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ето" sheetId="1" r:id="rId1"/>
    <sheet name="Осень, зима" sheetId="2" r:id="rId2"/>
    <sheet name="юные кадеты" sheetId="4" r:id="rId3"/>
    <sheet name="кадет. лагерь (шошка)" sheetId="5" r:id="rId4"/>
    <sheet name="кадет. лагерь (чиньяв.)" sheetId="6" r:id="rId5"/>
    <sheet name="школа мол. актива" sheetId="3" r:id="rId6"/>
    <sheet name="школа мол. актива (город)" sheetId="9" r:id="rId7"/>
    <sheet name="Лист8" sheetId="10" r:id="rId8"/>
  </sheets>
  <calcPr calcId="125725"/>
</workbook>
</file>

<file path=xl/calcChain.xml><?xml version="1.0" encoding="utf-8"?>
<calcChain xmlns="http://schemas.openxmlformats.org/spreadsheetml/2006/main">
  <c r="E12" i="5"/>
  <c r="D12" i="3"/>
  <c r="D14" s="1"/>
  <c r="E12" i="4"/>
  <c r="D12" i="9"/>
  <c r="G12" i="3"/>
  <c r="G14" s="1"/>
  <c r="J11" i="1"/>
  <c r="K11"/>
  <c r="D14" i="9"/>
  <c r="J28" i="1"/>
  <c r="K27"/>
  <c r="J27"/>
  <c r="I28"/>
  <c r="I27"/>
  <c r="I26"/>
  <c r="I25"/>
  <c r="I24"/>
  <c r="I23"/>
  <c r="I22"/>
  <c r="I21"/>
  <c r="I20"/>
  <c r="I18"/>
  <c r="I17"/>
  <c r="I15"/>
  <c r="K13"/>
  <c r="J13"/>
  <c r="I14"/>
  <c r="I13"/>
  <c r="F10" i="2"/>
  <c r="F12"/>
  <c r="F11" s="1"/>
  <c r="F13"/>
  <c r="F14"/>
  <c r="F16"/>
  <c r="F15" s="1"/>
  <c r="F17"/>
  <c r="F19"/>
  <c r="F20"/>
  <c r="F21"/>
  <c r="F22"/>
  <c r="F23"/>
  <c r="F24"/>
  <c r="F25"/>
  <c r="F26"/>
  <c r="F27"/>
  <c r="E27"/>
  <c r="E26"/>
  <c r="E25"/>
  <c r="E24"/>
  <c r="E23"/>
  <c r="E22"/>
  <c r="E21"/>
  <c r="E20"/>
  <c r="E19"/>
  <c r="E17"/>
  <c r="E16"/>
  <c r="E14"/>
  <c r="E13"/>
  <c r="E12"/>
  <c r="E10"/>
  <c r="D12" i="6"/>
  <c r="F12" i="3"/>
  <c r="F12" i="9"/>
  <c r="F14" s="1"/>
  <c r="F14" i="3"/>
  <c r="F18" i="2" l="1"/>
  <c r="G12" i="9"/>
  <c r="G14" s="1"/>
  <c r="G12" i="6" l="1"/>
  <c r="G14" s="1"/>
  <c r="F14"/>
  <c r="F12"/>
  <c r="D14"/>
  <c r="G14" i="5" l="1"/>
  <c r="E14"/>
  <c r="H12"/>
  <c r="H14" s="1"/>
  <c r="D14"/>
  <c r="D14" i="4"/>
  <c r="G14"/>
  <c r="E14"/>
  <c r="H12"/>
  <c r="H14" s="1"/>
  <c r="D29" i="1" l="1"/>
  <c r="E29"/>
  <c r="H29"/>
  <c r="G29"/>
  <c r="N27"/>
  <c r="N13"/>
  <c r="N12"/>
  <c r="K12"/>
  <c r="K29" s="1"/>
  <c r="E12"/>
  <c r="N11"/>
  <c r="M11"/>
  <c r="L11"/>
  <c r="F29" l="1"/>
  <c r="G23" i="2"/>
  <c r="G24"/>
  <c r="M28" i="1"/>
  <c r="M27"/>
  <c r="L23"/>
  <c r="L24"/>
  <c r="L25"/>
  <c r="L26"/>
  <c r="L27"/>
  <c r="L28"/>
  <c r="L22"/>
  <c r="L21"/>
  <c r="L20"/>
  <c r="L18"/>
  <c r="L17"/>
  <c r="L15"/>
  <c r="M13"/>
  <c r="L14"/>
  <c r="L13"/>
  <c r="L12" s="1"/>
  <c r="D18" i="2"/>
  <c r="C18"/>
  <c r="D15"/>
  <c r="C15"/>
  <c r="D11"/>
  <c r="D28" s="1"/>
  <c r="C11"/>
  <c r="C29" i="1"/>
  <c r="L19"/>
  <c r="C19"/>
  <c r="I19"/>
  <c r="L16"/>
  <c r="C16"/>
  <c r="I16"/>
  <c r="O16" s="1"/>
  <c r="O15"/>
  <c r="M12"/>
  <c r="J12"/>
  <c r="J29" s="1"/>
  <c r="I12"/>
  <c r="D12"/>
  <c r="C12"/>
  <c r="M29" l="1"/>
  <c r="O12"/>
  <c r="I29"/>
  <c r="C28" i="2"/>
  <c r="G27"/>
  <c r="G26"/>
  <c r="G25"/>
  <c r="E11"/>
  <c r="E15"/>
  <c r="G15" s="1"/>
  <c r="O19" i="1"/>
  <c r="O11"/>
  <c r="L29"/>
  <c r="E18" i="2"/>
  <c r="G14"/>
  <c r="G21"/>
  <c r="G22"/>
  <c r="G10"/>
  <c r="O28" i="1"/>
  <c r="O27"/>
  <c r="O26"/>
  <c r="O25"/>
  <c r="O24"/>
  <c r="O23"/>
  <c r="O22"/>
  <c r="E28" i="2" l="1"/>
  <c r="F28"/>
  <c r="G11"/>
  <c r="O29" i="1"/>
  <c r="G18" i="2"/>
  <c r="G28" l="1"/>
</calcChain>
</file>

<file path=xl/sharedStrings.xml><?xml version="1.0" encoding="utf-8"?>
<sst xmlns="http://schemas.openxmlformats.org/spreadsheetml/2006/main" count="233" uniqueCount="91">
  <si>
    <t>Наименование образовательной организации</t>
  </si>
  <si>
    <t>Численность детей в смену</t>
  </si>
  <si>
    <t>1 смена (июнь)</t>
  </si>
  <si>
    <t>2 смена (июль)</t>
  </si>
  <si>
    <t>3 смена (август)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</si>
  <si>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</si>
  <si>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</si>
  <si>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</si>
  <si>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</si>
  <si>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</si>
  <si>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</si>
  <si>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</si>
  <si>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</si>
  <si>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</si>
  <si>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</si>
  <si>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</si>
  <si>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- учебный корпус в пст. Иоссер</t>
  </si>
  <si>
    <t>МАОУ "СОШ" с. Серёгово</t>
  </si>
  <si>
    <t>- учебный корпус в с. Серёгово</t>
  </si>
  <si>
    <t>- учебный корпус в пст. Ляли</t>
  </si>
  <si>
    <t>МБОУ "СОШ" пст. Мещура</t>
  </si>
  <si>
    <t>МБОУ "СОШ" с. Шошка</t>
  </si>
  <si>
    <t>МБОУ "СОШ" с. Туръя</t>
  </si>
  <si>
    <t>МБОУ "СОШ" пст. Чиньяворык</t>
  </si>
  <si>
    <t>МБОУ "СОШ" пст. Чернореченский</t>
  </si>
  <si>
    <t>МАОУ ДОД "ДДТ" Княжпогостского района</t>
  </si>
  <si>
    <t>МАОУ ДОД "ДЮСШ" Княжпогостского района</t>
  </si>
  <si>
    <t>План организации оздоровительных лагерей с дневным пребыванием детей при образовательных организациях района в период летних каникул</t>
  </si>
  <si>
    <t xml:space="preserve">МБОУ "СОШ №1" г. Емвы </t>
  </si>
  <si>
    <t>осенние каникулы</t>
  </si>
  <si>
    <t>зимние каникулы</t>
  </si>
  <si>
    <t>Родительский взнос за смену (200 рублей) без учета детей ТЖС</t>
  </si>
  <si>
    <t>Приложение №2</t>
  </si>
  <si>
    <t>к Постановлению администрации</t>
  </si>
  <si>
    <t>муниципального района "Княжпогостский"</t>
  </si>
  <si>
    <t>от 2015 года №</t>
  </si>
  <si>
    <t>План организации оздоровительных лагерей с дневным пребыванием детей при образовательных организациях района в период осенних и зимних каникул</t>
  </si>
  <si>
    <t>Приложение №3</t>
  </si>
  <si>
    <t>Примечание 1:</t>
  </si>
  <si>
    <t>2. Первая смена будет работать с 1 по 21 июня. Торжественное открытие оздоровительных ланерей с дневным пребыванием детей состоится 1 июня 2015 года (понедельник) в 09.00 ч.</t>
  </si>
  <si>
    <t>3. Закрытие 1 смены 19 июня 2015 года (пятница) в 14.00 ч. Выходные дни - 6, 7, 12 (праздничный день), 13,14,20,21 июня 2015г.</t>
  </si>
  <si>
    <t>4. График работы 2 смены: с 22 июня по 12 июля. Открытие 2 смены посвятить началу Великой Отечественной войны.</t>
  </si>
  <si>
    <t>5. Закрытие  2 смены 10 июля 2015 года (пятница) в 14.00 ч. Выходные дни - 27,28 июня, 4,5,11,12 июля 2015г.</t>
  </si>
  <si>
    <t>6. Третья смена будет работать с 3 по 23 августа. Открытие смены состоится 3 августа 2015 года( понедельник) .</t>
  </si>
  <si>
    <t>7. Закрытие 3 смены 21 августа 2015 года (пятница).Выходные дни - 8,9,15,16,22,23.</t>
  </si>
  <si>
    <t>Примечание 2:</t>
  </si>
  <si>
    <t xml:space="preserve"> 1. Оздоровительные лагеря с дневным пребыванием детей в период летних каникул при образовательных организациях и организациях дополнительного образования работают 21 календарный день, в несколько смен (1 смена - 21 календарный день (14 рабочих дней), 2 смена - 21 календарный день (15 рабочих дней), 3 смена - 21 календарный день (15 рабочих дней).</t>
  </si>
  <si>
    <t>Приложение №8</t>
  </si>
  <si>
    <t>1 смена (июль)</t>
  </si>
  <si>
    <t xml:space="preserve"> Оздоровительный лагерь с дневным пребыванием детей при образовательных организациях района в период летних каникул</t>
  </si>
  <si>
    <t xml:space="preserve">3. Закрытие смены 7 июля 2015 года (вторник) в 14.00 ч. </t>
  </si>
  <si>
    <t>Численность сопровождающих</t>
  </si>
  <si>
    <t>Приложение №9</t>
  </si>
  <si>
    <t>Численность детей</t>
  </si>
  <si>
    <t xml:space="preserve"> 1. Летний кадетский лагерь с дневным пребыванием детей в период летних каникул при образовательных организациях и организациях дополнительного образования работает 7  дней  (7 полных дней).</t>
  </si>
  <si>
    <t>2.  Будет работать с 1 по 7 июля. Торжественное открытие летнего кадетского лагеря с дневным пребыванием детей состоится 1 июля 2015 года (среда) в 09.00 ч.</t>
  </si>
  <si>
    <t>Приложение №7</t>
  </si>
  <si>
    <t xml:space="preserve"> 1. Летний кадетский лагерь с дневным пребыванием детей в период летних каникул при образовательных организациях и организациях дополнительного образования работает 21 календарный день  (14 рабочих дней).</t>
  </si>
  <si>
    <t>1. Родительский взнос в виде безвозмездного поступления в размере 500 рублей с одного ребенка в смену.</t>
  </si>
  <si>
    <t>1. Родительский взнос в виде безвозмездного поступления составляет 500 рублей с одного ребенка в смену.</t>
  </si>
  <si>
    <t>2. Дети, чьи семьи относятся к категории малоимущих, освобождаются от уплаты родительского взноса.</t>
  </si>
  <si>
    <r>
      <t xml:space="preserve">3. Родители могут вносить добровольные пожертвования </t>
    </r>
    <r>
      <rPr>
        <b/>
        <sz val="10"/>
        <color theme="1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</si>
  <si>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</si>
  <si>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 xml:space="preserve">1 смена (июль),         132 р/д * 7 раб. дней        </t>
  </si>
  <si>
    <t>1. Родительский взнос в виде безвозмездного поступления в размере 200 рублей с одного ребенка в смену.</t>
  </si>
  <si>
    <r>
      <t xml:space="preserve">3. Рродители могут вносить добровольные пожертвования </t>
    </r>
    <r>
      <rPr>
        <b/>
        <sz val="10"/>
        <color theme="1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</si>
  <si>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 xml:space="preserve">МБОУ "СОШ" с. Шошка </t>
  </si>
  <si>
    <t>2.  Летний кадетский лагерь будет работать с 1 по 21 июня. Торжественное открытие летнего кадетского лагеря с дневным пребыванием детей состоится 1 июня 2015 года (понедельник) в 09.00 ч.</t>
  </si>
  <si>
    <t>Приложение №10</t>
  </si>
  <si>
    <t>Организация работы "Школа молодого актива".</t>
  </si>
  <si>
    <t>МАОУ ДО "ДДТ" Княжпогостского района</t>
  </si>
  <si>
    <t xml:space="preserve"> 1. Школа молодого актива с круглосуточным пребыванием детей в период летних каникул при образовательных организациях и организациях дополнительного образования работает 7  дней  (7 полных дней).</t>
  </si>
  <si>
    <t xml:space="preserve">3. Закрытие смены 7 июля 2015 года (среда) в 14.00 ч. </t>
  </si>
  <si>
    <t>родительский взнос за смену (500 рублей) без учета детей ТЖС</t>
  </si>
  <si>
    <t>родительский взнос за смену (200 рублей) без учета детей ТЖС</t>
  </si>
  <si>
    <t>1 смена (июнь),            91 р/д * 14 раб. дней</t>
  </si>
  <si>
    <t>осенние каникулы,            91 р/д * 5 раб. дней</t>
  </si>
  <si>
    <t>зимние каникулы,         91 р/д * 5 раб. дней</t>
  </si>
  <si>
    <t>2 смена (июль),         91 р/д * 15 раб. дней</t>
  </si>
  <si>
    <t>3 смена (август),            91 р/д * 15 раб. дней</t>
  </si>
  <si>
    <t xml:space="preserve">1 смена (июль),         196,5 р/д * 7 раб. дней        </t>
  </si>
  <si>
    <t>2. Будет работать с 1 по 7 июля. Торжественное открытие "школы молодого актива" с круглосуточным пребыванием детей состоится 1 июля 2015 года (среда) в 09.00 ч.</t>
  </si>
  <si>
    <t>2.  Будет работать с 1 по 7 июля. Торжественное открытие "летнего слёта" с круглосуточным пребыванием детей состоится 1 июля 2015 года (среда) в 09.00 ч.</t>
  </si>
  <si>
    <t>Организация работы "Слёта будущих кадетов".</t>
  </si>
  <si>
    <t xml:space="preserve"> 1. Летний слёт будущих кадетов с круглосуточным пребыванием детей в период летних каникул при образовательных организациях и организациях дополнительного образования работает 7  дней  (7 полных дней).</t>
  </si>
  <si>
    <t xml:space="preserve"> 1. Школа молодого актива с дневным пребыванием детей в период летних каникул при образовательных организациях и организациях дополнительного образования работает 7  дней  (7 полных дней).</t>
  </si>
  <si>
    <t>Приложение №11</t>
  </si>
  <si>
    <t xml:space="preserve"> Оздоровительный лагерь с круглосуточным пребыванием детей при образовательных организациях района в период летних каникул</t>
  </si>
  <si>
    <t>Организация работы "Слета будущих кадетов"</t>
  </si>
  <si>
    <t>Организация работы летнего "Кадетского лагеря"</t>
  </si>
  <si>
    <t>2.  Будет работать с 1 по 7 июля. Торжественное открытие "школы молодого актива" с дневным  пребыванием детей состоится 1 июля 2015 года (среда) в 09.00 ч.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</si>
</sst>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topLeftCell="A4" zoomScaleNormal="100" workbookViewId="0">
      <selection activeCell="C28" sqref="C28"/>
    </sheetView>
  </sheetViews>
  <sheetFormatPr defaultColWidth="8.85546875" defaultRowHeight="12.75"/>
  <cols>
    <col min="1" max="1" width="5.140625" style="1" customWidth="1"/>
    <col min="2" max="2" width="38.42578125" style="1" customWidth="1"/>
    <col min="3" max="5" width="8.85546875" style="1"/>
    <col min="6" max="11" width="11.42578125" style="1" customWidth="1"/>
    <col min="12" max="12" width="10" style="1" customWidth="1"/>
    <col min="13" max="14" width="8.85546875" style="1"/>
    <col min="15" max="15" width="12" style="1" customWidth="1"/>
    <col min="16" max="16" width="8.85546875" style="1"/>
    <col min="17" max="17" width="11.28515625" style="1" bestFit="1" customWidth="1"/>
    <col min="18" max="16384" width="8.85546875" style="1"/>
  </cols>
  <sheetData>
    <row r="1" spans="1:15">
      <c r="L1" s="30" t="s">
        <v>32</v>
      </c>
      <c r="M1" s="30"/>
      <c r="N1" s="30"/>
      <c r="O1" s="30"/>
    </row>
    <row r="2" spans="1:15">
      <c r="L2" s="30" t="s">
        <v>33</v>
      </c>
      <c r="M2" s="30"/>
      <c r="N2" s="30"/>
      <c r="O2" s="30"/>
    </row>
    <row r="3" spans="1:15">
      <c r="L3" s="30" t="s">
        <v>34</v>
      </c>
      <c r="M3" s="30"/>
      <c r="N3" s="30"/>
      <c r="O3" s="30"/>
    </row>
    <row r="4" spans="1:15">
      <c r="L4" s="30" t="s">
        <v>35</v>
      </c>
      <c r="M4" s="30"/>
      <c r="N4" s="30"/>
      <c r="O4" s="30"/>
    </row>
    <row r="7" spans="1:15" s="3" customFormat="1" ht="14.45" customHeight="1">
      <c r="A7" s="35" t="s">
        <v>7</v>
      </c>
      <c r="B7" s="31" t="s">
        <v>0</v>
      </c>
      <c r="C7" s="31" t="s">
        <v>1</v>
      </c>
      <c r="D7" s="31"/>
      <c r="E7" s="31"/>
      <c r="F7" s="31" t="s">
        <v>5</v>
      </c>
      <c r="G7" s="31"/>
      <c r="H7" s="31"/>
      <c r="I7" s="31"/>
      <c r="J7" s="31"/>
      <c r="K7" s="31"/>
      <c r="L7" s="31"/>
      <c r="M7" s="31"/>
      <c r="N7" s="31"/>
      <c r="O7" s="31" t="s">
        <v>6</v>
      </c>
    </row>
    <row r="8" spans="1:15" s="3" customFormat="1" ht="42.6" customHeight="1">
      <c r="A8" s="36"/>
      <c r="B8" s="31"/>
      <c r="C8" s="31"/>
      <c r="D8" s="31"/>
      <c r="E8" s="31"/>
      <c r="F8" s="31" t="s">
        <v>9</v>
      </c>
      <c r="G8" s="31"/>
      <c r="H8" s="31"/>
      <c r="I8" s="38" t="s">
        <v>8</v>
      </c>
      <c r="J8" s="39"/>
      <c r="K8" s="40"/>
      <c r="L8" s="32" t="s">
        <v>31</v>
      </c>
      <c r="M8" s="32"/>
      <c r="N8" s="32"/>
      <c r="O8" s="31"/>
    </row>
    <row r="9" spans="1:15" s="3" customFormat="1" ht="51">
      <c r="A9" s="37"/>
      <c r="B9" s="31"/>
      <c r="C9" s="6" t="s">
        <v>2</v>
      </c>
      <c r="D9" s="6" t="s">
        <v>3</v>
      </c>
      <c r="E9" s="6" t="s">
        <v>4</v>
      </c>
      <c r="F9" s="6" t="s">
        <v>75</v>
      </c>
      <c r="G9" s="6" t="s">
        <v>78</v>
      </c>
      <c r="H9" s="6" t="s">
        <v>79</v>
      </c>
      <c r="I9" s="6" t="s">
        <v>75</v>
      </c>
      <c r="J9" s="6" t="s">
        <v>78</v>
      </c>
      <c r="K9" s="6" t="s">
        <v>79</v>
      </c>
      <c r="L9" s="6" t="s">
        <v>2</v>
      </c>
      <c r="M9" s="6" t="s">
        <v>3</v>
      </c>
      <c r="N9" s="6" t="s">
        <v>4</v>
      </c>
      <c r="O9" s="31"/>
    </row>
    <row r="10" spans="1:15" s="3" customFormat="1">
      <c r="A10" s="41" t="s">
        <v>27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1:15">
      <c r="A11" s="7">
        <v>1</v>
      </c>
      <c r="B11" s="8" t="s">
        <v>28</v>
      </c>
      <c r="C11" s="6">
        <v>90</v>
      </c>
      <c r="D11" s="6">
        <v>50</v>
      </c>
      <c r="E11" s="6">
        <v>30</v>
      </c>
      <c r="F11" s="9">
        <v>114660</v>
      </c>
      <c r="G11" s="9">
        <v>66037</v>
      </c>
      <c r="H11" s="9"/>
      <c r="I11" s="9"/>
      <c r="J11" s="9">
        <f>D11*15*91-66037</f>
        <v>2213</v>
      </c>
      <c r="K11" s="9">
        <f>E11*15*91</f>
        <v>40950</v>
      </c>
      <c r="L11" s="9">
        <f>C11*200</f>
        <v>18000</v>
      </c>
      <c r="M11" s="9">
        <f>D11*200</f>
        <v>10000</v>
      </c>
      <c r="N11" s="9">
        <f>E11*200</f>
        <v>6000</v>
      </c>
      <c r="O11" s="9">
        <f>SUM(F11:N11)</f>
        <v>257860</v>
      </c>
    </row>
    <row r="12" spans="1:15">
      <c r="A12" s="7">
        <v>2</v>
      </c>
      <c r="B12" s="10" t="s">
        <v>10</v>
      </c>
      <c r="C12" s="11">
        <f>C13+C14</f>
        <v>90</v>
      </c>
      <c r="D12" s="11">
        <f>D13</f>
        <v>47</v>
      </c>
      <c r="E12" s="11">
        <f>E13</f>
        <v>20</v>
      </c>
      <c r="F12" s="12"/>
      <c r="G12" s="12"/>
      <c r="H12" s="12"/>
      <c r="I12" s="12">
        <f>I13+I14</f>
        <v>114660</v>
      </c>
      <c r="J12" s="12">
        <f>J13</f>
        <v>64155</v>
      </c>
      <c r="K12" s="12">
        <f>K13</f>
        <v>27300</v>
      </c>
      <c r="L12" s="12">
        <f>L13+L14</f>
        <v>18000</v>
      </c>
      <c r="M12" s="12">
        <f>M13+M14</f>
        <v>9400</v>
      </c>
      <c r="N12" s="12">
        <f>N13+N14</f>
        <v>4000</v>
      </c>
      <c r="O12" s="9">
        <f>SUM(F12:N12)</f>
        <v>237515</v>
      </c>
    </row>
    <row r="13" spans="1:15" s="17" customFormat="1" ht="12">
      <c r="A13" s="13"/>
      <c r="B13" s="14" t="s">
        <v>11</v>
      </c>
      <c r="C13" s="15">
        <v>75</v>
      </c>
      <c r="D13" s="15">
        <v>47</v>
      </c>
      <c r="E13" s="15">
        <v>20</v>
      </c>
      <c r="F13" s="16"/>
      <c r="G13" s="16"/>
      <c r="H13" s="16"/>
      <c r="I13" s="16">
        <f>C13*91*14</f>
        <v>95550</v>
      </c>
      <c r="J13" s="16">
        <f>D13*91*15</f>
        <v>64155</v>
      </c>
      <c r="K13" s="16">
        <f>E13*91*15</f>
        <v>27300</v>
      </c>
      <c r="L13" s="16">
        <f>C13*200</f>
        <v>15000</v>
      </c>
      <c r="M13" s="16">
        <f>D13*200</f>
        <v>9400</v>
      </c>
      <c r="N13" s="16">
        <f>E13*200</f>
        <v>4000</v>
      </c>
      <c r="O13" s="16"/>
    </row>
    <row r="14" spans="1:15" s="17" customFormat="1" ht="12">
      <c r="A14" s="13"/>
      <c r="B14" s="14" t="s">
        <v>12</v>
      </c>
      <c r="C14" s="15">
        <v>15</v>
      </c>
      <c r="D14" s="15"/>
      <c r="E14" s="15"/>
      <c r="F14" s="16"/>
      <c r="G14" s="16"/>
      <c r="H14" s="16"/>
      <c r="I14" s="16">
        <f>C14*91*14</f>
        <v>19110</v>
      </c>
      <c r="J14" s="16"/>
      <c r="K14" s="16"/>
      <c r="L14" s="16">
        <f>C14*200</f>
        <v>3000</v>
      </c>
      <c r="M14" s="16"/>
      <c r="N14" s="16"/>
      <c r="O14" s="16"/>
    </row>
    <row r="15" spans="1:15">
      <c r="A15" s="7">
        <v>3</v>
      </c>
      <c r="B15" s="10" t="s">
        <v>13</v>
      </c>
      <c r="C15" s="11">
        <v>35</v>
      </c>
      <c r="D15" s="11"/>
      <c r="E15" s="11"/>
      <c r="F15" s="12"/>
      <c r="G15" s="12"/>
      <c r="H15" s="12"/>
      <c r="I15" s="9">
        <f>C15*14*91</f>
        <v>44590</v>
      </c>
      <c r="J15" s="12"/>
      <c r="K15" s="12"/>
      <c r="L15" s="12">
        <f>C15*200</f>
        <v>7000</v>
      </c>
      <c r="M15" s="12"/>
      <c r="N15" s="12"/>
      <c r="O15" s="9">
        <f>SUM(F15:N15)</f>
        <v>51590</v>
      </c>
    </row>
    <row r="16" spans="1:15">
      <c r="A16" s="7">
        <v>4</v>
      </c>
      <c r="B16" s="10" t="s">
        <v>14</v>
      </c>
      <c r="C16" s="11">
        <f>C17+C18</f>
        <v>57</v>
      </c>
      <c r="D16" s="11"/>
      <c r="E16" s="11"/>
      <c r="F16" s="12"/>
      <c r="G16" s="12"/>
      <c r="H16" s="12"/>
      <c r="I16" s="12">
        <f>I17+I18</f>
        <v>72618</v>
      </c>
      <c r="J16" s="12"/>
      <c r="K16" s="12"/>
      <c r="L16" s="12">
        <f>L17+L18</f>
        <v>11400</v>
      </c>
      <c r="M16" s="12"/>
      <c r="N16" s="12"/>
      <c r="O16" s="9">
        <f>SUM(F16:N16)</f>
        <v>84018</v>
      </c>
    </row>
    <row r="17" spans="1:17" s="17" customFormat="1" ht="12">
      <c r="A17" s="13"/>
      <c r="B17" s="14" t="s">
        <v>15</v>
      </c>
      <c r="C17" s="15">
        <v>47</v>
      </c>
      <c r="D17" s="15"/>
      <c r="E17" s="15"/>
      <c r="F17" s="16"/>
      <c r="G17" s="16"/>
      <c r="H17" s="16"/>
      <c r="I17" s="16">
        <f>C17*91*14</f>
        <v>59878</v>
      </c>
      <c r="J17" s="16"/>
      <c r="K17" s="16"/>
      <c r="L17" s="16">
        <f>C17*200</f>
        <v>9400</v>
      </c>
      <c r="M17" s="16"/>
      <c r="N17" s="16"/>
      <c r="O17" s="16"/>
    </row>
    <row r="18" spans="1:17" s="17" customFormat="1" ht="12">
      <c r="A18" s="13"/>
      <c r="B18" s="14" t="s">
        <v>16</v>
      </c>
      <c r="C18" s="15">
        <v>10</v>
      </c>
      <c r="D18" s="15"/>
      <c r="E18" s="15"/>
      <c r="F18" s="16"/>
      <c r="G18" s="16"/>
      <c r="H18" s="16"/>
      <c r="I18" s="16">
        <f>C18*91*14</f>
        <v>12740</v>
      </c>
      <c r="J18" s="16"/>
      <c r="K18" s="16"/>
      <c r="L18" s="16">
        <f>C18*200</f>
        <v>2000</v>
      </c>
      <c r="M18" s="16"/>
      <c r="N18" s="16"/>
      <c r="O18" s="16"/>
    </row>
    <row r="19" spans="1:17">
      <c r="A19" s="7">
        <v>5</v>
      </c>
      <c r="B19" s="10" t="s">
        <v>17</v>
      </c>
      <c r="C19" s="11">
        <f>C20+C21</f>
        <v>32</v>
      </c>
      <c r="D19" s="11"/>
      <c r="E19" s="11"/>
      <c r="F19" s="12"/>
      <c r="G19" s="12"/>
      <c r="H19" s="12"/>
      <c r="I19" s="12">
        <f>I20+I21</f>
        <v>40768</v>
      </c>
      <c r="J19" s="12"/>
      <c r="K19" s="12"/>
      <c r="L19" s="12">
        <f>L20+L21</f>
        <v>6400</v>
      </c>
      <c r="M19" s="12"/>
      <c r="N19" s="12"/>
      <c r="O19" s="9">
        <f>SUM(F19:N19)</f>
        <v>47168</v>
      </c>
    </row>
    <row r="20" spans="1:17" s="17" customFormat="1" ht="12">
      <c r="A20" s="13"/>
      <c r="B20" s="14" t="s">
        <v>18</v>
      </c>
      <c r="C20" s="15">
        <v>25</v>
      </c>
      <c r="D20" s="15"/>
      <c r="E20" s="15"/>
      <c r="F20" s="16"/>
      <c r="G20" s="16"/>
      <c r="H20" s="16"/>
      <c r="I20" s="16">
        <f>C20*91*14</f>
        <v>31850</v>
      </c>
      <c r="J20" s="16"/>
      <c r="K20" s="16"/>
      <c r="L20" s="16">
        <f>C20*200</f>
        <v>5000</v>
      </c>
      <c r="M20" s="16"/>
      <c r="N20" s="16"/>
      <c r="O20" s="16"/>
    </row>
    <row r="21" spans="1:17" s="17" customFormat="1" ht="12">
      <c r="A21" s="13"/>
      <c r="B21" s="14" t="s">
        <v>19</v>
      </c>
      <c r="C21" s="15">
        <v>7</v>
      </c>
      <c r="D21" s="15"/>
      <c r="E21" s="15"/>
      <c r="F21" s="16"/>
      <c r="G21" s="16"/>
      <c r="H21" s="16"/>
      <c r="I21" s="16">
        <f>C21*91*14</f>
        <v>8918</v>
      </c>
      <c r="J21" s="16"/>
      <c r="K21" s="16"/>
      <c r="L21" s="16">
        <f>C21*200</f>
        <v>1400</v>
      </c>
      <c r="M21" s="16"/>
      <c r="N21" s="16"/>
      <c r="O21" s="16"/>
    </row>
    <row r="22" spans="1:17">
      <c r="A22" s="7">
        <v>6</v>
      </c>
      <c r="B22" s="10" t="s">
        <v>20</v>
      </c>
      <c r="C22" s="11">
        <v>20</v>
      </c>
      <c r="D22" s="11"/>
      <c r="E22" s="11"/>
      <c r="F22" s="12"/>
      <c r="G22" s="12"/>
      <c r="H22" s="12"/>
      <c r="I22" s="9">
        <f t="shared" ref="I22:I28" si="0">C22*14*91</f>
        <v>25480</v>
      </c>
      <c r="J22" s="12"/>
      <c r="K22" s="12"/>
      <c r="L22" s="12">
        <f>C22*200</f>
        <v>4000</v>
      </c>
      <c r="M22" s="12"/>
      <c r="N22" s="12"/>
      <c r="O22" s="9">
        <f t="shared" ref="O22:O28" si="1">SUM(F22:N22)</f>
        <v>29480</v>
      </c>
      <c r="Q22" s="29"/>
    </row>
    <row r="23" spans="1:17">
      <c r="A23" s="7">
        <v>7</v>
      </c>
      <c r="B23" s="10" t="s">
        <v>21</v>
      </c>
      <c r="C23" s="11">
        <v>15</v>
      </c>
      <c r="D23" s="11"/>
      <c r="E23" s="11"/>
      <c r="F23" s="12"/>
      <c r="G23" s="12"/>
      <c r="H23" s="12"/>
      <c r="I23" s="9">
        <f t="shared" si="0"/>
        <v>19110</v>
      </c>
      <c r="J23" s="12"/>
      <c r="K23" s="12"/>
      <c r="L23" s="12">
        <f t="shared" ref="L23:L28" si="2">C23*200</f>
        <v>3000</v>
      </c>
      <c r="M23" s="12"/>
      <c r="N23" s="12"/>
      <c r="O23" s="9">
        <f t="shared" si="1"/>
        <v>22110</v>
      </c>
      <c r="Q23" s="29"/>
    </row>
    <row r="24" spans="1:17">
      <c r="A24" s="7">
        <v>8</v>
      </c>
      <c r="B24" s="10" t="s">
        <v>22</v>
      </c>
      <c r="C24" s="11">
        <v>10</v>
      </c>
      <c r="D24" s="11"/>
      <c r="E24" s="11"/>
      <c r="F24" s="12"/>
      <c r="G24" s="12"/>
      <c r="H24" s="12"/>
      <c r="I24" s="9">
        <f t="shared" si="0"/>
        <v>12740</v>
      </c>
      <c r="J24" s="12"/>
      <c r="K24" s="12"/>
      <c r="L24" s="12">
        <f t="shared" si="2"/>
        <v>2000</v>
      </c>
      <c r="M24" s="12"/>
      <c r="N24" s="12"/>
      <c r="O24" s="9">
        <f t="shared" si="1"/>
        <v>14740</v>
      </c>
    </row>
    <row r="25" spans="1:17">
      <c r="A25" s="7">
        <v>9</v>
      </c>
      <c r="B25" s="10" t="s">
        <v>23</v>
      </c>
      <c r="C25" s="11">
        <v>25</v>
      </c>
      <c r="D25" s="11"/>
      <c r="E25" s="11"/>
      <c r="F25" s="12"/>
      <c r="G25" s="12"/>
      <c r="H25" s="12"/>
      <c r="I25" s="9">
        <f t="shared" si="0"/>
        <v>31850</v>
      </c>
      <c r="J25" s="12"/>
      <c r="K25" s="12"/>
      <c r="L25" s="12">
        <f t="shared" si="2"/>
        <v>5000</v>
      </c>
      <c r="M25" s="12"/>
      <c r="N25" s="12"/>
      <c r="O25" s="9">
        <f t="shared" si="1"/>
        <v>36850</v>
      </c>
    </row>
    <row r="26" spans="1:17">
      <c r="A26" s="7">
        <v>10</v>
      </c>
      <c r="B26" s="10" t="s">
        <v>24</v>
      </c>
      <c r="C26" s="11">
        <v>17</v>
      </c>
      <c r="D26" s="11"/>
      <c r="E26" s="11"/>
      <c r="F26" s="12"/>
      <c r="G26" s="12"/>
      <c r="H26" s="12"/>
      <c r="I26" s="9">
        <f t="shared" si="0"/>
        <v>21658</v>
      </c>
      <c r="J26" s="12"/>
      <c r="K26" s="12"/>
      <c r="L26" s="12">
        <f t="shared" si="2"/>
        <v>3400</v>
      </c>
      <c r="M26" s="12"/>
      <c r="N26" s="12"/>
      <c r="O26" s="9">
        <f t="shared" si="1"/>
        <v>25058</v>
      </c>
    </row>
    <row r="27" spans="1:17">
      <c r="A27" s="7">
        <v>11</v>
      </c>
      <c r="B27" s="10" t="s">
        <v>25</v>
      </c>
      <c r="C27" s="11">
        <v>87</v>
      </c>
      <c r="D27" s="11">
        <v>85</v>
      </c>
      <c r="E27" s="11">
        <v>25</v>
      </c>
      <c r="F27" s="12"/>
      <c r="G27" s="12"/>
      <c r="H27" s="12"/>
      <c r="I27" s="9">
        <f t="shared" si="0"/>
        <v>110838</v>
      </c>
      <c r="J27" s="9">
        <f>D27*15*91</f>
        <v>116025</v>
      </c>
      <c r="K27" s="9">
        <f>E27*15*91</f>
        <v>34125</v>
      </c>
      <c r="L27" s="12">
        <f t="shared" si="2"/>
        <v>17400</v>
      </c>
      <c r="M27" s="12">
        <f>D27*200</f>
        <v>17000</v>
      </c>
      <c r="N27" s="12">
        <f>E27*200</f>
        <v>5000</v>
      </c>
      <c r="O27" s="9">
        <f t="shared" si="1"/>
        <v>300388</v>
      </c>
    </row>
    <row r="28" spans="1:17">
      <c r="A28" s="7">
        <v>12</v>
      </c>
      <c r="B28" s="10" t="s">
        <v>26</v>
      </c>
      <c r="C28" s="11">
        <v>30</v>
      </c>
      <c r="D28" s="11">
        <v>20</v>
      </c>
      <c r="E28" s="11"/>
      <c r="F28" s="12"/>
      <c r="G28" s="12"/>
      <c r="H28" s="12"/>
      <c r="I28" s="9">
        <f t="shared" si="0"/>
        <v>38220</v>
      </c>
      <c r="J28" s="9">
        <f>D28*15*91</f>
        <v>27300</v>
      </c>
      <c r="K28" s="12"/>
      <c r="L28" s="12">
        <f t="shared" si="2"/>
        <v>6000</v>
      </c>
      <c r="M28" s="12">
        <f>D28*200</f>
        <v>4000</v>
      </c>
      <c r="N28" s="12"/>
      <c r="O28" s="9">
        <f t="shared" si="1"/>
        <v>75520</v>
      </c>
    </row>
    <row r="29" spans="1:17">
      <c r="A29" s="18"/>
      <c r="B29" s="19" t="s">
        <v>6</v>
      </c>
      <c r="C29" s="20">
        <f>C11+C12+C15+C16+C19+C22+C23+C24+C25+C26+C27+C28</f>
        <v>508</v>
      </c>
      <c r="D29" s="20">
        <f t="shared" ref="D29:E29" si="3">D11+D12+D15+D16+D19+D22+D23+D24+D25+D26+D27+D28</f>
        <v>202</v>
      </c>
      <c r="E29" s="20">
        <f t="shared" si="3"/>
        <v>75</v>
      </c>
      <c r="F29" s="21">
        <f>F11+F12+F15+F16+F19+F22+F23+F24+F25+F26+F27+F28</f>
        <v>114660</v>
      </c>
      <c r="G29" s="21">
        <f t="shared" ref="G29:H29" si="4">G11+G12+G15+G16+G19+G22+G23+G24+G25+G26+G27+G28</f>
        <v>66037</v>
      </c>
      <c r="H29" s="21">
        <f t="shared" si="4"/>
        <v>0</v>
      </c>
      <c r="I29" s="21">
        <f>I11+I12+I15+I16+I19+I22+I23+I24+I25+I26+I27+I28</f>
        <v>532532</v>
      </c>
      <c r="J29" s="21">
        <f t="shared" ref="J29:K29" si="5">J11+J12+J15+J16+J19+J22+J23+J24+J25+J26+J27+J28</f>
        <v>209693</v>
      </c>
      <c r="K29" s="21">
        <f t="shared" si="5"/>
        <v>102375</v>
      </c>
      <c r="L29" s="21">
        <f>L11+L12+L15+L16+L19+L22+L23+L24+L25+L26+L27+L28</f>
        <v>101600</v>
      </c>
      <c r="M29" s="21">
        <f>M11+M12+M15+M16+M19+M22+M23+M24+M25+M26+M27+M28</f>
        <v>40400</v>
      </c>
      <c r="N29" s="21"/>
      <c r="O29" s="21">
        <f>O11+O12+O15+O16+O19+O22+O23+O24+O25+O26+O27+O28</f>
        <v>1182297</v>
      </c>
      <c r="Q29" s="29"/>
    </row>
    <row r="30" spans="1:17">
      <c r="Q30" s="29"/>
    </row>
    <row r="31" spans="1:17" ht="14.45" customHeight="1">
      <c r="A31" s="33" t="s">
        <v>38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Q31" s="29"/>
    </row>
    <row r="32" spans="1:17" ht="12.75" customHeight="1">
      <c r="A32" s="34" t="s">
        <v>46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Q32" s="29"/>
    </row>
    <row r="33" spans="1:17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Q33" s="29"/>
    </row>
    <row r="34" spans="1:17">
      <c r="A34" s="33" t="s">
        <v>39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Q34" s="29"/>
    </row>
    <row r="35" spans="1:17" ht="12.75" customHeight="1">
      <c r="A35" s="34" t="s">
        <v>40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7" ht="12.75" customHeight="1">
      <c r="A36" s="34" t="s">
        <v>41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Q36" s="29"/>
    </row>
    <row r="37" spans="1:17">
      <c r="A37" s="33" t="s">
        <v>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7">
      <c r="A38" s="33" t="s">
        <v>43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7">
      <c r="A39" s="33" t="s">
        <v>44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7" ht="14.45" customHeight="1">
      <c r="A40" s="33" t="s">
        <v>45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7">
      <c r="A41" s="33" t="s">
        <v>64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1:17">
      <c r="A42" s="33" t="s">
        <v>60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7">
      <c r="A43" s="33" t="s">
        <v>61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7">
      <c r="A44" s="33" t="s">
        <v>62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</sheetData>
  <mergeCells count="26">
    <mergeCell ref="A40:O40"/>
    <mergeCell ref="A41:O41"/>
    <mergeCell ref="A42:O42"/>
    <mergeCell ref="A43:O43"/>
    <mergeCell ref="A44:O44"/>
    <mergeCell ref="A35:O35"/>
    <mergeCell ref="A36:O36"/>
    <mergeCell ref="A37:O37"/>
    <mergeCell ref="A38:O38"/>
    <mergeCell ref="A39:O39"/>
    <mergeCell ref="A31:O31"/>
    <mergeCell ref="A32:O33"/>
    <mergeCell ref="A34:O34"/>
    <mergeCell ref="A7:A9"/>
    <mergeCell ref="I8:K8"/>
    <mergeCell ref="A10:O10"/>
    <mergeCell ref="B7:B9"/>
    <mergeCell ref="C7:E8"/>
    <mergeCell ref="L1:O1"/>
    <mergeCell ref="L2:O2"/>
    <mergeCell ref="L3:O3"/>
    <mergeCell ref="L4:O4"/>
    <mergeCell ref="O7:O9"/>
    <mergeCell ref="F7:N7"/>
    <mergeCell ref="F8:H8"/>
    <mergeCell ref="L8:N8"/>
  </mergeCells>
  <pageMargins left="0.7" right="0.7" top="0.75" bottom="0.75" header="0.3" footer="0.3"/>
  <pageSetup paperSize="9" scale="73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workbookViewId="0">
      <selection activeCell="L8" sqref="L8"/>
    </sheetView>
  </sheetViews>
  <sheetFormatPr defaultColWidth="8.85546875" defaultRowHeight="12.75"/>
  <cols>
    <col min="1" max="1" width="5.140625" style="1" customWidth="1"/>
    <col min="2" max="2" width="40" style="1" customWidth="1"/>
    <col min="3" max="4" width="8.85546875" style="1"/>
    <col min="5" max="6" width="11.42578125" style="1" customWidth="1"/>
    <col min="7" max="7" width="9.85546875" style="1" bestFit="1" customWidth="1"/>
    <col min="8" max="16384" width="8.85546875" style="1"/>
  </cols>
  <sheetData>
    <row r="1" spans="1:7">
      <c r="F1" s="30" t="s">
        <v>37</v>
      </c>
      <c r="G1" s="30"/>
    </row>
    <row r="2" spans="1:7">
      <c r="F2" s="30" t="s">
        <v>33</v>
      </c>
      <c r="G2" s="30"/>
    </row>
    <row r="3" spans="1:7">
      <c r="F3" s="30" t="s">
        <v>34</v>
      </c>
      <c r="G3" s="30"/>
    </row>
    <row r="4" spans="1:7">
      <c r="F4" s="30" t="s">
        <v>35</v>
      </c>
      <c r="G4" s="30"/>
    </row>
    <row r="6" spans="1:7" s="3" customFormat="1" ht="14.45" customHeight="1">
      <c r="A6" s="35" t="s">
        <v>7</v>
      </c>
      <c r="B6" s="31" t="s">
        <v>0</v>
      </c>
      <c r="C6" s="31" t="s">
        <v>1</v>
      </c>
      <c r="D6" s="31"/>
      <c r="E6" s="31" t="s">
        <v>5</v>
      </c>
      <c r="F6" s="31"/>
      <c r="G6" s="31" t="s">
        <v>6</v>
      </c>
    </row>
    <row r="7" spans="1:7" s="3" customFormat="1" ht="42.6" customHeight="1">
      <c r="A7" s="36"/>
      <c r="B7" s="31"/>
      <c r="C7" s="31"/>
      <c r="D7" s="31"/>
      <c r="E7" s="31" t="s">
        <v>9</v>
      </c>
      <c r="F7" s="31"/>
      <c r="G7" s="31"/>
    </row>
    <row r="8" spans="1:7" s="3" customFormat="1" ht="51">
      <c r="A8" s="37"/>
      <c r="B8" s="31"/>
      <c r="C8" s="6" t="s">
        <v>29</v>
      </c>
      <c r="D8" s="6" t="s">
        <v>30</v>
      </c>
      <c r="E8" s="6" t="s">
        <v>76</v>
      </c>
      <c r="F8" s="6" t="s">
        <v>77</v>
      </c>
      <c r="G8" s="31"/>
    </row>
    <row r="9" spans="1:7" s="3" customFormat="1" ht="28.15" customHeight="1">
      <c r="A9" s="41" t="s">
        <v>36</v>
      </c>
      <c r="B9" s="42"/>
      <c r="C9" s="42"/>
      <c r="D9" s="42"/>
      <c r="E9" s="42"/>
      <c r="F9" s="42"/>
      <c r="G9" s="43"/>
    </row>
    <row r="10" spans="1:7">
      <c r="A10" s="7">
        <v>1</v>
      </c>
      <c r="B10" s="8" t="s">
        <v>28</v>
      </c>
      <c r="C10" s="6">
        <v>60</v>
      </c>
      <c r="D10" s="6">
        <v>40</v>
      </c>
      <c r="E10" s="9">
        <f>C10*91*5</f>
        <v>27300</v>
      </c>
      <c r="F10" s="9">
        <f>D10*91*5</f>
        <v>18200</v>
      </c>
      <c r="G10" s="9">
        <f>SUM(E10:F10)</f>
        <v>45500</v>
      </c>
    </row>
    <row r="11" spans="1:7">
      <c r="A11" s="7">
        <v>2</v>
      </c>
      <c r="B11" s="10" t="s">
        <v>10</v>
      </c>
      <c r="C11" s="11">
        <f>C12+C13</f>
        <v>68</v>
      </c>
      <c r="D11" s="11">
        <f>D12+D13</f>
        <v>68</v>
      </c>
      <c r="E11" s="12">
        <f>E12+E13</f>
        <v>30940</v>
      </c>
      <c r="F11" s="12">
        <f>F12+F13</f>
        <v>30940</v>
      </c>
      <c r="G11" s="9">
        <f>SUM(E11:F11)</f>
        <v>61880</v>
      </c>
    </row>
    <row r="12" spans="1:7" s="17" customFormat="1" ht="12">
      <c r="A12" s="13"/>
      <c r="B12" s="14" t="s">
        <v>11</v>
      </c>
      <c r="C12" s="15">
        <v>53</v>
      </c>
      <c r="D12" s="15">
        <v>53</v>
      </c>
      <c r="E12" s="22">
        <f t="shared" ref="E12:F14" si="0">C12*91*5</f>
        <v>24115</v>
      </c>
      <c r="F12" s="22">
        <f t="shared" si="0"/>
        <v>24115</v>
      </c>
      <c r="G12" s="16"/>
    </row>
    <row r="13" spans="1:7" s="17" customFormat="1" ht="12">
      <c r="A13" s="13"/>
      <c r="B13" s="14" t="s">
        <v>12</v>
      </c>
      <c r="C13" s="15">
        <v>15</v>
      </c>
      <c r="D13" s="15">
        <v>15</v>
      </c>
      <c r="E13" s="22">
        <f t="shared" si="0"/>
        <v>6825</v>
      </c>
      <c r="F13" s="22">
        <f t="shared" si="0"/>
        <v>6825</v>
      </c>
      <c r="G13" s="16"/>
    </row>
    <row r="14" spans="1:7">
      <c r="A14" s="7">
        <v>3</v>
      </c>
      <c r="B14" s="10" t="s">
        <v>13</v>
      </c>
      <c r="C14" s="11">
        <v>30</v>
      </c>
      <c r="D14" s="11">
        <v>30</v>
      </c>
      <c r="E14" s="9">
        <f t="shared" si="0"/>
        <v>13650</v>
      </c>
      <c r="F14" s="9">
        <f t="shared" si="0"/>
        <v>13650</v>
      </c>
      <c r="G14" s="9">
        <f>SUM(E14:F14)</f>
        <v>27300</v>
      </c>
    </row>
    <row r="15" spans="1:7">
      <c r="A15" s="7">
        <v>4</v>
      </c>
      <c r="B15" s="10" t="s">
        <v>14</v>
      </c>
      <c r="C15" s="11">
        <f>C16+C17</f>
        <v>57</v>
      </c>
      <c r="D15" s="11">
        <f>D16+D17</f>
        <v>57</v>
      </c>
      <c r="E15" s="12">
        <f>E16+E17</f>
        <v>25935</v>
      </c>
      <c r="F15" s="12">
        <f>F16+F17</f>
        <v>25935</v>
      </c>
      <c r="G15" s="9">
        <f>SUM(E15:F15)</f>
        <v>51870</v>
      </c>
    </row>
    <row r="16" spans="1:7" s="17" customFormat="1" ht="12">
      <c r="A16" s="13"/>
      <c r="B16" s="14" t="s">
        <v>15</v>
      </c>
      <c r="C16" s="15">
        <v>47</v>
      </c>
      <c r="D16" s="15">
        <v>47</v>
      </c>
      <c r="E16" s="22">
        <f>C16*91*5</f>
        <v>21385</v>
      </c>
      <c r="F16" s="22">
        <f>D16*91*5</f>
        <v>21385</v>
      </c>
      <c r="G16" s="16"/>
    </row>
    <row r="17" spans="1:7" s="17" customFormat="1" ht="12">
      <c r="A17" s="13"/>
      <c r="B17" s="14" t="s">
        <v>16</v>
      </c>
      <c r="C17" s="15">
        <v>10</v>
      </c>
      <c r="D17" s="15">
        <v>10</v>
      </c>
      <c r="E17" s="22">
        <f>C17*91*5</f>
        <v>4550</v>
      </c>
      <c r="F17" s="22">
        <f>D17*91*5</f>
        <v>4550</v>
      </c>
      <c r="G17" s="16"/>
    </row>
    <row r="18" spans="1:7">
      <c r="A18" s="7">
        <v>5</v>
      </c>
      <c r="B18" s="10" t="s">
        <v>17</v>
      </c>
      <c r="C18" s="11">
        <f>C19+C20</f>
        <v>32</v>
      </c>
      <c r="D18" s="11">
        <f>D19+D20</f>
        <v>32</v>
      </c>
      <c r="E18" s="12">
        <f>E19+E20</f>
        <v>14560</v>
      </c>
      <c r="F18" s="12">
        <f>F19+F20</f>
        <v>14560</v>
      </c>
      <c r="G18" s="9">
        <f>SUM(E18:F18)</f>
        <v>29120</v>
      </c>
    </row>
    <row r="19" spans="1:7">
      <c r="A19" s="7"/>
      <c r="B19" s="14" t="s">
        <v>18</v>
      </c>
      <c r="C19" s="15">
        <v>25</v>
      </c>
      <c r="D19" s="15">
        <v>25</v>
      </c>
      <c r="E19" s="22">
        <f>C19*91*5</f>
        <v>11375</v>
      </c>
      <c r="F19" s="22">
        <f>D19*91*5</f>
        <v>11375</v>
      </c>
      <c r="G19" s="16"/>
    </row>
    <row r="20" spans="1:7">
      <c r="A20" s="7"/>
      <c r="B20" s="14" t="s">
        <v>19</v>
      </c>
      <c r="C20" s="15">
        <v>7</v>
      </c>
      <c r="D20" s="15">
        <v>7</v>
      </c>
      <c r="E20" s="22">
        <f>C20*91*5</f>
        <v>3185</v>
      </c>
      <c r="F20" s="22">
        <f>D20*91*5</f>
        <v>3185</v>
      </c>
      <c r="G20" s="16"/>
    </row>
    <row r="21" spans="1:7">
      <c r="A21" s="7">
        <v>6</v>
      </c>
      <c r="B21" s="10" t="s">
        <v>20</v>
      </c>
      <c r="C21" s="11">
        <v>20</v>
      </c>
      <c r="D21" s="11">
        <v>20</v>
      </c>
      <c r="E21" s="9">
        <f t="shared" ref="E21:F27" si="1">C21*91*5</f>
        <v>9100</v>
      </c>
      <c r="F21" s="9">
        <f t="shared" si="1"/>
        <v>9100</v>
      </c>
      <c r="G21" s="9">
        <f t="shared" ref="G21:G27" si="2">SUM(E21:F21)</f>
        <v>18200</v>
      </c>
    </row>
    <row r="22" spans="1:7">
      <c r="A22" s="7">
        <v>7</v>
      </c>
      <c r="B22" s="10" t="s">
        <v>21</v>
      </c>
      <c r="C22" s="11">
        <v>15</v>
      </c>
      <c r="D22" s="11">
        <v>15</v>
      </c>
      <c r="E22" s="9">
        <f t="shared" si="1"/>
        <v>6825</v>
      </c>
      <c r="F22" s="9">
        <f t="shared" si="1"/>
        <v>6825</v>
      </c>
      <c r="G22" s="9">
        <f t="shared" si="2"/>
        <v>13650</v>
      </c>
    </row>
    <row r="23" spans="1:7">
      <c r="A23" s="7">
        <v>8</v>
      </c>
      <c r="B23" s="10" t="s">
        <v>22</v>
      </c>
      <c r="C23" s="11">
        <v>7</v>
      </c>
      <c r="D23" s="11">
        <v>7</v>
      </c>
      <c r="E23" s="9">
        <f t="shared" si="1"/>
        <v>3185</v>
      </c>
      <c r="F23" s="9">
        <f t="shared" si="1"/>
        <v>3185</v>
      </c>
      <c r="G23" s="9">
        <f t="shared" si="2"/>
        <v>6370</v>
      </c>
    </row>
    <row r="24" spans="1:7">
      <c r="A24" s="7">
        <v>9</v>
      </c>
      <c r="B24" s="10" t="s">
        <v>23</v>
      </c>
      <c r="C24" s="11">
        <v>30</v>
      </c>
      <c r="D24" s="11">
        <v>30</v>
      </c>
      <c r="E24" s="9">
        <f t="shared" si="1"/>
        <v>13650</v>
      </c>
      <c r="F24" s="9">
        <f t="shared" si="1"/>
        <v>13650</v>
      </c>
      <c r="G24" s="9">
        <f t="shared" si="2"/>
        <v>27300</v>
      </c>
    </row>
    <row r="25" spans="1:7">
      <c r="A25" s="7">
        <v>10</v>
      </c>
      <c r="B25" s="10" t="s">
        <v>24</v>
      </c>
      <c r="C25" s="11">
        <v>17</v>
      </c>
      <c r="D25" s="11">
        <v>17</v>
      </c>
      <c r="E25" s="9">
        <f t="shared" si="1"/>
        <v>7735</v>
      </c>
      <c r="F25" s="9">
        <f t="shared" si="1"/>
        <v>7735</v>
      </c>
      <c r="G25" s="9">
        <f t="shared" si="2"/>
        <v>15470</v>
      </c>
    </row>
    <row r="26" spans="1:7">
      <c r="A26" s="7">
        <v>11</v>
      </c>
      <c r="B26" s="10" t="s">
        <v>25</v>
      </c>
      <c r="C26" s="11">
        <v>48</v>
      </c>
      <c r="D26" s="11">
        <v>40</v>
      </c>
      <c r="E26" s="9">
        <f t="shared" si="1"/>
        <v>21840</v>
      </c>
      <c r="F26" s="9">
        <f t="shared" si="1"/>
        <v>18200</v>
      </c>
      <c r="G26" s="9">
        <f t="shared" si="2"/>
        <v>40040</v>
      </c>
    </row>
    <row r="27" spans="1:7">
      <c r="A27" s="7">
        <v>12</v>
      </c>
      <c r="B27" s="10" t="s">
        <v>26</v>
      </c>
      <c r="C27" s="11">
        <v>25</v>
      </c>
      <c r="D27" s="11">
        <v>25</v>
      </c>
      <c r="E27" s="9">
        <f t="shared" si="1"/>
        <v>11375</v>
      </c>
      <c r="F27" s="9">
        <f t="shared" si="1"/>
        <v>11375</v>
      </c>
      <c r="G27" s="9">
        <f t="shared" si="2"/>
        <v>22750</v>
      </c>
    </row>
    <row r="28" spans="1:7">
      <c r="A28" s="18"/>
      <c r="B28" s="19" t="s">
        <v>6</v>
      </c>
      <c r="C28" s="20">
        <f>C10+C11+C14+C15+C18+C21+C22+C23+C24+C25+C26+C27</f>
        <v>409</v>
      </c>
      <c r="D28" s="20">
        <f>D10+D11+D14+D15+D18+D21+D22+D23+D24+D25+D26+D27</f>
        <v>381</v>
      </c>
      <c r="E28" s="21">
        <f>E10+E11+E14+E15+E18+E21+E22+E23+E24+E25+E26+E27</f>
        <v>186095</v>
      </c>
      <c r="F28" s="21">
        <f>F10+F11+F14+F15+F18+F21+F22+F23+F24+F25+F26+F27</f>
        <v>173355</v>
      </c>
      <c r="G28" s="21">
        <f>G10+G11+G14+G15+G18+G21+G22+G23+G24+G25+G26+G27</f>
        <v>359450</v>
      </c>
    </row>
  </sheetData>
  <mergeCells count="11">
    <mergeCell ref="F1:G1"/>
    <mergeCell ref="F2:G2"/>
    <mergeCell ref="F3:G3"/>
    <mergeCell ref="F4:G4"/>
    <mergeCell ref="A9:G9"/>
    <mergeCell ref="A6:A8"/>
    <mergeCell ref="B6:B8"/>
    <mergeCell ref="C6:D7"/>
    <mergeCell ref="E6:F6"/>
    <mergeCell ref="G6:G8"/>
    <mergeCell ref="E7:F7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workbookViewId="0">
      <selection activeCell="A22" sqref="A22:H22"/>
    </sheetView>
  </sheetViews>
  <sheetFormatPr defaultColWidth="8.85546875" defaultRowHeight="12.75"/>
  <cols>
    <col min="1" max="1" width="5.140625" style="23" customWidth="1"/>
    <col min="2" max="2" width="52.7109375" style="23" customWidth="1"/>
    <col min="3" max="4" width="13.5703125" style="23" customWidth="1"/>
    <col min="5" max="8" width="17.5703125" style="23" customWidth="1"/>
    <col min="9" max="16384" width="8.85546875" style="23"/>
  </cols>
  <sheetData>
    <row r="1" spans="1:8">
      <c r="G1" s="30" t="s">
        <v>47</v>
      </c>
      <c r="H1" s="30"/>
    </row>
    <row r="2" spans="1:8">
      <c r="G2" s="30" t="s">
        <v>33</v>
      </c>
      <c r="H2" s="30"/>
    </row>
    <row r="3" spans="1:8">
      <c r="G3" s="30" t="s">
        <v>34</v>
      </c>
      <c r="H3" s="30"/>
    </row>
    <row r="4" spans="1:8">
      <c r="G4" s="30" t="s">
        <v>35</v>
      </c>
      <c r="H4" s="30"/>
    </row>
    <row r="5" spans="1:8">
      <c r="G5" s="2"/>
      <c r="H5" s="2"/>
    </row>
    <row r="6" spans="1:8" ht="14.45" customHeight="1">
      <c r="A6" s="44" t="s">
        <v>83</v>
      </c>
      <c r="B6" s="44"/>
      <c r="C6" s="44"/>
      <c r="D6" s="44"/>
      <c r="E6" s="44"/>
      <c r="F6" s="44"/>
      <c r="G6" s="44"/>
      <c r="H6" s="44"/>
    </row>
    <row r="8" spans="1:8" s="3" customFormat="1" ht="13.15" customHeight="1">
      <c r="A8" s="35" t="s">
        <v>7</v>
      </c>
      <c r="B8" s="31" t="s">
        <v>0</v>
      </c>
      <c r="C8" s="35" t="s">
        <v>1</v>
      </c>
      <c r="D8" s="35" t="s">
        <v>51</v>
      </c>
      <c r="E8" s="31" t="s">
        <v>5</v>
      </c>
      <c r="F8" s="31"/>
      <c r="G8" s="31"/>
      <c r="H8" s="31" t="s">
        <v>6</v>
      </c>
    </row>
    <row r="9" spans="1:8" s="3" customFormat="1" ht="54.6" customHeight="1">
      <c r="A9" s="36"/>
      <c r="B9" s="31"/>
      <c r="C9" s="36"/>
      <c r="D9" s="36"/>
      <c r="E9" s="6" t="s">
        <v>9</v>
      </c>
      <c r="F9" s="4" t="s">
        <v>8</v>
      </c>
      <c r="G9" s="5" t="s">
        <v>73</v>
      </c>
      <c r="H9" s="31"/>
    </row>
    <row r="10" spans="1:8" s="3" customFormat="1" ht="38.25">
      <c r="A10" s="37"/>
      <c r="B10" s="31"/>
      <c r="C10" s="37"/>
      <c r="D10" s="37"/>
      <c r="E10" s="4" t="s">
        <v>80</v>
      </c>
      <c r="F10" s="4" t="s">
        <v>80</v>
      </c>
      <c r="G10" s="4" t="s">
        <v>48</v>
      </c>
      <c r="H10" s="31"/>
    </row>
    <row r="11" spans="1:8" s="3" customFormat="1">
      <c r="A11" s="41" t="s">
        <v>87</v>
      </c>
      <c r="B11" s="42"/>
      <c r="C11" s="42"/>
      <c r="D11" s="42"/>
      <c r="E11" s="42"/>
      <c r="F11" s="42"/>
      <c r="G11" s="42"/>
      <c r="H11" s="43"/>
    </row>
    <row r="12" spans="1:8">
      <c r="A12" s="7">
        <v>1</v>
      </c>
      <c r="B12" s="10" t="s">
        <v>21</v>
      </c>
      <c r="C12" s="4">
        <v>10</v>
      </c>
      <c r="D12" s="4">
        <v>1</v>
      </c>
      <c r="E12" s="24">
        <f>11*7*196.5</f>
        <v>15130.5</v>
      </c>
      <c r="F12" s="24"/>
      <c r="G12" s="24">
        <v>5000</v>
      </c>
      <c r="H12" s="9">
        <f>E12+G12</f>
        <v>20130.5</v>
      </c>
    </row>
    <row r="13" spans="1:8">
      <c r="A13" s="7"/>
      <c r="B13" s="10"/>
      <c r="C13" s="25"/>
      <c r="D13" s="25"/>
      <c r="E13" s="26"/>
      <c r="F13" s="26"/>
      <c r="G13" s="26"/>
      <c r="H13" s="9"/>
    </row>
    <row r="14" spans="1:8">
      <c r="A14" s="18"/>
      <c r="B14" s="19" t="s">
        <v>6</v>
      </c>
      <c r="C14" s="27">
        <v>10</v>
      </c>
      <c r="D14" s="27">
        <f>D12</f>
        <v>1</v>
      </c>
      <c r="E14" s="28">
        <f>E12</f>
        <v>15130.5</v>
      </c>
      <c r="F14" s="28"/>
      <c r="G14" s="28">
        <f t="shared" ref="G14:H14" si="0">G12</f>
        <v>5000</v>
      </c>
      <c r="H14" s="21">
        <f t="shared" si="0"/>
        <v>20130.5</v>
      </c>
    </row>
    <row r="16" spans="1:8" ht="14.45" customHeight="1">
      <c r="A16" s="33" t="s">
        <v>38</v>
      </c>
      <c r="B16" s="33"/>
      <c r="C16" s="33"/>
      <c r="D16" s="33"/>
      <c r="E16" s="33"/>
      <c r="F16" s="33"/>
      <c r="G16" s="33"/>
      <c r="H16" s="33"/>
    </row>
    <row r="17" spans="1:8" ht="13.15" customHeight="1">
      <c r="A17" s="34" t="s">
        <v>84</v>
      </c>
      <c r="B17" s="34"/>
      <c r="C17" s="34"/>
      <c r="D17" s="34"/>
      <c r="E17" s="34"/>
      <c r="F17" s="34"/>
      <c r="G17" s="34"/>
      <c r="H17" s="34"/>
    </row>
    <row r="18" spans="1:8">
      <c r="A18" s="34"/>
      <c r="B18" s="34"/>
      <c r="C18" s="34"/>
      <c r="D18" s="34"/>
      <c r="E18" s="34"/>
      <c r="F18" s="34"/>
      <c r="G18" s="34"/>
      <c r="H18" s="34"/>
    </row>
    <row r="19" spans="1:8">
      <c r="A19" s="33" t="s">
        <v>82</v>
      </c>
      <c r="B19" s="33"/>
      <c r="C19" s="33"/>
      <c r="D19" s="33"/>
      <c r="E19" s="33"/>
      <c r="F19" s="33"/>
      <c r="G19" s="33"/>
      <c r="H19" s="33"/>
    </row>
    <row r="20" spans="1:8" ht="13.15" customHeight="1">
      <c r="A20" s="34" t="s">
        <v>50</v>
      </c>
      <c r="B20" s="34"/>
      <c r="C20" s="34"/>
      <c r="D20" s="34"/>
      <c r="E20" s="34"/>
      <c r="F20" s="34"/>
      <c r="G20" s="34"/>
      <c r="H20" s="34"/>
    </row>
    <row r="21" spans="1:8" ht="14.45" customHeight="1">
      <c r="A21" s="33" t="s">
        <v>45</v>
      </c>
      <c r="B21" s="33"/>
      <c r="C21" s="33"/>
      <c r="D21" s="33"/>
      <c r="E21" s="33"/>
      <c r="F21" s="33"/>
      <c r="G21" s="33"/>
      <c r="H21" s="33"/>
    </row>
    <row r="22" spans="1:8">
      <c r="A22" s="33" t="s">
        <v>59</v>
      </c>
      <c r="B22" s="33"/>
      <c r="C22" s="33"/>
      <c r="D22" s="33"/>
      <c r="E22" s="33"/>
      <c r="F22" s="33"/>
      <c r="G22" s="33"/>
      <c r="H22" s="33"/>
    </row>
    <row r="23" spans="1:8">
      <c r="A23" s="33" t="s">
        <v>60</v>
      </c>
      <c r="B23" s="33"/>
      <c r="C23" s="33"/>
      <c r="D23" s="33"/>
      <c r="E23" s="33"/>
      <c r="F23" s="33"/>
      <c r="G23" s="33"/>
      <c r="H23" s="33"/>
    </row>
    <row r="24" spans="1:8">
      <c r="A24" s="33" t="s">
        <v>61</v>
      </c>
      <c r="B24" s="33"/>
      <c r="C24" s="33"/>
      <c r="D24" s="33"/>
      <c r="E24" s="33"/>
      <c r="F24" s="33"/>
      <c r="G24" s="33"/>
      <c r="H24" s="33"/>
    </row>
    <row r="25" spans="1:8">
      <c r="A25" s="33" t="s">
        <v>62</v>
      </c>
      <c r="B25" s="33"/>
      <c r="C25" s="33"/>
      <c r="D25" s="33"/>
      <c r="E25" s="33"/>
      <c r="F25" s="33"/>
      <c r="G25" s="33"/>
      <c r="H25" s="33"/>
    </row>
  </sheetData>
  <mergeCells count="21">
    <mergeCell ref="A22:H22"/>
    <mergeCell ref="A23:H23"/>
    <mergeCell ref="A24:H24"/>
    <mergeCell ref="A25:H25"/>
    <mergeCell ref="A6:H6"/>
    <mergeCell ref="A17:H18"/>
    <mergeCell ref="A19:H19"/>
    <mergeCell ref="A20:H20"/>
    <mergeCell ref="A16:H16"/>
    <mergeCell ref="A21:H21"/>
    <mergeCell ref="A11:H11"/>
    <mergeCell ref="C8:C10"/>
    <mergeCell ref="D8:D10"/>
    <mergeCell ref="G1:H1"/>
    <mergeCell ref="G2:H2"/>
    <mergeCell ref="G3:H3"/>
    <mergeCell ref="G4:H4"/>
    <mergeCell ref="A8:A10"/>
    <mergeCell ref="B8:B10"/>
    <mergeCell ref="E8:G8"/>
    <mergeCell ref="H8:H10"/>
  </mergeCell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workbookViewId="0">
      <selection activeCell="E2" sqref="E2"/>
    </sheetView>
  </sheetViews>
  <sheetFormatPr defaultColWidth="8.85546875" defaultRowHeight="12.75"/>
  <cols>
    <col min="1" max="1" width="5.140625" style="23" customWidth="1"/>
    <col min="2" max="2" width="52.7109375" style="23" customWidth="1"/>
    <col min="3" max="4" width="13.5703125" style="23" customWidth="1"/>
    <col min="5" max="8" width="17.5703125" style="23" customWidth="1"/>
    <col min="9" max="16384" width="8.85546875" style="23"/>
  </cols>
  <sheetData>
    <row r="1" spans="1:8">
      <c r="G1" s="30" t="s">
        <v>52</v>
      </c>
      <c r="H1" s="30"/>
    </row>
    <row r="2" spans="1:8">
      <c r="G2" s="30" t="s">
        <v>33</v>
      </c>
      <c r="H2" s="30"/>
    </row>
    <row r="3" spans="1:8">
      <c r="G3" s="30" t="s">
        <v>34</v>
      </c>
      <c r="H3" s="30"/>
    </row>
    <row r="4" spans="1:8">
      <c r="G4" s="30" t="s">
        <v>35</v>
      </c>
      <c r="H4" s="30"/>
    </row>
    <row r="5" spans="1:8">
      <c r="G5" s="2"/>
      <c r="H5" s="2"/>
    </row>
    <row r="6" spans="1:8" ht="14.45" customHeight="1">
      <c r="A6" s="44" t="s">
        <v>88</v>
      </c>
      <c r="B6" s="44"/>
      <c r="C6" s="44"/>
      <c r="D6" s="44"/>
      <c r="E6" s="44"/>
      <c r="F6" s="44"/>
      <c r="G6" s="44"/>
      <c r="H6" s="44"/>
    </row>
    <row r="8" spans="1:8" s="3" customFormat="1">
      <c r="A8" s="35" t="s">
        <v>7</v>
      </c>
      <c r="B8" s="31" t="s">
        <v>0</v>
      </c>
      <c r="C8" s="45" t="s">
        <v>53</v>
      </c>
      <c r="D8" s="35" t="s">
        <v>51</v>
      </c>
      <c r="E8" s="31" t="s">
        <v>5</v>
      </c>
      <c r="F8" s="31"/>
      <c r="G8" s="31"/>
      <c r="H8" s="31" t="s">
        <v>6</v>
      </c>
    </row>
    <row r="9" spans="1:8" s="3" customFormat="1" ht="55.15" customHeight="1">
      <c r="A9" s="36"/>
      <c r="B9" s="31"/>
      <c r="C9" s="46"/>
      <c r="D9" s="36"/>
      <c r="E9" s="6" t="s">
        <v>9</v>
      </c>
      <c r="F9" s="4" t="s">
        <v>8</v>
      </c>
      <c r="G9" s="5" t="s">
        <v>73</v>
      </c>
      <c r="H9" s="31"/>
    </row>
    <row r="10" spans="1:8" s="3" customFormat="1" ht="25.5">
      <c r="A10" s="37"/>
      <c r="B10" s="31"/>
      <c r="C10" s="47"/>
      <c r="D10" s="37"/>
      <c r="E10" s="4" t="s">
        <v>63</v>
      </c>
      <c r="F10" s="4" t="s">
        <v>63</v>
      </c>
      <c r="G10" s="4" t="s">
        <v>48</v>
      </c>
      <c r="H10" s="31"/>
    </row>
    <row r="11" spans="1:8" s="3" customFormat="1">
      <c r="A11" s="41" t="s">
        <v>49</v>
      </c>
      <c r="B11" s="42"/>
      <c r="C11" s="42"/>
      <c r="D11" s="42"/>
      <c r="E11" s="42"/>
      <c r="F11" s="42"/>
      <c r="G11" s="42"/>
      <c r="H11" s="43"/>
    </row>
    <row r="12" spans="1:8">
      <c r="A12" s="7">
        <v>1</v>
      </c>
      <c r="B12" s="10" t="s">
        <v>66</v>
      </c>
      <c r="C12" s="4">
        <v>10</v>
      </c>
      <c r="D12" s="4">
        <v>1</v>
      </c>
      <c r="E12" s="24">
        <f>11*7*132-4</f>
        <v>10160</v>
      </c>
      <c r="F12" s="24"/>
      <c r="G12" s="24">
        <v>5000</v>
      </c>
      <c r="H12" s="9">
        <f>E12+F12+G12</f>
        <v>15160</v>
      </c>
    </row>
    <row r="13" spans="1:8">
      <c r="A13" s="7"/>
      <c r="B13" s="10"/>
      <c r="C13" s="25"/>
      <c r="D13" s="25"/>
      <c r="E13" s="26"/>
      <c r="F13" s="26"/>
      <c r="G13" s="26"/>
      <c r="H13" s="9"/>
    </row>
    <row r="14" spans="1:8">
      <c r="A14" s="18"/>
      <c r="B14" s="19" t="s">
        <v>6</v>
      </c>
      <c r="C14" s="27">
        <v>10</v>
      </c>
      <c r="D14" s="27">
        <f>D12</f>
        <v>1</v>
      </c>
      <c r="E14" s="28">
        <f>E12</f>
        <v>10160</v>
      </c>
      <c r="F14" s="28"/>
      <c r="G14" s="28">
        <f>G12</f>
        <v>5000</v>
      </c>
      <c r="H14" s="21">
        <f>H12</f>
        <v>15160</v>
      </c>
    </row>
    <row r="16" spans="1:8" ht="14.45" customHeight="1">
      <c r="A16" s="33" t="s">
        <v>38</v>
      </c>
      <c r="B16" s="33"/>
      <c r="C16" s="33"/>
      <c r="D16" s="33"/>
      <c r="E16" s="33"/>
      <c r="F16" s="33"/>
      <c r="G16" s="33"/>
      <c r="H16" s="33"/>
    </row>
    <row r="17" spans="1:8" ht="13.15" customHeight="1">
      <c r="A17" s="34" t="s">
        <v>54</v>
      </c>
      <c r="B17" s="34"/>
      <c r="C17" s="34"/>
      <c r="D17" s="34"/>
      <c r="E17" s="34"/>
      <c r="F17" s="34"/>
      <c r="G17" s="34"/>
      <c r="H17" s="34"/>
    </row>
    <row r="18" spans="1:8">
      <c r="A18" s="34"/>
      <c r="B18" s="34"/>
      <c r="C18" s="34"/>
      <c r="D18" s="34"/>
      <c r="E18" s="34"/>
      <c r="F18" s="34"/>
      <c r="G18" s="34"/>
      <c r="H18" s="34"/>
    </row>
    <row r="19" spans="1:8">
      <c r="A19" s="33" t="s">
        <v>55</v>
      </c>
      <c r="B19" s="33"/>
      <c r="C19" s="33"/>
      <c r="D19" s="33"/>
      <c r="E19" s="33"/>
      <c r="F19" s="33"/>
      <c r="G19" s="33"/>
      <c r="H19" s="33"/>
    </row>
    <row r="20" spans="1:8" ht="13.15" customHeight="1">
      <c r="A20" s="34" t="s">
        <v>50</v>
      </c>
      <c r="B20" s="34"/>
      <c r="C20" s="34"/>
      <c r="D20" s="34"/>
      <c r="E20" s="34"/>
      <c r="F20" s="34"/>
      <c r="G20" s="34"/>
      <c r="H20" s="34"/>
    </row>
    <row r="21" spans="1:8" ht="14.45" customHeight="1">
      <c r="A21" s="33" t="s">
        <v>45</v>
      </c>
      <c r="B21" s="33"/>
      <c r="C21" s="33"/>
      <c r="D21" s="33"/>
      <c r="E21" s="33"/>
      <c r="F21" s="33"/>
      <c r="G21" s="33"/>
      <c r="H21" s="33"/>
    </row>
    <row r="22" spans="1:8">
      <c r="A22" s="33" t="s">
        <v>58</v>
      </c>
      <c r="B22" s="33"/>
      <c r="C22" s="33"/>
      <c r="D22" s="33"/>
      <c r="E22" s="33"/>
      <c r="F22" s="33"/>
      <c r="G22" s="33"/>
      <c r="H22" s="33"/>
    </row>
    <row r="23" spans="1:8">
      <c r="A23" s="33" t="s">
        <v>60</v>
      </c>
      <c r="B23" s="33"/>
      <c r="C23" s="33"/>
      <c r="D23" s="33"/>
      <c r="E23" s="33"/>
      <c r="F23" s="33"/>
      <c r="G23" s="33"/>
      <c r="H23" s="33"/>
    </row>
    <row r="24" spans="1:8">
      <c r="A24" s="33" t="s">
        <v>65</v>
      </c>
      <c r="B24" s="33"/>
      <c r="C24" s="33"/>
      <c r="D24" s="33"/>
      <c r="E24" s="33"/>
      <c r="F24" s="33"/>
      <c r="G24" s="33"/>
      <c r="H24" s="33"/>
    </row>
    <row r="25" spans="1:8">
      <c r="A25" s="33" t="s">
        <v>62</v>
      </c>
      <c r="B25" s="33"/>
      <c r="C25" s="33"/>
      <c r="D25" s="33"/>
      <c r="E25" s="33"/>
      <c r="F25" s="33"/>
      <c r="G25" s="33"/>
      <c r="H25" s="33"/>
    </row>
  </sheetData>
  <mergeCells count="21">
    <mergeCell ref="A21:H21"/>
    <mergeCell ref="A22:H22"/>
    <mergeCell ref="A23:H23"/>
    <mergeCell ref="A24:H24"/>
    <mergeCell ref="A25:H25"/>
    <mergeCell ref="A20:H20"/>
    <mergeCell ref="A11:H11"/>
    <mergeCell ref="G1:H1"/>
    <mergeCell ref="G2:H2"/>
    <mergeCell ref="G3:H3"/>
    <mergeCell ref="G4:H4"/>
    <mergeCell ref="A8:A10"/>
    <mergeCell ref="B8:B10"/>
    <mergeCell ref="C8:C10"/>
    <mergeCell ref="E8:G8"/>
    <mergeCell ref="H8:H10"/>
    <mergeCell ref="A6:H6"/>
    <mergeCell ref="D8:D10"/>
    <mergeCell ref="A16:H16"/>
    <mergeCell ref="A17:H18"/>
    <mergeCell ref="A19:H19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zoomScaleNormal="100" workbookViewId="0">
      <selection activeCell="A16" sqref="A16:G16"/>
    </sheetView>
  </sheetViews>
  <sheetFormatPr defaultColWidth="8.85546875" defaultRowHeight="12.75"/>
  <cols>
    <col min="1" max="1" width="5.140625" style="23" customWidth="1"/>
    <col min="2" max="2" width="52.7109375" style="23" customWidth="1"/>
    <col min="3" max="3" width="18.7109375" style="23" customWidth="1"/>
    <col min="4" max="6" width="17.5703125" style="23" customWidth="1"/>
    <col min="7" max="7" width="16.85546875" style="23" customWidth="1"/>
    <col min="8" max="16384" width="8.85546875" style="23"/>
  </cols>
  <sheetData>
    <row r="1" spans="1:7">
      <c r="F1" s="30" t="s">
        <v>56</v>
      </c>
      <c r="G1" s="30"/>
    </row>
    <row r="2" spans="1:7">
      <c r="F2" s="30" t="s">
        <v>33</v>
      </c>
      <c r="G2" s="30"/>
    </row>
    <row r="3" spans="1:7">
      <c r="F3" s="30" t="s">
        <v>34</v>
      </c>
      <c r="G3" s="30"/>
    </row>
    <row r="4" spans="1:7">
      <c r="F4" s="30" t="s">
        <v>35</v>
      </c>
      <c r="G4" s="30"/>
    </row>
    <row r="5" spans="1:7">
      <c r="F5" s="2"/>
      <c r="G5" s="2"/>
    </row>
    <row r="6" spans="1:7" ht="14.45" customHeight="1">
      <c r="A6" s="44" t="s">
        <v>89</v>
      </c>
      <c r="B6" s="44"/>
      <c r="C6" s="44"/>
      <c r="D6" s="44"/>
      <c r="E6" s="44"/>
      <c r="F6" s="44"/>
      <c r="G6" s="44"/>
    </row>
    <row r="8" spans="1:7" s="3" customFormat="1" ht="13.15" customHeight="1">
      <c r="A8" s="35" t="s">
        <v>7</v>
      </c>
      <c r="B8" s="31" t="s">
        <v>0</v>
      </c>
      <c r="C8" s="35" t="s">
        <v>1</v>
      </c>
      <c r="D8" s="31" t="s">
        <v>5</v>
      </c>
      <c r="E8" s="31"/>
      <c r="F8" s="31"/>
      <c r="G8" s="31" t="s">
        <v>6</v>
      </c>
    </row>
    <row r="9" spans="1:7" s="3" customFormat="1" ht="54.6" customHeight="1">
      <c r="A9" s="36"/>
      <c r="B9" s="31"/>
      <c r="C9" s="36"/>
      <c r="D9" s="6" t="s">
        <v>9</v>
      </c>
      <c r="E9" s="4" t="s">
        <v>8</v>
      </c>
      <c r="F9" s="5" t="s">
        <v>74</v>
      </c>
      <c r="G9" s="31"/>
    </row>
    <row r="10" spans="1:7" s="3" customFormat="1" ht="25.5">
      <c r="A10" s="37"/>
      <c r="B10" s="31"/>
      <c r="C10" s="37"/>
      <c r="D10" s="4" t="s">
        <v>75</v>
      </c>
      <c r="E10" s="4" t="s">
        <v>75</v>
      </c>
      <c r="F10" s="4" t="s">
        <v>2</v>
      </c>
      <c r="G10" s="31"/>
    </row>
    <row r="11" spans="1:7" s="3" customFormat="1">
      <c r="A11" s="41" t="s">
        <v>49</v>
      </c>
      <c r="B11" s="42"/>
      <c r="C11" s="42"/>
      <c r="D11" s="42"/>
      <c r="E11" s="42"/>
      <c r="F11" s="42"/>
      <c r="G11" s="43"/>
    </row>
    <row r="12" spans="1:7">
      <c r="A12" s="7">
        <v>1</v>
      </c>
      <c r="B12" s="10" t="s">
        <v>23</v>
      </c>
      <c r="C12" s="4">
        <v>10</v>
      </c>
      <c r="D12" s="24">
        <f>C12*14*91</f>
        <v>12740</v>
      </c>
      <c r="E12" s="24"/>
      <c r="F12" s="24">
        <f>C12*200</f>
        <v>2000</v>
      </c>
      <c r="G12" s="9">
        <f>D12+F12</f>
        <v>14740</v>
      </c>
    </row>
    <row r="13" spans="1:7">
      <c r="A13" s="7"/>
      <c r="B13" s="10"/>
      <c r="C13" s="25"/>
      <c r="D13" s="26"/>
      <c r="E13" s="26"/>
      <c r="F13" s="26"/>
      <c r="G13" s="9"/>
    </row>
    <row r="14" spans="1:7">
      <c r="A14" s="18"/>
      <c r="B14" s="19" t="s">
        <v>6</v>
      </c>
      <c r="C14" s="27">
        <v>10</v>
      </c>
      <c r="D14" s="28">
        <f>D12</f>
        <v>12740</v>
      </c>
      <c r="E14" s="28"/>
      <c r="F14" s="28">
        <f>F12</f>
        <v>2000</v>
      </c>
      <c r="G14" s="21">
        <f>G12</f>
        <v>14740</v>
      </c>
    </row>
    <row r="16" spans="1:7" ht="14.45" customHeight="1">
      <c r="A16" s="33" t="s">
        <v>38</v>
      </c>
      <c r="B16" s="33"/>
      <c r="C16" s="33"/>
      <c r="D16" s="33"/>
      <c r="E16" s="33"/>
      <c r="F16" s="33"/>
      <c r="G16" s="33"/>
    </row>
    <row r="17" spans="1:7" ht="13.15" customHeight="1">
      <c r="A17" s="34" t="s">
        <v>57</v>
      </c>
      <c r="B17" s="34"/>
      <c r="C17" s="34"/>
      <c r="D17" s="34"/>
      <c r="E17" s="34"/>
      <c r="F17" s="34"/>
      <c r="G17" s="34"/>
    </row>
    <row r="18" spans="1:7">
      <c r="A18" s="34"/>
      <c r="B18" s="34"/>
      <c r="C18" s="34"/>
      <c r="D18" s="34"/>
      <c r="E18" s="34"/>
      <c r="F18" s="34"/>
      <c r="G18" s="34"/>
    </row>
    <row r="19" spans="1:7" ht="26.45" customHeight="1">
      <c r="A19" s="34" t="s">
        <v>67</v>
      </c>
      <c r="B19" s="34"/>
      <c r="C19" s="34"/>
      <c r="D19" s="34"/>
      <c r="E19" s="34"/>
      <c r="F19" s="34"/>
      <c r="G19" s="34"/>
    </row>
    <row r="20" spans="1:7" ht="13.15" customHeight="1">
      <c r="A20" s="34" t="s">
        <v>40</v>
      </c>
      <c r="B20" s="34"/>
      <c r="C20" s="34"/>
      <c r="D20" s="34"/>
      <c r="E20" s="34"/>
      <c r="F20" s="34"/>
      <c r="G20" s="34"/>
    </row>
    <row r="21" spans="1:7" ht="14.45" customHeight="1">
      <c r="A21" s="33" t="s">
        <v>45</v>
      </c>
      <c r="B21" s="33"/>
      <c r="C21" s="33"/>
      <c r="D21" s="33"/>
      <c r="E21" s="33"/>
      <c r="F21" s="33"/>
      <c r="G21" s="33"/>
    </row>
    <row r="22" spans="1:7">
      <c r="A22" s="33" t="s">
        <v>64</v>
      </c>
      <c r="B22" s="33"/>
      <c r="C22" s="33"/>
      <c r="D22" s="33"/>
      <c r="E22" s="33"/>
      <c r="F22" s="33"/>
      <c r="G22" s="33"/>
    </row>
    <row r="23" spans="1:7">
      <c r="A23" s="33" t="s">
        <v>60</v>
      </c>
      <c r="B23" s="33"/>
      <c r="C23" s="33"/>
      <c r="D23" s="33"/>
      <c r="E23" s="33"/>
      <c r="F23" s="33"/>
      <c r="G23" s="33"/>
    </row>
    <row r="24" spans="1:7">
      <c r="A24" s="33" t="s">
        <v>61</v>
      </c>
      <c r="B24" s="33"/>
      <c r="C24" s="33"/>
      <c r="D24" s="33"/>
      <c r="E24" s="33"/>
      <c r="F24" s="33"/>
      <c r="G24" s="33"/>
    </row>
    <row r="25" spans="1:7">
      <c r="A25" s="33" t="s">
        <v>62</v>
      </c>
      <c r="B25" s="33"/>
      <c r="C25" s="33"/>
      <c r="D25" s="33"/>
      <c r="E25" s="33"/>
      <c r="F25" s="33"/>
      <c r="G25" s="33"/>
    </row>
  </sheetData>
  <mergeCells count="20">
    <mergeCell ref="A21:G21"/>
    <mergeCell ref="A22:G22"/>
    <mergeCell ref="A23:G23"/>
    <mergeCell ref="A24:G24"/>
    <mergeCell ref="A25:G25"/>
    <mergeCell ref="A20:G20"/>
    <mergeCell ref="A11:G11"/>
    <mergeCell ref="F1:G1"/>
    <mergeCell ref="F2:G2"/>
    <mergeCell ref="F3:G3"/>
    <mergeCell ref="F4:G4"/>
    <mergeCell ref="A8:A10"/>
    <mergeCell ref="B8:B10"/>
    <mergeCell ref="D8:F8"/>
    <mergeCell ref="G8:G10"/>
    <mergeCell ref="A6:G6"/>
    <mergeCell ref="C8:C10"/>
    <mergeCell ref="A16:G16"/>
    <mergeCell ref="A17:G18"/>
    <mergeCell ref="A19:G19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zoomScaleNormal="100" workbookViewId="0">
      <selection activeCell="C8" sqref="C8:C10"/>
    </sheetView>
  </sheetViews>
  <sheetFormatPr defaultColWidth="8.85546875" defaultRowHeight="12.75"/>
  <cols>
    <col min="1" max="1" width="5.140625" style="23" customWidth="1"/>
    <col min="2" max="2" width="52.7109375" style="23" customWidth="1"/>
    <col min="3" max="3" width="18.7109375" style="23" customWidth="1"/>
    <col min="4" max="6" width="17.5703125" style="23" customWidth="1"/>
    <col min="7" max="7" width="16.85546875" style="23" customWidth="1"/>
    <col min="8" max="16384" width="8.85546875" style="23"/>
  </cols>
  <sheetData>
    <row r="1" spans="1:7">
      <c r="F1" s="30" t="s">
        <v>86</v>
      </c>
      <c r="G1" s="30"/>
    </row>
    <row r="2" spans="1:7">
      <c r="F2" s="30" t="s">
        <v>33</v>
      </c>
      <c r="G2" s="30"/>
    </row>
    <row r="3" spans="1:7">
      <c r="F3" s="30" t="s">
        <v>34</v>
      </c>
      <c r="G3" s="30"/>
    </row>
    <row r="4" spans="1:7">
      <c r="F4" s="30" t="s">
        <v>35</v>
      </c>
      <c r="G4" s="30"/>
    </row>
    <row r="5" spans="1:7">
      <c r="F5" s="2"/>
      <c r="G5" s="2"/>
    </row>
    <row r="6" spans="1:7" ht="14.45" customHeight="1">
      <c r="A6" s="44" t="s">
        <v>69</v>
      </c>
      <c r="B6" s="44"/>
      <c r="C6" s="44"/>
      <c r="D6" s="44"/>
      <c r="E6" s="44"/>
      <c r="F6" s="44"/>
      <c r="G6" s="44"/>
    </row>
    <row r="8" spans="1:7" s="3" customFormat="1" ht="13.15" customHeight="1">
      <c r="A8" s="35" t="s">
        <v>7</v>
      </c>
      <c r="B8" s="31" t="s">
        <v>0</v>
      </c>
      <c r="C8" s="45" t="s">
        <v>1</v>
      </c>
      <c r="D8" s="31" t="s">
        <v>5</v>
      </c>
      <c r="E8" s="31"/>
      <c r="F8" s="31"/>
      <c r="G8" s="31" t="s">
        <v>6</v>
      </c>
    </row>
    <row r="9" spans="1:7" s="3" customFormat="1" ht="53.45" customHeight="1">
      <c r="A9" s="36"/>
      <c r="B9" s="31"/>
      <c r="C9" s="46"/>
      <c r="D9" s="6" t="s">
        <v>9</v>
      </c>
      <c r="E9" s="4" t="s">
        <v>8</v>
      </c>
      <c r="F9" s="5" t="s">
        <v>73</v>
      </c>
      <c r="G9" s="31"/>
    </row>
    <row r="10" spans="1:7" s="3" customFormat="1" ht="38.25">
      <c r="A10" s="37"/>
      <c r="B10" s="31"/>
      <c r="C10" s="47"/>
      <c r="D10" s="4" t="s">
        <v>80</v>
      </c>
      <c r="E10" s="4" t="s">
        <v>80</v>
      </c>
      <c r="F10" s="4" t="s">
        <v>48</v>
      </c>
      <c r="G10" s="31"/>
    </row>
    <row r="11" spans="1:7" s="3" customFormat="1">
      <c r="A11" s="41" t="s">
        <v>87</v>
      </c>
      <c r="B11" s="42"/>
      <c r="C11" s="42"/>
      <c r="D11" s="42"/>
      <c r="E11" s="42"/>
      <c r="F11" s="42"/>
      <c r="G11" s="43"/>
    </row>
    <row r="12" spans="1:7">
      <c r="A12" s="7">
        <v>1</v>
      </c>
      <c r="B12" s="10" t="s">
        <v>70</v>
      </c>
      <c r="C12" s="4">
        <v>7</v>
      </c>
      <c r="D12" s="24">
        <f>C12*7*196.5</f>
        <v>9628.5</v>
      </c>
      <c r="E12" s="24"/>
      <c r="F12" s="24">
        <f>C12*500</f>
        <v>3500</v>
      </c>
      <c r="G12" s="9">
        <f>D12+F12</f>
        <v>13128.5</v>
      </c>
    </row>
    <row r="13" spans="1:7">
      <c r="A13" s="7"/>
      <c r="B13" s="10"/>
      <c r="C13" s="25"/>
      <c r="D13" s="26"/>
      <c r="E13" s="26"/>
      <c r="F13" s="26"/>
      <c r="G13" s="9"/>
    </row>
    <row r="14" spans="1:7">
      <c r="A14" s="18"/>
      <c r="B14" s="19" t="s">
        <v>6</v>
      </c>
      <c r="C14" s="27">
        <v>7</v>
      </c>
      <c r="D14" s="28">
        <f>D12</f>
        <v>9628.5</v>
      </c>
      <c r="E14" s="28"/>
      <c r="F14" s="28">
        <f>F12</f>
        <v>3500</v>
      </c>
      <c r="G14" s="21">
        <f>G12</f>
        <v>13128.5</v>
      </c>
    </row>
    <row r="16" spans="1:7" ht="14.45" customHeight="1">
      <c r="A16" s="33" t="s">
        <v>38</v>
      </c>
      <c r="B16" s="33"/>
      <c r="C16" s="33"/>
      <c r="D16" s="33"/>
      <c r="E16" s="33"/>
      <c r="F16" s="33"/>
      <c r="G16" s="33"/>
    </row>
    <row r="17" spans="1:7" ht="13.15" customHeight="1">
      <c r="A17" s="34" t="s">
        <v>71</v>
      </c>
      <c r="B17" s="34"/>
      <c r="C17" s="34"/>
      <c r="D17" s="34"/>
      <c r="E17" s="34"/>
      <c r="F17" s="34"/>
      <c r="G17" s="34"/>
    </row>
    <row r="18" spans="1:7">
      <c r="A18" s="34"/>
      <c r="B18" s="34"/>
      <c r="C18" s="34"/>
      <c r="D18" s="34"/>
      <c r="E18" s="34"/>
      <c r="F18" s="34"/>
      <c r="G18" s="34"/>
    </row>
    <row r="19" spans="1:7">
      <c r="A19" s="48" t="s">
        <v>81</v>
      </c>
      <c r="B19" s="48"/>
      <c r="C19" s="48"/>
      <c r="D19" s="48"/>
      <c r="E19" s="48"/>
      <c r="F19" s="48"/>
      <c r="G19" s="48"/>
    </row>
    <row r="20" spans="1:7" ht="13.15" customHeight="1">
      <c r="A20" s="34" t="s">
        <v>72</v>
      </c>
      <c r="B20" s="34"/>
      <c r="C20" s="34"/>
      <c r="D20" s="34"/>
      <c r="E20" s="34"/>
      <c r="F20" s="34"/>
      <c r="G20" s="34"/>
    </row>
    <row r="21" spans="1:7" ht="14.45" customHeight="1">
      <c r="A21" s="33" t="s">
        <v>45</v>
      </c>
      <c r="B21" s="33"/>
      <c r="C21" s="33"/>
      <c r="D21" s="33"/>
      <c r="E21" s="33"/>
      <c r="F21" s="33"/>
      <c r="G21" s="33"/>
    </row>
    <row r="22" spans="1:7">
      <c r="A22" s="33" t="s">
        <v>58</v>
      </c>
      <c r="B22" s="33"/>
      <c r="C22" s="33"/>
      <c r="D22" s="33"/>
      <c r="E22" s="33"/>
      <c r="F22" s="33"/>
      <c r="G22" s="33"/>
    </row>
    <row r="23" spans="1:7">
      <c r="A23" s="33" t="s">
        <v>60</v>
      </c>
      <c r="B23" s="33"/>
      <c r="C23" s="33"/>
      <c r="D23" s="33"/>
      <c r="E23" s="33"/>
      <c r="F23" s="33"/>
      <c r="G23" s="33"/>
    </row>
    <row r="24" spans="1:7">
      <c r="A24" s="33" t="s">
        <v>61</v>
      </c>
      <c r="B24" s="33"/>
      <c r="C24" s="33"/>
      <c r="D24" s="33"/>
      <c r="E24" s="33"/>
      <c r="F24" s="33"/>
      <c r="G24" s="33"/>
    </row>
    <row r="25" spans="1:7">
      <c r="A25" s="33" t="s">
        <v>62</v>
      </c>
      <c r="B25" s="33"/>
      <c r="C25" s="33"/>
      <c r="D25" s="33"/>
      <c r="E25" s="33"/>
      <c r="F25" s="33"/>
      <c r="G25" s="33"/>
    </row>
  </sheetData>
  <mergeCells count="20">
    <mergeCell ref="A22:G22"/>
    <mergeCell ref="A23:G23"/>
    <mergeCell ref="A24:G24"/>
    <mergeCell ref="A25:G25"/>
    <mergeCell ref="A6:G6"/>
    <mergeCell ref="A16:G16"/>
    <mergeCell ref="A17:G18"/>
    <mergeCell ref="A19:G19"/>
    <mergeCell ref="A20:G20"/>
    <mergeCell ref="A21:G21"/>
    <mergeCell ref="A11:G11"/>
    <mergeCell ref="C8:C10"/>
    <mergeCell ref="F1:G1"/>
    <mergeCell ref="F2:G2"/>
    <mergeCell ref="F3:G3"/>
    <mergeCell ref="F4:G4"/>
    <mergeCell ref="A8:A10"/>
    <mergeCell ref="B8:B10"/>
    <mergeCell ref="D8:F8"/>
    <mergeCell ref="G8:G10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zoomScaleNormal="100" workbookViewId="0">
      <selection activeCell="A23" sqref="A23:G23"/>
    </sheetView>
  </sheetViews>
  <sheetFormatPr defaultColWidth="8.85546875" defaultRowHeight="12.75"/>
  <cols>
    <col min="1" max="1" width="5.140625" style="23" customWidth="1"/>
    <col min="2" max="2" width="52.7109375" style="23" customWidth="1"/>
    <col min="3" max="3" width="18.7109375" style="23" customWidth="1"/>
    <col min="4" max="6" width="17.5703125" style="23" customWidth="1"/>
    <col min="7" max="7" width="16.85546875" style="23" customWidth="1"/>
    <col min="8" max="16384" width="8.85546875" style="23"/>
  </cols>
  <sheetData>
    <row r="1" spans="1:7">
      <c r="F1" s="30" t="s">
        <v>68</v>
      </c>
      <c r="G1" s="30"/>
    </row>
    <row r="2" spans="1:7">
      <c r="F2" s="30" t="s">
        <v>33</v>
      </c>
      <c r="G2" s="30"/>
    </row>
    <row r="3" spans="1:7">
      <c r="F3" s="30" t="s">
        <v>34</v>
      </c>
      <c r="G3" s="30"/>
    </row>
    <row r="4" spans="1:7">
      <c r="F4" s="30" t="s">
        <v>35</v>
      </c>
      <c r="G4" s="30"/>
    </row>
    <row r="5" spans="1:7">
      <c r="F5" s="2"/>
      <c r="G5" s="2"/>
    </row>
    <row r="6" spans="1:7" ht="14.45" customHeight="1">
      <c r="A6" s="44" t="s">
        <v>69</v>
      </c>
      <c r="B6" s="44"/>
      <c r="C6" s="44"/>
      <c r="D6" s="44"/>
      <c r="E6" s="44"/>
      <c r="F6" s="44"/>
      <c r="G6" s="44"/>
    </row>
    <row r="8" spans="1:7" s="3" customFormat="1" ht="13.15" customHeight="1">
      <c r="A8" s="35" t="s">
        <v>7</v>
      </c>
      <c r="B8" s="31" t="s">
        <v>0</v>
      </c>
      <c r="C8" s="45" t="s">
        <v>1</v>
      </c>
      <c r="D8" s="31" t="s">
        <v>5</v>
      </c>
      <c r="E8" s="31"/>
      <c r="F8" s="31"/>
      <c r="G8" s="31" t="s">
        <v>6</v>
      </c>
    </row>
    <row r="9" spans="1:7" s="3" customFormat="1" ht="53.45" customHeight="1">
      <c r="A9" s="36"/>
      <c r="B9" s="31"/>
      <c r="C9" s="46"/>
      <c r="D9" s="6" t="s">
        <v>9</v>
      </c>
      <c r="E9" s="4" t="s">
        <v>8</v>
      </c>
      <c r="F9" s="5" t="s">
        <v>73</v>
      </c>
      <c r="G9" s="31"/>
    </row>
    <row r="10" spans="1:7" s="3" customFormat="1" ht="25.5">
      <c r="A10" s="37"/>
      <c r="B10" s="31"/>
      <c r="C10" s="47"/>
      <c r="D10" s="4" t="s">
        <v>63</v>
      </c>
      <c r="E10" s="4" t="s">
        <v>63</v>
      </c>
      <c r="F10" s="4" t="s">
        <v>48</v>
      </c>
      <c r="G10" s="31"/>
    </row>
    <row r="11" spans="1:7" s="3" customFormat="1">
      <c r="A11" s="41" t="s">
        <v>49</v>
      </c>
      <c r="B11" s="42"/>
      <c r="C11" s="42"/>
      <c r="D11" s="42"/>
      <c r="E11" s="42"/>
      <c r="F11" s="42"/>
      <c r="G11" s="43"/>
    </row>
    <row r="12" spans="1:7">
      <c r="A12" s="7">
        <v>1</v>
      </c>
      <c r="B12" s="10" t="s">
        <v>70</v>
      </c>
      <c r="C12" s="4">
        <v>8</v>
      </c>
      <c r="D12" s="24">
        <f>C12*8*132</f>
        <v>8448</v>
      </c>
      <c r="E12" s="24"/>
      <c r="F12" s="24">
        <f>C12*500</f>
        <v>4000</v>
      </c>
      <c r="G12" s="9">
        <f>D12+F12</f>
        <v>12448</v>
      </c>
    </row>
    <row r="13" spans="1:7">
      <c r="A13" s="7"/>
      <c r="B13" s="10"/>
      <c r="C13" s="25"/>
      <c r="D13" s="26"/>
      <c r="E13" s="26"/>
      <c r="F13" s="26"/>
      <c r="G13" s="9"/>
    </row>
    <row r="14" spans="1:7">
      <c r="A14" s="18"/>
      <c r="B14" s="19" t="s">
        <v>6</v>
      </c>
      <c r="C14" s="27">
        <v>8</v>
      </c>
      <c r="D14" s="28">
        <f>D12</f>
        <v>8448</v>
      </c>
      <c r="E14" s="28"/>
      <c r="F14" s="28">
        <f>F12</f>
        <v>4000</v>
      </c>
      <c r="G14" s="21">
        <f>G12</f>
        <v>12448</v>
      </c>
    </row>
    <row r="16" spans="1:7" ht="14.45" customHeight="1">
      <c r="A16" s="33" t="s">
        <v>38</v>
      </c>
      <c r="B16" s="33"/>
      <c r="C16" s="33"/>
      <c r="D16" s="33"/>
      <c r="E16" s="33"/>
      <c r="F16" s="33"/>
      <c r="G16" s="33"/>
    </row>
    <row r="17" spans="1:7" ht="13.15" customHeight="1">
      <c r="A17" s="34" t="s">
        <v>85</v>
      </c>
      <c r="B17" s="34"/>
      <c r="C17" s="34"/>
      <c r="D17" s="34"/>
      <c r="E17" s="34"/>
      <c r="F17" s="34"/>
      <c r="G17" s="34"/>
    </row>
    <row r="18" spans="1:7">
      <c r="A18" s="34"/>
      <c r="B18" s="34"/>
      <c r="C18" s="34"/>
      <c r="D18" s="34"/>
      <c r="E18" s="34"/>
      <c r="F18" s="34"/>
      <c r="G18" s="34"/>
    </row>
    <row r="19" spans="1:7">
      <c r="A19" s="33" t="s">
        <v>90</v>
      </c>
      <c r="B19" s="33"/>
      <c r="C19" s="33"/>
      <c r="D19" s="33"/>
      <c r="E19" s="33"/>
      <c r="F19" s="33"/>
      <c r="G19" s="33"/>
    </row>
    <row r="20" spans="1:7" ht="13.15" customHeight="1">
      <c r="A20" s="34" t="s">
        <v>72</v>
      </c>
      <c r="B20" s="34"/>
      <c r="C20" s="34"/>
      <c r="D20" s="34"/>
      <c r="E20" s="34"/>
      <c r="F20" s="34"/>
      <c r="G20" s="34"/>
    </row>
    <row r="21" spans="1:7" ht="14.45" customHeight="1">
      <c r="A21" s="33" t="s">
        <v>45</v>
      </c>
      <c r="B21" s="33"/>
      <c r="C21" s="33"/>
      <c r="D21" s="33"/>
      <c r="E21" s="33"/>
      <c r="F21" s="33"/>
      <c r="G21" s="33"/>
    </row>
    <row r="22" spans="1:7">
      <c r="A22" s="33" t="s">
        <v>58</v>
      </c>
      <c r="B22" s="33"/>
      <c r="C22" s="33"/>
      <c r="D22" s="33"/>
      <c r="E22" s="33"/>
      <c r="F22" s="33"/>
      <c r="G22" s="33"/>
    </row>
    <row r="23" spans="1:7">
      <c r="A23" s="33" t="s">
        <v>60</v>
      </c>
      <c r="B23" s="33"/>
      <c r="C23" s="33"/>
      <c r="D23" s="33"/>
      <c r="E23" s="33"/>
      <c r="F23" s="33"/>
      <c r="G23" s="33"/>
    </row>
    <row r="24" spans="1:7">
      <c r="A24" s="33" t="s">
        <v>61</v>
      </c>
      <c r="B24" s="33"/>
      <c r="C24" s="33"/>
      <c r="D24" s="33"/>
      <c r="E24" s="33"/>
      <c r="F24" s="33"/>
      <c r="G24" s="33"/>
    </row>
    <row r="25" spans="1:7">
      <c r="A25" s="33" t="s">
        <v>62</v>
      </c>
      <c r="B25" s="33"/>
      <c r="C25" s="33"/>
      <c r="D25" s="33"/>
      <c r="E25" s="33"/>
      <c r="F25" s="33"/>
      <c r="G25" s="33"/>
    </row>
  </sheetData>
  <mergeCells count="20">
    <mergeCell ref="A22:G22"/>
    <mergeCell ref="A23:G23"/>
    <mergeCell ref="A24:G24"/>
    <mergeCell ref="A25:G25"/>
    <mergeCell ref="A11:G11"/>
    <mergeCell ref="A16:G16"/>
    <mergeCell ref="A17:G18"/>
    <mergeCell ref="A19:G19"/>
    <mergeCell ref="A20:G20"/>
    <mergeCell ref="A21:G21"/>
    <mergeCell ref="F1:G1"/>
    <mergeCell ref="F2:G2"/>
    <mergeCell ref="F3:G3"/>
    <mergeCell ref="F4:G4"/>
    <mergeCell ref="A6:G6"/>
    <mergeCell ref="A8:A10"/>
    <mergeCell ref="B8:B10"/>
    <mergeCell ref="C8:C10"/>
    <mergeCell ref="D8:F8"/>
    <mergeCell ref="G8:G10"/>
  </mergeCells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Лето</vt:lpstr>
      <vt:lpstr>Осень, зима</vt:lpstr>
      <vt:lpstr>юные кадеты</vt:lpstr>
      <vt:lpstr>кадет. лагерь (шошка)</vt:lpstr>
      <vt:lpstr>кадет. лагерь (чиньяв.)</vt:lpstr>
      <vt:lpstr>школа мол. актива</vt:lpstr>
      <vt:lpstr>школа мол. актива (город)</vt:lpstr>
      <vt:lpstr>Лист8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2015-04-24T10:13:25Z</dcterms:modified>
</cp:coreProperties>
</file>