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Таб 4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<sst xmlns="http://schemas.openxmlformats.org/spreadsheetml/2006/main" count="117" uniqueCount="64">
  <si>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№</t>
  </si>
  <si>
    <t>Место отдыха</t>
  </si>
  <si>
    <t>Категория детей</t>
  </si>
  <si>
    <t>Примерные сроки заезда</t>
  </si>
  <si>
    <t>Кол-во путёвок</t>
  </si>
  <si>
    <t>Цена путёвки без проезда (руб.)</t>
  </si>
  <si>
    <t>Стоимость проезда (руб.)</t>
  </si>
  <si>
    <t>для детей</t>
  </si>
  <si>
    <t>для сопровождающих</t>
  </si>
  <si>
    <t>всего</t>
  </si>
  <si>
    <t>1.</t>
  </si>
  <si>
    <t>Др. категории</t>
  </si>
  <si>
    <t>2.</t>
  </si>
  <si>
    <t>ТЖС</t>
  </si>
  <si>
    <t>3.</t>
  </si>
  <si>
    <t>Др.категории</t>
  </si>
  <si>
    <t>4.</t>
  </si>
  <si>
    <t>5.</t>
  </si>
  <si>
    <t>итого</t>
  </si>
  <si>
    <t>кол-во дней</t>
  </si>
  <si>
    <t>04.06.2015-24.06.2015</t>
  </si>
  <si>
    <t>23.08.2015-12.09.2015</t>
  </si>
  <si>
    <t>14.07.2015-03.08.2015</t>
  </si>
  <si>
    <t>19.07.2015-08.08.2015</t>
  </si>
  <si>
    <t>Санаторий "Колос", Кировская область,Оричевский район,п.Колос</t>
  </si>
  <si>
    <t>31.07.2015-20.08.2015</t>
  </si>
  <si>
    <t>Профильный лагерь г.Санкт-Петербург "Знакомство с городом"</t>
  </si>
  <si>
    <t>17.05.2015-23.05.2015</t>
  </si>
  <si>
    <t>19.10.2015-08.11.2015</t>
  </si>
  <si>
    <t>14.10.2015-16.10.2015</t>
  </si>
  <si>
    <t>профильный лагерь"Виват Россия" г.Санкт-Петербург</t>
  </si>
  <si>
    <t>02.11.2015-06.11.2015</t>
  </si>
  <si>
    <t>на 1 чел.</t>
  </si>
  <si>
    <t>софин РБ</t>
  </si>
  <si>
    <t>29.06.2015-19.07.2015</t>
  </si>
  <si>
    <t>09.09.2015-29.09.2015</t>
  </si>
  <si>
    <t>28.11.2015-18.12.2015</t>
  </si>
  <si>
    <t>ДОЛ "Чайка"  Сыктывдинский район</t>
  </si>
  <si>
    <t>17.07.2015-06.08.2015</t>
  </si>
  <si>
    <t>Профильный лагерь "Золотое кольцо" г.Ярославль</t>
  </si>
  <si>
    <t>ИТОГО</t>
  </si>
  <si>
    <t>оплата проезда сопровождающим (самостоятельно)</t>
  </si>
  <si>
    <t>на 1 чел</t>
  </si>
  <si>
    <t>оплата родителями</t>
  </si>
  <si>
    <t>-</t>
  </si>
  <si>
    <t>ДОЛ "Мечта"</t>
  </si>
  <si>
    <t xml:space="preserve">Санаторий "Черноморская зорька", г.Анапа </t>
  </si>
  <si>
    <t>Санаторий «Солнечный» Краснодарский край, Геленджикский район, с.Кабардинка</t>
  </si>
  <si>
    <t>санаторий «Солнечный» Краснодарский край, Геленджикский район, с.Кабардинка</t>
  </si>
  <si>
    <t>ДООЦ "Гренада" Республиканская этнокультурная смена"Радлун", г.Сыктывкар</t>
  </si>
  <si>
    <t>ЛОК "Сахареж" г.Ярославль</t>
  </si>
  <si>
    <t>02.06.2015-22.06.2015</t>
  </si>
  <si>
    <t>18.07.2015-07.08.2015</t>
  </si>
  <si>
    <t>Санаторий "Бобровниково", Великий Устюг</t>
  </si>
  <si>
    <t>Санаторий "Солнечный"</t>
  </si>
  <si>
    <t>Одаренные</t>
  </si>
  <si>
    <t>07.08.2015-27.08.2015</t>
  </si>
  <si>
    <t>ВСЕГО</t>
  </si>
  <si>
    <t>Итого стоимость путевки для детей</t>
  </si>
  <si>
    <t>софинансирование МБ детям/сопров.</t>
  </si>
  <si>
    <t>Приложение № 4 к Постановлению администрации муниципального района "Княжпогостский" от______________№________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</si>
  <si>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</si>
  <si>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12.09.2015-02.10.2015</t>
  </si>
  <si>
    <t xml:space="preserve">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</si>
</sst>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_-* #,##0_р_._-;\-* #,##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3" fontId="2" fillId="0" borderId="10" xfId="60" applyFont="1" applyBorder="1" applyAlignment="1">
      <alignment horizontal="center" vertical="center" wrapText="1"/>
    </xf>
    <xf numFmtId="43" fontId="1" fillId="0" borderId="0" xfId="60" applyFont="1" applyAlignment="1">
      <alignment horizontal="center" vertical="center" wrapText="1"/>
    </xf>
    <xf numFmtId="43" fontId="0" fillId="0" borderId="0" xfId="60" applyFont="1" applyAlignment="1">
      <alignment horizontal="center" vertical="center" wrapText="1"/>
    </xf>
    <xf numFmtId="43" fontId="3" fillId="0" borderId="10" xfId="60" applyFont="1" applyBorder="1" applyAlignment="1">
      <alignment horizontal="center" vertical="center" wrapText="1"/>
    </xf>
    <xf numFmtId="43" fontId="3" fillId="19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3" fillId="33" borderId="11" xfId="60" applyFont="1" applyFill="1" applyBorder="1" applyAlignment="1">
      <alignment horizontal="center" vertical="center" wrapText="1"/>
    </xf>
    <xf numFmtId="43" fontId="3" fillId="33" borderId="12" xfId="60" applyFont="1" applyFill="1" applyBorder="1" applyAlignment="1">
      <alignment horizontal="center" vertical="center" wrapText="1"/>
    </xf>
    <xf numFmtId="43" fontId="3" fillId="34" borderId="10" xfId="60" applyFont="1" applyFill="1" applyBorder="1" applyAlignment="1">
      <alignment horizontal="center" vertical="center" wrapText="1"/>
    </xf>
    <xf numFmtId="43" fontId="2" fillId="0" borderId="12" xfId="60" applyFont="1" applyBorder="1" applyAlignment="1">
      <alignment horizontal="center" vertical="center" wrapText="1"/>
    </xf>
    <xf numFmtId="43" fontId="2" fillId="0" borderId="11" xfId="60" applyFont="1" applyBorder="1" applyAlignment="1">
      <alignment horizontal="center" vertical="center" wrapText="1"/>
    </xf>
    <xf numFmtId="43" fontId="2" fillId="35" borderId="10" xfId="60" applyFont="1" applyFill="1" applyBorder="1" applyAlignment="1">
      <alignment horizontal="center" vertical="center" wrapText="1"/>
    </xf>
    <xf numFmtId="43" fontId="2" fillId="36" borderId="10" xfId="60" applyFont="1" applyFill="1" applyBorder="1" applyAlignment="1">
      <alignment horizontal="center" vertical="center" wrapText="1"/>
    </xf>
    <xf numFmtId="43" fontId="2" fillId="36" borderId="12" xfId="60" applyFont="1" applyFill="1" applyBorder="1" applyAlignment="1">
      <alignment horizontal="center" vertical="center" wrapText="1"/>
    </xf>
    <xf numFmtId="43" fontId="3" fillId="36" borderId="10" xfId="60" applyFont="1" applyFill="1" applyBorder="1" applyAlignment="1">
      <alignment horizontal="center" vertical="center" wrapText="1"/>
    </xf>
    <xf numFmtId="43" fontId="1" fillId="36" borderId="0" xfId="60" applyFont="1" applyFill="1" applyAlignment="1">
      <alignment horizontal="center" vertical="center" wrapText="1"/>
    </xf>
    <xf numFmtId="43" fontId="0" fillId="36" borderId="0" xfId="60" applyFont="1" applyFill="1" applyAlignment="1">
      <alignment horizontal="center" vertical="center" wrapText="1"/>
    </xf>
    <xf numFmtId="43" fontId="0" fillId="0" borderId="10" xfId="60" applyFont="1" applyBorder="1" applyAlignment="1">
      <alignment horizontal="center" vertical="center" wrapText="1"/>
    </xf>
    <xf numFmtId="43" fontId="0" fillId="0" borderId="0" xfId="60" applyFont="1" applyBorder="1" applyAlignment="1">
      <alignment horizontal="center" vertical="center" wrapText="1"/>
    </xf>
    <xf numFmtId="43" fontId="0" fillId="19" borderId="0" xfId="60" applyFont="1" applyFill="1" applyAlignment="1">
      <alignment horizontal="center" vertical="center" wrapText="1"/>
    </xf>
    <xf numFmtId="43" fontId="0" fillId="33" borderId="0" xfId="60" applyFont="1" applyFill="1" applyAlignment="1">
      <alignment horizontal="center" vertical="center" wrapText="1"/>
    </xf>
    <xf numFmtId="43" fontId="0" fillId="33" borderId="10" xfId="60" applyFont="1" applyFill="1" applyBorder="1" applyAlignment="1">
      <alignment horizontal="center" vertical="center" wrapText="1"/>
    </xf>
    <xf numFmtId="43" fontId="0" fillId="34" borderId="0" xfId="60" applyFont="1" applyFill="1" applyAlignment="1">
      <alignment horizontal="center" vertical="center" wrapText="1"/>
    </xf>
    <xf numFmtId="41" fontId="2" fillId="0" borderId="10" xfId="60" applyNumberFormat="1" applyFont="1" applyBorder="1" applyAlignment="1">
      <alignment horizontal="center" vertical="center" wrapText="1"/>
    </xf>
    <xf numFmtId="41" fontId="3" fillId="0" borderId="10" xfId="60" applyNumberFormat="1" applyFont="1" applyBorder="1" applyAlignment="1">
      <alignment horizontal="center" vertical="center" wrapText="1"/>
    </xf>
    <xf numFmtId="41" fontId="3" fillId="19" borderId="10" xfId="60" applyNumberFormat="1" applyFont="1" applyFill="1" applyBorder="1" applyAlignment="1">
      <alignment horizontal="center" vertical="center" wrapText="1"/>
    </xf>
    <xf numFmtId="41" fontId="3" fillId="33" borderId="11" xfId="60" applyNumberFormat="1" applyFont="1" applyFill="1" applyBorder="1" applyAlignment="1">
      <alignment horizontal="center" vertical="center" wrapText="1"/>
    </xf>
    <xf numFmtId="41" fontId="3" fillId="33" borderId="12" xfId="60" applyNumberFormat="1" applyFont="1" applyFill="1" applyBorder="1" applyAlignment="1">
      <alignment horizontal="center" vertical="center" wrapText="1"/>
    </xf>
    <xf numFmtId="41" fontId="3" fillId="34" borderId="10" xfId="60" applyNumberFormat="1" applyFont="1" applyFill="1" applyBorder="1" applyAlignment="1">
      <alignment horizontal="center" vertical="center" wrapText="1"/>
    </xf>
    <xf numFmtId="41" fontId="1" fillId="0" borderId="0" xfId="60" applyNumberFormat="1" applyFont="1" applyAlignment="1">
      <alignment horizontal="center" vertical="center" wrapText="1"/>
    </xf>
    <xf numFmtId="41" fontId="0" fillId="0" borderId="0" xfId="60" applyNumberFormat="1" applyFont="1" applyAlignment="1">
      <alignment horizontal="center" vertical="center" wrapText="1"/>
    </xf>
    <xf numFmtId="43" fontId="2" fillId="34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173" fontId="2" fillId="0" borderId="10" xfId="60" applyNumberFormat="1" applyFont="1" applyBorder="1" applyAlignment="1">
      <alignment horizontal="left" vertical="top" wrapText="1"/>
    </xf>
    <xf numFmtId="43" fontId="2" fillId="33" borderId="13" xfId="60" applyFont="1" applyFill="1" applyBorder="1" applyAlignment="1">
      <alignment vertical="center" wrapText="1"/>
    </xf>
    <xf numFmtId="43" fontId="2" fillId="33" borderId="14" xfId="60" applyFont="1" applyFill="1" applyBorder="1" applyAlignment="1">
      <alignment vertical="center" wrapText="1"/>
    </xf>
    <xf numFmtId="43" fontId="2" fillId="33" borderId="15" xfId="60" applyFont="1" applyFill="1" applyBorder="1" applyAlignment="1">
      <alignment vertical="center" wrapText="1"/>
    </xf>
    <xf numFmtId="43" fontId="2" fillId="33" borderId="16" xfId="60" applyFont="1" applyFill="1" applyBorder="1" applyAlignment="1">
      <alignment vertical="center" wrapText="1"/>
    </xf>
    <xf numFmtId="43" fontId="2" fillId="34" borderId="10" xfId="60" applyFont="1" applyFill="1" applyBorder="1" applyAlignment="1">
      <alignment horizontal="center" vertical="center" wrapText="1"/>
    </xf>
    <xf numFmtId="43" fontId="2" fillId="36" borderId="10" xfId="60" applyFont="1" applyFill="1" applyBorder="1" applyAlignment="1">
      <alignment horizontal="center" vertical="center" wrapText="1"/>
    </xf>
    <xf numFmtId="41" fontId="3" fillId="36" borderId="10" xfId="60" applyNumberFormat="1" applyFont="1" applyFill="1" applyBorder="1" applyAlignment="1">
      <alignment horizontal="center" vertical="center" wrapText="1"/>
    </xf>
    <xf numFmtId="43" fontId="2" fillId="33" borderId="11" xfId="60" applyFont="1" applyFill="1" applyBorder="1" applyAlignment="1">
      <alignment horizontal="center" vertical="center" wrapText="1"/>
    </xf>
    <xf numFmtId="43" fontId="2" fillId="33" borderId="12" xfId="60" applyFont="1" applyFill="1" applyBorder="1" applyAlignment="1">
      <alignment horizontal="center" vertical="center" wrapText="1"/>
    </xf>
    <xf numFmtId="43" fontId="2" fillId="36" borderId="10" xfId="60" applyFont="1" applyFill="1" applyBorder="1" applyAlignment="1">
      <alignment horizontal="center" vertical="center" wrapText="1"/>
    </xf>
    <xf numFmtId="173" fontId="2" fillId="0" borderId="10" xfId="60" applyNumberFormat="1" applyFont="1" applyBorder="1" applyAlignment="1">
      <alignment horizontal="center" vertical="center" wrapText="1"/>
    </xf>
    <xf numFmtId="43" fontId="3" fillId="36" borderId="12" xfId="60" applyFont="1" applyFill="1" applyBorder="1" applyAlignment="1">
      <alignment horizontal="center" vertical="center" wrapText="1"/>
    </xf>
    <xf numFmtId="43" fontId="0" fillId="36" borderId="0" xfId="60" applyFont="1" applyFill="1" applyAlignment="1">
      <alignment horizontal="center" vertical="center" wrapText="1"/>
    </xf>
    <xf numFmtId="43" fontId="2" fillId="36" borderId="11" xfId="60" applyFont="1" applyFill="1" applyBorder="1" applyAlignment="1">
      <alignment horizontal="center" vertical="center" wrapText="1"/>
    </xf>
    <xf numFmtId="43" fontId="0" fillId="33" borderId="13" xfId="60" applyFont="1" applyFill="1" applyBorder="1" applyAlignment="1">
      <alignment horizontal="center" vertical="center" wrapText="1"/>
    </xf>
    <xf numFmtId="43" fontId="0" fillId="35" borderId="0" xfId="60" applyFont="1" applyFill="1" applyAlignment="1">
      <alignment horizontal="center" vertical="center" wrapText="1"/>
    </xf>
    <xf numFmtId="43" fontId="0" fillId="0" borderId="15" xfId="60" applyFont="1" applyBorder="1" applyAlignment="1">
      <alignment horizontal="center" vertical="center" wrapText="1"/>
    </xf>
    <xf numFmtId="43" fontId="2" fillId="0" borderId="10" xfId="60" applyFont="1" applyBorder="1" applyAlignment="1">
      <alignment vertical="center" wrapText="1"/>
    </xf>
    <xf numFmtId="43" fontId="2" fillId="0" borderId="10" xfId="60" applyFont="1" applyBorder="1" applyAlignment="1">
      <alignment wrapText="1"/>
    </xf>
    <xf numFmtId="43" fontId="2" fillId="0" borderId="11" xfId="60" applyFont="1" applyBorder="1" applyAlignment="1">
      <alignment vertical="center" wrapText="1"/>
    </xf>
    <xf numFmtId="43" fontId="3" fillId="33" borderId="17" xfId="60" applyFont="1" applyFill="1" applyBorder="1" applyAlignment="1">
      <alignment horizontal="center" vertical="center" wrapText="1"/>
    </xf>
    <xf numFmtId="43" fontId="2" fillId="33" borderId="18" xfId="60" applyFont="1" applyFill="1" applyBorder="1" applyAlignment="1">
      <alignment vertical="center" wrapText="1"/>
    </xf>
    <xf numFmtId="41" fontId="3" fillId="33" borderId="18" xfId="60" applyNumberFormat="1" applyFont="1" applyFill="1" applyBorder="1" applyAlignment="1">
      <alignment horizontal="center" vertical="center" wrapText="1"/>
    </xf>
    <xf numFmtId="43" fontId="2" fillId="33" borderId="18" xfId="60" applyFont="1" applyFill="1" applyBorder="1" applyAlignment="1">
      <alignment horizontal="center" vertical="center" wrapText="1"/>
    </xf>
    <xf numFmtId="43" fontId="3" fillId="33" borderId="18" xfId="60" applyFont="1" applyFill="1" applyBorder="1" applyAlignment="1">
      <alignment horizontal="center" vertical="center" wrapText="1"/>
    </xf>
    <xf numFmtId="43" fontId="3" fillId="36" borderId="18" xfId="60" applyFont="1" applyFill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wrapText="1"/>
    </xf>
    <xf numFmtId="43" fontId="3" fillId="0" borderId="10" xfId="60" applyFont="1" applyBorder="1" applyAlignment="1">
      <alignment horizontal="center" vertical="center" wrapText="1"/>
    </xf>
    <xf numFmtId="43" fontId="2" fillId="33" borderId="11" xfId="60" applyFont="1" applyFill="1" applyBorder="1" applyAlignment="1">
      <alignment horizontal="center" vertical="center" wrapText="1"/>
    </xf>
    <xf numFmtId="43" fontId="2" fillId="36" borderId="10" xfId="60" applyFont="1" applyFill="1" applyBorder="1" applyAlignment="1">
      <alignment horizontal="center" vertical="center" wrapText="1"/>
    </xf>
    <xf numFmtId="43" fontId="2" fillId="33" borderId="19" xfId="60" applyFont="1" applyFill="1" applyBorder="1" applyAlignment="1">
      <alignment horizontal="center" vertical="center" textRotation="90" wrapText="1"/>
    </xf>
    <xf numFmtId="43" fontId="2" fillId="33" borderId="20" xfId="60" applyFont="1" applyFill="1" applyBorder="1" applyAlignment="1">
      <alignment horizontal="center" vertical="center" textRotation="90" wrapText="1"/>
    </xf>
    <xf numFmtId="43" fontId="2" fillId="34" borderId="19" xfId="60" applyFont="1" applyFill="1" applyBorder="1" applyAlignment="1">
      <alignment horizontal="center" vertical="center" wrapText="1"/>
    </xf>
    <xf numFmtId="43" fontId="2" fillId="34" borderId="20" xfId="60" applyFont="1" applyFill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textRotation="90" wrapText="1"/>
    </xf>
    <xf numFmtId="41" fontId="3" fillId="0" borderId="10" xfId="60" applyNumberFormat="1" applyFont="1" applyBorder="1" applyAlignment="1">
      <alignment horizontal="center" vertical="center" wrapText="1"/>
    </xf>
    <xf numFmtId="43" fontId="2" fillId="33" borderId="21" xfId="60" applyFont="1" applyFill="1" applyBorder="1" applyAlignment="1">
      <alignment horizontal="center" vertical="center" wrapText="1"/>
    </xf>
    <xf numFmtId="43" fontId="2" fillId="33" borderId="12" xfId="60" applyFont="1" applyFill="1" applyBorder="1" applyAlignment="1">
      <alignment horizontal="center" vertical="center" wrapText="1"/>
    </xf>
    <xf numFmtId="43" fontId="2" fillId="34" borderId="11" xfId="60" applyFont="1" applyFill="1" applyBorder="1" applyAlignment="1">
      <alignment horizontal="center" vertical="center" wrapText="1"/>
    </xf>
    <xf numFmtId="43" fontId="2" fillId="34" borderId="12" xfId="60" applyFont="1" applyFill="1" applyBorder="1" applyAlignment="1">
      <alignment horizontal="center" vertical="center" wrapText="1"/>
    </xf>
    <xf numFmtId="43" fontId="2" fillId="33" borderId="14" xfId="60" applyFont="1" applyFill="1" applyBorder="1" applyAlignment="1">
      <alignment horizontal="center" vertical="center" textRotation="90" wrapText="1"/>
    </xf>
    <xf numFmtId="43" fontId="2" fillId="33" borderId="16" xfId="60" applyFont="1" applyFill="1" applyBorder="1" applyAlignment="1">
      <alignment horizontal="center" vertical="center" textRotation="90" wrapText="1"/>
    </xf>
    <xf numFmtId="43" fontId="2" fillId="19" borderId="10" xfId="60" applyFont="1" applyFill="1" applyBorder="1" applyAlignment="1">
      <alignment horizontal="center" vertical="center" textRotation="90" wrapText="1"/>
    </xf>
    <xf numFmtId="43" fontId="2" fillId="19" borderId="10" xfId="60" applyFont="1" applyFill="1" applyBorder="1" applyAlignment="1">
      <alignment horizontal="center" vertical="center" wrapText="1"/>
    </xf>
    <xf numFmtId="43" fontId="2" fillId="34" borderId="22" xfId="60" applyFont="1" applyFill="1" applyBorder="1" applyAlignment="1">
      <alignment horizontal="center" vertical="center" wrapText="1"/>
    </xf>
    <xf numFmtId="43" fontId="2" fillId="34" borderId="13" xfId="60" applyFont="1" applyFill="1" applyBorder="1" applyAlignment="1">
      <alignment horizontal="center" vertical="center" wrapText="1"/>
    </xf>
    <xf numFmtId="43" fontId="2" fillId="34" borderId="14" xfId="60" applyFont="1" applyFill="1" applyBorder="1" applyAlignment="1">
      <alignment horizontal="center" vertical="center" wrapText="1"/>
    </xf>
    <xf numFmtId="43" fontId="2" fillId="34" borderId="17" xfId="60" applyFont="1" applyFill="1" applyBorder="1" applyAlignment="1">
      <alignment horizontal="center" vertical="center" wrapText="1"/>
    </xf>
    <xf numFmtId="43" fontId="2" fillId="34" borderId="15" xfId="60" applyFont="1" applyFill="1" applyBorder="1" applyAlignment="1">
      <alignment horizontal="center" vertical="center" wrapText="1"/>
    </xf>
    <xf numFmtId="43" fontId="2" fillId="34" borderId="16" xfId="60" applyFont="1" applyFill="1" applyBorder="1" applyAlignment="1">
      <alignment horizontal="center" vertical="center" wrapText="1"/>
    </xf>
    <xf numFmtId="43" fontId="0" fillId="35" borderId="0" xfId="60" applyFont="1" applyFill="1" applyAlignment="1">
      <alignment horizontal="right" vertical="center" wrapText="1"/>
    </xf>
    <xf numFmtId="43" fontId="0" fillId="0" borderId="0" xfId="60" applyFont="1" applyAlignment="1">
      <alignment horizontal="center" vertical="center" wrapText="1"/>
    </xf>
    <xf numFmtId="43" fontId="2" fillId="36" borderId="10" xfId="60" applyFont="1" applyFill="1" applyBorder="1" applyAlignment="1">
      <alignment horizontal="center" vertical="center" textRotation="90" wrapText="1"/>
    </xf>
    <xf numFmtId="43" fontId="2" fillId="33" borderId="18" xfId="6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view="pageBreakPreview" zoomScale="70" zoomScaleNormal="90" zoomScaleSheetLayoutView="70" zoomScalePageLayoutView="0" workbookViewId="0" topLeftCell="A10">
      <selection activeCell="O24" sqref="O24"/>
    </sheetView>
  </sheetViews>
  <sheetFormatPr defaultColWidth="9.00390625" defaultRowHeight="12.75"/>
  <cols>
    <col min="1" max="1" width="5.00390625" style="3" customWidth="1"/>
    <col min="2" max="2" width="20.25390625" style="3" bestFit="1" customWidth="1"/>
    <col min="3" max="3" width="13.25390625" style="3" customWidth="1"/>
    <col min="4" max="4" width="9.25390625" style="3" bestFit="1" customWidth="1"/>
    <col min="5" max="7" width="9.375" style="3" bestFit="1" customWidth="1"/>
    <col min="8" max="8" width="9.625" style="3" bestFit="1" customWidth="1"/>
    <col min="9" max="9" width="10.625" style="18" bestFit="1" customWidth="1"/>
    <col min="10" max="10" width="9.375" style="19" bestFit="1" customWidth="1"/>
    <col min="11" max="13" width="9.625" style="3" bestFit="1" customWidth="1"/>
    <col min="14" max="14" width="11.875" style="20" bestFit="1" customWidth="1"/>
    <col min="15" max="15" width="11.875" style="20" customWidth="1"/>
    <col min="16" max="16" width="10.75390625" style="17" bestFit="1" customWidth="1"/>
    <col min="17" max="17" width="11.875" style="17" bestFit="1" customWidth="1"/>
    <col min="18" max="18" width="10.625" style="21" bestFit="1" customWidth="1"/>
    <col min="19" max="19" width="9.625" style="21" bestFit="1" customWidth="1"/>
    <col min="20" max="20" width="11.875" style="22" bestFit="1" customWidth="1"/>
    <col min="21" max="21" width="11.125" style="21" bestFit="1" customWidth="1"/>
    <col min="22" max="22" width="11.875" style="23" bestFit="1" customWidth="1"/>
    <col min="23" max="25" width="10.625" style="23" bestFit="1" customWidth="1"/>
    <col min="26" max="16384" width="9.125" style="3" customWidth="1"/>
  </cols>
  <sheetData>
    <row r="1" spans="9:20" ht="39.75" customHeight="1">
      <c r="I1" s="19"/>
      <c r="N1" s="50"/>
      <c r="O1" s="85" t="s">
        <v>60</v>
      </c>
      <c r="P1" s="85"/>
      <c r="Q1" s="85"/>
      <c r="R1" s="85"/>
      <c r="S1" s="85"/>
      <c r="T1" s="49"/>
    </row>
    <row r="2" spans="5:20" ht="27" customHeight="1">
      <c r="E2" s="86" t="s">
        <v>61</v>
      </c>
      <c r="F2" s="86"/>
      <c r="G2" s="86"/>
      <c r="H2" s="86"/>
      <c r="I2" s="86"/>
      <c r="J2" s="86"/>
      <c r="K2" s="86"/>
      <c r="L2" s="86"/>
      <c r="M2" s="86"/>
      <c r="N2" s="50"/>
      <c r="O2" s="50"/>
      <c r="P2" s="50"/>
      <c r="Q2" s="50"/>
      <c r="R2" s="50"/>
      <c r="S2" s="50"/>
      <c r="T2" s="49"/>
    </row>
    <row r="3" spans="9:20" ht="12.75">
      <c r="I3" s="51"/>
      <c r="N3" s="50"/>
      <c r="O3" s="50"/>
      <c r="P3" s="50"/>
      <c r="Q3" s="50"/>
      <c r="R3" s="50"/>
      <c r="S3" s="50"/>
      <c r="T3" s="49"/>
    </row>
    <row r="4" spans="1:30" ht="12.75" customHeight="1">
      <c r="A4" s="61" t="s">
        <v>0</v>
      </c>
      <c r="B4" s="69" t="s">
        <v>1</v>
      </c>
      <c r="C4" s="69" t="s">
        <v>2</v>
      </c>
      <c r="D4" s="69" t="s">
        <v>3</v>
      </c>
      <c r="E4" s="69" t="s">
        <v>19</v>
      </c>
      <c r="F4" s="61" t="s">
        <v>4</v>
      </c>
      <c r="G4" s="61"/>
      <c r="H4" s="61" t="s">
        <v>5</v>
      </c>
      <c r="I4" s="61"/>
      <c r="J4" s="61"/>
      <c r="K4" s="61"/>
      <c r="L4" s="61" t="s">
        <v>6</v>
      </c>
      <c r="M4" s="61"/>
      <c r="N4" s="78" t="s">
        <v>59</v>
      </c>
      <c r="O4" s="78"/>
      <c r="P4" s="64" t="s">
        <v>43</v>
      </c>
      <c r="Q4" s="64"/>
      <c r="R4" s="63" t="s">
        <v>41</v>
      </c>
      <c r="S4" s="56"/>
      <c r="T4" s="35"/>
      <c r="U4" s="36"/>
      <c r="V4" s="79"/>
      <c r="W4" s="80"/>
      <c r="X4" s="80"/>
      <c r="Y4" s="81"/>
      <c r="Z4" s="69"/>
      <c r="AA4" s="69"/>
      <c r="AB4" s="69"/>
      <c r="AC4" s="69"/>
      <c r="AD4" s="2"/>
    </row>
    <row r="5" spans="1:30" ht="33.75" customHeight="1">
      <c r="A5" s="61"/>
      <c r="B5" s="69"/>
      <c r="C5" s="69"/>
      <c r="D5" s="69"/>
      <c r="E5" s="69"/>
      <c r="F5" s="69" t="s">
        <v>7</v>
      </c>
      <c r="G5" s="69" t="s">
        <v>8</v>
      </c>
      <c r="H5" s="61"/>
      <c r="I5" s="61"/>
      <c r="J5" s="61"/>
      <c r="K5" s="61"/>
      <c r="L5" s="61"/>
      <c r="M5" s="61"/>
      <c r="N5" s="78"/>
      <c r="O5" s="78"/>
      <c r="P5" s="64"/>
      <c r="Q5" s="64"/>
      <c r="R5" s="63"/>
      <c r="S5" s="56"/>
      <c r="T5" s="37"/>
      <c r="U5" s="38"/>
      <c r="V5" s="82"/>
      <c r="W5" s="83"/>
      <c r="X5" s="83"/>
      <c r="Y5" s="84"/>
      <c r="Z5" s="69"/>
      <c r="AA5" s="69"/>
      <c r="AB5" s="69"/>
      <c r="AC5" s="69"/>
      <c r="AD5" s="2"/>
    </row>
    <row r="6" spans="1:30" ht="22.5" customHeight="1">
      <c r="A6" s="61"/>
      <c r="B6" s="69"/>
      <c r="C6" s="69"/>
      <c r="D6" s="69"/>
      <c r="E6" s="69"/>
      <c r="F6" s="69"/>
      <c r="G6" s="69"/>
      <c r="H6" s="69" t="s">
        <v>7</v>
      </c>
      <c r="I6" s="61" t="s">
        <v>33</v>
      </c>
      <c r="J6" s="61" t="s">
        <v>58</v>
      </c>
      <c r="K6" s="69" t="s">
        <v>8</v>
      </c>
      <c r="L6" s="69" t="s">
        <v>7</v>
      </c>
      <c r="M6" s="69" t="s">
        <v>8</v>
      </c>
      <c r="N6" s="77" t="s">
        <v>42</v>
      </c>
      <c r="O6" s="77" t="s">
        <v>9</v>
      </c>
      <c r="P6" s="87" t="s">
        <v>32</v>
      </c>
      <c r="Q6" s="87" t="s">
        <v>9</v>
      </c>
      <c r="R6" s="63"/>
      <c r="S6" s="88"/>
      <c r="T6" s="71"/>
      <c r="U6" s="72"/>
      <c r="V6" s="73"/>
      <c r="W6" s="74"/>
      <c r="X6" s="73"/>
      <c r="Y6" s="74"/>
      <c r="Z6" s="69"/>
      <c r="AA6" s="69"/>
      <c r="AB6" s="69"/>
      <c r="AC6" s="69"/>
      <c r="AD6" s="2"/>
    </row>
    <row r="7" spans="1:30" ht="12.75" customHeight="1">
      <c r="A7" s="61"/>
      <c r="B7" s="69"/>
      <c r="C7" s="69"/>
      <c r="D7" s="69"/>
      <c r="E7" s="69"/>
      <c r="F7" s="69"/>
      <c r="G7" s="69"/>
      <c r="H7" s="69"/>
      <c r="I7" s="61"/>
      <c r="J7" s="61"/>
      <c r="K7" s="69"/>
      <c r="L7" s="69"/>
      <c r="M7" s="69"/>
      <c r="N7" s="77"/>
      <c r="O7" s="77"/>
      <c r="P7" s="87"/>
      <c r="Q7" s="87"/>
      <c r="R7" s="63"/>
      <c r="S7" s="88"/>
      <c r="T7" s="75"/>
      <c r="U7" s="65"/>
      <c r="V7" s="67"/>
      <c r="W7" s="67"/>
      <c r="X7" s="67"/>
      <c r="Y7" s="67"/>
      <c r="Z7" s="69"/>
      <c r="AA7" s="69"/>
      <c r="AB7" s="69"/>
      <c r="AC7" s="69"/>
      <c r="AD7" s="2"/>
    </row>
    <row r="8" spans="1:30" ht="12.75">
      <c r="A8" s="61"/>
      <c r="B8" s="69"/>
      <c r="C8" s="69"/>
      <c r="D8" s="69"/>
      <c r="E8" s="69"/>
      <c r="F8" s="69"/>
      <c r="G8" s="69"/>
      <c r="H8" s="69"/>
      <c r="I8" s="61"/>
      <c r="J8" s="61"/>
      <c r="K8" s="69"/>
      <c r="L8" s="69"/>
      <c r="M8" s="69"/>
      <c r="N8" s="77"/>
      <c r="O8" s="77"/>
      <c r="P8" s="87"/>
      <c r="Q8" s="87"/>
      <c r="R8" s="63"/>
      <c r="S8" s="88"/>
      <c r="T8" s="76"/>
      <c r="U8" s="66"/>
      <c r="V8" s="68"/>
      <c r="W8" s="68"/>
      <c r="X8" s="68"/>
      <c r="Y8" s="68"/>
      <c r="Z8" s="69"/>
      <c r="AA8" s="69"/>
      <c r="AB8" s="69"/>
      <c r="AC8" s="69"/>
      <c r="AD8" s="2"/>
    </row>
    <row r="9" spans="1:30" s="31" customFormat="1" ht="12.75">
      <c r="A9" s="25">
        <v>1</v>
      </c>
      <c r="B9" s="25">
        <v>2</v>
      </c>
      <c r="C9" s="25">
        <v>3</v>
      </c>
      <c r="D9" s="25">
        <v>4</v>
      </c>
      <c r="E9" s="25"/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6"/>
      <c r="O9" s="26"/>
      <c r="P9" s="41"/>
      <c r="Q9" s="41"/>
      <c r="R9" s="27"/>
      <c r="S9" s="57"/>
      <c r="T9" s="28"/>
      <c r="U9" s="28"/>
      <c r="V9" s="29"/>
      <c r="W9" s="29"/>
      <c r="X9" s="29"/>
      <c r="Y9" s="29"/>
      <c r="Z9" s="25"/>
      <c r="AA9" s="70"/>
      <c r="AB9" s="70"/>
      <c r="AC9" s="25"/>
      <c r="AD9" s="30"/>
    </row>
    <row r="10" spans="1:30" ht="36.75" customHeight="1">
      <c r="A10" s="34" t="s">
        <v>10</v>
      </c>
      <c r="B10" s="1" t="s">
        <v>46</v>
      </c>
      <c r="C10" s="1" t="s">
        <v>11</v>
      </c>
      <c r="D10" s="1" t="s">
        <v>20</v>
      </c>
      <c r="E10" s="1">
        <v>21</v>
      </c>
      <c r="F10" s="1">
        <v>12</v>
      </c>
      <c r="G10" s="1">
        <v>1</v>
      </c>
      <c r="H10" s="1">
        <v>23600</v>
      </c>
      <c r="I10" s="1">
        <f>E10*913</f>
        <v>19173</v>
      </c>
      <c r="J10" s="1">
        <f>H10-I10</f>
        <v>4427</v>
      </c>
      <c r="K10" s="1">
        <v>23600</v>
      </c>
      <c r="L10" s="1">
        <v>13750</v>
      </c>
      <c r="M10" s="1">
        <v>14740</v>
      </c>
      <c r="N10" s="5">
        <v>5144</v>
      </c>
      <c r="O10" s="5">
        <f>N10*F10</f>
        <v>61728</v>
      </c>
      <c r="P10" s="44">
        <f>J10+L10+K10/F10-N10</f>
        <v>14999.666666666668</v>
      </c>
      <c r="Q10" s="15">
        <f aca="true" t="shared" si="0" ref="Q10:Q18">P10*F10</f>
        <v>179996</v>
      </c>
      <c r="R10" s="42">
        <f>M10</f>
        <v>14740</v>
      </c>
      <c r="S10" s="58"/>
      <c r="T10" s="43"/>
      <c r="U10" s="8"/>
      <c r="V10" s="32"/>
      <c r="W10" s="9"/>
      <c r="X10" s="32"/>
      <c r="Y10" s="9"/>
      <c r="Z10" s="4"/>
      <c r="AA10" s="4"/>
      <c r="AB10" s="4"/>
      <c r="AC10" s="1"/>
      <c r="AD10" s="2"/>
    </row>
    <row r="11" spans="1:30" ht="49.5" customHeight="1">
      <c r="A11" s="34" t="s">
        <v>12</v>
      </c>
      <c r="B11" s="1" t="s">
        <v>47</v>
      </c>
      <c r="C11" s="1" t="s">
        <v>11</v>
      </c>
      <c r="D11" s="1" t="s">
        <v>21</v>
      </c>
      <c r="E11" s="1">
        <v>21</v>
      </c>
      <c r="F11" s="1">
        <v>12</v>
      </c>
      <c r="G11" s="1">
        <v>1</v>
      </c>
      <c r="H11" s="1">
        <v>23600</v>
      </c>
      <c r="I11" s="1">
        <f aca="true" t="shared" si="1" ref="I11:I18">E11*913</f>
        <v>19173</v>
      </c>
      <c r="J11" s="1">
        <f aca="true" t="shared" si="2" ref="J11:J17">H11-I11</f>
        <v>4427</v>
      </c>
      <c r="K11" s="1">
        <v>23600</v>
      </c>
      <c r="L11" s="1">
        <v>13750</v>
      </c>
      <c r="M11" s="1">
        <v>14740</v>
      </c>
      <c r="N11" s="5">
        <v>5144</v>
      </c>
      <c r="O11" s="5">
        <f>N11*F11</f>
        <v>61728</v>
      </c>
      <c r="P11" s="44">
        <f>J11+L11+K11/F11-N11</f>
        <v>14999.666666666668</v>
      </c>
      <c r="Q11" s="15">
        <f t="shared" si="0"/>
        <v>179996</v>
      </c>
      <c r="R11" s="42">
        <f>M11</f>
        <v>14740</v>
      </c>
      <c r="S11" s="58"/>
      <c r="T11" s="43"/>
      <c r="U11" s="8"/>
      <c r="V11" s="32"/>
      <c r="W11" s="9"/>
      <c r="X11" s="32"/>
      <c r="Y11" s="9"/>
      <c r="Z11" s="4"/>
      <c r="AA11" s="4"/>
      <c r="AB11" s="4"/>
      <c r="AC11" s="1"/>
      <c r="AD11" s="2"/>
    </row>
    <row r="12" spans="1:30" ht="47.25" customHeight="1">
      <c r="A12" s="34" t="s">
        <v>14</v>
      </c>
      <c r="B12" s="1" t="s">
        <v>48</v>
      </c>
      <c r="C12" s="1" t="s">
        <v>15</v>
      </c>
      <c r="D12" s="1" t="s">
        <v>62</v>
      </c>
      <c r="E12" s="1">
        <v>21</v>
      </c>
      <c r="F12" s="1">
        <v>12</v>
      </c>
      <c r="G12" s="1">
        <v>1</v>
      </c>
      <c r="H12" s="1">
        <v>23600</v>
      </c>
      <c r="I12" s="1">
        <f t="shared" si="1"/>
        <v>19173</v>
      </c>
      <c r="J12" s="1">
        <f t="shared" si="2"/>
        <v>4427</v>
      </c>
      <c r="K12" s="1">
        <v>23600</v>
      </c>
      <c r="L12" s="1">
        <v>13750</v>
      </c>
      <c r="M12" s="1">
        <v>14740</v>
      </c>
      <c r="N12" s="5">
        <v>5144</v>
      </c>
      <c r="O12" s="5">
        <f>N12*F12</f>
        <v>61728</v>
      </c>
      <c r="P12" s="44">
        <f>J12+L12+K12/F12-N12</f>
        <v>14999.666666666668</v>
      </c>
      <c r="Q12" s="15">
        <f t="shared" si="0"/>
        <v>179996</v>
      </c>
      <c r="R12" s="42">
        <f>M12</f>
        <v>14740</v>
      </c>
      <c r="S12" s="58"/>
      <c r="T12" s="43"/>
      <c r="U12" s="8"/>
      <c r="V12" s="32"/>
      <c r="W12" s="9"/>
      <c r="X12" s="32"/>
      <c r="Y12" s="9"/>
      <c r="Z12" s="4"/>
      <c r="AA12" s="4"/>
      <c r="AB12" s="4"/>
      <c r="AC12" s="1"/>
      <c r="AD12" s="2"/>
    </row>
    <row r="13" spans="1:30" ht="48" customHeight="1">
      <c r="A13" s="34" t="s">
        <v>16</v>
      </c>
      <c r="B13" s="1" t="s">
        <v>49</v>
      </c>
      <c r="C13" s="1" t="s">
        <v>15</v>
      </c>
      <c r="D13" s="1" t="s">
        <v>23</v>
      </c>
      <c r="E13" s="1">
        <v>21</v>
      </c>
      <c r="F13" s="1">
        <v>10</v>
      </c>
      <c r="G13" s="1">
        <v>0</v>
      </c>
      <c r="H13" s="1">
        <v>22173</v>
      </c>
      <c r="I13" s="1">
        <f t="shared" si="1"/>
        <v>19173</v>
      </c>
      <c r="J13" s="1">
        <f t="shared" si="2"/>
        <v>3000</v>
      </c>
      <c r="K13" s="1">
        <v>0</v>
      </c>
      <c r="L13" s="1">
        <v>0</v>
      </c>
      <c r="M13" s="1">
        <v>0</v>
      </c>
      <c r="N13" s="5" t="s">
        <v>44</v>
      </c>
      <c r="O13" s="5" t="s">
        <v>44</v>
      </c>
      <c r="P13" s="44">
        <f>J13</f>
        <v>3000</v>
      </c>
      <c r="Q13" s="15">
        <f t="shared" si="0"/>
        <v>30000</v>
      </c>
      <c r="R13" s="42" t="s">
        <v>44</v>
      </c>
      <c r="S13" s="58"/>
      <c r="T13" s="43"/>
      <c r="U13" s="8"/>
      <c r="V13" s="32"/>
      <c r="W13" s="9"/>
      <c r="X13" s="32"/>
      <c r="Y13" s="9"/>
      <c r="Z13" s="4"/>
      <c r="AA13" s="62"/>
      <c r="AB13" s="62"/>
      <c r="AC13" s="1"/>
      <c r="AD13" s="2"/>
    </row>
    <row r="14" spans="1:30" ht="48.75" customHeight="1">
      <c r="A14" s="34" t="s">
        <v>17</v>
      </c>
      <c r="B14" s="1" t="s">
        <v>24</v>
      </c>
      <c r="C14" s="1" t="s">
        <v>15</v>
      </c>
      <c r="D14" s="1" t="s">
        <v>25</v>
      </c>
      <c r="E14" s="1">
        <v>21</v>
      </c>
      <c r="F14" s="1">
        <v>12</v>
      </c>
      <c r="G14" s="1">
        <v>2</v>
      </c>
      <c r="H14" s="12">
        <v>19300</v>
      </c>
      <c r="I14" s="12">
        <f t="shared" si="1"/>
        <v>19173</v>
      </c>
      <c r="J14" s="12">
        <f t="shared" si="2"/>
        <v>127</v>
      </c>
      <c r="K14" s="12">
        <v>0</v>
      </c>
      <c r="L14" s="1">
        <v>4400</v>
      </c>
      <c r="M14" s="1">
        <v>4950</v>
      </c>
      <c r="N14" s="5">
        <f>M14</f>
        <v>4950</v>
      </c>
      <c r="O14" s="5">
        <f>N14*2</f>
        <v>9900</v>
      </c>
      <c r="P14" s="44">
        <f>J14+L14</f>
        <v>4527</v>
      </c>
      <c r="Q14" s="15">
        <f t="shared" si="0"/>
        <v>54324</v>
      </c>
      <c r="R14" s="42" t="s">
        <v>44</v>
      </c>
      <c r="S14" s="58"/>
      <c r="T14" s="43"/>
      <c r="U14" s="8"/>
      <c r="V14" s="32"/>
      <c r="W14" s="9"/>
      <c r="X14" s="32"/>
      <c r="Y14" s="9"/>
      <c r="Z14" s="4"/>
      <c r="AA14" s="62"/>
      <c r="AB14" s="62"/>
      <c r="AC14" s="1"/>
      <c r="AD14" s="2"/>
    </row>
    <row r="15" spans="1:30" ht="48.75" customHeight="1">
      <c r="A15" s="34">
        <v>6</v>
      </c>
      <c r="B15" s="1" t="s">
        <v>24</v>
      </c>
      <c r="C15" s="1" t="s">
        <v>15</v>
      </c>
      <c r="D15" s="1" t="s">
        <v>28</v>
      </c>
      <c r="E15" s="1">
        <v>21</v>
      </c>
      <c r="F15" s="1">
        <v>12</v>
      </c>
      <c r="G15" s="1">
        <v>2</v>
      </c>
      <c r="H15" s="12">
        <v>19300</v>
      </c>
      <c r="I15" s="12">
        <f t="shared" si="1"/>
        <v>19173</v>
      </c>
      <c r="J15" s="12">
        <f t="shared" si="2"/>
        <v>127</v>
      </c>
      <c r="K15" s="12">
        <v>0</v>
      </c>
      <c r="L15" s="1">
        <v>4400</v>
      </c>
      <c r="M15" s="1">
        <v>4950</v>
      </c>
      <c r="N15" s="5">
        <f>M15</f>
        <v>4950</v>
      </c>
      <c r="O15" s="5">
        <f>N15*2</f>
        <v>9900</v>
      </c>
      <c r="P15" s="44">
        <f>J15+L15</f>
        <v>4527</v>
      </c>
      <c r="Q15" s="15">
        <f t="shared" si="0"/>
        <v>54324</v>
      </c>
      <c r="R15" s="42" t="s">
        <v>44</v>
      </c>
      <c r="S15" s="58"/>
      <c r="T15" s="43"/>
      <c r="U15" s="8"/>
      <c r="V15" s="32"/>
      <c r="W15" s="9"/>
      <c r="X15" s="32"/>
      <c r="Y15" s="9"/>
      <c r="Z15" s="4"/>
      <c r="AA15" s="4"/>
      <c r="AB15" s="4"/>
      <c r="AC15" s="1"/>
      <c r="AD15" s="2"/>
    </row>
    <row r="16" spans="1:30" ht="36.75" customHeight="1">
      <c r="A16" s="34">
        <v>7</v>
      </c>
      <c r="B16" s="1" t="s">
        <v>26</v>
      </c>
      <c r="C16" s="1" t="s">
        <v>15</v>
      </c>
      <c r="D16" s="1" t="s">
        <v>27</v>
      </c>
      <c r="E16" s="1">
        <v>7</v>
      </c>
      <c r="F16" s="1">
        <v>12</v>
      </c>
      <c r="G16" s="1">
        <v>1</v>
      </c>
      <c r="H16" s="1">
        <v>10600</v>
      </c>
      <c r="I16" s="1">
        <f t="shared" si="1"/>
        <v>6391</v>
      </c>
      <c r="J16" s="1">
        <f t="shared" si="2"/>
        <v>4209</v>
      </c>
      <c r="K16" s="1">
        <v>10600</v>
      </c>
      <c r="L16" s="1">
        <v>8140</v>
      </c>
      <c r="M16" s="1">
        <v>8415</v>
      </c>
      <c r="N16" s="5">
        <v>3934</v>
      </c>
      <c r="O16" s="5">
        <f>N16</f>
        <v>3934</v>
      </c>
      <c r="P16" s="44">
        <f>J16+L16+(K16+M16)/F16-N16</f>
        <v>9999.583333333334</v>
      </c>
      <c r="Q16" s="15">
        <f t="shared" si="0"/>
        <v>119995</v>
      </c>
      <c r="R16" s="42" t="s">
        <v>44</v>
      </c>
      <c r="S16" s="58"/>
      <c r="T16" s="43"/>
      <c r="U16" s="8"/>
      <c r="V16" s="32"/>
      <c r="W16" s="9"/>
      <c r="X16" s="32"/>
      <c r="Y16" s="9"/>
      <c r="Z16" s="4"/>
      <c r="AA16" s="4"/>
      <c r="AB16" s="4"/>
      <c r="AC16" s="1"/>
      <c r="AD16" s="2"/>
    </row>
    <row r="17" spans="1:30" ht="36" customHeight="1">
      <c r="A17" s="34">
        <v>8</v>
      </c>
      <c r="B17" s="1" t="s">
        <v>39</v>
      </c>
      <c r="C17" s="1" t="s">
        <v>15</v>
      </c>
      <c r="D17" s="1" t="s">
        <v>29</v>
      </c>
      <c r="E17" s="1">
        <v>5</v>
      </c>
      <c r="F17" s="1">
        <v>12</v>
      </c>
      <c r="G17" s="1">
        <v>1</v>
      </c>
      <c r="H17" s="1">
        <v>10600</v>
      </c>
      <c r="I17" s="1">
        <f t="shared" si="1"/>
        <v>4565</v>
      </c>
      <c r="J17" s="1">
        <f t="shared" si="2"/>
        <v>6035</v>
      </c>
      <c r="K17" s="1">
        <v>10600</v>
      </c>
      <c r="L17" s="1">
        <v>6490</v>
      </c>
      <c r="M17" s="1">
        <v>6710</v>
      </c>
      <c r="N17" s="5">
        <v>3968</v>
      </c>
      <c r="O17" s="5">
        <f>N17</f>
        <v>3968</v>
      </c>
      <c r="P17" s="44">
        <f>J17+L17+(K17+M17)/F17-N17</f>
        <v>9999.5</v>
      </c>
      <c r="Q17" s="15">
        <f t="shared" si="0"/>
        <v>119994</v>
      </c>
      <c r="R17" s="42" t="s">
        <v>44</v>
      </c>
      <c r="S17" s="58"/>
      <c r="T17" s="43"/>
      <c r="U17" s="8"/>
      <c r="V17" s="32"/>
      <c r="W17" s="9"/>
      <c r="X17" s="32"/>
      <c r="Y17" s="9"/>
      <c r="Z17" s="4"/>
      <c r="AA17" s="4"/>
      <c r="AB17" s="4"/>
      <c r="AC17" s="1"/>
      <c r="AD17" s="2"/>
    </row>
    <row r="18" spans="1:30" ht="26.25" customHeight="1">
      <c r="A18" s="34">
        <v>9</v>
      </c>
      <c r="B18" s="1" t="s">
        <v>30</v>
      </c>
      <c r="C18" s="1" t="s">
        <v>15</v>
      </c>
      <c r="D18" s="1" t="s">
        <v>31</v>
      </c>
      <c r="E18" s="1">
        <v>5</v>
      </c>
      <c r="F18" s="1">
        <v>12</v>
      </c>
      <c r="G18" s="1">
        <v>1</v>
      </c>
      <c r="H18" s="1">
        <v>10600</v>
      </c>
      <c r="I18" s="1">
        <f t="shared" si="1"/>
        <v>4565</v>
      </c>
      <c r="J18" s="1">
        <f>H18-I18</f>
        <v>6035</v>
      </c>
      <c r="K18" s="1">
        <v>10600</v>
      </c>
      <c r="L18" s="1">
        <v>8140</v>
      </c>
      <c r="M18" s="1">
        <v>8415</v>
      </c>
      <c r="N18" s="5">
        <v>5760</v>
      </c>
      <c r="O18" s="5">
        <f>N18</f>
        <v>5760</v>
      </c>
      <c r="P18" s="44">
        <f>J18+L18+(K18+M18)/F18-N18</f>
        <v>9999.583333333334</v>
      </c>
      <c r="Q18" s="15">
        <f t="shared" si="0"/>
        <v>119995</v>
      </c>
      <c r="R18" s="42" t="s">
        <v>44</v>
      </c>
      <c r="S18" s="58"/>
      <c r="T18" s="43"/>
      <c r="U18" s="8"/>
      <c r="V18" s="32"/>
      <c r="W18" s="9"/>
      <c r="X18" s="32"/>
      <c r="Y18" s="9"/>
      <c r="Z18" s="4"/>
      <c r="AA18" s="4"/>
      <c r="AB18" s="4"/>
      <c r="AC18" s="1"/>
      <c r="AD18" s="2"/>
    </row>
    <row r="19" spans="1:30" ht="36" customHeight="1">
      <c r="A19" s="34">
        <v>10</v>
      </c>
      <c r="B19" s="1" t="s">
        <v>45</v>
      </c>
      <c r="C19" s="1" t="s">
        <v>15</v>
      </c>
      <c r="D19" s="1" t="s">
        <v>56</v>
      </c>
      <c r="E19" s="1">
        <v>21</v>
      </c>
      <c r="F19" s="1">
        <v>14</v>
      </c>
      <c r="G19" s="1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4">
        <v>0</v>
      </c>
      <c r="S19" s="58"/>
      <c r="T19" s="43"/>
      <c r="U19" s="8"/>
      <c r="V19" s="32"/>
      <c r="W19" s="9"/>
      <c r="X19" s="32"/>
      <c r="Y19" s="9"/>
      <c r="Z19" s="4"/>
      <c r="AA19" s="4"/>
      <c r="AB19" s="4"/>
      <c r="AC19" s="1"/>
      <c r="AD19" s="2"/>
    </row>
    <row r="20" spans="1:30" ht="36" customHeight="1">
      <c r="A20" s="34">
        <v>11</v>
      </c>
      <c r="B20" s="1" t="s">
        <v>50</v>
      </c>
      <c r="C20" s="1" t="s">
        <v>15</v>
      </c>
      <c r="D20" s="1" t="s">
        <v>51</v>
      </c>
      <c r="E20" s="1">
        <v>21</v>
      </c>
      <c r="F20" s="1">
        <v>2</v>
      </c>
      <c r="G20" s="1" t="s">
        <v>44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4">
        <v>0</v>
      </c>
      <c r="S20" s="58"/>
      <c r="T20" s="43"/>
      <c r="U20" s="8"/>
      <c r="V20" s="39"/>
      <c r="W20" s="9"/>
      <c r="X20" s="39"/>
      <c r="Y20" s="9"/>
      <c r="Z20" s="4"/>
      <c r="AA20" s="4"/>
      <c r="AB20" s="4"/>
      <c r="AC20" s="1"/>
      <c r="AD20" s="2"/>
    </row>
    <row r="21" spans="1:30" ht="36" customHeight="1">
      <c r="A21" s="34">
        <v>12</v>
      </c>
      <c r="B21" s="1" t="s">
        <v>50</v>
      </c>
      <c r="C21" s="1" t="s">
        <v>15</v>
      </c>
      <c r="D21" s="1" t="s">
        <v>52</v>
      </c>
      <c r="E21" s="1">
        <v>21</v>
      </c>
      <c r="F21" s="1">
        <v>2</v>
      </c>
      <c r="G21" s="1" t="s">
        <v>44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4">
        <v>0</v>
      </c>
      <c r="S21" s="58"/>
      <c r="T21" s="43"/>
      <c r="U21" s="8"/>
      <c r="V21" s="39"/>
      <c r="W21" s="9"/>
      <c r="X21" s="39"/>
      <c r="Y21" s="9"/>
      <c r="Z21" s="4"/>
      <c r="AA21" s="4"/>
      <c r="AB21" s="4"/>
      <c r="AC21" s="1"/>
      <c r="AD21" s="2"/>
    </row>
    <row r="22" spans="1:30" s="17" customFormat="1" ht="36" customHeight="1">
      <c r="A22" s="44"/>
      <c r="B22" s="44" t="s">
        <v>40</v>
      </c>
      <c r="C22" s="44"/>
      <c r="D22" s="44"/>
      <c r="E22" s="44"/>
      <c r="F22" s="44">
        <f>SUM(F10:F21)</f>
        <v>124</v>
      </c>
      <c r="G22" s="44">
        <f>SUM(G10:G21)</f>
        <v>10</v>
      </c>
      <c r="H22" s="44"/>
      <c r="I22" s="44">
        <f>SUM(I10:I21)</f>
        <v>130559</v>
      </c>
      <c r="J22" s="44"/>
      <c r="K22" s="44"/>
      <c r="L22" s="44"/>
      <c r="M22" s="44"/>
      <c r="N22" s="5">
        <f>SUM(N10:N21)</f>
        <v>38994</v>
      </c>
      <c r="O22" s="5">
        <f>SUM(O10:O21)</f>
        <v>218646</v>
      </c>
      <c r="P22" s="15">
        <f>SUM(P10:P21)</f>
        <v>87051.66666666666</v>
      </c>
      <c r="Q22" s="15">
        <f>SUM(Q10:Q21)</f>
        <v>1038620</v>
      </c>
      <c r="R22" s="7">
        <f>SUM(R10:R21)</f>
        <v>44220</v>
      </c>
      <c r="S22" s="59"/>
      <c r="T22" s="8"/>
      <c r="U22" s="6"/>
      <c r="V22" s="15"/>
      <c r="W22" s="15"/>
      <c r="X22" s="15"/>
      <c r="Y22" s="15"/>
      <c r="Z22" s="15"/>
      <c r="AA22" s="15"/>
      <c r="AB22" s="15"/>
      <c r="AC22" s="13"/>
      <c r="AD22" s="16"/>
    </row>
    <row r="23" spans="1:30" ht="29.25" customHeight="1">
      <c r="A23" s="45">
        <v>13</v>
      </c>
      <c r="B23" s="1" t="s">
        <v>46</v>
      </c>
      <c r="C23" s="1" t="s">
        <v>13</v>
      </c>
      <c r="D23" s="53" t="s">
        <v>63</v>
      </c>
      <c r="E23" s="1">
        <v>21</v>
      </c>
      <c r="F23" s="1">
        <v>24</v>
      </c>
      <c r="G23" s="1">
        <v>2</v>
      </c>
      <c r="H23" s="1">
        <v>23600</v>
      </c>
      <c r="I23" s="1">
        <v>23600</v>
      </c>
      <c r="J23" s="1">
        <f>I23-H23</f>
        <v>0</v>
      </c>
      <c r="K23" s="1">
        <f>23600*G23</f>
        <v>47200</v>
      </c>
      <c r="L23" s="1">
        <f>13750*0.1</f>
        <v>1375</v>
      </c>
      <c r="M23" s="1">
        <v>14740</v>
      </c>
      <c r="N23" s="5">
        <v>23600</v>
      </c>
      <c r="O23" s="5">
        <f>N23*G23</f>
        <v>47200</v>
      </c>
      <c r="P23" s="44">
        <v>1375</v>
      </c>
      <c r="Q23" s="15">
        <f>P23*F23</f>
        <v>33000</v>
      </c>
      <c r="R23" s="42">
        <f>M23*2</f>
        <v>29480</v>
      </c>
      <c r="S23" s="59"/>
      <c r="T23" s="43"/>
      <c r="U23" s="8"/>
      <c r="V23" s="32"/>
      <c r="W23" s="9"/>
      <c r="X23" s="32"/>
      <c r="Y23" s="9"/>
      <c r="Z23" s="4"/>
      <c r="AA23" s="4"/>
      <c r="AB23" s="4"/>
      <c r="AC23" s="1"/>
      <c r="AD23" s="2"/>
    </row>
    <row r="24" spans="1:30" ht="36" customHeight="1">
      <c r="A24" s="45">
        <v>14</v>
      </c>
      <c r="B24" s="1" t="s">
        <v>53</v>
      </c>
      <c r="C24" s="1" t="s">
        <v>13</v>
      </c>
      <c r="D24" s="53" t="s">
        <v>34</v>
      </c>
      <c r="E24" s="1">
        <v>21</v>
      </c>
      <c r="F24" s="1">
        <v>12</v>
      </c>
      <c r="G24" s="1">
        <v>2</v>
      </c>
      <c r="H24" s="1">
        <v>19300</v>
      </c>
      <c r="I24" s="1">
        <v>19300</v>
      </c>
      <c r="J24" s="1">
        <f>I24-H24</f>
        <v>0</v>
      </c>
      <c r="K24" s="1">
        <v>0</v>
      </c>
      <c r="L24" s="1">
        <f>4400*0.1</f>
        <v>440</v>
      </c>
      <c r="M24" s="1">
        <f>4950*2</f>
        <v>9900</v>
      </c>
      <c r="N24" s="5">
        <v>4950</v>
      </c>
      <c r="O24" s="5">
        <f>N24*G24</f>
        <v>9900</v>
      </c>
      <c r="P24" s="44">
        <f>L24</f>
        <v>440</v>
      </c>
      <c r="Q24" s="15">
        <f>P24*F24</f>
        <v>5280</v>
      </c>
      <c r="R24" s="42" t="s">
        <v>44</v>
      </c>
      <c r="S24" s="59"/>
      <c r="T24" s="43"/>
      <c r="U24" s="8"/>
      <c r="V24" s="32"/>
      <c r="W24" s="9"/>
      <c r="X24" s="32"/>
      <c r="Y24" s="9"/>
      <c r="Z24" s="4"/>
      <c r="AA24" s="4"/>
      <c r="AB24" s="4"/>
      <c r="AC24" s="1"/>
      <c r="AD24" s="2"/>
    </row>
    <row r="25" spans="1:30" ht="45">
      <c r="A25" s="45">
        <v>15</v>
      </c>
      <c r="B25" s="1" t="s">
        <v>24</v>
      </c>
      <c r="C25" s="1" t="s">
        <v>13</v>
      </c>
      <c r="D25" s="53" t="s">
        <v>35</v>
      </c>
      <c r="E25" s="1">
        <v>21</v>
      </c>
      <c r="F25" s="1">
        <v>12</v>
      </c>
      <c r="G25" s="1">
        <v>2</v>
      </c>
      <c r="H25" s="1">
        <v>19300</v>
      </c>
      <c r="I25" s="1">
        <v>19300</v>
      </c>
      <c r="J25" s="1">
        <f>I25-H25</f>
        <v>0</v>
      </c>
      <c r="K25" s="1">
        <v>0</v>
      </c>
      <c r="L25" s="1">
        <f>4400*0.1</f>
        <v>440</v>
      </c>
      <c r="M25" s="1">
        <f>4950*2</f>
        <v>9900</v>
      </c>
      <c r="N25" s="5">
        <v>4950</v>
      </c>
      <c r="O25" s="5">
        <f>N25*G25</f>
        <v>9900</v>
      </c>
      <c r="P25" s="44">
        <f>L25</f>
        <v>440</v>
      </c>
      <c r="Q25" s="15">
        <f>P25*F25</f>
        <v>5280</v>
      </c>
      <c r="R25" s="42" t="s">
        <v>44</v>
      </c>
      <c r="S25" s="59"/>
      <c r="T25" s="43"/>
      <c r="U25" s="8"/>
      <c r="V25" s="32"/>
      <c r="W25" s="9"/>
      <c r="X25" s="32"/>
      <c r="Y25" s="9"/>
      <c r="Z25" s="4"/>
      <c r="AA25" s="4"/>
      <c r="AB25" s="4"/>
      <c r="AC25" s="1"/>
      <c r="AD25" s="2"/>
    </row>
    <row r="26" spans="1:30" ht="45">
      <c r="A26" s="24">
        <v>16</v>
      </c>
      <c r="B26" s="1" t="s">
        <v>24</v>
      </c>
      <c r="C26" s="1" t="s">
        <v>13</v>
      </c>
      <c r="D26" s="53" t="s">
        <v>36</v>
      </c>
      <c r="E26" s="1">
        <v>21</v>
      </c>
      <c r="F26" s="1">
        <v>12</v>
      </c>
      <c r="G26" s="1">
        <v>2</v>
      </c>
      <c r="H26" s="1">
        <v>19300</v>
      </c>
      <c r="I26" s="1">
        <v>19300</v>
      </c>
      <c r="J26" s="1">
        <f>I26-H26</f>
        <v>0</v>
      </c>
      <c r="K26" s="1">
        <v>0</v>
      </c>
      <c r="L26" s="1">
        <f>4400*0.1</f>
        <v>440</v>
      </c>
      <c r="M26" s="1">
        <f>4950*2</f>
        <v>9900</v>
      </c>
      <c r="N26" s="5">
        <v>4950</v>
      </c>
      <c r="O26" s="5">
        <f>N26*G26</f>
        <v>9900</v>
      </c>
      <c r="P26" s="44">
        <f>L26</f>
        <v>440</v>
      </c>
      <c r="Q26" s="15">
        <f>P26*F26</f>
        <v>5280</v>
      </c>
      <c r="R26" s="42" t="s">
        <v>44</v>
      </c>
      <c r="S26" s="59"/>
      <c r="T26" s="43"/>
      <c r="U26" s="8"/>
      <c r="V26" s="32"/>
      <c r="W26" s="9"/>
      <c r="X26" s="32"/>
      <c r="Y26" s="9"/>
      <c r="Z26" s="4"/>
      <c r="AA26" s="4"/>
      <c r="AB26" s="4"/>
      <c r="AC26" s="1"/>
      <c r="AD26" s="2"/>
    </row>
    <row r="27" spans="1:30" ht="36" customHeight="1">
      <c r="A27" s="24">
        <v>17</v>
      </c>
      <c r="B27" s="1" t="s">
        <v>37</v>
      </c>
      <c r="C27" s="1" t="s">
        <v>13</v>
      </c>
      <c r="D27" s="1" t="s">
        <v>38</v>
      </c>
      <c r="E27" s="1">
        <v>21</v>
      </c>
      <c r="F27" s="1">
        <v>12</v>
      </c>
      <c r="G27" s="1">
        <v>0</v>
      </c>
      <c r="H27" s="1">
        <v>0</v>
      </c>
      <c r="I27" s="1">
        <v>0</v>
      </c>
      <c r="J27" s="1">
        <v>0</v>
      </c>
      <c r="K27" s="1"/>
      <c r="L27" s="1">
        <v>0</v>
      </c>
      <c r="M27" s="1">
        <v>0</v>
      </c>
      <c r="N27" s="5" t="s">
        <v>44</v>
      </c>
      <c r="O27" s="5" t="s">
        <v>44</v>
      </c>
      <c r="P27" s="5" t="s">
        <v>44</v>
      </c>
      <c r="Q27" s="5" t="s">
        <v>44</v>
      </c>
      <c r="R27" s="42" t="s">
        <v>44</v>
      </c>
      <c r="S27" s="59"/>
      <c r="T27" s="43"/>
      <c r="U27" s="8"/>
      <c r="V27" s="32"/>
      <c r="W27" s="9"/>
      <c r="X27" s="32"/>
      <c r="Y27" s="9"/>
      <c r="Z27" s="4"/>
      <c r="AA27" s="4"/>
      <c r="AB27" s="4"/>
      <c r="AC27" s="1"/>
      <c r="AD27" s="2"/>
    </row>
    <row r="28" spans="1:30" s="47" customFormat="1" ht="29.25" customHeight="1">
      <c r="A28" s="44"/>
      <c r="B28" s="44" t="s">
        <v>40</v>
      </c>
      <c r="C28" s="44"/>
      <c r="D28" s="44"/>
      <c r="E28" s="44"/>
      <c r="F28" s="44">
        <f>SUM(F23:F27)</f>
        <v>72</v>
      </c>
      <c r="G28" s="44">
        <f>SUM(G23:G27)</f>
        <v>8</v>
      </c>
      <c r="H28" s="44"/>
      <c r="I28" s="44">
        <f>SUM(I23:I27)</f>
        <v>81500</v>
      </c>
      <c r="J28" s="44"/>
      <c r="K28" s="44"/>
      <c r="L28" s="44"/>
      <c r="M28" s="44"/>
      <c r="N28" s="15">
        <f>SUM(N23:N27)</f>
        <v>38450</v>
      </c>
      <c r="O28" s="15">
        <f>SUM(O23:O27)</f>
        <v>76900</v>
      </c>
      <c r="P28" s="44">
        <f>SUM(P23:P27)</f>
        <v>2695</v>
      </c>
      <c r="Q28" s="15">
        <f>SUM(Q23:Q27)</f>
        <v>48840</v>
      </c>
      <c r="R28" s="48">
        <f>SUM(R23:R27)</f>
        <v>29480</v>
      </c>
      <c r="S28" s="60"/>
      <c r="T28" s="14"/>
      <c r="U28" s="46"/>
      <c r="V28" s="40"/>
      <c r="W28" s="15"/>
      <c r="X28" s="40"/>
      <c r="Y28" s="15"/>
      <c r="Z28" s="15"/>
      <c r="AA28" s="64"/>
      <c r="AB28" s="64"/>
      <c r="AC28" s="40"/>
      <c r="AD28" s="16"/>
    </row>
    <row r="29" spans="1:30" ht="33.75" customHeight="1">
      <c r="A29" s="45">
        <v>18</v>
      </c>
      <c r="B29" s="1" t="s">
        <v>54</v>
      </c>
      <c r="C29" s="1" t="s">
        <v>55</v>
      </c>
      <c r="D29" s="1" t="s">
        <v>22</v>
      </c>
      <c r="E29" s="1">
        <v>21</v>
      </c>
      <c r="F29" s="1">
        <v>2</v>
      </c>
      <c r="G29" s="1">
        <v>0</v>
      </c>
      <c r="H29" s="1" t="s">
        <v>44</v>
      </c>
      <c r="I29" s="1" t="s">
        <v>44</v>
      </c>
      <c r="J29" s="1" t="s">
        <v>44</v>
      </c>
      <c r="K29" s="1" t="s">
        <v>44</v>
      </c>
      <c r="L29" s="1" t="s">
        <v>44</v>
      </c>
      <c r="M29" s="1" t="s">
        <v>44</v>
      </c>
      <c r="N29" s="1" t="s">
        <v>44</v>
      </c>
      <c r="O29" s="1" t="s">
        <v>44</v>
      </c>
      <c r="P29" s="1" t="s">
        <v>44</v>
      </c>
      <c r="Q29" s="1" t="s">
        <v>44</v>
      </c>
      <c r="R29" s="11" t="s">
        <v>44</v>
      </c>
      <c r="S29" s="59"/>
      <c r="T29" s="43"/>
      <c r="U29" s="8"/>
      <c r="V29" s="32"/>
      <c r="W29" s="32"/>
      <c r="X29" s="32"/>
      <c r="Y29" s="9"/>
      <c r="Z29" s="4"/>
      <c r="AA29" s="4"/>
      <c r="AB29" s="1"/>
      <c r="AC29" s="1"/>
      <c r="AD29" s="2"/>
    </row>
    <row r="30" spans="1:30" s="47" customFormat="1" ht="12.75">
      <c r="A30" s="44"/>
      <c r="B30" s="44" t="s">
        <v>57</v>
      </c>
      <c r="C30" s="44"/>
      <c r="D30" s="44"/>
      <c r="E30" s="44"/>
      <c r="F30" s="44">
        <f>F22+F28+F29</f>
        <v>198</v>
      </c>
      <c r="G30" s="44">
        <f>SUM(G22+G28)</f>
        <v>18</v>
      </c>
      <c r="H30" s="44"/>
      <c r="I30" s="44">
        <f>SUM(I22+I28)</f>
        <v>212059</v>
      </c>
      <c r="J30" s="44"/>
      <c r="K30" s="44"/>
      <c r="L30" s="44"/>
      <c r="M30" s="44"/>
      <c r="N30" s="15">
        <f>SUM(N28,N22)</f>
        <v>77444</v>
      </c>
      <c r="O30" s="15">
        <f>SUM(O22)+O28</f>
        <v>295546</v>
      </c>
      <c r="P30" s="44">
        <f>SUM(P22)+P28</f>
        <v>89746.66666666666</v>
      </c>
      <c r="Q30" s="15">
        <f>SUM(Q22)+Q28</f>
        <v>1087460</v>
      </c>
      <c r="R30" s="48">
        <f>SUM(R28)+R22</f>
        <v>73700</v>
      </c>
      <c r="S30" s="60"/>
      <c r="T30" s="14"/>
      <c r="U30" s="46"/>
      <c r="V30" s="40"/>
      <c r="W30" s="40"/>
      <c r="X30" s="40"/>
      <c r="Y30" s="15"/>
      <c r="Z30" s="15"/>
      <c r="AA30" s="15"/>
      <c r="AB30" s="40"/>
      <c r="AC30" s="40"/>
      <c r="AD30" s="16"/>
    </row>
    <row r="31" spans="1:30" ht="42.75" customHeight="1">
      <c r="A31" s="1"/>
      <c r="B31" s="1"/>
      <c r="C31" s="1"/>
      <c r="D31" s="1"/>
      <c r="E31" s="1"/>
      <c r="F31" s="1"/>
      <c r="G31" s="1"/>
      <c r="H31" s="11"/>
      <c r="I31" s="1"/>
      <c r="J31" s="10"/>
      <c r="K31" s="10"/>
      <c r="L31" s="1"/>
      <c r="M31" s="1"/>
      <c r="N31" s="5"/>
      <c r="O31" s="5"/>
      <c r="P31" s="13"/>
      <c r="Q31" s="15"/>
      <c r="R31" s="33"/>
      <c r="S31" s="55"/>
      <c r="T31" s="33"/>
      <c r="U31" s="8"/>
      <c r="V31" s="32"/>
      <c r="W31" s="32"/>
      <c r="X31" s="32"/>
      <c r="Y31" s="9"/>
      <c r="Z31" s="4"/>
      <c r="AA31" s="4"/>
      <c r="AB31" s="1"/>
      <c r="AC31" s="1"/>
      <c r="AD31" s="2"/>
    </row>
    <row r="32" spans="1:30" ht="108" customHeight="1">
      <c r="A32" s="1"/>
      <c r="B32" s="1"/>
      <c r="C32" s="1"/>
      <c r="D32" s="1"/>
      <c r="E32" s="1"/>
      <c r="F32" s="1"/>
      <c r="G32" s="1"/>
      <c r="H32" s="11"/>
      <c r="I32" s="1"/>
      <c r="J32" s="10"/>
      <c r="K32" s="10"/>
      <c r="L32" s="1"/>
      <c r="M32" s="1"/>
      <c r="N32" s="5"/>
      <c r="O32" s="5"/>
      <c r="P32" s="13"/>
      <c r="Q32" s="15"/>
      <c r="R32" s="33"/>
      <c r="S32" s="7"/>
      <c r="T32" s="33"/>
      <c r="U32" s="8"/>
      <c r="V32" s="9"/>
      <c r="W32" s="32"/>
      <c r="X32" s="32"/>
      <c r="Y32" s="9"/>
      <c r="Z32" s="4"/>
      <c r="AA32" s="61"/>
      <c r="AB32" s="61"/>
      <c r="AC32" s="1"/>
      <c r="AD32" s="2"/>
    </row>
    <row r="33" spans="1:30" ht="49.5" customHeight="1">
      <c r="A33" s="1"/>
      <c r="B33" s="1"/>
      <c r="C33" s="1"/>
      <c r="D33" s="1"/>
      <c r="E33" s="1"/>
      <c r="F33" s="1"/>
      <c r="G33" s="1"/>
      <c r="H33" s="11"/>
      <c r="I33" s="1"/>
      <c r="J33" s="10"/>
      <c r="K33" s="10"/>
      <c r="L33" s="1"/>
      <c r="M33" s="1"/>
      <c r="N33" s="5"/>
      <c r="O33" s="5"/>
      <c r="P33" s="13"/>
      <c r="Q33" s="15"/>
      <c r="R33" s="33"/>
      <c r="S33" s="7"/>
      <c r="T33" s="33"/>
      <c r="U33" s="8"/>
      <c r="V33" s="9"/>
      <c r="W33" s="32"/>
      <c r="X33" s="32"/>
      <c r="Y33" s="9"/>
      <c r="Z33" s="4"/>
      <c r="AA33" s="61"/>
      <c r="AB33" s="61"/>
      <c r="AC33" s="1"/>
      <c r="AD33" s="2"/>
    </row>
    <row r="34" spans="1:30" ht="39" customHeight="1">
      <c r="A34" s="1"/>
      <c r="B34" s="1"/>
      <c r="C34" s="1"/>
      <c r="D34" s="1"/>
      <c r="E34" s="1"/>
      <c r="F34" s="1"/>
      <c r="G34" s="1"/>
      <c r="H34" s="11"/>
      <c r="I34" s="1"/>
      <c r="J34" s="10"/>
      <c r="K34" s="10"/>
      <c r="L34" s="1"/>
      <c r="M34" s="1"/>
      <c r="N34" s="5"/>
      <c r="O34" s="5"/>
      <c r="P34" s="13"/>
      <c r="Q34" s="15"/>
      <c r="R34" s="33"/>
      <c r="S34" s="7"/>
      <c r="T34" s="33"/>
      <c r="U34" s="8"/>
      <c r="V34" s="32"/>
      <c r="W34" s="32"/>
      <c r="X34" s="32"/>
      <c r="Y34" s="9"/>
      <c r="Z34" s="4"/>
      <c r="AA34" s="62"/>
      <c r="AB34" s="62"/>
      <c r="AC34" s="1"/>
      <c r="AD34" s="2"/>
    </row>
    <row r="35" spans="1:30" ht="12.75">
      <c r="A35" s="1"/>
      <c r="B35" s="1" t="s">
        <v>18</v>
      </c>
      <c r="C35" s="1"/>
      <c r="D35" s="1"/>
      <c r="E35" s="1"/>
      <c r="F35" s="1">
        <v>210</v>
      </c>
      <c r="G35" s="1">
        <v>17</v>
      </c>
      <c r="H35" s="11"/>
      <c r="I35" s="1"/>
      <c r="J35" s="10"/>
      <c r="K35" s="10"/>
      <c r="L35" s="1"/>
      <c r="M35" s="1"/>
      <c r="N35" s="5"/>
      <c r="O35" s="5"/>
      <c r="P35" s="13"/>
      <c r="Q35" s="15"/>
      <c r="R35" s="33"/>
      <c r="S35" s="7"/>
      <c r="T35" s="33"/>
      <c r="U35" s="8"/>
      <c r="V35" s="32"/>
      <c r="W35" s="32"/>
      <c r="X35" s="32"/>
      <c r="Y35" s="9"/>
      <c r="Z35" s="4"/>
      <c r="AA35" s="62"/>
      <c r="AB35" s="62"/>
      <c r="AC35" s="1"/>
      <c r="AD35" s="2"/>
    </row>
    <row r="38" ht="12.75">
      <c r="F38" s="3">
        <f>F30+F29+F14+F11</f>
        <v>224</v>
      </c>
    </row>
    <row r="39" ht="12.75">
      <c r="H39" s="3">
        <f>29+43</f>
        <v>72</v>
      </c>
    </row>
  </sheetData>
  <sheetProtection/>
  <mergeCells count="48">
    <mergeCell ref="O1:S1"/>
    <mergeCell ref="E2:M2"/>
    <mergeCell ref="Z4:Z8"/>
    <mergeCell ref="P6:P8"/>
    <mergeCell ref="Q6:Q8"/>
    <mergeCell ref="S6:S8"/>
    <mergeCell ref="L6:L8"/>
    <mergeCell ref="O6:O8"/>
    <mergeCell ref="J6:J8"/>
    <mergeCell ref="K6:K8"/>
    <mergeCell ref="A4:A8"/>
    <mergeCell ref="B4:B8"/>
    <mergeCell ref="C4:C8"/>
    <mergeCell ref="D4:D8"/>
    <mergeCell ref="E4:E8"/>
    <mergeCell ref="F4:G4"/>
    <mergeCell ref="F5:F8"/>
    <mergeCell ref="G5:G8"/>
    <mergeCell ref="AA7:AB8"/>
    <mergeCell ref="M6:M8"/>
    <mergeCell ref="N6:N8"/>
    <mergeCell ref="H4:K5"/>
    <mergeCell ref="L4:M5"/>
    <mergeCell ref="N4:O5"/>
    <mergeCell ref="V4:Y5"/>
    <mergeCell ref="X7:X8"/>
    <mergeCell ref="H6:H8"/>
    <mergeCell ref="I6:I8"/>
    <mergeCell ref="AC7:AC8"/>
    <mergeCell ref="AA9:AB9"/>
    <mergeCell ref="AA13:AB13"/>
    <mergeCell ref="AA14:AB14"/>
    <mergeCell ref="T6:U6"/>
    <mergeCell ref="V6:W6"/>
    <mergeCell ref="X6:Y6"/>
    <mergeCell ref="T7:T8"/>
    <mergeCell ref="AA4:AC6"/>
    <mergeCell ref="Y7:Y8"/>
    <mergeCell ref="AA32:AB32"/>
    <mergeCell ref="AA33:AB33"/>
    <mergeCell ref="AA34:AB34"/>
    <mergeCell ref="AA35:AB35"/>
    <mergeCell ref="R4:R8"/>
    <mergeCell ref="P4:Q5"/>
    <mergeCell ref="AA28:AB28"/>
    <mergeCell ref="U7:U8"/>
    <mergeCell ref="V7:V8"/>
    <mergeCell ref="W7:W8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49" r:id="rId1"/>
  <rowBreaks count="1" manualBreakCount="1">
    <brk id="31" max="255" man="1"/>
  </rowBreaks>
  <colBreaks count="2" manualBreakCount="2">
    <brk id="19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Сологубова Н.В.</dc:creator>
  <cp:keywords/>
  <dc:description/>
  <cp:lastModifiedBy>EVS</cp:lastModifiedBy>
  <cp:lastPrinted>2015-04-23T07:39:23Z</cp:lastPrinted>
  <dcterms:created xsi:type="dcterms:W3CDTF">2014-03-11T07:39:45Z</dcterms:created>
  <dcterms:modified xsi:type="dcterms:W3CDTF">2015-05-07T07:43:56Z</dcterms:modified>
  <cp:category/>
  <cp:version/>
  <cp:contentType/>
  <cp:contentStatus/>
</cp:coreProperties>
</file>