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10.15 минарх" sheetId="1" r:id="rId1"/>
    <sheet name="Лист1" sheetId="2" r:id="rId2"/>
    <sheet name="Лист3" sheetId="3" r:id="rId3"/>
  </sheets>
  <definedNames>
    <definedName name="_xlnm.Print_Area" localSheetId="0">'01.10.15 минарх'!$A$1:$U$100</definedName>
  </definedNames>
  <calcPr fullCalcOnLoad="1" fullPrecision="0"/>
</workbook>
</file>

<file path=xl/sharedStrings.xml><?xml version="1.0" encoding="utf-8"?>
<sst xmlns="http://schemas.openxmlformats.org/spreadsheetml/2006/main" count="217" uniqueCount="177">
  <si>
    <t>Перечень аварийных многоквартирных домов</t>
  </si>
  <si>
    <t>№ п/п</t>
  </si>
  <si>
    <t>Адрес МКД</t>
  </si>
  <si>
    <t>Документ, подтверждающий признание МКД аварийным</t>
  </si>
  <si>
    <t>Планируемая дата  окончания переселения</t>
  </si>
  <si>
    <t>Число жителей всего</t>
  </si>
  <si>
    <t>Число жителей планируемых к переселению</t>
  </si>
  <si>
    <t>Общая площадь жилых помещений МКД</t>
  </si>
  <si>
    <t>Количество расселяемых жилых помещений</t>
  </si>
  <si>
    <t>Расселяемая площадь жилых помещений</t>
  </si>
  <si>
    <t>Стоимость переселения граждан</t>
  </si>
  <si>
    <t>Дополнительные источники финансирования</t>
  </si>
  <si>
    <t>Всего</t>
  </si>
  <si>
    <t>в том числе:</t>
  </si>
  <si>
    <t>Номер</t>
  </si>
  <si>
    <t>Дата</t>
  </si>
  <si>
    <t>частная собственность</t>
  </si>
  <si>
    <t>муниципальная собственность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</si>
  <si>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</si>
  <si>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</si>
  <si>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</si>
  <si>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чел.</t>
  </si>
  <si>
    <t>кв.м</t>
  </si>
  <si>
    <t>ед.</t>
  </si>
  <si>
    <t>руб.</t>
  </si>
  <si>
    <t>Х</t>
  </si>
  <si>
    <t>85/1</t>
  </si>
  <si>
    <t>г. Емва, ул. Одесская, дом 10</t>
  </si>
  <si>
    <t>90/1</t>
  </si>
  <si>
    <t>г. Емва, ул. Калинина, дом 9</t>
  </si>
  <si>
    <t>96/1</t>
  </si>
  <si>
    <t>г. Емва, ул. Хвойная, дом 13</t>
  </si>
  <si>
    <t>42/1</t>
  </si>
  <si>
    <t>г. Емва, ул. Хвойная, дом 14</t>
  </si>
  <si>
    <t>43/1</t>
  </si>
  <si>
    <t>г. Емва, ул. 60 лет Октября, дом 6</t>
  </si>
  <si>
    <t>50/1</t>
  </si>
  <si>
    <t>г. Емва, ул. 60 лет Октября, дом 18</t>
  </si>
  <si>
    <t>57/1</t>
  </si>
  <si>
    <t>г. Емва, ул. Песчаная, дом 6</t>
  </si>
  <si>
    <t>66/1</t>
  </si>
  <si>
    <t>г. Емва, ул. Песчаная, дом 23</t>
  </si>
  <si>
    <t>73/1</t>
  </si>
  <si>
    <t>г. Емва, ул. Песчаная, дом 32</t>
  </si>
  <si>
    <t>79/1</t>
  </si>
  <si>
    <t>г. Емва, ул. Песчаная, дом 36</t>
  </si>
  <si>
    <t>78/1</t>
  </si>
  <si>
    <t>пст. Чиньяворык, ул.Железнодорожная, дом 12</t>
  </si>
  <si>
    <t>21/9</t>
  </si>
  <si>
    <t>пст. Чиньяворык, ул.Железнодорожная, дом 14</t>
  </si>
  <si>
    <t>пст. Чиньяворык, ул.Железнодорожная, дом 30</t>
  </si>
  <si>
    <t>22/9</t>
  </si>
  <si>
    <t>27/9</t>
  </si>
  <si>
    <t>пст. Вожаель, ул.50 лет ВЛКСМ, дом 18</t>
  </si>
  <si>
    <t>16/6</t>
  </si>
  <si>
    <t>9/6</t>
  </si>
  <si>
    <t>пст. Тракт, ул. Привокзальная, дом 8</t>
  </si>
  <si>
    <t>пст. Тракт, ул. Привокзальная, дом 4</t>
  </si>
  <si>
    <t>пст. Тракт, ул. Крайняя, дом 4</t>
  </si>
  <si>
    <t>пст. Тракт, ул. Школьная, дом 11</t>
  </si>
  <si>
    <t>пст. Тракт, ул. Лесная, дом 11</t>
  </si>
  <si>
    <t>63</t>
  </si>
  <si>
    <t>40/5</t>
  </si>
  <si>
    <t>14/5</t>
  </si>
  <si>
    <t>35/5</t>
  </si>
  <si>
    <t>83/1</t>
  </si>
  <si>
    <t>г. Емва, ул. Хвойная, дом 16</t>
  </si>
  <si>
    <t>45/1</t>
  </si>
  <si>
    <t>г. Емва, ул. Калинина, дом 33</t>
  </si>
  <si>
    <t>106/1</t>
  </si>
  <si>
    <t>г. Емва, ул. Калинина, дом 19</t>
  </si>
  <si>
    <t>г. Емва, ул. Дорожная, дом 12</t>
  </si>
  <si>
    <t>86/1</t>
  </si>
  <si>
    <t>г. Емва, ул. Вымская, дом 18</t>
  </si>
  <si>
    <t>112/1</t>
  </si>
  <si>
    <t>г. Емва, ул. Московская, дом 5</t>
  </si>
  <si>
    <t>115/1</t>
  </si>
  <si>
    <t>г. Емва, ул. Дзержинского, дом 111</t>
  </si>
  <si>
    <t>пст. Тракт, ул. Привокзальная, дом 2</t>
  </si>
  <si>
    <t>пст. Тракт, ул. Привокзальная, дом 3</t>
  </si>
  <si>
    <t>пст. Тракт, ул. Привокзальная, дом 5</t>
  </si>
  <si>
    <t>пст. Тракт, ул. Привокзальная, дом 6</t>
  </si>
  <si>
    <t>пст. Тракт, ул. Лесная, дом 2</t>
  </si>
  <si>
    <t>пст. Тракт, ул. Кирова, дом 12</t>
  </si>
  <si>
    <t>пст. Тракт, ул. Кирова, дом 14</t>
  </si>
  <si>
    <t>36/5</t>
  </si>
  <si>
    <t>г. Емва, ул. Хвойная, дом 15</t>
  </si>
  <si>
    <t>г. Емва, ул. Хвойная, дом 17</t>
  </si>
  <si>
    <t>г. Емва, ул. Хвойная, дом 18</t>
  </si>
  <si>
    <t>г. Емва, ул. 60 лет Октября, дом 4</t>
  </si>
  <si>
    <t>г. Емва, ул. 60 лет Октября, дом 8</t>
  </si>
  <si>
    <t>г. Емва, ул. 60 лет Октября, дом 10</t>
  </si>
  <si>
    <t>г. Емва, ул. 60 лет Октября, дом 12</t>
  </si>
  <si>
    <t>г. Емва, ул. 60 лет Октября, дом 14</t>
  </si>
  <si>
    <t>г. Емва, ул. 60 лет Октября, дом 16</t>
  </si>
  <si>
    <t>г. Емва, ул. 30 лет Победы, дом 21</t>
  </si>
  <si>
    <t>г. Емва, пер. Песчаный, дом 1</t>
  </si>
  <si>
    <t>г. Емва, ул. Песчаная, дом 2</t>
  </si>
  <si>
    <t>г. Емва, ул. Песчаная, дом 24</t>
  </si>
  <si>
    <t>г. Емва, ул. Песчаная, дом 34</t>
  </si>
  <si>
    <t>44/1</t>
  </si>
  <si>
    <t>46/1</t>
  </si>
  <si>
    <t>47/1</t>
  </si>
  <si>
    <t>49/1</t>
  </si>
  <si>
    <t>51/1</t>
  </si>
  <si>
    <t>52/1</t>
  </si>
  <si>
    <t>54/1</t>
  </si>
  <si>
    <t>55/1</t>
  </si>
  <si>
    <t>56/1</t>
  </si>
  <si>
    <t>80/1</t>
  </si>
  <si>
    <t>63/1</t>
  </si>
  <si>
    <t>74/1</t>
  </si>
  <si>
    <t>77/1</t>
  </si>
  <si>
    <t>г. Емва, ул. Дзержинского, дом 122</t>
  </si>
  <si>
    <t>б/н</t>
  </si>
  <si>
    <t>п. Мещура, ул. Коммунистическая, дом 15</t>
  </si>
  <si>
    <t>п. Мещура, ул. Коммунистическая, дом 29</t>
  </si>
  <si>
    <t>4/7</t>
  </si>
  <si>
    <t>7/7</t>
  </si>
  <si>
    <t>пгт. Синдор, ул. Дзержинского, дом 6</t>
  </si>
  <si>
    <t>пгт. Синдор, ул. Дзержинского, дом 8</t>
  </si>
  <si>
    <t>25/2</t>
  </si>
  <si>
    <t>24/2</t>
  </si>
  <si>
    <t>п. Чернореченский, ул. Никульцева, дом 1</t>
  </si>
  <si>
    <t>18/6</t>
  </si>
  <si>
    <t>п. Тракт, ул.Железнодорожная, дом 13</t>
  </si>
  <si>
    <t>п. Вожаёль, ул. Юбилейная, дом 8</t>
  </si>
  <si>
    <t>п. Вожаёль, ул. Юбилейная, дом 14</t>
  </si>
  <si>
    <t>п. Вожаёль, ул. Юбилейная, дом 17</t>
  </si>
  <si>
    <t>п. Вожаёль, ул. Комарова, дом 26</t>
  </si>
  <si>
    <t>п. Чернореченский, ул. Центральная, дом 31а</t>
  </si>
  <si>
    <t>2/6</t>
  </si>
  <si>
    <t>7/6</t>
  </si>
  <si>
    <t>17/6</t>
  </si>
  <si>
    <t>11/6</t>
  </si>
  <si>
    <t>п. Чиньяворык, ул. Северная, дом 6</t>
  </si>
  <si>
    <t>п. Чиньяворык, ул. Свердлова, дом 2</t>
  </si>
  <si>
    <t>п. Чиньяворык, ул. Свердлова, дом 3</t>
  </si>
  <si>
    <t>п. Чиньяворык, ул. Свердлова, дом 4</t>
  </si>
  <si>
    <t>п. Чиньяворык, ул. Железнодорожная, дом 16</t>
  </si>
  <si>
    <t>п. Чиньяворык, ул. Железнодорожная, дом 6</t>
  </si>
  <si>
    <t>26/1</t>
  </si>
  <si>
    <t>17/1</t>
  </si>
  <si>
    <t>5/9</t>
  </si>
  <si>
    <t>11/9</t>
  </si>
  <si>
    <t>12/9</t>
  </si>
  <si>
    <t>13/9</t>
  </si>
  <si>
    <t>18/9</t>
  </si>
  <si>
    <t>23/9</t>
  </si>
  <si>
    <t>г. Емва, ул. Хвойная, дом 19</t>
  </si>
  <si>
    <t>Приложение 3</t>
  </si>
  <si>
    <t>к муниципальной программе</t>
  </si>
  <si>
    <t>Внебюджетные источники финансирования</t>
  </si>
  <si>
    <t>г. Емва,ул. Коммунистическая, дом 8</t>
  </si>
  <si>
    <t>г. Емва,ул. Коммунистическая, дом 25</t>
  </si>
  <si>
    <t>г. Емва, ул. Октябрьская, дом 28</t>
  </si>
  <si>
    <r>
      <t xml:space="preserve">Планируемая дата сноса </t>
    </r>
    <r>
      <rPr>
        <sz val="11"/>
        <rFont val="Times New Roman"/>
        <family val="1"/>
      </rPr>
      <t>или реконструкции</t>
    </r>
    <r>
      <rPr>
        <sz val="11"/>
        <color indexed="8"/>
        <rFont val="Times New Roman"/>
        <family val="1"/>
      </rPr>
      <t xml:space="preserve"> МКД</t>
    </r>
  </si>
  <si>
    <t>Всего:</t>
  </si>
  <si>
    <t>"Переселение граждан из аварийного жилищного фонда</t>
  </si>
  <si>
    <t>муниципального района "Княжпогостский" на 2013-2017годы</t>
  </si>
  <si>
    <t>(I этап 2013-2014гг., II этап 2014-2015 гг., III этап 2015-2016гг.,</t>
  </si>
  <si>
    <t>IV этап 2016-2017гг., V 2017г.(до 1 сентября 2017г.))"</t>
  </si>
  <si>
    <t>пст. Чиньяворык, ул.Железнодорожная, дом 20</t>
  </si>
  <si>
    <t>пст. Чиньяворык, ул.Шевченко, дом 8</t>
  </si>
  <si>
    <t>пст. Чиньяворык, ул.Северная, дом 8</t>
  </si>
  <si>
    <t>Общий итог по Программе</t>
  </si>
  <si>
    <t>I этап 2013 -2014гг.</t>
  </si>
  <si>
    <t>II этап 2014 -2015гг.</t>
  </si>
  <si>
    <t>III этап 2015 - 2016гг.</t>
  </si>
  <si>
    <t>IV этап 2016 - 2017гг.</t>
  </si>
  <si>
    <t>V этап до 1 сентября 2017г.</t>
  </si>
  <si>
    <t>25/9</t>
  </si>
  <si>
    <t>31.12..2014</t>
  </si>
  <si>
    <t>8/9</t>
  </si>
  <si>
    <t>6/9</t>
  </si>
  <si>
    <t>16,11.2006</t>
  </si>
  <si>
    <t>пст. Тракт, ул.Лесная, дом 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</si>
</sst>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0.000"/>
    <numFmt numFmtId="187" formatCode="0.0000"/>
    <numFmt numFmtId="188" formatCode="#,##0.000"/>
    <numFmt numFmtId="189" formatCode="0.000000"/>
    <numFmt numFmtId="190" formatCode="0.00000"/>
    <numFmt numFmtId="191" formatCode="#,##0.00_р_."/>
    <numFmt numFmtId="192" formatCode="[$-FC19]d\ mmmm\ yyyy\ &quot;г.&quot;"/>
    <numFmt numFmtId="193" formatCode="#,##0.0_р_."/>
    <numFmt numFmtId="194" formatCode="#,##0.000_р_."/>
    <numFmt numFmtId="195" formatCode="0.0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18"/>
      <name val="Cambria"/>
      <family val="1"/>
    </font>
    <font>
      <sz val="11"/>
      <color indexed="16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6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20"/>
      <name val="Times New Roman"/>
      <family val="1"/>
    </font>
    <font>
      <sz val="11"/>
      <color indexed="53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2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0" borderId="0">
      <alignment/>
      <protection/>
    </xf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185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19" fillId="3" borderId="10" xfId="0" applyNumberFormat="1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14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 wrapText="1"/>
    </xf>
    <xf numFmtId="14" fontId="19" fillId="3" borderId="10" xfId="0" applyNumberFormat="1" applyFont="1" applyFill="1" applyBorder="1" applyAlignment="1">
      <alignment horizontal="center" vertical="center" wrapText="1"/>
    </xf>
    <xf numFmtId="2" fontId="20" fillId="3" borderId="10" xfId="0" applyNumberFormat="1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/>
    </xf>
    <xf numFmtId="14" fontId="20" fillId="3" borderId="10" xfId="0" applyNumberFormat="1" applyFont="1" applyFill="1" applyBorder="1" applyAlignment="1">
      <alignment horizontal="center" vertical="center" wrapText="1"/>
    </xf>
    <xf numFmtId="185" fontId="19" fillId="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91" fontId="19" fillId="3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3" fillId="0" borderId="0" xfId="0" applyFont="1" applyAlignment="1">
      <alignment/>
    </xf>
    <xf numFmtId="0" fontId="28" fillId="3" borderId="10" xfId="0" applyFont="1" applyFill="1" applyBorder="1" applyAlignment="1">
      <alignment horizontal="center" vertical="center" wrapText="1"/>
    </xf>
    <xf numFmtId="2" fontId="28" fillId="3" borderId="10" xfId="0" applyNumberFormat="1" applyFont="1" applyFill="1" applyBorder="1" applyAlignment="1">
      <alignment horizontal="center" vertical="center" wrapText="1"/>
    </xf>
    <xf numFmtId="14" fontId="28" fillId="3" borderId="10" xfId="0" applyNumberFormat="1" applyFont="1" applyFill="1" applyBorder="1" applyAlignment="1">
      <alignment horizontal="center" vertical="center" wrapText="1"/>
    </xf>
    <xf numFmtId="191" fontId="19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191" fontId="22" fillId="0" borderId="10" xfId="0" applyNumberFormat="1" applyFont="1" applyBorder="1" applyAlignment="1">
      <alignment horizontal="center"/>
    </xf>
    <xf numFmtId="191" fontId="20" fillId="3" borderId="10" xfId="0" applyNumberFormat="1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/>
    </xf>
    <xf numFmtId="2" fontId="22" fillId="3" borderId="10" xfId="0" applyNumberFormat="1" applyFont="1" applyFill="1" applyBorder="1" applyAlignment="1">
      <alignment horizontal="center"/>
    </xf>
    <xf numFmtId="0" fontId="28" fillId="0" borderId="10" xfId="0" applyFont="1" applyBorder="1" applyAlignment="1">
      <alignment horizontal="left" vertical="center" wrapText="1"/>
    </xf>
    <xf numFmtId="185" fontId="20" fillId="3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91" fontId="2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2" fillId="3" borderId="10" xfId="0" applyNumberFormat="1" applyFont="1" applyFill="1" applyBorder="1" applyAlignment="1">
      <alignment horizontal="center" vertical="center" wrapText="1"/>
    </xf>
    <xf numFmtId="0" fontId="19" fillId="12" borderId="10" xfId="0" applyFont="1" applyFill="1" applyBorder="1" applyAlignment="1">
      <alignment horizontal="center" vertical="center" wrapText="1"/>
    </xf>
    <xf numFmtId="0" fontId="20" fillId="12" borderId="10" xfId="0" applyFont="1" applyFill="1" applyBorder="1" applyAlignment="1">
      <alignment horizontal="left" vertical="center" wrapText="1"/>
    </xf>
    <xf numFmtId="14" fontId="19" fillId="12" borderId="10" xfId="0" applyNumberFormat="1" applyFont="1" applyFill="1" applyBorder="1" applyAlignment="1">
      <alignment horizontal="center" vertical="center" wrapText="1"/>
    </xf>
    <xf numFmtId="2" fontId="19" fillId="12" borderId="10" xfId="0" applyNumberFormat="1" applyFont="1" applyFill="1" applyBorder="1" applyAlignment="1">
      <alignment horizontal="center" vertical="center" wrapText="1"/>
    </xf>
    <xf numFmtId="191" fontId="19" fillId="12" borderId="10" xfId="0" applyNumberFormat="1" applyFont="1" applyFill="1" applyBorder="1" applyAlignment="1">
      <alignment horizontal="center" vertical="center" wrapText="1"/>
    </xf>
    <xf numFmtId="0" fontId="0" fillId="12" borderId="0" xfId="0" applyFill="1" applyAlignment="1">
      <alignment/>
    </xf>
    <xf numFmtId="0" fontId="19" fillId="12" borderId="10" xfId="0" applyFont="1" applyFill="1" applyBorder="1" applyAlignment="1">
      <alignment horizontal="left" vertical="center" wrapText="1"/>
    </xf>
    <xf numFmtId="0" fontId="20" fillId="12" borderId="10" xfId="0" applyFont="1" applyFill="1" applyBorder="1" applyAlignment="1">
      <alignment horizontal="center" vertical="center" wrapText="1"/>
    </xf>
    <xf numFmtId="14" fontId="19" fillId="12" borderId="10" xfId="0" applyNumberFormat="1" applyFont="1" applyFill="1" applyBorder="1" applyAlignment="1">
      <alignment horizontal="center" vertical="center"/>
    </xf>
    <xf numFmtId="185" fontId="19" fillId="12" borderId="10" xfId="0" applyNumberFormat="1" applyFont="1" applyFill="1" applyBorder="1" applyAlignment="1">
      <alignment horizontal="center" vertical="center" wrapText="1"/>
    </xf>
    <xf numFmtId="2" fontId="20" fillId="12" borderId="10" xfId="0" applyNumberFormat="1" applyFont="1" applyFill="1" applyBorder="1" applyAlignment="1">
      <alignment horizontal="center" vertical="center" wrapText="1"/>
    </xf>
    <xf numFmtId="188" fontId="19" fillId="3" borderId="10" xfId="0" applyNumberFormat="1" applyFont="1" applyFill="1" applyBorder="1" applyAlignment="1">
      <alignment horizontal="center" vertical="center" wrapText="1"/>
    </xf>
    <xf numFmtId="0" fontId="19" fillId="1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12" borderId="0" xfId="0" applyFont="1" applyFill="1" applyAlignment="1">
      <alignment/>
    </xf>
    <xf numFmtId="4" fontId="0" fillId="12" borderId="0" xfId="0" applyNumberFormat="1" applyFill="1" applyAlignment="1">
      <alignment/>
    </xf>
    <xf numFmtId="191" fontId="0" fillId="0" borderId="0" xfId="0" applyNumberFormat="1" applyAlignment="1">
      <alignment/>
    </xf>
    <xf numFmtId="0" fontId="19" fillId="13" borderId="10" xfId="0" applyFont="1" applyFill="1" applyBorder="1" applyAlignment="1">
      <alignment horizontal="center" vertical="center" wrapText="1"/>
    </xf>
    <xf numFmtId="14" fontId="19" fillId="13" borderId="10" xfId="0" applyNumberFormat="1" applyFont="1" applyFill="1" applyBorder="1" applyAlignment="1">
      <alignment horizontal="center" vertical="center" wrapText="1"/>
    </xf>
    <xf numFmtId="14" fontId="20" fillId="13" borderId="10" xfId="0" applyNumberFormat="1" applyFont="1" applyFill="1" applyBorder="1" applyAlignment="1">
      <alignment horizontal="center" vertical="center" wrapText="1"/>
    </xf>
    <xf numFmtId="2" fontId="19" fillId="13" borderId="10" xfId="0" applyNumberFormat="1" applyFont="1" applyFill="1" applyBorder="1" applyAlignment="1">
      <alignment horizontal="center" vertical="center" wrapText="1"/>
    </xf>
    <xf numFmtId="14" fontId="20" fillId="12" borderId="10" xfId="0" applyNumberFormat="1" applyFont="1" applyFill="1" applyBorder="1" applyAlignment="1">
      <alignment horizontal="center" vertical="center" wrapText="1"/>
    </xf>
    <xf numFmtId="49" fontId="19" fillId="12" borderId="10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Alignment="1">
      <alignment/>
    </xf>
    <xf numFmtId="191" fontId="22" fillId="12" borderId="10" xfId="0" applyNumberFormat="1" applyFont="1" applyFill="1" applyBorder="1" applyAlignment="1">
      <alignment horizontal="center"/>
    </xf>
    <xf numFmtId="2" fontId="22" fillId="12" borderId="10" xfId="0" applyNumberFormat="1" applyFont="1" applyFill="1" applyBorder="1" applyAlignment="1">
      <alignment horizontal="center"/>
    </xf>
    <xf numFmtId="0" fontId="22" fillId="12" borderId="10" xfId="0" applyFont="1" applyFill="1" applyBorder="1" applyAlignment="1">
      <alignment horizontal="center"/>
    </xf>
    <xf numFmtId="0" fontId="0" fillId="12" borderId="0" xfId="0" applyFont="1" applyFill="1" applyAlignment="1">
      <alignment/>
    </xf>
    <xf numFmtId="2" fontId="0" fillId="12" borderId="0" xfId="0" applyNumberFormat="1" applyFill="1" applyAlignment="1">
      <alignment/>
    </xf>
    <xf numFmtId="0" fontId="27" fillId="0" borderId="0" xfId="0" applyFont="1" applyAlignment="1">
      <alignment horizontal="right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textRotation="90" wrapText="1"/>
    </xf>
    <xf numFmtId="0" fontId="19" fillId="3" borderId="10" xfId="0" applyFont="1" applyFill="1" applyBorder="1" applyAlignment="1">
      <alignment horizontal="center" textRotation="90" wrapText="1"/>
    </xf>
    <xf numFmtId="0" fontId="21" fillId="0" borderId="10" xfId="0" applyFont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wrapText="1"/>
    </xf>
    <xf numFmtId="0" fontId="19" fillId="3" borderId="10" xfId="0" applyFont="1" applyFill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2" fillId="3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textRotation="90"/>
    </xf>
    <xf numFmtId="191" fontId="20" fillId="12" borderId="10" xfId="0" applyNumberFormat="1" applyFont="1" applyFill="1" applyBorder="1" applyAlignment="1">
      <alignment horizontal="center" vertical="center" wrapText="1"/>
    </xf>
    <xf numFmtId="0" fontId="29" fillId="12" borderId="10" xfId="0" applyFont="1" applyFill="1" applyBorder="1" applyAlignment="1">
      <alignment horizontal="center" vertical="center" wrapText="1"/>
    </xf>
    <xf numFmtId="185" fontId="20" fillId="12" borderId="10" xfId="0" applyNumberFormat="1" applyFont="1" applyFill="1" applyBorder="1" applyAlignment="1">
      <alignment horizontal="center" vertical="center" wrapText="1"/>
    </xf>
    <xf numFmtId="0" fontId="22" fillId="12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00"/>
  <sheetViews>
    <sheetView tabSelected="1" view="pageBreakPreview" zoomScale="80" zoomScaleNormal="60" zoomScaleSheetLayoutView="80" zoomScalePageLayoutView="0" workbookViewId="0" topLeftCell="B77">
      <selection activeCell="O91" sqref="O91"/>
    </sheetView>
  </sheetViews>
  <sheetFormatPr defaultColWidth="9.140625" defaultRowHeight="12.75" outlineLevelCol="2"/>
  <cols>
    <col min="1" max="1" width="5.57421875" style="0" customWidth="1"/>
    <col min="2" max="2" width="31.8515625" style="0" customWidth="1"/>
    <col min="3" max="3" width="10.140625" style="0" customWidth="1" outlineLevel="1"/>
    <col min="4" max="4" width="12.28125" style="0" customWidth="1" outlineLevel="1"/>
    <col min="5" max="5" width="12.00390625" style="0" customWidth="1" outlineLevel="1"/>
    <col min="6" max="6" width="11.8515625" style="0" customWidth="1" outlineLevel="1"/>
    <col min="7" max="7" width="8.8515625" style="0" customWidth="1" outlineLevel="1" collapsed="1"/>
    <col min="8" max="13" width="9.140625" style="0" customWidth="1" outlineLevel="2"/>
    <col min="14" max="14" width="8.421875" style="0" customWidth="1" outlineLevel="2"/>
    <col min="15" max="15" width="11.421875" style="0" customWidth="1" outlineLevel="2"/>
    <col min="16" max="16" width="21.8515625" style="0" customWidth="1" outlineLevel="1"/>
    <col min="17" max="17" width="17.00390625" style="0" customWidth="1" outlineLevel="1"/>
    <col min="18" max="18" width="16.7109375" style="0" customWidth="1" outlineLevel="1"/>
    <col min="19" max="19" width="18.57421875" style="0" customWidth="1" outlineLevel="1"/>
    <col min="20" max="20" width="21.421875" style="0" customWidth="1" outlineLevel="1"/>
    <col min="21" max="21" width="20.57421875" style="0" customWidth="1"/>
    <col min="23" max="23" width="15.28125" style="0" bestFit="1" customWidth="1"/>
    <col min="24" max="24" width="13.57421875" style="0" bestFit="1" customWidth="1"/>
  </cols>
  <sheetData>
    <row r="2" spans="1:21" ht="26.25">
      <c r="A2" s="72" t="s">
        <v>150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1" ht="26.25">
      <c r="A3" s="72" t="s">
        <v>151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1:21" ht="26.25">
      <c r="A4" s="72" t="s">
        <v>158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21" ht="26.25">
      <c r="A5" s="72" t="s">
        <v>159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</row>
    <row r="6" spans="1:21" ht="26.25">
      <c r="A6" s="72" t="s">
        <v>160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</row>
    <row r="7" spans="1:21" ht="26.25">
      <c r="A7" s="72" t="s">
        <v>161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</row>
    <row r="8" spans="1:21" ht="2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  <c r="O8" s="22"/>
      <c r="P8" s="22"/>
      <c r="Q8" s="22"/>
      <c r="R8" s="22"/>
      <c r="S8" s="22"/>
      <c r="T8" s="22"/>
      <c r="U8" s="23"/>
    </row>
    <row r="9" spans="1:21" ht="20.25">
      <c r="A9" s="73" t="s">
        <v>0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23"/>
    </row>
    <row r="10" spans="1:21" ht="20.2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23"/>
    </row>
    <row r="11" spans="1:21" ht="31.5" customHeight="1">
      <c r="A11" s="75" t="s">
        <v>1</v>
      </c>
      <c r="B11" s="75" t="s">
        <v>2</v>
      </c>
      <c r="C11" s="76" t="s">
        <v>3</v>
      </c>
      <c r="D11" s="76"/>
      <c r="E11" s="77" t="s">
        <v>4</v>
      </c>
      <c r="F11" s="77" t="s">
        <v>156</v>
      </c>
      <c r="G11" s="77" t="s">
        <v>5</v>
      </c>
      <c r="H11" s="77" t="s">
        <v>6</v>
      </c>
      <c r="I11" s="78" t="s">
        <v>7</v>
      </c>
      <c r="J11" s="76" t="s">
        <v>8</v>
      </c>
      <c r="K11" s="76"/>
      <c r="L11" s="76"/>
      <c r="M11" s="76" t="s">
        <v>9</v>
      </c>
      <c r="N11" s="76"/>
      <c r="O11" s="76"/>
      <c r="P11" s="75" t="s">
        <v>10</v>
      </c>
      <c r="Q11" s="75"/>
      <c r="R11" s="75"/>
      <c r="S11" s="75"/>
      <c r="T11" s="79"/>
      <c r="U11" s="79"/>
    </row>
    <row r="12" spans="1:21" ht="15">
      <c r="A12" s="75"/>
      <c r="B12" s="75"/>
      <c r="C12" s="76"/>
      <c r="D12" s="76"/>
      <c r="E12" s="77"/>
      <c r="F12" s="77"/>
      <c r="G12" s="77"/>
      <c r="H12" s="77"/>
      <c r="I12" s="78"/>
      <c r="J12" s="78" t="s">
        <v>12</v>
      </c>
      <c r="K12" s="80" t="s">
        <v>13</v>
      </c>
      <c r="L12" s="80"/>
      <c r="M12" s="78" t="s">
        <v>12</v>
      </c>
      <c r="N12" s="80" t="s">
        <v>13</v>
      </c>
      <c r="O12" s="80"/>
      <c r="P12" s="77" t="s">
        <v>157</v>
      </c>
      <c r="Q12" s="76" t="s">
        <v>13</v>
      </c>
      <c r="R12" s="76"/>
      <c r="S12" s="76"/>
      <c r="T12" s="76"/>
      <c r="U12" s="76"/>
    </row>
    <row r="13" spans="1:21" ht="30.75" customHeight="1">
      <c r="A13" s="75"/>
      <c r="B13" s="75"/>
      <c r="C13" s="2"/>
      <c r="D13" s="2"/>
      <c r="E13" s="77"/>
      <c r="F13" s="77"/>
      <c r="G13" s="77"/>
      <c r="H13" s="77"/>
      <c r="I13" s="78"/>
      <c r="J13" s="78"/>
      <c r="K13" s="81" t="s">
        <v>16</v>
      </c>
      <c r="L13" s="82" t="s">
        <v>17</v>
      </c>
      <c r="M13" s="78"/>
      <c r="N13" s="81" t="s">
        <v>16</v>
      </c>
      <c r="O13" s="82" t="s">
        <v>17</v>
      </c>
      <c r="P13" s="77"/>
      <c r="Q13" s="82" t="s">
        <v>18</v>
      </c>
      <c r="R13" s="82" t="s">
        <v>19</v>
      </c>
      <c r="S13" s="82" t="s">
        <v>20</v>
      </c>
      <c r="T13" s="82" t="s">
        <v>11</v>
      </c>
      <c r="U13" s="89" t="s">
        <v>152</v>
      </c>
    </row>
    <row r="14" spans="1:21" ht="113.25" customHeight="1">
      <c r="A14" s="75"/>
      <c r="B14" s="75"/>
      <c r="C14" s="90" t="s">
        <v>14</v>
      </c>
      <c r="D14" s="90" t="s">
        <v>15</v>
      </c>
      <c r="E14" s="77"/>
      <c r="F14" s="77"/>
      <c r="G14" s="77"/>
      <c r="H14" s="77"/>
      <c r="I14" s="78"/>
      <c r="J14" s="78"/>
      <c r="K14" s="79"/>
      <c r="L14" s="79"/>
      <c r="M14" s="78"/>
      <c r="N14" s="79"/>
      <c r="O14" s="79"/>
      <c r="P14" s="77"/>
      <c r="Q14" s="79"/>
      <c r="R14" s="79"/>
      <c r="S14" s="85"/>
      <c r="T14" s="79"/>
      <c r="U14" s="79"/>
    </row>
    <row r="15" spans="1:21" ht="14.25">
      <c r="A15" s="75"/>
      <c r="B15" s="75"/>
      <c r="C15" s="90"/>
      <c r="D15" s="90"/>
      <c r="E15" s="77"/>
      <c r="F15" s="77"/>
      <c r="G15" s="28" t="s">
        <v>21</v>
      </c>
      <c r="H15" s="28" t="s">
        <v>21</v>
      </c>
      <c r="I15" s="28" t="s">
        <v>22</v>
      </c>
      <c r="J15" s="28" t="s">
        <v>23</v>
      </c>
      <c r="K15" s="28" t="s">
        <v>23</v>
      </c>
      <c r="L15" s="28" t="s">
        <v>23</v>
      </c>
      <c r="M15" s="28" t="s">
        <v>22</v>
      </c>
      <c r="N15" s="28" t="s">
        <v>22</v>
      </c>
      <c r="O15" s="28" t="s">
        <v>22</v>
      </c>
      <c r="P15" s="28" t="s">
        <v>24</v>
      </c>
      <c r="Q15" s="28" t="s">
        <v>24</v>
      </c>
      <c r="R15" s="28" t="s">
        <v>24</v>
      </c>
      <c r="S15" s="28"/>
      <c r="T15" s="28" t="s">
        <v>24</v>
      </c>
      <c r="U15" s="28" t="s">
        <v>24</v>
      </c>
    </row>
    <row r="16" spans="1:21" ht="15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  <c r="K16" s="2">
        <v>11</v>
      </c>
      <c r="L16" s="2">
        <v>12</v>
      </c>
      <c r="M16" s="2">
        <v>13</v>
      </c>
      <c r="N16" s="2">
        <v>14</v>
      </c>
      <c r="O16" s="2">
        <v>15</v>
      </c>
      <c r="P16" s="2">
        <v>16</v>
      </c>
      <c r="Q16" s="2">
        <v>17</v>
      </c>
      <c r="R16" s="2">
        <v>18</v>
      </c>
      <c r="S16" s="2">
        <v>19</v>
      </c>
      <c r="T16" s="2">
        <v>22</v>
      </c>
      <c r="U16" s="2">
        <v>23</v>
      </c>
    </row>
    <row r="17" spans="1:21" ht="32.25" customHeight="1">
      <c r="A17" s="86" t="s">
        <v>165</v>
      </c>
      <c r="B17" s="86"/>
      <c r="C17" s="9" t="s">
        <v>25</v>
      </c>
      <c r="D17" s="9" t="s">
        <v>25</v>
      </c>
      <c r="E17" s="9" t="s">
        <v>25</v>
      </c>
      <c r="F17" s="9" t="s">
        <v>25</v>
      </c>
      <c r="G17" s="29">
        <f>G19+G60+G75+G89+G97</f>
        <v>482</v>
      </c>
      <c r="H17" s="29">
        <f aca="true" t="shared" si="0" ref="H17:U17">H19+H60+H75+H89+H97</f>
        <v>482</v>
      </c>
      <c r="I17" s="30">
        <f>I19+I60+I75+I89+I97-I94-I91</f>
        <v>9996.2</v>
      </c>
      <c r="J17" s="29">
        <f t="shared" si="0"/>
        <v>214</v>
      </c>
      <c r="K17" s="29">
        <f t="shared" si="0"/>
        <v>67</v>
      </c>
      <c r="L17" s="29">
        <f t="shared" si="0"/>
        <v>147</v>
      </c>
      <c r="M17" s="30">
        <f t="shared" si="0"/>
        <v>7650.3</v>
      </c>
      <c r="N17" s="30">
        <f t="shared" si="0"/>
        <v>2353.6</v>
      </c>
      <c r="O17" s="30">
        <f t="shared" si="0"/>
        <v>5296.7</v>
      </c>
      <c r="P17" s="30">
        <f>P19+P60+P75+P89+P97</f>
        <v>302966919.78</v>
      </c>
      <c r="Q17" s="30">
        <f t="shared" si="0"/>
        <v>123080646.96</v>
      </c>
      <c r="R17" s="30">
        <f t="shared" si="0"/>
        <v>124332039.29</v>
      </c>
      <c r="S17" s="29">
        <f t="shared" si="0"/>
        <v>40566074.85</v>
      </c>
      <c r="T17" s="29">
        <f t="shared" si="0"/>
        <v>14988158.69</v>
      </c>
      <c r="U17" s="29">
        <f t="shared" si="0"/>
        <v>0</v>
      </c>
    </row>
    <row r="18" spans="1:21" ht="32.25" customHeight="1">
      <c r="A18" s="86" t="s">
        <v>13</v>
      </c>
      <c r="B18" s="86"/>
      <c r="C18" s="9"/>
      <c r="D18" s="9"/>
      <c r="E18" s="9"/>
      <c r="F18" s="9"/>
      <c r="G18" s="83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</row>
    <row r="19" spans="1:24" ht="15">
      <c r="A19" s="86" t="s">
        <v>166</v>
      </c>
      <c r="B19" s="86"/>
      <c r="C19" s="9" t="s">
        <v>25</v>
      </c>
      <c r="D19" s="9" t="s">
        <v>25</v>
      </c>
      <c r="E19" s="9" t="s">
        <v>25</v>
      </c>
      <c r="F19" s="9" t="s">
        <v>25</v>
      </c>
      <c r="G19" s="29">
        <f aca="true" t="shared" si="1" ref="G19:O19">G20+G21+G22+G23+G24+G25+G26+G27+G28+G29+G30+G31+G32+G33+G34+G35+G36+G37+G38+G39+G40+G41+G42+G43+G44+G45+G46+G47+G48+G49+G50+G51+G52+G53+G54+G55+G56+G57+G58+G59</f>
        <v>253</v>
      </c>
      <c r="H19" s="29">
        <f t="shared" si="1"/>
        <v>253</v>
      </c>
      <c r="I19" s="29">
        <f t="shared" si="1"/>
        <v>4908.2</v>
      </c>
      <c r="J19" s="29">
        <f t="shared" si="1"/>
        <v>112</v>
      </c>
      <c r="K19" s="29">
        <f t="shared" si="1"/>
        <v>32</v>
      </c>
      <c r="L19" s="29">
        <f t="shared" si="1"/>
        <v>80</v>
      </c>
      <c r="M19" s="29">
        <f t="shared" si="1"/>
        <v>3707.5</v>
      </c>
      <c r="N19" s="29">
        <f t="shared" si="1"/>
        <v>971.2</v>
      </c>
      <c r="O19" s="30">
        <f t="shared" si="1"/>
        <v>2736.3</v>
      </c>
      <c r="P19" s="30">
        <v>142368289.99</v>
      </c>
      <c r="Q19" s="29">
        <f>Q20+Q21+Q22+Q23+Q24+Q25+Q26+Q27+Q28+Q29+Q30+Q31+Q32+Q33+Q34+Q35+Q36+Q37+Q38+Q39+Q40+Q41+Q42+Q43+Q44+Q45+Q46+Q47+Q48+Q49+Q50+Q51+Q52+Q53+Q54+Q55+Q56+Q57+Q58+Q59</f>
        <v>34102781.02</v>
      </c>
      <c r="R19" s="29">
        <f>R20+R21+R22+R23+R24+R25+R26+R27+R28+R29+R30+R31+R32+R33+R34+R35+R36+R37+R38+R39+R40+R41+R42+R43+R44+R45+R46+R47+R48+R49+R50+R51+R52+R53+R54+R55+R56+R57+R58+R59</f>
        <v>82966588.11</v>
      </c>
      <c r="S19" s="29">
        <f>S20+S21+S22+S23+S24+S25+S26+S27+S28+S29+S30+S31+S32+S33+S34+S35+S36+S37+S38+S39+S40+S41+S42+S43+S44+S45+S46+S47+S48+S49+S50+S51+S52+S53+S54+S55+S56+S57+S58+S59</f>
        <v>10310762.18</v>
      </c>
      <c r="T19" s="29">
        <f>T20+T21+T22+T23+T24+T25+T26+T27+T28+T29+T30+T31+T32+T33+T34+T35+T36+T37+T38+T39+T40+T41+T42+T43+T44+T45+T46+T47+T48+T49+T50+T51+T52+T53+T54+T55+T56+T57+T58+T59</f>
        <v>14988158.69</v>
      </c>
      <c r="U19" s="31">
        <f>U20+U21+U22+U23+U24+U25+U26+U27+U28+U29+U30+U31+U32+U33+U34+U35+U36+U37+U38+U39+U40+U41+U42+U43+U44+U45+U46+U47+U48+U49+U50+U51+U52+U53+U54+U55+U56+U57</f>
        <v>0</v>
      </c>
      <c r="X19" s="66"/>
    </row>
    <row r="20" spans="1:24" ht="30">
      <c r="A20" s="3">
        <v>1</v>
      </c>
      <c r="B20" s="48" t="s">
        <v>153</v>
      </c>
      <c r="C20" s="4" t="s">
        <v>65</v>
      </c>
      <c r="D20" s="4">
        <v>38986</v>
      </c>
      <c r="E20" s="4">
        <v>42004</v>
      </c>
      <c r="F20" s="4">
        <v>42369</v>
      </c>
      <c r="G20" s="3">
        <v>25</v>
      </c>
      <c r="H20" s="3">
        <v>25</v>
      </c>
      <c r="I20" s="3">
        <v>242.1</v>
      </c>
      <c r="J20" s="3">
        <f>K20+L20</f>
        <v>9</v>
      </c>
      <c r="K20" s="3">
        <v>3</v>
      </c>
      <c r="L20" s="3">
        <v>6</v>
      </c>
      <c r="M20" s="6">
        <f aca="true" t="shared" si="2" ref="M20:M57">N20+O20</f>
        <v>242.1</v>
      </c>
      <c r="N20" s="6">
        <v>105</v>
      </c>
      <c r="O20" s="6">
        <v>137.1</v>
      </c>
      <c r="P20" s="27">
        <f aca="true" t="shared" si="3" ref="P20:P27">Q20+R20+S20+T20+U20</f>
        <v>10996020.7</v>
      </c>
      <c r="Q20" s="19">
        <v>2252127.5</v>
      </c>
      <c r="R20" s="19">
        <v>5445355.33</v>
      </c>
      <c r="S20" s="19">
        <v>653008.43</v>
      </c>
      <c r="T20" s="19">
        <v>2645529.44</v>
      </c>
      <c r="U20" s="19">
        <v>0</v>
      </c>
      <c r="V20" s="55"/>
      <c r="W20" s="59"/>
      <c r="X20" s="40"/>
    </row>
    <row r="21" spans="1:24" ht="15">
      <c r="A21" s="3">
        <v>2</v>
      </c>
      <c r="B21" s="48" t="s">
        <v>41</v>
      </c>
      <c r="C21" s="3" t="s">
        <v>42</v>
      </c>
      <c r="D21" s="4">
        <v>38986</v>
      </c>
      <c r="E21" s="4">
        <v>42004</v>
      </c>
      <c r="F21" s="4">
        <v>42369</v>
      </c>
      <c r="G21" s="3">
        <v>11</v>
      </c>
      <c r="H21" s="3">
        <v>11</v>
      </c>
      <c r="I21" s="5">
        <v>121.8</v>
      </c>
      <c r="J21" s="3">
        <f>K21+L21</f>
        <v>4</v>
      </c>
      <c r="K21" s="3">
        <v>3</v>
      </c>
      <c r="L21" s="3">
        <v>1</v>
      </c>
      <c r="M21" s="6">
        <f t="shared" si="2"/>
        <v>121.8</v>
      </c>
      <c r="N21" s="6">
        <v>93.8</v>
      </c>
      <c r="O21" s="6">
        <v>28</v>
      </c>
      <c r="P21" s="27">
        <f t="shared" si="3"/>
        <v>4418413.59</v>
      </c>
      <c r="Q21" s="19">
        <v>1133040.6</v>
      </c>
      <c r="R21" s="19">
        <v>2739546.8</v>
      </c>
      <c r="S21" s="19">
        <v>328527.16</v>
      </c>
      <c r="T21" s="19">
        <v>217299.03</v>
      </c>
      <c r="U21" s="19">
        <v>0</v>
      </c>
      <c r="X21" s="40"/>
    </row>
    <row r="22" spans="1:24" ht="15">
      <c r="A22" s="3">
        <v>3</v>
      </c>
      <c r="B22" s="48" t="s">
        <v>43</v>
      </c>
      <c r="C22" s="3" t="s">
        <v>44</v>
      </c>
      <c r="D22" s="4">
        <v>38986</v>
      </c>
      <c r="E22" s="4">
        <v>42004</v>
      </c>
      <c r="F22" s="4">
        <v>42369</v>
      </c>
      <c r="G22" s="3">
        <v>6</v>
      </c>
      <c r="H22" s="3">
        <v>6</v>
      </c>
      <c r="I22" s="3">
        <v>78.8</v>
      </c>
      <c r="J22" s="3">
        <f>K22+L22</f>
        <v>2</v>
      </c>
      <c r="K22" s="3">
        <v>0</v>
      </c>
      <c r="L22" s="3">
        <v>2</v>
      </c>
      <c r="M22" s="6">
        <f t="shared" si="2"/>
        <v>78.8</v>
      </c>
      <c r="N22" s="6">
        <v>0</v>
      </c>
      <c r="O22" s="6">
        <v>78.8</v>
      </c>
      <c r="P22" s="27">
        <f t="shared" si="3"/>
        <v>2855930.09</v>
      </c>
      <c r="Q22" s="19">
        <v>733034.47</v>
      </c>
      <c r="R22" s="19">
        <v>1772383.32</v>
      </c>
      <c r="S22" s="19">
        <v>212544.66</v>
      </c>
      <c r="T22" s="19">
        <v>137967.64</v>
      </c>
      <c r="U22" s="19">
        <v>0</v>
      </c>
      <c r="X22" s="40"/>
    </row>
    <row r="23" spans="1:24" ht="15">
      <c r="A23" s="3">
        <v>4</v>
      </c>
      <c r="B23" s="48" t="s">
        <v>45</v>
      </c>
      <c r="C23" s="3" t="s">
        <v>46</v>
      </c>
      <c r="D23" s="4">
        <v>38986</v>
      </c>
      <c r="E23" s="4">
        <v>42004</v>
      </c>
      <c r="F23" s="4">
        <v>42369</v>
      </c>
      <c r="G23" s="3">
        <v>6</v>
      </c>
      <c r="H23" s="3">
        <v>6</v>
      </c>
      <c r="I23" s="3">
        <v>76.4</v>
      </c>
      <c r="J23" s="3">
        <v>3</v>
      </c>
      <c r="K23" s="3">
        <v>0</v>
      </c>
      <c r="L23" s="3">
        <v>3</v>
      </c>
      <c r="M23" s="6">
        <f t="shared" si="2"/>
        <v>76.4</v>
      </c>
      <c r="N23" s="6">
        <v>0</v>
      </c>
      <c r="O23" s="6">
        <v>76.4</v>
      </c>
      <c r="P23" s="27">
        <f t="shared" si="3"/>
        <v>3214645.95</v>
      </c>
      <c r="Q23" s="19">
        <v>710708.55</v>
      </c>
      <c r="R23" s="19">
        <v>1718402.1</v>
      </c>
      <c r="S23" s="19">
        <v>206071.22</v>
      </c>
      <c r="T23" s="19">
        <v>579464.08</v>
      </c>
      <c r="U23" s="19">
        <v>0</v>
      </c>
      <c r="X23" s="40"/>
    </row>
    <row r="24" spans="1:24" ht="30">
      <c r="A24" s="3">
        <v>5</v>
      </c>
      <c r="B24" s="48" t="s">
        <v>35</v>
      </c>
      <c r="C24" s="3" t="s">
        <v>36</v>
      </c>
      <c r="D24" s="4">
        <v>38986</v>
      </c>
      <c r="E24" s="4">
        <v>42004</v>
      </c>
      <c r="F24" s="4">
        <v>42369</v>
      </c>
      <c r="G24" s="3">
        <v>6</v>
      </c>
      <c r="H24" s="3">
        <v>6</v>
      </c>
      <c r="I24" s="3">
        <v>74.8</v>
      </c>
      <c r="J24" s="3">
        <f aca="true" t="shared" si="4" ref="J24:J57">K24+L24</f>
        <v>3</v>
      </c>
      <c r="K24" s="3">
        <v>1</v>
      </c>
      <c r="L24" s="3">
        <v>2</v>
      </c>
      <c r="M24" s="6">
        <f t="shared" si="2"/>
        <v>74.8</v>
      </c>
      <c r="N24" s="6">
        <v>38.1</v>
      </c>
      <c r="O24" s="6">
        <v>36.7</v>
      </c>
      <c r="P24" s="27">
        <f t="shared" si="3"/>
        <v>3563014.23</v>
      </c>
      <c r="Q24" s="19">
        <v>695824.6</v>
      </c>
      <c r="R24" s="19">
        <v>1682414.62</v>
      </c>
      <c r="S24" s="19">
        <v>201755.59</v>
      </c>
      <c r="T24" s="19">
        <v>983019.42</v>
      </c>
      <c r="U24" s="19">
        <v>0</v>
      </c>
      <c r="X24" s="40"/>
    </row>
    <row r="25" spans="1:24" ht="30">
      <c r="A25" s="3">
        <v>6</v>
      </c>
      <c r="B25" s="48" t="s">
        <v>90</v>
      </c>
      <c r="C25" s="3" t="s">
        <v>104</v>
      </c>
      <c r="D25" s="4">
        <v>38986</v>
      </c>
      <c r="E25" s="4">
        <v>42004</v>
      </c>
      <c r="F25" s="4">
        <v>42369</v>
      </c>
      <c r="G25" s="3">
        <v>3</v>
      </c>
      <c r="H25" s="3">
        <v>3</v>
      </c>
      <c r="I25" s="3">
        <v>73.9</v>
      </c>
      <c r="J25" s="3">
        <f t="shared" si="4"/>
        <v>2</v>
      </c>
      <c r="K25" s="3">
        <v>0</v>
      </c>
      <c r="L25" s="3">
        <v>2</v>
      </c>
      <c r="M25" s="7">
        <f t="shared" si="2"/>
        <v>55.4</v>
      </c>
      <c r="N25" s="6">
        <v>0</v>
      </c>
      <c r="O25" s="6">
        <v>55.4</v>
      </c>
      <c r="P25" s="27">
        <f t="shared" si="3"/>
        <v>2286813.58</v>
      </c>
      <c r="Q25" s="19">
        <v>515356.72</v>
      </c>
      <c r="R25" s="19">
        <v>1246066.44</v>
      </c>
      <c r="S25" s="19">
        <v>149428.61</v>
      </c>
      <c r="T25" s="19">
        <v>375961.81</v>
      </c>
      <c r="U25" s="19">
        <v>0</v>
      </c>
      <c r="X25" s="40"/>
    </row>
    <row r="26" spans="1:24" ht="15">
      <c r="A26" s="3">
        <v>7</v>
      </c>
      <c r="B26" s="48" t="s">
        <v>59</v>
      </c>
      <c r="C26" s="3" t="s">
        <v>63</v>
      </c>
      <c r="D26" s="4">
        <v>38982</v>
      </c>
      <c r="E26" s="4">
        <v>42004</v>
      </c>
      <c r="F26" s="4">
        <v>42369</v>
      </c>
      <c r="G26" s="3">
        <v>1</v>
      </c>
      <c r="H26" s="3">
        <v>1</v>
      </c>
      <c r="I26" s="3">
        <v>112.7</v>
      </c>
      <c r="J26" s="3">
        <f t="shared" si="4"/>
        <v>1</v>
      </c>
      <c r="K26" s="3">
        <v>0</v>
      </c>
      <c r="L26" s="3">
        <v>1</v>
      </c>
      <c r="M26" s="7">
        <f t="shared" si="2"/>
        <v>53.7</v>
      </c>
      <c r="N26" s="6">
        <v>0</v>
      </c>
      <c r="O26" s="6">
        <v>53.7</v>
      </c>
      <c r="P26" s="27">
        <f t="shared" si="3"/>
        <v>1941894.49</v>
      </c>
      <c r="Q26" s="19">
        <v>499542.53</v>
      </c>
      <c r="R26" s="19">
        <v>1207829.75</v>
      </c>
      <c r="S26" s="19">
        <v>144843.25</v>
      </c>
      <c r="T26" s="19">
        <v>89678.96</v>
      </c>
      <c r="U26" s="19">
        <v>0</v>
      </c>
      <c r="X26" s="40"/>
    </row>
    <row r="27" spans="1:24" ht="30">
      <c r="A27" s="3">
        <v>8</v>
      </c>
      <c r="B27" s="48" t="s">
        <v>53</v>
      </c>
      <c r="C27" s="3" t="s">
        <v>54</v>
      </c>
      <c r="D27" s="4">
        <v>39049</v>
      </c>
      <c r="E27" s="4">
        <v>42004</v>
      </c>
      <c r="F27" s="4">
        <v>42369</v>
      </c>
      <c r="G27" s="3">
        <v>6</v>
      </c>
      <c r="H27" s="3">
        <v>6</v>
      </c>
      <c r="I27" s="3">
        <v>188.6</v>
      </c>
      <c r="J27" s="3">
        <f t="shared" si="4"/>
        <v>4</v>
      </c>
      <c r="K27" s="3">
        <v>0</v>
      </c>
      <c r="L27" s="3">
        <v>4</v>
      </c>
      <c r="M27" s="7">
        <f t="shared" si="2"/>
        <v>188.6</v>
      </c>
      <c r="N27" s="6">
        <v>0</v>
      </c>
      <c r="O27" s="6">
        <v>188.6</v>
      </c>
      <c r="P27" s="27">
        <f t="shared" si="3"/>
        <v>7767577.97</v>
      </c>
      <c r="Q27" s="19">
        <v>1754445.45</v>
      </c>
      <c r="R27" s="19">
        <v>4242024.03</v>
      </c>
      <c r="S27" s="19">
        <v>508704.61</v>
      </c>
      <c r="T27" s="19">
        <v>1262403.88</v>
      </c>
      <c r="U27" s="19">
        <v>0</v>
      </c>
      <c r="X27" s="40"/>
    </row>
    <row r="28" spans="1:24" s="47" customFormat="1" ht="37.5" customHeight="1">
      <c r="A28" s="42">
        <v>9</v>
      </c>
      <c r="B28" s="43" t="s">
        <v>154</v>
      </c>
      <c r="C28" s="42" t="s">
        <v>26</v>
      </c>
      <c r="D28" s="44">
        <v>38986</v>
      </c>
      <c r="E28" s="44">
        <v>42004</v>
      </c>
      <c r="F28" s="44">
        <v>42369</v>
      </c>
      <c r="G28" s="42">
        <v>27</v>
      </c>
      <c r="H28" s="42">
        <v>27</v>
      </c>
      <c r="I28" s="42">
        <v>348.7</v>
      </c>
      <c r="J28" s="42">
        <f t="shared" si="4"/>
        <v>12</v>
      </c>
      <c r="K28" s="42">
        <v>8</v>
      </c>
      <c r="L28" s="42">
        <v>4</v>
      </c>
      <c r="M28" s="45">
        <f t="shared" si="2"/>
        <v>348.7</v>
      </c>
      <c r="N28" s="45">
        <v>232.8</v>
      </c>
      <c r="O28" s="45">
        <v>115.9</v>
      </c>
      <c r="P28" s="46">
        <f aca="true" t="shared" si="5" ref="P28:P59">Q28+R28+S28+T28</f>
        <v>13413318.26</v>
      </c>
      <c r="Q28" s="46">
        <v>3203540.53</v>
      </c>
      <c r="R28" s="46">
        <v>7745749.95</v>
      </c>
      <c r="S28" s="46">
        <v>1074421.81</v>
      </c>
      <c r="T28" s="46">
        <v>1389605.97</v>
      </c>
      <c r="U28" s="46">
        <v>0</v>
      </c>
      <c r="V28" s="57"/>
      <c r="W28" s="58"/>
      <c r="X28" s="40"/>
    </row>
    <row r="29" spans="1:24" s="47" customFormat="1" ht="15">
      <c r="A29" s="42">
        <v>10</v>
      </c>
      <c r="B29" s="48" t="s">
        <v>68</v>
      </c>
      <c r="C29" s="42" t="s">
        <v>69</v>
      </c>
      <c r="D29" s="44">
        <v>38986</v>
      </c>
      <c r="E29" s="44">
        <v>42004</v>
      </c>
      <c r="F29" s="44">
        <v>42369</v>
      </c>
      <c r="G29" s="42">
        <v>4</v>
      </c>
      <c r="H29" s="42">
        <v>4</v>
      </c>
      <c r="I29" s="42">
        <v>77.7</v>
      </c>
      <c r="J29" s="42">
        <f t="shared" si="4"/>
        <v>2</v>
      </c>
      <c r="K29" s="42">
        <v>0</v>
      </c>
      <c r="L29" s="42">
        <v>2</v>
      </c>
      <c r="M29" s="45">
        <f t="shared" si="2"/>
        <v>77.7</v>
      </c>
      <c r="N29" s="45">
        <v>0</v>
      </c>
      <c r="O29" s="45">
        <v>77.7</v>
      </c>
      <c r="P29" s="46">
        <f t="shared" si="5"/>
        <v>2930930.73</v>
      </c>
      <c r="Q29" s="46">
        <v>713837.39</v>
      </c>
      <c r="R29" s="46">
        <v>1725967.22</v>
      </c>
      <c r="S29" s="46">
        <v>239410.89</v>
      </c>
      <c r="T29" s="46">
        <v>251715.23</v>
      </c>
      <c r="U29" s="46">
        <v>0</v>
      </c>
      <c r="X29" s="40"/>
    </row>
    <row r="30" spans="1:24" s="47" customFormat="1" ht="30">
      <c r="A30" s="42">
        <v>11</v>
      </c>
      <c r="B30" s="48" t="s">
        <v>93</v>
      </c>
      <c r="C30" s="42" t="s">
        <v>107</v>
      </c>
      <c r="D30" s="44">
        <v>38986</v>
      </c>
      <c r="E30" s="44">
        <v>42004</v>
      </c>
      <c r="F30" s="44">
        <v>42369</v>
      </c>
      <c r="G30" s="49">
        <v>9</v>
      </c>
      <c r="H30" s="49">
        <v>9</v>
      </c>
      <c r="I30" s="49">
        <v>73.9</v>
      </c>
      <c r="J30" s="49">
        <f t="shared" si="4"/>
        <v>4</v>
      </c>
      <c r="K30" s="49">
        <v>2</v>
      </c>
      <c r="L30" s="49">
        <v>2</v>
      </c>
      <c r="M30" s="45">
        <f t="shared" si="2"/>
        <v>73.9</v>
      </c>
      <c r="N30" s="45">
        <v>37</v>
      </c>
      <c r="O30" s="45">
        <v>36.9</v>
      </c>
      <c r="P30" s="46">
        <f t="shared" si="5"/>
        <v>3668835.64</v>
      </c>
      <c r="Q30" s="46">
        <v>678926.41</v>
      </c>
      <c r="R30" s="46">
        <v>1641556.99</v>
      </c>
      <c r="S30" s="46">
        <v>227702.25</v>
      </c>
      <c r="T30" s="46">
        <v>1120649.99</v>
      </c>
      <c r="U30" s="46">
        <v>0</v>
      </c>
      <c r="X30" s="40"/>
    </row>
    <row r="31" spans="1:24" s="47" customFormat="1" ht="30">
      <c r="A31" s="42">
        <v>12</v>
      </c>
      <c r="B31" s="48" t="s">
        <v>37</v>
      </c>
      <c r="C31" s="42" t="s">
        <v>38</v>
      </c>
      <c r="D31" s="44">
        <v>38986</v>
      </c>
      <c r="E31" s="44">
        <v>42004</v>
      </c>
      <c r="F31" s="44">
        <v>42369</v>
      </c>
      <c r="G31" s="42">
        <v>8</v>
      </c>
      <c r="H31" s="42">
        <v>8</v>
      </c>
      <c r="I31" s="42">
        <v>73.9</v>
      </c>
      <c r="J31" s="42">
        <f t="shared" si="4"/>
        <v>3</v>
      </c>
      <c r="K31" s="42">
        <v>1</v>
      </c>
      <c r="L31" s="42">
        <v>2</v>
      </c>
      <c r="M31" s="45">
        <f t="shared" si="2"/>
        <v>73.9</v>
      </c>
      <c r="N31" s="45">
        <v>18.2</v>
      </c>
      <c r="O31" s="45">
        <v>55.7</v>
      </c>
      <c r="P31" s="46">
        <f t="shared" si="5"/>
        <v>3210231.18</v>
      </c>
      <c r="Q31" s="46">
        <v>678926.41</v>
      </c>
      <c r="R31" s="46">
        <v>1641556.99</v>
      </c>
      <c r="S31" s="46">
        <v>227702.25</v>
      </c>
      <c r="T31" s="46">
        <v>662045.53</v>
      </c>
      <c r="U31" s="46">
        <v>0</v>
      </c>
      <c r="X31" s="40"/>
    </row>
    <row r="32" spans="1:24" s="47" customFormat="1" ht="15">
      <c r="A32" s="42">
        <v>13</v>
      </c>
      <c r="B32" s="48" t="s">
        <v>39</v>
      </c>
      <c r="C32" s="42" t="s">
        <v>40</v>
      </c>
      <c r="D32" s="44">
        <v>38986</v>
      </c>
      <c r="E32" s="44">
        <v>42004</v>
      </c>
      <c r="F32" s="44">
        <v>42369</v>
      </c>
      <c r="G32" s="42">
        <v>2</v>
      </c>
      <c r="H32" s="42">
        <v>2</v>
      </c>
      <c r="I32" s="42">
        <v>61.8</v>
      </c>
      <c r="J32" s="42">
        <f t="shared" si="4"/>
        <v>1</v>
      </c>
      <c r="K32" s="42">
        <v>1</v>
      </c>
      <c r="L32" s="42">
        <v>0</v>
      </c>
      <c r="M32" s="45">
        <f t="shared" si="2"/>
        <v>41.1</v>
      </c>
      <c r="N32" s="45">
        <v>41.1</v>
      </c>
      <c r="O32" s="45">
        <v>0</v>
      </c>
      <c r="P32" s="46">
        <f t="shared" si="5"/>
        <v>1417191.21</v>
      </c>
      <c r="Q32" s="46">
        <v>377589.66</v>
      </c>
      <c r="R32" s="46">
        <v>912963.36</v>
      </c>
      <c r="S32" s="46">
        <v>126638.19</v>
      </c>
      <c r="T32" s="46">
        <v>0</v>
      </c>
      <c r="U32" s="46">
        <v>0</v>
      </c>
      <c r="X32" s="40"/>
    </row>
    <row r="33" spans="1:24" s="47" customFormat="1" ht="15">
      <c r="A33" s="42">
        <v>14</v>
      </c>
      <c r="B33" s="48" t="s">
        <v>60</v>
      </c>
      <c r="C33" s="42" t="s">
        <v>64</v>
      </c>
      <c r="D33" s="44">
        <v>39041</v>
      </c>
      <c r="E33" s="44">
        <v>42004</v>
      </c>
      <c r="F33" s="44">
        <v>42369</v>
      </c>
      <c r="G33" s="42">
        <v>6</v>
      </c>
      <c r="H33" s="42">
        <v>6</v>
      </c>
      <c r="I33" s="42">
        <v>103.9</v>
      </c>
      <c r="J33" s="42">
        <f t="shared" si="4"/>
        <v>2</v>
      </c>
      <c r="K33" s="42">
        <v>0</v>
      </c>
      <c r="L33" s="42">
        <v>2</v>
      </c>
      <c r="M33" s="42">
        <f t="shared" si="2"/>
        <v>103.9</v>
      </c>
      <c r="N33" s="42">
        <v>0</v>
      </c>
      <c r="O33" s="42">
        <v>103.9</v>
      </c>
      <c r="P33" s="46">
        <f t="shared" si="5"/>
        <v>3592976.25</v>
      </c>
      <c r="Q33" s="46">
        <v>954539.31</v>
      </c>
      <c r="R33" s="46">
        <v>2307953.59</v>
      </c>
      <c r="S33" s="46">
        <v>320138.89</v>
      </c>
      <c r="T33" s="46">
        <v>10344.46</v>
      </c>
      <c r="U33" s="46">
        <v>0</v>
      </c>
      <c r="X33" s="40"/>
    </row>
    <row r="34" spans="1:24" s="47" customFormat="1" ht="15">
      <c r="A34" s="42">
        <v>15</v>
      </c>
      <c r="B34" s="48" t="s">
        <v>83</v>
      </c>
      <c r="C34" s="42">
        <v>59</v>
      </c>
      <c r="D34" s="44">
        <v>39036</v>
      </c>
      <c r="E34" s="44">
        <v>42004</v>
      </c>
      <c r="F34" s="44">
        <v>42369</v>
      </c>
      <c r="G34" s="42">
        <v>1</v>
      </c>
      <c r="H34" s="42">
        <v>1</v>
      </c>
      <c r="I34" s="42">
        <v>81.3</v>
      </c>
      <c r="J34" s="42">
        <f t="shared" si="4"/>
        <v>1</v>
      </c>
      <c r="K34" s="42">
        <v>0</v>
      </c>
      <c r="L34" s="42">
        <v>1</v>
      </c>
      <c r="M34" s="45">
        <f t="shared" si="2"/>
        <v>40</v>
      </c>
      <c r="N34" s="45">
        <v>0</v>
      </c>
      <c r="O34" s="45">
        <v>40</v>
      </c>
      <c r="P34" s="46">
        <f t="shared" si="5"/>
        <v>1417191.21</v>
      </c>
      <c r="Q34" s="46">
        <v>367483.85</v>
      </c>
      <c r="R34" s="46">
        <v>888528.82</v>
      </c>
      <c r="S34" s="46">
        <v>123248.85</v>
      </c>
      <c r="T34" s="46">
        <v>37929.69</v>
      </c>
      <c r="U34" s="46">
        <v>0</v>
      </c>
      <c r="X34" s="40"/>
    </row>
    <row r="35" spans="1:24" ht="30">
      <c r="A35" s="42">
        <v>16</v>
      </c>
      <c r="B35" s="48" t="s">
        <v>162</v>
      </c>
      <c r="C35" s="38" t="s">
        <v>171</v>
      </c>
      <c r="D35" s="44">
        <v>39041</v>
      </c>
      <c r="E35" s="44" t="s">
        <v>172</v>
      </c>
      <c r="F35" s="44">
        <v>42369</v>
      </c>
      <c r="G35" s="42">
        <v>5</v>
      </c>
      <c r="H35" s="42">
        <v>5</v>
      </c>
      <c r="I35" s="8">
        <v>176.6</v>
      </c>
      <c r="J35" s="8">
        <f t="shared" si="4"/>
        <v>4</v>
      </c>
      <c r="K35" s="8">
        <v>0</v>
      </c>
      <c r="L35" s="8">
        <v>4</v>
      </c>
      <c r="M35" s="7">
        <f t="shared" si="2"/>
        <v>176.6</v>
      </c>
      <c r="N35" s="7">
        <v>0</v>
      </c>
      <c r="O35" s="7">
        <v>176.6</v>
      </c>
      <c r="P35" s="39">
        <f>Q35+R35+S35+T35</f>
        <v>6933881.83</v>
      </c>
      <c r="Q35" s="19">
        <f>443133.31+319905.46+328084.86+513558.69</f>
        <v>1604682.32</v>
      </c>
      <c r="R35" s="19">
        <v>3918005.25</v>
      </c>
      <c r="S35" s="19">
        <v>491844.79</v>
      </c>
      <c r="T35" s="19">
        <v>919349.47</v>
      </c>
      <c r="U35" s="19">
        <v>0</v>
      </c>
      <c r="X35" s="40"/>
    </row>
    <row r="36" spans="1:24" ht="30">
      <c r="A36" s="3">
        <v>17</v>
      </c>
      <c r="B36" s="48" t="s">
        <v>50</v>
      </c>
      <c r="C36" s="42" t="s">
        <v>52</v>
      </c>
      <c r="D36" s="50">
        <v>39041</v>
      </c>
      <c r="E36" s="44">
        <v>42004</v>
      </c>
      <c r="F36" s="44">
        <v>42369</v>
      </c>
      <c r="G36" s="42">
        <v>4</v>
      </c>
      <c r="H36" s="42">
        <v>4</v>
      </c>
      <c r="I36" s="42">
        <v>138.5</v>
      </c>
      <c r="J36" s="42">
        <f t="shared" si="4"/>
        <v>2</v>
      </c>
      <c r="K36" s="42">
        <v>0</v>
      </c>
      <c r="L36" s="42">
        <v>2</v>
      </c>
      <c r="M36" s="42">
        <f t="shared" si="2"/>
        <v>93.6</v>
      </c>
      <c r="N36" s="45">
        <v>0</v>
      </c>
      <c r="O36" s="45">
        <v>93.6</v>
      </c>
      <c r="P36" s="27">
        <f t="shared" si="5"/>
        <v>3892965.63</v>
      </c>
      <c r="Q36" s="19">
        <v>859912.21</v>
      </c>
      <c r="R36" s="19">
        <v>2079157.43</v>
      </c>
      <c r="S36" s="19">
        <v>288402.31</v>
      </c>
      <c r="T36" s="19">
        <v>665493.68</v>
      </c>
      <c r="U36" s="19">
        <v>0</v>
      </c>
      <c r="X36" s="40"/>
    </row>
    <row r="37" spans="1:24" s="47" customFormat="1" ht="30">
      <c r="A37" s="42">
        <v>18</v>
      </c>
      <c r="B37" s="48" t="s">
        <v>163</v>
      </c>
      <c r="C37" s="65" t="s">
        <v>173</v>
      </c>
      <c r="D37" s="50">
        <v>39041</v>
      </c>
      <c r="E37" s="44">
        <v>42004</v>
      </c>
      <c r="F37" s="44">
        <v>42369</v>
      </c>
      <c r="G37" s="42">
        <v>6</v>
      </c>
      <c r="H37" s="42">
        <v>6</v>
      </c>
      <c r="I37" s="42">
        <v>186.1</v>
      </c>
      <c r="J37" s="42">
        <f t="shared" si="4"/>
        <v>2</v>
      </c>
      <c r="K37" s="42">
        <v>0</v>
      </c>
      <c r="L37" s="42">
        <v>2</v>
      </c>
      <c r="M37" s="45">
        <f t="shared" si="2"/>
        <v>62.6</v>
      </c>
      <c r="N37" s="45">
        <v>0</v>
      </c>
      <c r="O37" s="45">
        <v>62.6</v>
      </c>
      <c r="P37" s="46">
        <f t="shared" si="5"/>
        <v>2257409.82</v>
      </c>
      <c r="Q37" s="46">
        <v>578160.6</v>
      </c>
      <c r="R37" s="46">
        <v>1397918.16</v>
      </c>
      <c r="S37" s="46">
        <v>167638.7</v>
      </c>
      <c r="T37" s="46">
        <v>113692.36</v>
      </c>
      <c r="U37" s="46">
        <v>0</v>
      </c>
      <c r="X37" s="40"/>
    </row>
    <row r="38" spans="1:24" ht="15">
      <c r="A38" s="3">
        <v>19</v>
      </c>
      <c r="B38" s="48" t="s">
        <v>33</v>
      </c>
      <c r="C38" s="3" t="s">
        <v>34</v>
      </c>
      <c r="D38" s="4">
        <v>38986</v>
      </c>
      <c r="E38" s="4">
        <v>42004</v>
      </c>
      <c r="F38" s="4">
        <v>42369</v>
      </c>
      <c r="G38" s="3">
        <v>11</v>
      </c>
      <c r="H38" s="3">
        <v>11</v>
      </c>
      <c r="I38" s="3">
        <v>180.8</v>
      </c>
      <c r="J38" s="3">
        <f t="shared" si="4"/>
        <v>6</v>
      </c>
      <c r="K38" s="3">
        <v>3</v>
      </c>
      <c r="L38" s="9">
        <v>3</v>
      </c>
      <c r="M38" s="7">
        <f t="shared" si="2"/>
        <v>180.8</v>
      </c>
      <c r="N38" s="6">
        <v>90.3</v>
      </c>
      <c r="O38" s="6">
        <v>90.5</v>
      </c>
      <c r="P38" s="27">
        <f t="shared" si="5"/>
        <v>6778631.11</v>
      </c>
      <c r="Q38" s="19">
        <v>1643150.79</v>
      </c>
      <c r="R38" s="19">
        <v>4069513.15</v>
      </c>
      <c r="S38" s="7">
        <v>484628.25</v>
      </c>
      <c r="T38" s="19">
        <v>581338.92</v>
      </c>
      <c r="U38" s="19">
        <v>0</v>
      </c>
      <c r="V38" s="55"/>
      <c r="W38" s="56"/>
      <c r="X38" s="40"/>
    </row>
    <row r="39" spans="1:24" ht="15">
      <c r="A39" s="3">
        <v>20</v>
      </c>
      <c r="B39" s="48" t="s">
        <v>86</v>
      </c>
      <c r="C39" s="3" t="s">
        <v>100</v>
      </c>
      <c r="D39" s="4">
        <v>38986</v>
      </c>
      <c r="E39" s="4">
        <v>42004</v>
      </c>
      <c r="F39" s="4">
        <v>42369</v>
      </c>
      <c r="G39" s="3">
        <v>16</v>
      </c>
      <c r="H39" s="3">
        <v>16</v>
      </c>
      <c r="I39" s="3">
        <v>180.4</v>
      </c>
      <c r="J39" s="3">
        <f t="shared" si="4"/>
        <v>5</v>
      </c>
      <c r="K39" s="3">
        <v>0</v>
      </c>
      <c r="L39" s="2">
        <v>5</v>
      </c>
      <c r="M39" s="7">
        <f t="shared" si="2"/>
        <v>150.1</v>
      </c>
      <c r="N39" s="6">
        <v>0</v>
      </c>
      <c r="O39" s="6">
        <v>150.1</v>
      </c>
      <c r="P39" s="27">
        <f t="shared" si="5"/>
        <v>5648859.26</v>
      </c>
      <c r="Q39" s="19">
        <v>1364142.33</v>
      </c>
      <c r="R39" s="19">
        <v>3378506.21</v>
      </c>
      <c r="S39" s="7">
        <v>402337.95</v>
      </c>
      <c r="T39" s="19">
        <v>503872.77</v>
      </c>
      <c r="U39" s="19">
        <v>0</v>
      </c>
      <c r="X39" s="40"/>
    </row>
    <row r="40" spans="1:24" ht="15">
      <c r="A40" s="3">
        <v>21</v>
      </c>
      <c r="B40" s="48" t="s">
        <v>27</v>
      </c>
      <c r="C40" s="3" t="s">
        <v>28</v>
      </c>
      <c r="D40" s="4">
        <v>38986</v>
      </c>
      <c r="E40" s="4">
        <v>42004</v>
      </c>
      <c r="F40" s="4">
        <v>42369</v>
      </c>
      <c r="G40" s="3">
        <v>5</v>
      </c>
      <c r="H40" s="3">
        <v>5</v>
      </c>
      <c r="I40" s="3">
        <v>130.9</v>
      </c>
      <c r="J40" s="3">
        <f t="shared" si="4"/>
        <v>4</v>
      </c>
      <c r="K40" s="3">
        <v>1</v>
      </c>
      <c r="L40" s="3">
        <v>3</v>
      </c>
      <c r="M40" s="7">
        <f t="shared" si="2"/>
        <v>130.9</v>
      </c>
      <c r="N40" s="6">
        <v>32.1</v>
      </c>
      <c r="O40" s="6">
        <v>98.8</v>
      </c>
      <c r="P40" s="27">
        <f t="shared" si="5"/>
        <v>4550622.3</v>
      </c>
      <c r="Q40" s="19">
        <v>1189648.44</v>
      </c>
      <c r="R40" s="19">
        <v>2946345.52</v>
      </c>
      <c r="S40" s="7">
        <v>350873.01</v>
      </c>
      <c r="T40" s="19">
        <v>63755.33</v>
      </c>
      <c r="U40" s="19">
        <v>0</v>
      </c>
      <c r="X40" s="40"/>
    </row>
    <row r="41" spans="1:24" ht="15">
      <c r="A41" s="3">
        <v>22</v>
      </c>
      <c r="B41" s="48" t="s">
        <v>58</v>
      </c>
      <c r="C41" s="3" t="s">
        <v>62</v>
      </c>
      <c r="D41" s="4">
        <v>39041</v>
      </c>
      <c r="E41" s="4">
        <v>42004</v>
      </c>
      <c r="F41" s="4">
        <v>42369</v>
      </c>
      <c r="G41" s="3">
        <v>1</v>
      </c>
      <c r="H41" s="3">
        <v>1</v>
      </c>
      <c r="I41" s="12">
        <v>81.2</v>
      </c>
      <c r="J41" s="3">
        <f t="shared" si="4"/>
        <v>1</v>
      </c>
      <c r="K41" s="3">
        <v>0</v>
      </c>
      <c r="L41" s="3">
        <v>1</v>
      </c>
      <c r="M41" s="7">
        <f t="shared" si="2"/>
        <v>41</v>
      </c>
      <c r="N41" s="6">
        <v>0</v>
      </c>
      <c r="O41" s="6">
        <v>41</v>
      </c>
      <c r="P41" s="27">
        <f t="shared" si="5"/>
        <v>1458831.62</v>
      </c>
      <c r="Q41" s="19">
        <v>372617.16</v>
      </c>
      <c r="R41" s="19">
        <v>922843.14</v>
      </c>
      <c r="S41" s="7">
        <v>109899.11</v>
      </c>
      <c r="T41" s="19">
        <v>53472.21</v>
      </c>
      <c r="U41" s="19">
        <v>0</v>
      </c>
      <c r="X41" s="40"/>
    </row>
    <row r="42" spans="1:24" ht="30">
      <c r="A42" s="3">
        <v>23</v>
      </c>
      <c r="B42" s="48" t="s">
        <v>78</v>
      </c>
      <c r="C42" s="3">
        <v>61</v>
      </c>
      <c r="D42" s="4">
        <v>39036</v>
      </c>
      <c r="E42" s="4">
        <v>42004</v>
      </c>
      <c r="F42" s="4">
        <v>42369</v>
      </c>
      <c r="G42" s="3">
        <v>1</v>
      </c>
      <c r="H42" s="3">
        <v>1</v>
      </c>
      <c r="I42" s="3">
        <v>65.2</v>
      </c>
      <c r="J42" s="3">
        <f t="shared" si="4"/>
        <v>1</v>
      </c>
      <c r="K42" s="3">
        <v>0</v>
      </c>
      <c r="L42" s="3">
        <v>1</v>
      </c>
      <c r="M42" s="7">
        <f t="shared" si="2"/>
        <v>33.3</v>
      </c>
      <c r="N42" s="6">
        <v>0</v>
      </c>
      <c r="O42" s="6">
        <v>33.3</v>
      </c>
      <c r="P42" s="27">
        <f t="shared" si="5"/>
        <v>1161306.73</v>
      </c>
      <c r="Q42" s="19">
        <v>302637.84</v>
      </c>
      <c r="R42" s="19">
        <v>749528.7</v>
      </c>
      <c r="S42" s="7">
        <v>89259.51</v>
      </c>
      <c r="T42" s="19">
        <v>19880.68</v>
      </c>
      <c r="U42" s="19">
        <v>0</v>
      </c>
      <c r="X42" s="40"/>
    </row>
    <row r="43" spans="1:24" ht="30">
      <c r="A43" s="3">
        <v>24</v>
      </c>
      <c r="B43" s="48" t="s">
        <v>79</v>
      </c>
      <c r="C43" s="3">
        <v>62</v>
      </c>
      <c r="D43" s="4">
        <v>39036</v>
      </c>
      <c r="E43" s="4">
        <v>42004</v>
      </c>
      <c r="F43" s="4">
        <v>42369</v>
      </c>
      <c r="G43" s="3">
        <v>3</v>
      </c>
      <c r="H43" s="3">
        <v>3</v>
      </c>
      <c r="I43" s="3">
        <v>79.6</v>
      </c>
      <c r="J43" s="3">
        <f t="shared" si="4"/>
        <v>2</v>
      </c>
      <c r="K43" s="3">
        <v>0</v>
      </c>
      <c r="L43" s="3">
        <v>2</v>
      </c>
      <c r="M43" s="7">
        <f t="shared" si="2"/>
        <v>79.6</v>
      </c>
      <c r="N43" s="6">
        <v>0</v>
      </c>
      <c r="O43" s="6">
        <v>79.6</v>
      </c>
      <c r="P43" s="27">
        <f t="shared" si="5"/>
        <v>2871046.43</v>
      </c>
      <c r="Q43" s="19">
        <v>723422.57</v>
      </c>
      <c r="R43" s="19">
        <v>1791666.19</v>
      </c>
      <c r="S43" s="7">
        <v>213365.1</v>
      </c>
      <c r="T43" s="19">
        <v>142592.57</v>
      </c>
      <c r="U43" s="19">
        <v>0</v>
      </c>
      <c r="X43" s="40"/>
    </row>
    <row r="44" spans="1:24" ht="30">
      <c r="A44" s="3">
        <v>25</v>
      </c>
      <c r="B44" s="48" t="s">
        <v>80</v>
      </c>
      <c r="C44" s="3">
        <v>64</v>
      </c>
      <c r="D44" s="4">
        <v>39036</v>
      </c>
      <c r="E44" s="4">
        <v>42004</v>
      </c>
      <c r="F44" s="4">
        <v>42369</v>
      </c>
      <c r="G44" s="3">
        <v>7</v>
      </c>
      <c r="H44" s="3">
        <v>7</v>
      </c>
      <c r="I44" s="3">
        <v>80.3</v>
      </c>
      <c r="J44" s="3">
        <f t="shared" si="4"/>
        <v>2</v>
      </c>
      <c r="K44" s="3">
        <v>0</v>
      </c>
      <c r="L44" s="3">
        <v>2</v>
      </c>
      <c r="M44" s="7">
        <f t="shared" si="2"/>
        <v>80.3</v>
      </c>
      <c r="N44" s="6">
        <v>0</v>
      </c>
      <c r="O44" s="6">
        <v>80.3</v>
      </c>
      <c r="P44" s="27">
        <f t="shared" si="5"/>
        <v>2841568.16</v>
      </c>
      <c r="Q44" s="19">
        <v>729784.34</v>
      </c>
      <c r="R44" s="19">
        <v>1807422.05</v>
      </c>
      <c r="S44" s="7">
        <v>215241.42</v>
      </c>
      <c r="T44" s="19">
        <v>89120.35</v>
      </c>
      <c r="U44" s="19">
        <v>0</v>
      </c>
      <c r="X44" s="40"/>
    </row>
    <row r="45" spans="1:24" ht="30">
      <c r="A45" s="3">
        <v>26</v>
      </c>
      <c r="B45" s="48" t="s">
        <v>81</v>
      </c>
      <c r="C45" s="3">
        <v>65</v>
      </c>
      <c r="D45" s="4">
        <v>39036</v>
      </c>
      <c r="E45" s="4">
        <v>42004</v>
      </c>
      <c r="F45" s="4">
        <v>42369</v>
      </c>
      <c r="G45" s="3">
        <v>4</v>
      </c>
      <c r="H45" s="3">
        <v>4</v>
      </c>
      <c r="I45" s="3">
        <v>79.2</v>
      </c>
      <c r="J45" s="3">
        <f t="shared" si="4"/>
        <v>1</v>
      </c>
      <c r="K45" s="3">
        <v>0</v>
      </c>
      <c r="L45" s="3">
        <v>1</v>
      </c>
      <c r="M45" s="7">
        <f t="shared" si="2"/>
        <v>39.6</v>
      </c>
      <c r="N45" s="6">
        <v>0</v>
      </c>
      <c r="O45" s="6">
        <v>39.6</v>
      </c>
      <c r="P45" s="27">
        <f t="shared" si="5"/>
        <v>1406044.93</v>
      </c>
      <c r="Q45" s="19">
        <v>359893.64</v>
      </c>
      <c r="R45" s="19">
        <v>891331.42</v>
      </c>
      <c r="S45" s="7">
        <v>106146.45</v>
      </c>
      <c r="T45" s="19">
        <v>48673.42</v>
      </c>
      <c r="U45" s="19">
        <v>0</v>
      </c>
      <c r="X45" s="40"/>
    </row>
    <row r="46" spans="1:24" ht="30">
      <c r="A46" s="3">
        <v>27</v>
      </c>
      <c r="B46" s="48" t="s">
        <v>47</v>
      </c>
      <c r="C46" s="42" t="s">
        <v>48</v>
      </c>
      <c r="D46" s="50">
        <v>39041</v>
      </c>
      <c r="E46" s="44">
        <v>42004</v>
      </c>
      <c r="F46" s="44">
        <v>42369</v>
      </c>
      <c r="G46" s="42">
        <v>1</v>
      </c>
      <c r="H46" s="42">
        <v>1</v>
      </c>
      <c r="I46" s="42">
        <v>77.9</v>
      </c>
      <c r="J46" s="42">
        <f t="shared" si="4"/>
        <v>1</v>
      </c>
      <c r="K46" s="42">
        <v>0</v>
      </c>
      <c r="L46" s="42">
        <v>1</v>
      </c>
      <c r="M46" s="51">
        <f t="shared" si="2"/>
        <v>43</v>
      </c>
      <c r="N46" s="45">
        <v>0</v>
      </c>
      <c r="O46" s="45">
        <v>43</v>
      </c>
      <c r="P46" s="27">
        <f t="shared" si="5"/>
        <v>1483511.1</v>
      </c>
      <c r="Q46" s="19">
        <v>390793.6</v>
      </c>
      <c r="R46" s="19">
        <v>967859.88</v>
      </c>
      <c r="S46" s="7">
        <v>115260.04</v>
      </c>
      <c r="T46" s="19">
        <v>9597.58</v>
      </c>
      <c r="U46" s="19">
        <v>0</v>
      </c>
      <c r="X46" s="40"/>
    </row>
    <row r="47" spans="1:24" ht="30">
      <c r="A47" s="3">
        <v>28</v>
      </c>
      <c r="B47" s="48" t="s">
        <v>49</v>
      </c>
      <c r="C47" s="42" t="s">
        <v>51</v>
      </c>
      <c r="D47" s="50">
        <v>39041</v>
      </c>
      <c r="E47" s="44">
        <v>42004</v>
      </c>
      <c r="F47" s="44">
        <v>42369</v>
      </c>
      <c r="G47" s="42">
        <v>1</v>
      </c>
      <c r="H47" s="42">
        <v>1</v>
      </c>
      <c r="I47" s="42">
        <v>85.4</v>
      </c>
      <c r="J47" s="42">
        <f t="shared" si="4"/>
        <v>1</v>
      </c>
      <c r="K47" s="42">
        <v>0</v>
      </c>
      <c r="L47" s="42">
        <v>1</v>
      </c>
      <c r="M47" s="45">
        <f t="shared" si="2"/>
        <v>43.1</v>
      </c>
      <c r="N47" s="45">
        <v>0</v>
      </c>
      <c r="O47" s="45">
        <v>43.1</v>
      </c>
      <c r="P47" s="27">
        <f t="shared" si="5"/>
        <v>1483511.1</v>
      </c>
      <c r="Q47" s="19">
        <v>391702.42</v>
      </c>
      <c r="R47" s="19">
        <v>970110.71</v>
      </c>
      <c r="S47" s="7">
        <v>115528.08</v>
      </c>
      <c r="T47" s="19">
        <v>6169.89</v>
      </c>
      <c r="U47" s="19">
        <v>0</v>
      </c>
      <c r="X47" s="40"/>
    </row>
    <row r="48" spans="1:24" ht="30">
      <c r="A48" s="3">
        <v>29</v>
      </c>
      <c r="B48" s="43" t="s">
        <v>136</v>
      </c>
      <c r="C48" s="49" t="s">
        <v>144</v>
      </c>
      <c r="D48" s="64">
        <v>39041</v>
      </c>
      <c r="E48" s="44">
        <v>42004</v>
      </c>
      <c r="F48" s="44">
        <v>42369</v>
      </c>
      <c r="G48" s="49">
        <v>4</v>
      </c>
      <c r="H48" s="49">
        <v>4</v>
      </c>
      <c r="I48" s="49">
        <v>185.2</v>
      </c>
      <c r="J48" s="49">
        <f t="shared" si="4"/>
        <v>2</v>
      </c>
      <c r="K48" s="49">
        <v>0</v>
      </c>
      <c r="L48" s="49">
        <v>2</v>
      </c>
      <c r="M48" s="52">
        <f t="shared" si="2"/>
        <v>61.3</v>
      </c>
      <c r="N48" s="52">
        <v>0</v>
      </c>
      <c r="O48" s="52">
        <v>61.3</v>
      </c>
      <c r="P48" s="27">
        <f t="shared" si="5"/>
        <v>2258476.78</v>
      </c>
      <c r="Q48" s="19">
        <v>561594.19</v>
      </c>
      <c r="R48" s="19">
        <v>1374369.82</v>
      </c>
      <c r="S48" s="7">
        <v>164235.61</v>
      </c>
      <c r="T48" s="19">
        <v>158277.16</v>
      </c>
      <c r="U48" s="19">
        <v>0</v>
      </c>
      <c r="X48" s="40"/>
    </row>
    <row r="49" spans="1:24" ht="30">
      <c r="A49" s="3">
        <v>30</v>
      </c>
      <c r="B49" s="48" t="s">
        <v>125</v>
      </c>
      <c r="C49" s="42">
        <v>34</v>
      </c>
      <c r="D49" s="44">
        <v>39037</v>
      </c>
      <c r="E49" s="44">
        <v>42004</v>
      </c>
      <c r="F49" s="44">
        <v>42369</v>
      </c>
      <c r="G49" s="42">
        <v>1</v>
      </c>
      <c r="H49" s="42">
        <v>1</v>
      </c>
      <c r="I49" s="42">
        <v>63.5</v>
      </c>
      <c r="J49" s="42">
        <f t="shared" si="4"/>
        <v>1</v>
      </c>
      <c r="K49" s="42">
        <v>0</v>
      </c>
      <c r="L49" s="42">
        <v>1</v>
      </c>
      <c r="M49" s="42">
        <f t="shared" si="2"/>
        <v>31.6</v>
      </c>
      <c r="N49" s="45">
        <v>0</v>
      </c>
      <c r="O49" s="45">
        <v>31.6</v>
      </c>
      <c r="P49" s="19">
        <f t="shared" si="5"/>
        <v>1129771.85</v>
      </c>
      <c r="Q49" s="19">
        <v>287187.86</v>
      </c>
      <c r="R49" s="19">
        <v>711264.47</v>
      </c>
      <c r="S49" s="7">
        <v>84702.72</v>
      </c>
      <c r="T49" s="19">
        <v>46616.8</v>
      </c>
      <c r="U49" s="19">
        <v>0</v>
      </c>
      <c r="X49" s="40"/>
    </row>
    <row r="50" spans="1:24" ht="15">
      <c r="A50" s="3">
        <v>31</v>
      </c>
      <c r="B50" s="48" t="s">
        <v>31</v>
      </c>
      <c r="C50" s="3" t="s">
        <v>32</v>
      </c>
      <c r="D50" s="4">
        <v>38986</v>
      </c>
      <c r="E50" s="4">
        <v>42004</v>
      </c>
      <c r="F50" s="4">
        <v>42369</v>
      </c>
      <c r="G50" s="3">
        <v>11</v>
      </c>
      <c r="H50" s="3">
        <v>11</v>
      </c>
      <c r="I50" s="3">
        <f>181.7</f>
        <v>181.7</v>
      </c>
      <c r="J50" s="3">
        <f t="shared" si="4"/>
        <v>5</v>
      </c>
      <c r="K50" s="3">
        <v>2</v>
      </c>
      <c r="L50" s="3">
        <v>3</v>
      </c>
      <c r="M50" s="8">
        <f t="shared" si="2"/>
        <v>151.5</v>
      </c>
      <c r="N50" s="6">
        <v>60.3</v>
      </c>
      <c r="O50" s="6">
        <v>91.2</v>
      </c>
      <c r="P50" s="27">
        <f>Q50+R50+S50+T50</f>
        <v>5643524.57</v>
      </c>
      <c r="Q50" s="19">
        <v>1399222.54</v>
      </c>
      <c r="R50" s="53">
        <v>3383140.59</v>
      </c>
      <c r="S50" s="19">
        <v>405707.1</v>
      </c>
      <c r="T50" s="19">
        <v>455454.34</v>
      </c>
      <c r="U50" s="19">
        <v>0</v>
      </c>
      <c r="V50" s="55"/>
      <c r="W50" s="56"/>
      <c r="X50" s="40"/>
    </row>
    <row r="51" spans="1:24" ht="15">
      <c r="A51" s="3">
        <v>32</v>
      </c>
      <c r="B51" s="48" t="s">
        <v>66</v>
      </c>
      <c r="C51" s="3" t="s">
        <v>67</v>
      </c>
      <c r="D51" s="4">
        <v>38986</v>
      </c>
      <c r="E51" s="4">
        <v>42004</v>
      </c>
      <c r="F51" s="4">
        <v>42369</v>
      </c>
      <c r="G51" s="3">
        <v>13</v>
      </c>
      <c r="H51" s="3">
        <v>13</v>
      </c>
      <c r="I51" s="3">
        <v>180.8</v>
      </c>
      <c r="J51" s="3">
        <f t="shared" si="4"/>
        <v>5</v>
      </c>
      <c r="K51" s="3">
        <v>4</v>
      </c>
      <c r="L51" s="3">
        <v>1</v>
      </c>
      <c r="M51" s="7">
        <f t="shared" si="2"/>
        <v>150.8</v>
      </c>
      <c r="N51" s="6">
        <v>120.6</v>
      </c>
      <c r="O51" s="6">
        <v>30.2</v>
      </c>
      <c r="P51" s="27">
        <f t="shared" si="5"/>
        <v>5643524.54</v>
      </c>
      <c r="Q51" s="19">
        <v>1392757.48</v>
      </c>
      <c r="R51" s="19">
        <v>3367508.91</v>
      </c>
      <c r="S51" s="19">
        <v>403832.52</v>
      </c>
      <c r="T51" s="19">
        <v>479425.63</v>
      </c>
      <c r="U51" s="19">
        <v>0</v>
      </c>
      <c r="X51" s="40"/>
    </row>
    <row r="52" spans="1:24" ht="15">
      <c r="A52" s="3">
        <v>33</v>
      </c>
      <c r="B52" s="48" t="s">
        <v>87</v>
      </c>
      <c r="C52" s="3" t="s">
        <v>101</v>
      </c>
      <c r="D52" s="4">
        <v>38986</v>
      </c>
      <c r="E52" s="4">
        <v>42004</v>
      </c>
      <c r="F52" s="4">
        <v>42369</v>
      </c>
      <c r="G52" s="3">
        <v>15</v>
      </c>
      <c r="H52" s="3">
        <v>15</v>
      </c>
      <c r="I52" s="3">
        <v>181.5</v>
      </c>
      <c r="J52" s="3">
        <f t="shared" si="4"/>
        <v>6</v>
      </c>
      <c r="K52" s="3">
        <v>2</v>
      </c>
      <c r="L52" s="3">
        <v>4</v>
      </c>
      <c r="M52" s="6">
        <f t="shared" si="2"/>
        <v>181.5</v>
      </c>
      <c r="N52" s="6">
        <v>60.4</v>
      </c>
      <c r="O52" s="6">
        <v>121.1</v>
      </c>
      <c r="P52" s="27">
        <f t="shared" si="5"/>
        <v>6772229.47</v>
      </c>
      <c r="Q52" s="19">
        <v>1676296.31</v>
      </c>
      <c r="R52" s="19">
        <v>4053069.41</v>
      </c>
      <c r="S52" s="19">
        <v>486045.13</v>
      </c>
      <c r="T52" s="19">
        <v>556818.62</v>
      </c>
      <c r="U52" s="19">
        <v>0</v>
      </c>
      <c r="X52" s="40"/>
    </row>
    <row r="53" spans="1:24" ht="15">
      <c r="A53" s="3">
        <v>34</v>
      </c>
      <c r="B53" s="48" t="s">
        <v>29</v>
      </c>
      <c r="C53" s="3" t="s">
        <v>30</v>
      </c>
      <c r="D53" s="4">
        <v>38986</v>
      </c>
      <c r="E53" s="4">
        <v>42004</v>
      </c>
      <c r="F53" s="4">
        <v>42369</v>
      </c>
      <c r="G53" s="3">
        <v>3</v>
      </c>
      <c r="H53" s="3">
        <v>3</v>
      </c>
      <c r="I53" s="3">
        <v>81.6</v>
      </c>
      <c r="J53" s="3">
        <f t="shared" si="4"/>
        <v>1</v>
      </c>
      <c r="K53" s="3">
        <v>1</v>
      </c>
      <c r="L53" s="3">
        <v>0</v>
      </c>
      <c r="M53" s="7">
        <f t="shared" si="2"/>
        <v>41.5</v>
      </c>
      <c r="N53" s="6">
        <v>41.5</v>
      </c>
      <c r="O53" s="6">
        <v>0</v>
      </c>
      <c r="P53" s="27">
        <f t="shared" si="5"/>
        <v>1439304.23</v>
      </c>
      <c r="Q53" s="19">
        <v>383285.38</v>
      </c>
      <c r="R53" s="19">
        <v>926734.88</v>
      </c>
      <c r="S53" s="19">
        <v>111134.29</v>
      </c>
      <c r="T53" s="19">
        <v>18149.68</v>
      </c>
      <c r="U53" s="19">
        <v>0</v>
      </c>
      <c r="X53" s="40"/>
    </row>
    <row r="54" spans="1:24" ht="15">
      <c r="A54" s="3">
        <v>35</v>
      </c>
      <c r="B54" s="48" t="s">
        <v>84</v>
      </c>
      <c r="C54" s="3">
        <v>34</v>
      </c>
      <c r="D54" s="4">
        <v>39036</v>
      </c>
      <c r="E54" s="4">
        <v>42004</v>
      </c>
      <c r="F54" s="4">
        <v>42369</v>
      </c>
      <c r="G54" s="3">
        <v>2</v>
      </c>
      <c r="H54" s="3">
        <v>2</v>
      </c>
      <c r="I54" s="3">
        <v>85.2</v>
      </c>
      <c r="J54" s="3">
        <v>1</v>
      </c>
      <c r="K54" s="3">
        <v>0</v>
      </c>
      <c r="L54" s="3">
        <v>1</v>
      </c>
      <c r="M54" s="7">
        <f>N54+O54</f>
        <v>42.5</v>
      </c>
      <c r="N54" s="6">
        <v>0</v>
      </c>
      <c r="O54" s="6">
        <v>42.5</v>
      </c>
      <c r="P54" s="27">
        <f t="shared" si="5"/>
        <v>1471836.69</v>
      </c>
      <c r="Q54" s="19">
        <v>392521.17</v>
      </c>
      <c r="R54" s="19">
        <v>949065.84</v>
      </c>
      <c r="S54" s="19">
        <v>113812.22</v>
      </c>
      <c r="T54" s="19">
        <v>16437.46</v>
      </c>
      <c r="U54" s="19">
        <v>0</v>
      </c>
      <c r="X54" s="40"/>
    </row>
    <row r="55" spans="1:24" ht="30">
      <c r="A55" s="3">
        <v>36</v>
      </c>
      <c r="B55" s="48" t="s">
        <v>57</v>
      </c>
      <c r="C55" s="11" t="s">
        <v>61</v>
      </c>
      <c r="D55" s="10">
        <v>39036</v>
      </c>
      <c r="E55" s="4">
        <v>42004</v>
      </c>
      <c r="F55" s="4">
        <v>42369</v>
      </c>
      <c r="G55" s="3">
        <v>6</v>
      </c>
      <c r="H55" s="3">
        <v>6</v>
      </c>
      <c r="I55" s="3">
        <v>79.9</v>
      </c>
      <c r="J55" s="3">
        <f t="shared" si="4"/>
        <v>2</v>
      </c>
      <c r="K55" s="3">
        <v>0</v>
      </c>
      <c r="L55" s="3">
        <v>2</v>
      </c>
      <c r="M55" s="6">
        <f t="shared" si="2"/>
        <v>79.9</v>
      </c>
      <c r="N55" s="6">
        <v>0</v>
      </c>
      <c r="O55" s="6">
        <v>79.9</v>
      </c>
      <c r="P55" s="27">
        <f t="shared" si="5"/>
        <v>2863540.81</v>
      </c>
      <c r="Q55" s="19">
        <v>737939.81</v>
      </c>
      <c r="R55" s="19">
        <v>1784243.78</v>
      </c>
      <c r="S55" s="19">
        <v>213966.98</v>
      </c>
      <c r="T55" s="19">
        <v>127390.24</v>
      </c>
      <c r="U55" s="19">
        <v>0</v>
      </c>
      <c r="X55" s="40"/>
    </row>
    <row r="56" spans="1:24" ht="30">
      <c r="A56" s="3">
        <v>37</v>
      </c>
      <c r="B56" s="48" t="s">
        <v>56</v>
      </c>
      <c r="C56" s="3">
        <v>71</v>
      </c>
      <c r="D56" s="4">
        <v>39036</v>
      </c>
      <c r="E56" s="4">
        <v>42004</v>
      </c>
      <c r="F56" s="4">
        <v>42369</v>
      </c>
      <c r="G56" s="3">
        <v>4</v>
      </c>
      <c r="H56" s="3">
        <v>4</v>
      </c>
      <c r="I56" s="3">
        <v>82.7</v>
      </c>
      <c r="J56" s="3">
        <f t="shared" si="4"/>
        <v>1</v>
      </c>
      <c r="K56" s="3">
        <v>0</v>
      </c>
      <c r="L56" s="3">
        <v>1</v>
      </c>
      <c r="M56" s="7">
        <f t="shared" si="2"/>
        <v>41.7</v>
      </c>
      <c r="N56" s="6">
        <v>0</v>
      </c>
      <c r="O56" s="6">
        <v>41.7</v>
      </c>
      <c r="P56" s="27">
        <f t="shared" si="5"/>
        <v>1439304.24</v>
      </c>
      <c r="Q56" s="19">
        <v>385132.54</v>
      </c>
      <c r="R56" s="19">
        <v>931201.07</v>
      </c>
      <c r="S56" s="19">
        <v>111669.87</v>
      </c>
      <c r="T56" s="19">
        <v>11300.76</v>
      </c>
      <c r="U56" s="19">
        <v>0</v>
      </c>
      <c r="X56" s="40"/>
    </row>
    <row r="57" spans="1:24" s="70" customFormat="1" ht="30">
      <c r="A57" s="42">
        <v>38</v>
      </c>
      <c r="B57" s="48" t="s">
        <v>164</v>
      </c>
      <c r="C57" s="65" t="s">
        <v>174</v>
      </c>
      <c r="D57" s="50">
        <v>39041</v>
      </c>
      <c r="E57" s="44">
        <v>42004</v>
      </c>
      <c r="F57" s="44">
        <v>42369</v>
      </c>
      <c r="G57" s="42">
        <v>4</v>
      </c>
      <c r="H57" s="42">
        <v>4</v>
      </c>
      <c r="I57" s="42">
        <v>189.2</v>
      </c>
      <c r="J57" s="42">
        <f t="shared" si="4"/>
        <v>1</v>
      </c>
      <c r="K57" s="42">
        <v>0</v>
      </c>
      <c r="L57" s="42">
        <v>1</v>
      </c>
      <c r="M57" s="45">
        <f t="shared" si="2"/>
        <v>47.7</v>
      </c>
      <c r="N57" s="45">
        <v>0</v>
      </c>
      <c r="O57" s="45">
        <v>47.7</v>
      </c>
      <c r="P57" s="46">
        <f t="shared" si="5"/>
        <v>1643060.12</v>
      </c>
      <c r="Q57" s="46">
        <v>440547.29</v>
      </c>
      <c r="R57" s="46">
        <v>1065186.84</v>
      </c>
      <c r="S57" s="46">
        <v>127737.48</v>
      </c>
      <c r="T57" s="46">
        <v>9588.51</v>
      </c>
      <c r="U57" s="46">
        <v>0</v>
      </c>
      <c r="X57" s="71"/>
    </row>
    <row r="58" spans="1:24" s="70" customFormat="1" ht="30">
      <c r="A58" s="42">
        <v>39</v>
      </c>
      <c r="B58" s="48" t="s">
        <v>95</v>
      </c>
      <c r="C58" s="42" t="s">
        <v>141</v>
      </c>
      <c r="D58" s="44">
        <v>38986</v>
      </c>
      <c r="E58" s="44">
        <v>42004</v>
      </c>
      <c r="F58" s="44">
        <v>42369</v>
      </c>
      <c r="G58" s="42">
        <v>3</v>
      </c>
      <c r="H58" s="42">
        <v>3</v>
      </c>
      <c r="I58" s="51">
        <v>170.9</v>
      </c>
      <c r="J58" s="42">
        <v>1</v>
      </c>
      <c r="K58" s="42">
        <v>0</v>
      </c>
      <c r="L58" s="42">
        <v>1</v>
      </c>
      <c r="M58" s="45">
        <f>N58+O58</f>
        <v>31</v>
      </c>
      <c r="N58" s="45">
        <v>0</v>
      </c>
      <c r="O58" s="45">
        <v>31</v>
      </c>
      <c r="P58" s="46">
        <f t="shared" si="5"/>
        <v>1128704.91</v>
      </c>
      <c r="Q58" s="46">
        <v>286309.56</v>
      </c>
      <c r="R58" s="46">
        <v>692259.79</v>
      </c>
      <c r="S58" s="46">
        <v>83015.97</v>
      </c>
      <c r="T58" s="46">
        <v>67119.59</v>
      </c>
      <c r="U58" s="46">
        <v>0</v>
      </c>
      <c r="X58" s="71"/>
    </row>
    <row r="59" spans="1:24" s="70" customFormat="1" ht="15">
      <c r="A59" s="42">
        <v>40</v>
      </c>
      <c r="B59" s="48" t="s">
        <v>176</v>
      </c>
      <c r="C59" s="42" t="s">
        <v>85</v>
      </c>
      <c r="D59" s="44">
        <v>39041</v>
      </c>
      <c r="E59" s="44">
        <v>42004</v>
      </c>
      <c r="F59" s="44">
        <v>42369</v>
      </c>
      <c r="G59" s="42">
        <v>1</v>
      </c>
      <c r="H59" s="42">
        <v>1</v>
      </c>
      <c r="I59" s="42">
        <v>93.6</v>
      </c>
      <c r="J59" s="42">
        <v>1</v>
      </c>
      <c r="K59" s="42">
        <v>0</v>
      </c>
      <c r="L59" s="42">
        <v>1</v>
      </c>
      <c r="M59" s="45">
        <f>N59+O59</f>
        <v>41.2</v>
      </c>
      <c r="N59" s="45">
        <v>0</v>
      </c>
      <c r="O59" s="45">
        <v>41.2</v>
      </c>
      <c r="P59" s="46">
        <f t="shared" si="5"/>
        <v>1471836.69</v>
      </c>
      <c r="Q59" s="46">
        <v>380514.65</v>
      </c>
      <c r="R59" s="46">
        <v>920035.59</v>
      </c>
      <c r="S59" s="46">
        <v>110330.91</v>
      </c>
      <c r="T59" s="46">
        <v>60955.54</v>
      </c>
      <c r="U59" s="46">
        <v>0</v>
      </c>
      <c r="X59" s="71"/>
    </row>
    <row r="60" spans="1:24" ht="30.75" customHeight="1">
      <c r="A60" s="87" t="s">
        <v>167</v>
      </c>
      <c r="B60" s="87"/>
      <c r="C60" s="28" t="s">
        <v>25</v>
      </c>
      <c r="D60" s="29" t="s">
        <v>25</v>
      </c>
      <c r="E60" s="29" t="s">
        <v>25</v>
      </c>
      <c r="F60" s="29" t="s">
        <v>25</v>
      </c>
      <c r="G60" s="29">
        <f aca="true" t="shared" si="6" ref="G60:U60">G61+G62+G63+G64+G65+G66+G67+G68+G69+G70+G71+G72+G73+G74</f>
        <v>108</v>
      </c>
      <c r="H60" s="29">
        <f t="shared" si="6"/>
        <v>108</v>
      </c>
      <c r="I60" s="30">
        <f t="shared" si="6"/>
        <v>2274.5</v>
      </c>
      <c r="J60" s="29">
        <f t="shared" si="6"/>
        <v>48</v>
      </c>
      <c r="K60" s="29">
        <f t="shared" si="6"/>
        <v>24</v>
      </c>
      <c r="L60" s="29">
        <f t="shared" si="6"/>
        <v>24</v>
      </c>
      <c r="M60" s="29">
        <f t="shared" si="6"/>
        <v>1817.5</v>
      </c>
      <c r="N60" s="29">
        <f t="shared" si="6"/>
        <v>944.9</v>
      </c>
      <c r="O60" s="29">
        <f t="shared" si="6"/>
        <v>872.6</v>
      </c>
      <c r="P60" s="31">
        <f t="shared" si="6"/>
        <v>72809615.8</v>
      </c>
      <c r="Q60" s="31">
        <f t="shared" si="6"/>
        <v>40530100.99</v>
      </c>
      <c r="R60" s="31">
        <f t="shared" si="6"/>
        <v>18964395.06</v>
      </c>
      <c r="S60" s="31">
        <f>S61+S62+S63+S64+S65+S66+S67+S68+S69+S70+S71+S72+S73+S74</f>
        <v>13315119.75</v>
      </c>
      <c r="T60" s="31">
        <f t="shared" si="6"/>
        <v>0</v>
      </c>
      <c r="U60" s="29">
        <f t="shared" si="6"/>
        <v>0</v>
      </c>
      <c r="X60" s="40"/>
    </row>
    <row r="61" spans="1:24" s="1" customFormat="1" ht="21" customHeight="1">
      <c r="A61" s="12">
        <v>1</v>
      </c>
      <c r="B61" s="18" t="s">
        <v>155</v>
      </c>
      <c r="C61" s="12">
        <v>35</v>
      </c>
      <c r="D61" s="16">
        <v>39036</v>
      </c>
      <c r="E61" s="16">
        <v>42369</v>
      </c>
      <c r="F61" s="16">
        <v>42735</v>
      </c>
      <c r="G61" s="12">
        <v>2</v>
      </c>
      <c r="H61" s="12">
        <v>2</v>
      </c>
      <c r="I61" s="12">
        <v>77.9</v>
      </c>
      <c r="J61" s="12">
        <f>K61+L61</f>
        <v>1</v>
      </c>
      <c r="K61" s="12">
        <v>0</v>
      </c>
      <c r="L61" s="12">
        <v>1</v>
      </c>
      <c r="M61" s="14">
        <f aca="true" t="shared" si="7" ref="M61:M74">N61+O61</f>
        <v>28.1</v>
      </c>
      <c r="N61" s="14">
        <v>0</v>
      </c>
      <c r="O61" s="14">
        <v>28.1</v>
      </c>
      <c r="P61" s="32">
        <f aca="true" t="shared" si="8" ref="P61:P73">Q61+R61+S61+T61+U61</f>
        <v>1104622.92</v>
      </c>
      <c r="Q61" s="32">
        <v>624607.15</v>
      </c>
      <c r="R61" s="32">
        <v>292259.25</v>
      </c>
      <c r="S61" s="32">
        <v>187756.52</v>
      </c>
      <c r="T61" s="7">
        <v>0</v>
      </c>
      <c r="U61" s="7">
        <v>0</v>
      </c>
      <c r="X61" s="40"/>
    </row>
    <row r="62" spans="1:24" ht="28.5" customHeight="1">
      <c r="A62" s="8">
        <v>2</v>
      </c>
      <c r="B62" s="18" t="s">
        <v>113</v>
      </c>
      <c r="C62" s="8" t="s">
        <v>114</v>
      </c>
      <c r="D62" s="13">
        <v>38986</v>
      </c>
      <c r="E62" s="13">
        <v>42369</v>
      </c>
      <c r="F62" s="13">
        <v>42735</v>
      </c>
      <c r="G62" s="8">
        <v>27</v>
      </c>
      <c r="H62" s="8">
        <v>27</v>
      </c>
      <c r="I62" s="8">
        <v>678.3</v>
      </c>
      <c r="J62" s="8">
        <f>K62+L62</f>
        <v>11</v>
      </c>
      <c r="K62" s="8">
        <v>8</v>
      </c>
      <c r="L62" s="8">
        <v>3</v>
      </c>
      <c r="M62" s="7">
        <f t="shared" si="7"/>
        <v>614.1</v>
      </c>
      <c r="N62" s="7">
        <v>450.1</v>
      </c>
      <c r="O62" s="7">
        <v>164</v>
      </c>
      <c r="P62" s="32">
        <f t="shared" si="8"/>
        <v>23864908.79</v>
      </c>
      <c r="Q62" s="32">
        <v>13650222.5</v>
      </c>
      <c r="R62" s="32">
        <v>6387060.63</v>
      </c>
      <c r="S62" s="32">
        <v>3827625.66</v>
      </c>
      <c r="T62" s="7">
        <v>0</v>
      </c>
      <c r="U62" s="7">
        <v>0</v>
      </c>
      <c r="X62" s="40"/>
    </row>
    <row r="63" spans="1:24" ht="24.75" customHeight="1">
      <c r="A63" s="12">
        <v>3</v>
      </c>
      <c r="B63" s="18" t="s">
        <v>97</v>
      </c>
      <c r="C63" s="8" t="s">
        <v>110</v>
      </c>
      <c r="D63" s="13">
        <v>38986</v>
      </c>
      <c r="E63" s="13">
        <v>42369</v>
      </c>
      <c r="F63" s="13">
        <v>42735</v>
      </c>
      <c r="G63" s="8">
        <v>9</v>
      </c>
      <c r="H63" s="8">
        <v>9</v>
      </c>
      <c r="I63" s="8">
        <v>108.9</v>
      </c>
      <c r="J63" s="8">
        <f>K63+L63</f>
        <v>4</v>
      </c>
      <c r="K63" s="8">
        <v>3</v>
      </c>
      <c r="L63" s="8">
        <v>1</v>
      </c>
      <c r="M63" s="7">
        <f t="shared" si="7"/>
        <v>108.9</v>
      </c>
      <c r="N63" s="7">
        <v>80.8</v>
      </c>
      <c r="O63" s="7">
        <v>28.1</v>
      </c>
      <c r="P63" s="32">
        <f t="shared" si="8"/>
        <v>4295755.79</v>
      </c>
      <c r="Q63" s="32">
        <v>2420630.57</v>
      </c>
      <c r="R63" s="32">
        <v>1132634.59</v>
      </c>
      <c r="S63" s="32">
        <v>742490.63</v>
      </c>
      <c r="T63" s="7">
        <v>0</v>
      </c>
      <c r="U63" s="7">
        <v>0</v>
      </c>
      <c r="X63" s="40"/>
    </row>
    <row r="64" spans="1:24" ht="21" customHeight="1">
      <c r="A64" s="8">
        <v>4</v>
      </c>
      <c r="B64" s="18" t="s">
        <v>98</v>
      </c>
      <c r="C64" s="8" t="s">
        <v>111</v>
      </c>
      <c r="D64" s="13">
        <v>38986</v>
      </c>
      <c r="E64" s="13">
        <v>42369</v>
      </c>
      <c r="F64" s="13">
        <v>42735</v>
      </c>
      <c r="G64" s="8">
        <v>6</v>
      </c>
      <c r="H64" s="8">
        <v>6</v>
      </c>
      <c r="I64" s="8">
        <v>77.3</v>
      </c>
      <c r="J64" s="8">
        <v>2</v>
      </c>
      <c r="K64" s="8">
        <v>1</v>
      </c>
      <c r="L64" s="8">
        <v>1</v>
      </c>
      <c r="M64" s="7">
        <f t="shared" si="7"/>
        <v>58.2</v>
      </c>
      <c r="N64" s="7">
        <v>19.1</v>
      </c>
      <c r="O64" s="7">
        <v>39.1</v>
      </c>
      <c r="P64" s="32">
        <f t="shared" si="8"/>
        <v>2285053.27</v>
      </c>
      <c r="Q64" s="32">
        <v>1293670.33</v>
      </c>
      <c r="R64" s="32">
        <v>605319.86</v>
      </c>
      <c r="S64" s="32">
        <v>386063.08</v>
      </c>
      <c r="T64" s="7">
        <v>0</v>
      </c>
      <c r="U64" s="7">
        <v>0</v>
      </c>
      <c r="X64" s="40"/>
    </row>
    <row r="65" spans="1:24" ht="21" customHeight="1">
      <c r="A65" s="12">
        <v>5</v>
      </c>
      <c r="B65" s="18" t="s">
        <v>99</v>
      </c>
      <c r="C65" s="8" t="s">
        <v>112</v>
      </c>
      <c r="D65" s="13">
        <v>38986</v>
      </c>
      <c r="E65" s="13">
        <v>42369</v>
      </c>
      <c r="F65" s="13">
        <v>42735</v>
      </c>
      <c r="G65" s="8">
        <v>4</v>
      </c>
      <c r="H65" s="8">
        <v>4</v>
      </c>
      <c r="I65" s="8">
        <v>77.2</v>
      </c>
      <c r="J65" s="8">
        <v>2</v>
      </c>
      <c r="K65" s="8">
        <v>0</v>
      </c>
      <c r="L65" s="8">
        <v>2</v>
      </c>
      <c r="M65" s="7">
        <f t="shared" si="7"/>
        <v>58.1</v>
      </c>
      <c r="N65" s="7">
        <v>0</v>
      </c>
      <c r="O65" s="7">
        <v>58.1</v>
      </c>
      <c r="P65" s="32">
        <f t="shared" si="8"/>
        <v>2209245.84</v>
      </c>
      <c r="Q65" s="32">
        <v>1291447.53</v>
      </c>
      <c r="R65" s="32">
        <v>604279.8</v>
      </c>
      <c r="S65" s="32">
        <v>313518.51</v>
      </c>
      <c r="T65" s="7">
        <v>0</v>
      </c>
      <c r="U65" s="7">
        <v>0</v>
      </c>
      <c r="X65" s="40"/>
    </row>
    <row r="66" spans="1:24" ht="24.75" customHeight="1">
      <c r="A66" s="8">
        <v>6</v>
      </c>
      <c r="B66" s="18" t="s">
        <v>88</v>
      </c>
      <c r="C66" s="8" t="s">
        <v>102</v>
      </c>
      <c r="D66" s="13">
        <v>38986</v>
      </c>
      <c r="E66" s="13">
        <v>42369</v>
      </c>
      <c r="F66" s="13">
        <v>42735</v>
      </c>
      <c r="G66" s="8">
        <v>8</v>
      </c>
      <c r="H66" s="8">
        <v>8</v>
      </c>
      <c r="I66" s="8">
        <v>181.9</v>
      </c>
      <c r="J66" s="8">
        <f aca="true" t="shared" si="9" ref="J66:J74">K66+L66</f>
        <v>4</v>
      </c>
      <c r="K66" s="8">
        <v>2</v>
      </c>
      <c r="L66" s="8">
        <v>2</v>
      </c>
      <c r="M66" s="7">
        <f t="shared" si="7"/>
        <v>121.3</v>
      </c>
      <c r="N66" s="7">
        <v>61.6</v>
      </c>
      <c r="O66" s="7">
        <v>59.7</v>
      </c>
      <c r="P66" s="32">
        <f t="shared" si="8"/>
        <v>5192757.5</v>
      </c>
      <c r="Q66" s="32">
        <v>2712942.98</v>
      </c>
      <c r="R66" s="32">
        <v>1269410.17</v>
      </c>
      <c r="S66" s="32">
        <v>1210404.35</v>
      </c>
      <c r="T66" s="7">
        <v>0</v>
      </c>
      <c r="U66" s="7">
        <v>0</v>
      </c>
      <c r="X66" s="40"/>
    </row>
    <row r="67" spans="1:24" ht="24.75" customHeight="1">
      <c r="A67" s="12">
        <v>7</v>
      </c>
      <c r="B67" s="18" t="s">
        <v>149</v>
      </c>
      <c r="C67" s="8" t="s">
        <v>114</v>
      </c>
      <c r="D67" s="13">
        <v>38986</v>
      </c>
      <c r="E67" s="13">
        <v>42005</v>
      </c>
      <c r="F67" s="13">
        <v>42735</v>
      </c>
      <c r="G67" s="8">
        <v>12</v>
      </c>
      <c r="H67" s="8">
        <v>12</v>
      </c>
      <c r="I67" s="8">
        <v>178.4</v>
      </c>
      <c r="J67" s="8">
        <f t="shared" si="9"/>
        <v>5</v>
      </c>
      <c r="K67" s="8">
        <v>3</v>
      </c>
      <c r="L67" s="8">
        <v>2</v>
      </c>
      <c r="M67" s="7">
        <f t="shared" si="7"/>
        <v>178.4</v>
      </c>
      <c r="N67" s="7">
        <v>89.8</v>
      </c>
      <c r="O67" s="7">
        <v>88.6</v>
      </c>
      <c r="P67" s="32">
        <f t="shared" si="8"/>
        <v>7342759.1</v>
      </c>
      <c r="Q67" s="32">
        <v>3990016.72</v>
      </c>
      <c r="R67" s="32">
        <v>1866964.34</v>
      </c>
      <c r="S67" s="32">
        <v>1485778.04</v>
      </c>
      <c r="T67" s="7">
        <v>0</v>
      </c>
      <c r="U67" s="7">
        <v>0</v>
      </c>
      <c r="X67" s="40"/>
    </row>
    <row r="68" spans="1:24" ht="27" customHeight="1">
      <c r="A68" s="8">
        <v>8</v>
      </c>
      <c r="B68" s="18" t="s">
        <v>75</v>
      </c>
      <c r="C68" s="8" t="s">
        <v>76</v>
      </c>
      <c r="D68" s="13">
        <v>38986</v>
      </c>
      <c r="E68" s="13">
        <v>42369</v>
      </c>
      <c r="F68" s="13">
        <v>42735</v>
      </c>
      <c r="G68" s="8">
        <v>8</v>
      </c>
      <c r="H68" s="8">
        <v>8</v>
      </c>
      <c r="I68" s="8">
        <v>107.3</v>
      </c>
      <c r="J68" s="8">
        <f t="shared" si="9"/>
        <v>2</v>
      </c>
      <c r="K68" s="8">
        <v>1</v>
      </c>
      <c r="L68" s="8">
        <v>1</v>
      </c>
      <c r="M68" s="7">
        <f t="shared" si="7"/>
        <v>107.3</v>
      </c>
      <c r="N68" s="7">
        <v>67.2</v>
      </c>
      <c r="O68" s="7">
        <v>40.1</v>
      </c>
      <c r="P68" s="32">
        <f t="shared" si="8"/>
        <v>3925002.96</v>
      </c>
      <c r="Q68" s="32">
        <v>2399825.07</v>
      </c>
      <c r="R68" s="32">
        <v>1122899.52</v>
      </c>
      <c r="S68" s="32">
        <v>402278.37</v>
      </c>
      <c r="T68" s="7">
        <v>0</v>
      </c>
      <c r="U68" s="7">
        <v>0</v>
      </c>
      <c r="X68" s="40"/>
    </row>
    <row r="69" spans="1:24" ht="27" customHeight="1">
      <c r="A69" s="12">
        <v>9</v>
      </c>
      <c r="B69" s="18" t="s">
        <v>73</v>
      </c>
      <c r="C69" s="8" t="s">
        <v>74</v>
      </c>
      <c r="D69" s="13">
        <v>38986</v>
      </c>
      <c r="E69" s="13">
        <v>42369</v>
      </c>
      <c r="F69" s="13">
        <v>42735</v>
      </c>
      <c r="G69" s="8">
        <v>7</v>
      </c>
      <c r="H69" s="8">
        <v>7</v>
      </c>
      <c r="I69" s="8">
        <v>179.4</v>
      </c>
      <c r="J69" s="8">
        <f t="shared" si="9"/>
        <v>3</v>
      </c>
      <c r="K69" s="8">
        <v>2</v>
      </c>
      <c r="L69" s="8">
        <v>1</v>
      </c>
      <c r="M69" s="7">
        <f t="shared" si="7"/>
        <v>150.5</v>
      </c>
      <c r="N69" s="7">
        <v>102</v>
      </c>
      <c r="O69" s="7">
        <v>48.5</v>
      </c>
      <c r="P69" s="32">
        <f t="shared" si="8"/>
        <v>6050004.52</v>
      </c>
      <c r="Q69" s="32">
        <v>3366017.47</v>
      </c>
      <c r="R69" s="32">
        <v>1574989.54</v>
      </c>
      <c r="S69" s="32">
        <v>1108997.51</v>
      </c>
      <c r="T69" s="7">
        <v>0</v>
      </c>
      <c r="U69" s="7">
        <v>0</v>
      </c>
      <c r="X69" s="40"/>
    </row>
    <row r="70" spans="1:24" ht="24.75" customHeight="1">
      <c r="A70" s="8">
        <v>10</v>
      </c>
      <c r="B70" s="18" t="s">
        <v>89</v>
      </c>
      <c r="C70" s="8" t="s">
        <v>103</v>
      </c>
      <c r="D70" s="13">
        <v>38986</v>
      </c>
      <c r="E70" s="13">
        <v>42369</v>
      </c>
      <c r="F70" s="13">
        <v>42735</v>
      </c>
      <c r="G70" s="8">
        <v>3</v>
      </c>
      <c r="H70" s="8">
        <v>3</v>
      </c>
      <c r="I70" s="12">
        <v>75.4</v>
      </c>
      <c r="J70" s="8">
        <f t="shared" si="9"/>
        <v>3</v>
      </c>
      <c r="K70" s="8">
        <v>2</v>
      </c>
      <c r="L70" s="8">
        <v>1</v>
      </c>
      <c r="M70" s="7">
        <f t="shared" si="7"/>
        <v>75.4</v>
      </c>
      <c r="N70" s="7">
        <v>37.2</v>
      </c>
      <c r="O70" s="7">
        <v>38.2</v>
      </c>
      <c r="P70" s="32">
        <f t="shared" si="8"/>
        <v>3218842.98</v>
      </c>
      <c r="Q70" s="32">
        <v>1686363.57</v>
      </c>
      <c r="R70" s="32">
        <v>789064.53</v>
      </c>
      <c r="S70" s="32">
        <v>743414.88</v>
      </c>
      <c r="T70" s="7">
        <v>0</v>
      </c>
      <c r="U70" s="7">
        <v>0</v>
      </c>
      <c r="X70" s="40"/>
    </row>
    <row r="71" spans="1:24" ht="26.25" customHeight="1">
      <c r="A71" s="12">
        <v>11</v>
      </c>
      <c r="B71" s="18" t="s">
        <v>92</v>
      </c>
      <c r="C71" s="8" t="s">
        <v>106</v>
      </c>
      <c r="D71" s="13">
        <v>38986</v>
      </c>
      <c r="E71" s="13">
        <v>42369</v>
      </c>
      <c r="F71" s="13">
        <v>42735</v>
      </c>
      <c r="G71" s="8">
        <v>6</v>
      </c>
      <c r="H71" s="8">
        <v>6</v>
      </c>
      <c r="I71" s="37">
        <v>74</v>
      </c>
      <c r="J71" s="8">
        <f t="shared" si="9"/>
        <v>2</v>
      </c>
      <c r="K71" s="8">
        <v>0</v>
      </c>
      <c r="L71" s="8">
        <v>2</v>
      </c>
      <c r="M71" s="7">
        <f t="shared" si="7"/>
        <v>37.3</v>
      </c>
      <c r="N71" s="7">
        <v>0</v>
      </c>
      <c r="O71" s="7">
        <v>37.3</v>
      </c>
      <c r="P71" s="32">
        <f t="shared" si="8"/>
        <v>1735870.86</v>
      </c>
      <c r="Q71" s="32">
        <v>834235.56</v>
      </c>
      <c r="R71" s="32">
        <v>390346.24</v>
      </c>
      <c r="S71" s="32">
        <v>511289.06</v>
      </c>
      <c r="T71" s="7">
        <v>0</v>
      </c>
      <c r="U71" s="7">
        <v>0</v>
      </c>
      <c r="X71" s="40"/>
    </row>
    <row r="72" spans="1:24" ht="28.5" customHeight="1">
      <c r="A72" s="8">
        <v>12</v>
      </c>
      <c r="B72" s="18" t="s">
        <v>94</v>
      </c>
      <c r="C72" s="8" t="s">
        <v>108</v>
      </c>
      <c r="D72" s="13">
        <v>38986</v>
      </c>
      <c r="E72" s="13">
        <v>42369</v>
      </c>
      <c r="F72" s="13">
        <v>42735</v>
      </c>
      <c r="G72" s="8">
        <v>6</v>
      </c>
      <c r="H72" s="8">
        <v>6</v>
      </c>
      <c r="I72" s="17">
        <v>74</v>
      </c>
      <c r="J72" s="8">
        <f t="shared" si="9"/>
        <v>3</v>
      </c>
      <c r="K72" s="8">
        <v>2</v>
      </c>
      <c r="L72" s="8">
        <v>1</v>
      </c>
      <c r="M72" s="7">
        <f t="shared" si="7"/>
        <v>55.8</v>
      </c>
      <c r="N72" s="7">
        <v>37.1</v>
      </c>
      <c r="O72" s="7">
        <v>18.7</v>
      </c>
      <c r="P72" s="32">
        <f t="shared" si="8"/>
        <v>2563407.71</v>
      </c>
      <c r="Q72" s="32">
        <v>1247998.5</v>
      </c>
      <c r="R72" s="32">
        <v>583949.61</v>
      </c>
      <c r="S72" s="32">
        <v>731459.6</v>
      </c>
      <c r="T72" s="7">
        <v>0</v>
      </c>
      <c r="U72" s="7">
        <v>0</v>
      </c>
      <c r="X72" s="40"/>
    </row>
    <row r="73" spans="1:24" ht="32.25" customHeight="1">
      <c r="A73" s="12">
        <v>13</v>
      </c>
      <c r="B73" s="18" t="s">
        <v>127</v>
      </c>
      <c r="C73" s="8" t="s">
        <v>132</v>
      </c>
      <c r="D73" s="13">
        <v>39049</v>
      </c>
      <c r="E73" s="13">
        <v>42369</v>
      </c>
      <c r="F73" s="13">
        <v>42735</v>
      </c>
      <c r="G73" s="8">
        <v>5</v>
      </c>
      <c r="H73" s="8">
        <v>5</v>
      </c>
      <c r="I73" s="15">
        <v>190.2</v>
      </c>
      <c r="J73" s="8">
        <f t="shared" si="9"/>
        <v>4</v>
      </c>
      <c r="K73" s="8">
        <v>0</v>
      </c>
      <c r="L73" s="8">
        <v>4</v>
      </c>
      <c r="M73" s="7">
        <f t="shared" si="7"/>
        <v>126.3</v>
      </c>
      <c r="N73" s="7">
        <v>0</v>
      </c>
      <c r="O73" s="7">
        <v>126.3</v>
      </c>
      <c r="P73" s="32">
        <f t="shared" si="8"/>
        <v>5260873.5</v>
      </c>
      <c r="Q73" s="32">
        <v>2824770.81</v>
      </c>
      <c r="R73" s="32">
        <v>1321735.41</v>
      </c>
      <c r="S73" s="32">
        <v>1114367.28</v>
      </c>
      <c r="T73" s="7">
        <v>0</v>
      </c>
      <c r="U73" s="7">
        <v>0</v>
      </c>
      <c r="X73" s="40"/>
    </row>
    <row r="74" spans="1:24" ht="30.75" customHeight="1">
      <c r="A74" s="8">
        <v>14</v>
      </c>
      <c r="B74" s="18" t="s">
        <v>128</v>
      </c>
      <c r="C74" s="8" t="s">
        <v>55</v>
      </c>
      <c r="D74" s="13">
        <v>39049</v>
      </c>
      <c r="E74" s="13">
        <v>42369</v>
      </c>
      <c r="F74" s="13">
        <v>42735</v>
      </c>
      <c r="G74" s="8">
        <v>5</v>
      </c>
      <c r="H74" s="8">
        <v>5</v>
      </c>
      <c r="I74" s="8">
        <v>194.3</v>
      </c>
      <c r="J74" s="8">
        <f t="shared" si="9"/>
        <v>2</v>
      </c>
      <c r="K74" s="8">
        <v>0</v>
      </c>
      <c r="L74" s="8">
        <v>2</v>
      </c>
      <c r="M74" s="7">
        <f t="shared" si="7"/>
        <v>97.8</v>
      </c>
      <c r="N74" s="7">
        <v>0</v>
      </c>
      <c r="O74" s="7">
        <v>97.8</v>
      </c>
      <c r="P74" s="32">
        <f>Q74+R74+S74+T74+U74</f>
        <v>3760510.06</v>
      </c>
      <c r="Q74" s="32">
        <v>2187352.23</v>
      </c>
      <c r="R74" s="32">
        <v>1023481.57</v>
      </c>
      <c r="S74" s="32">
        <v>549676.26</v>
      </c>
      <c r="T74" s="7">
        <v>0</v>
      </c>
      <c r="U74" s="7">
        <v>0</v>
      </c>
      <c r="X74" s="40"/>
    </row>
    <row r="75" spans="1:24" ht="21" customHeight="1">
      <c r="A75" s="88" t="s">
        <v>168</v>
      </c>
      <c r="B75" s="88"/>
      <c r="C75" s="8"/>
      <c r="D75" s="13"/>
      <c r="E75" s="13"/>
      <c r="F75" s="13"/>
      <c r="G75" s="33">
        <f>G76+G77+G78+G79+G80+G81+G82+G83+G84+G85+G86+G87+G88</f>
        <v>77</v>
      </c>
      <c r="H75" s="33">
        <f aca="true" t="shared" si="10" ref="H75:S75">H76+H77+H78+H79+H80+H81+H82+H83+H84+H85+H86+H87+H88</f>
        <v>77</v>
      </c>
      <c r="I75" s="33">
        <f t="shared" si="10"/>
        <v>2078.7</v>
      </c>
      <c r="J75" s="33">
        <f t="shared" si="10"/>
        <v>35</v>
      </c>
      <c r="K75" s="33">
        <f t="shared" si="10"/>
        <v>2</v>
      </c>
      <c r="L75" s="33">
        <f t="shared" si="10"/>
        <v>33</v>
      </c>
      <c r="M75" s="33">
        <f t="shared" si="10"/>
        <v>1369.4</v>
      </c>
      <c r="N75" s="33">
        <f t="shared" si="10"/>
        <v>101.5</v>
      </c>
      <c r="O75" s="33">
        <f t="shared" si="10"/>
        <v>1267.9</v>
      </c>
      <c r="P75" s="41">
        <f>P76+P77+P78+P79+P80+P81+P82+P83+P84+P85+P86+P87+P88</f>
        <v>56608577</v>
      </c>
      <c r="Q75" s="33">
        <f t="shared" si="10"/>
        <v>31614129.71</v>
      </c>
      <c r="R75" s="33">
        <f t="shared" si="10"/>
        <v>13850681.93</v>
      </c>
      <c r="S75" s="67">
        <f t="shared" si="10"/>
        <v>11143765.36</v>
      </c>
      <c r="T75" s="7">
        <v>0</v>
      </c>
      <c r="U75" s="7">
        <v>0</v>
      </c>
      <c r="V75" s="1"/>
      <c r="W75" s="1"/>
      <c r="X75" s="40"/>
    </row>
    <row r="76" spans="1:24" s="47" customFormat="1" ht="21" customHeight="1">
      <c r="A76" s="49">
        <v>1</v>
      </c>
      <c r="B76" s="48" t="s">
        <v>96</v>
      </c>
      <c r="C76" s="42" t="s">
        <v>109</v>
      </c>
      <c r="D76" s="44">
        <v>38986</v>
      </c>
      <c r="E76" s="44">
        <v>42735</v>
      </c>
      <c r="F76" s="44">
        <v>43100</v>
      </c>
      <c r="G76" s="42">
        <v>5</v>
      </c>
      <c r="H76" s="42">
        <v>5</v>
      </c>
      <c r="I76" s="42">
        <v>201.5</v>
      </c>
      <c r="J76" s="42">
        <f aca="true" t="shared" si="11" ref="J76:J88">K76+L76</f>
        <v>3</v>
      </c>
      <c r="K76" s="42">
        <v>2</v>
      </c>
      <c r="L76" s="42">
        <v>1</v>
      </c>
      <c r="M76" s="45">
        <f aca="true" t="shared" si="12" ref="M76:M88">N76+O76</f>
        <v>157.4</v>
      </c>
      <c r="N76" s="45">
        <v>101.5</v>
      </c>
      <c r="O76" s="45">
        <v>55.9</v>
      </c>
      <c r="P76" s="91">
        <f>Q76+R76+S76</f>
        <v>6506637.93</v>
      </c>
      <c r="Q76" s="46">
        <v>3633754.93</v>
      </c>
      <c r="R76" s="46">
        <v>1592009.14</v>
      </c>
      <c r="S76" s="46">
        <v>1280873.86</v>
      </c>
      <c r="T76" s="45">
        <v>0</v>
      </c>
      <c r="U76" s="45">
        <v>0</v>
      </c>
      <c r="W76" s="71"/>
      <c r="X76" s="71"/>
    </row>
    <row r="77" spans="1:24" s="47" customFormat="1" ht="21" customHeight="1">
      <c r="A77" s="42">
        <v>2</v>
      </c>
      <c r="B77" s="48" t="s">
        <v>71</v>
      </c>
      <c r="C77" s="42" t="s">
        <v>72</v>
      </c>
      <c r="D77" s="44">
        <v>38986</v>
      </c>
      <c r="E77" s="64">
        <v>42978</v>
      </c>
      <c r="F77" s="64">
        <v>43100</v>
      </c>
      <c r="G77" s="42">
        <v>10</v>
      </c>
      <c r="H77" s="42">
        <v>10</v>
      </c>
      <c r="I77" s="51">
        <v>163</v>
      </c>
      <c r="J77" s="42">
        <f t="shared" si="11"/>
        <v>4</v>
      </c>
      <c r="K77" s="42">
        <v>0</v>
      </c>
      <c r="L77" s="42">
        <v>4</v>
      </c>
      <c r="M77" s="45">
        <f t="shared" si="12"/>
        <v>163</v>
      </c>
      <c r="N77" s="45">
        <v>0</v>
      </c>
      <c r="O77" s="45">
        <v>163</v>
      </c>
      <c r="P77" s="91">
        <f>Q77+R77+S77</f>
        <v>6738132.07</v>
      </c>
      <c r="Q77" s="46">
        <v>3763037.2</v>
      </c>
      <c r="R77" s="46">
        <v>1648649.89</v>
      </c>
      <c r="S77" s="46">
        <v>1326444.98</v>
      </c>
      <c r="T77" s="45">
        <v>0</v>
      </c>
      <c r="U77" s="45">
        <v>0</v>
      </c>
      <c r="W77" s="71"/>
      <c r="X77" s="71"/>
    </row>
    <row r="78" spans="1:24" s="47" customFormat="1" ht="33.75" customHeight="1">
      <c r="A78" s="49">
        <v>3</v>
      </c>
      <c r="B78" s="48" t="s">
        <v>119</v>
      </c>
      <c r="C78" s="42" t="s">
        <v>121</v>
      </c>
      <c r="D78" s="44">
        <v>39028</v>
      </c>
      <c r="E78" s="64">
        <v>42978</v>
      </c>
      <c r="F78" s="64">
        <v>43100</v>
      </c>
      <c r="G78" s="92">
        <v>6</v>
      </c>
      <c r="H78" s="92">
        <v>6</v>
      </c>
      <c r="I78" s="51">
        <v>182</v>
      </c>
      <c r="J78" s="42">
        <f t="shared" si="11"/>
        <v>3</v>
      </c>
      <c r="K78" s="42">
        <v>0</v>
      </c>
      <c r="L78" s="42">
        <v>3</v>
      </c>
      <c r="M78" s="45">
        <f t="shared" si="12"/>
        <v>137.1</v>
      </c>
      <c r="N78" s="45">
        <v>0</v>
      </c>
      <c r="O78" s="45">
        <v>137.1</v>
      </c>
      <c r="P78" s="91">
        <f aca="true" t="shared" si="13" ref="P78:P88">Q78+R78+S78</f>
        <v>5667471.82</v>
      </c>
      <c r="Q78" s="46">
        <v>3165106.75</v>
      </c>
      <c r="R78" s="46">
        <v>1386686.5</v>
      </c>
      <c r="S78" s="46">
        <v>1115678.57</v>
      </c>
      <c r="T78" s="45">
        <v>0</v>
      </c>
      <c r="U78" s="45">
        <v>0</v>
      </c>
      <c r="W78" s="71"/>
      <c r="X78" s="71"/>
    </row>
    <row r="79" spans="1:24" s="47" customFormat="1" ht="33.75" customHeight="1">
      <c r="A79" s="42">
        <v>4</v>
      </c>
      <c r="B79" s="48" t="s">
        <v>120</v>
      </c>
      <c r="C79" s="42" t="s">
        <v>122</v>
      </c>
      <c r="D79" s="44">
        <v>39031</v>
      </c>
      <c r="E79" s="44">
        <v>42735</v>
      </c>
      <c r="F79" s="44">
        <v>43100</v>
      </c>
      <c r="G79" s="49">
        <v>7</v>
      </c>
      <c r="H79" s="49">
        <v>7</v>
      </c>
      <c r="I79" s="49">
        <v>184.9</v>
      </c>
      <c r="J79" s="49">
        <v>2</v>
      </c>
      <c r="K79" s="49">
        <v>0</v>
      </c>
      <c r="L79" s="49">
        <v>2</v>
      </c>
      <c r="M79" s="52">
        <f t="shared" si="12"/>
        <v>123.9</v>
      </c>
      <c r="N79" s="52">
        <v>0</v>
      </c>
      <c r="O79" s="52">
        <v>123.9</v>
      </c>
      <c r="P79" s="91">
        <f t="shared" si="13"/>
        <v>5121807.13</v>
      </c>
      <c r="Q79" s="46">
        <v>2860369.99</v>
      </c>
      <c r="R79" s="46">
        <v>1253176.2</v>
      </c>
      <c r="S79" s="46">
        <v>1008260.94</v>
      </c>
      <c r="T79" s="45">
        <v>0</v>
      </c>
      <c r="U79" s="45">
        <v>0</v>
      </c>
      <c r="W79" s="71"/>
      <c r="X79" s="71"/>
    </row>
    <row r="80" spans="1:24" s="70" customFormat="1" ht="29.25" customHeight="1">
      <c r="A80" s="49">
        <v>5</v>
      </c>
      <c r="B80" s="43" t="s">
        <v>135</v>
      </c>
      <c r="C80" s="42" t="s">
        <v>143</v>
      </c>
      <c r="D80" s="44">
        <v>39041</v>
      </c>
      <c r="E80" s="44">
        <v>42735</v>
      </c>
      <c r="F80" s="44">
        <v>43100</v>
      </c>
      <c r="G80" s="42">
        <v>3</v>
      </c>
      <c r="H80" s="42">
        <v>3</v>
      </c>
      <c r="I80" s="42">
        <v>182.9</v>
      </c>
      <c r="J80" s="42">
        <f t="shared" si="11"/>
        <v>2</v>
      </c>
      <c r="K80" s="42">
        <v>0</v>
      </c>
      <c r="L80" s="42">
        <v>2</v>
      </c>
      <c r="M80" s="45">
        <f t="shared" si="12"/>
        <v>61.1</v>
      </c>
      <c r="N80" s="45">
        <v>0</v>
      </c>
      <c r="O80" s="45">
        <v>61.1</v>
      </c>
      <c r="P80" s="91">
        <f t="shared" si="13"/>
        <v>2525766.08</v>
      </c>
      <c r="Q80" s="46">
        <v>1410561.8</v>
      </c>
      <c r="R80" s="46">
        <v>617990.85</v>
      </c>
      <c r="S80" s="46">
        <v>497213.43</v>
      </c>
      <c r="T80" s="45">
        <v>0</v>
      </c>
      <c r="U80" s="45">
        <v>0</v>
      </c>
      <c r="V80" s="47"/>
      <c r="W80" s="71"/>
      <c r="X80" s="71"/>
    </row>
    <row r="81" spans="1:24" s="47" customFormat="1" ht="27" customHeight="1">
      <c r="A81" s="42">
        <v>6</v>
      </c>
      <c r="B81" s="43" t="s">
        <v>137</v>
      </c>
      <c r="C81" s="49" t="s">
        <v>145</v>
      </c>
      <c r="D81" s="64">
        <v>39041</v>
      </c>
      <c r="E81" s="44">
        <v>42735</v>
      </c>
      <c r="F81" s="44">
        <v>43100</v>
      </c>
      <c r="G81" s="49">
        <v>1</v>
      </c>
      <c r="H81" s="49">
        <v>1</v>
      </c>
      <c r="I81" s="49">
        <v>188.7</v>
      </c>
      <c r="J81" s="49">
        <f t="shared" si="11"/>
        <v>1</v>
      </c>
      <c r="K81" s="49">
        <v>0</v>
      </c>
      <c r="L81" s="49">
        <v>1</v>
      </c>
      <c r="M81" s="52">
        <f t="shared" si="12"/>
        <v>31.9</v>
      </c>
      <c r="N81" s="52">
        <v>0</v>
      </c>
      <c r="O81" s="52">
        <v>31.9</v>
      </c>
      <c r="P81" s="91">
        <f t="shared" si="13"/>
        <v>1318689.66</v>
      </c>
      <c r="Q81" s="46">
        <v>736447.16</v>
      </c>
      <c r="R81" s="46">
        <v>322649.89</v>
      </c>
      <c r="S81" s="46">
        <v>259592.61</v>
      </c>
      <c r="T81" s="45">
        <v>0</v>
      </c>
      <c r="U81" s="45">
        <v>0</v>
      </c>
      <c r="W81" s="71"/>
      <c r="X81" s="71"/>
    </row>
    <row r="82" spans="1:24" s="47" customFormat="1" ht="30.75" customHeight="1">
      <c r="A82" s="49">
        <v>7</v>
      </c>
      <c r="B82" s="48" t="s">
        <v>138</v>
      </c>
      <c r="C82" s="42" t="s">
        <v>146</v>
      </c>
      <c r="D82" s="44">
        <v>39041</v>
      </c>
      <c r="E82" s="44">
        <v>42735</v>
      </c>
      <c r="F82" s="44">
        <v>43100</v>
      </c>
      <c r="G82" s="42">
        <v>1</v>
      </c>
      <c r="H82" s="42">
        <v>1</v>
      </c>
      <c r="I82" s="42">
        <v>184.6</v>
      </c>
      <c r="J82" s="42">
        <f t="shared" si="11"/>
        <v>1</v>
      </c>
      <c r="K82" s="42">
        <v>0</v>
      </c>
      <c r="L82" s="42">
        <v>1</v>
      </c>
      <c r="M82" s="45">
        <f t="shared" si="12"/>
        <v>30.9</v>
      </c>
      <c r="N82" s="45">
        <v>0</v>
      </c>
      <c r="O82" s="45">
        <v>30.9</v>
      </c>
      <c r="P82" s="91">
        <f t="shared" si="13"/>
        <v>1277351.42</v>
      </c>
      <c r="Q82" s="46">
        <v>713361.04</v>
      </c>
      <c r="R82" s="46">
        <v>312535.47</v>
      </c>
      <c r="S82" s="46">
        <v>251454.91</v>
      </c>
      <c r="T82" s="45">
        <v>0</v>
      </c>
      <c r="U82" s="45">
        <v>0</v>
      </c>
      <c r="W82" s="71"/>
      <c r="X82" s="71"/>
    </row>
    <row r="83" spans="1:24" s="47" customFormat="1" ht="31.5" customHeight="1">
      <c r="A83" s="42">
        <v>8</v>
      </c>
      <c r="B83" s="48" t="s">
        <v>140</v>
      </c>
      <c r="C83" s="42" t="s">
        <v>147</v>
      </c>
      <c r="D83" s="44">
        <v>39041</v>
      </c>
      <c r="E83" s="44">
        <v>42735</v>
      </c>
      <c r="F83" s="44">
        <v>43100</v>
      </c>
      <c r="G83" s="42">
        <v>6</v>
      </c>
      <c r="H83" s="42">
        <v>6</v>
      </c>
      <c r="I83" s="42">
        <v>85.3</v>
      </c>
      <c r="J83" s="42">
        <f t="shared" si="11"/>
        <v>2</v>
      </c>
      <c r="K83" s="42">
        <v>0</v>
      </c>
      <c r="L83" s="42">
        <v>2</v>
      </c>
      <c r="M83" s="45">
        <f t="shared" si="12"/>
        <v>85.3</v>
      </c>
      <c r="N83" s="45">
        <v>0</v>
      </c>
      <c r="O83" s="45">
        <v>85.3</v>
      </c>
      <c r="P83" s="91">
        <f t="shared" si="13"/>
        <v>3526151.32</v>
      </c>
      <c r="Q83" s="46">
        <v>1969245.85</v>
      </c>
      <c r="R83" s="46">
        <v>862759.73</v>
      </c>
      <c r="S83" s="46">
        <v>694145.74</v>
      </c>
      <c r="T83" s="45">
        <v>0</v>
      </c>
      <c r="U83" s="45">
        <v>0</v>
      </c>
      <c r="W83" s="71"/>
      <c r="X83" s="71"/>
    </row>
    <row r="84" spans="1:24" s="47" customFormat="1" ht="31.5" customHeight="1">
      <c r="A84" s="49">
        <v>9</v>
      </c>
      <c r="B84" s="48" t="s">
        <v>139</v>
      </c>
      <c r="C84" s="42" t="s">
        <v>148</v>
      </c>
      <c r="D84" s="44">
        <v>39041</v>
      </c>
      <c r="E84" s="44">
        <v>42735</v>
      </c>
      <c r="F84" s="44">
        <v>43100</v>
      </c>
      <c r="G84" s="42">
        <v>6</v>
      </c>
      <c r="H84" s="42">
        <v>6</v>
      </c>
      <c r="I84" s="42">
        <v>71.9</v>
      </c>
      <c r="J84" s="92">
        <f t="shared" si="11"/>
        <v>1</v>
      </c>
      <c r="K84" s="42">
        <v>0</v>
      </c>
      <c r="L84" s="42">
        <v>1</v>
      </c>
      <c r="M84" s="45">
        <f t="shared" si="12"/>
        <v>36.3</v>
      </c>
      <c r="N84" s="45">
        <v>0</v>
      </c>
      <c r="O84" s="45">
        <v>36.3</v>
      </c>
      <c r="P84" s="91">
        <f t="shared" si="13"/>
        <v>1500577.88</v>
      </c>
      <c r="Q84" s="46">
        <v>838026.08</v>
      </c>
      <c r="R84" s="46">
        <v>367153.32</v>
      </c>
      <c r="S84" s="46">
        <v>295398.48</v>
      </c>
      <c r="T84" s="45">
        <v>0</v>
      </c>
      <c r="U84" s="45">
        <v>0</v>
      </c>
      <c r="W84" s="71"/>
      <c r="X84" s="71"/>
    </row>
    <row r="85" spans="1:24" s="47" customFormat="1" ht="34.5" customHeight="1">
      <c r="A85" s="42">
        <v>10</v>
      </c>
      <c r="B85" s="48" t="s">
        <v>115</v>
      </c>
      <c r="C85" s="42" t="s">
        <v>118</v>
      </c>
      <c r="D85" s="44">
        <v>39037</v>
      </c>
      <c r="E85" s="44">
        <v>42735</v>
      </c>
      <c r="F85" s="44">
        <v>43100</v>
      </c>
      <c r="G85" s="42">
        <v>12</v>
      </c>
      <c r="H85" s="42">
        <v>12</v>
      </c>
      <c r="I85" s="42">
        <v>185.2</v>
      </c>
      <c r="J85" s="42">
        <f t="shared" si="11"/>
        <v>5</v>
      </c>
      <c r="K85" s="42">
        <v>0</v>
      </c>
      <c r="L85" s="42">
        <v>5</v>
      </c>
      <c r="M85" s="45">
        <f t="shared" si="12"/>
        <v>185.2</v>
      </c>
      <c r="N85" s="45">
        <v>0</v>
      </c>
      <c r="O85" s="45">
        <v>185.2</v>
      </c>
      <c r="P85" s="91">
        <f t="shared" si="13"/>
        <v>7655840.85</v>
      </c>
      <c r="Q85" s="46">
        <v>4275549.02</v>
      </c>
      <c r="R85" s="46">
        <v>1873189.93</v>
      </c>
      <c r="S85" s="46">
        <v>1507101.9</v>
      </c>
      <c r="T85" s="45">
        <v>0</v>
      </c>
      <c r="U85" s="45">
        <v>0</v>
      </c>
      <c r="W85" s="71"/>
      <c r="X85" s="71"/>
    </row>
    <row r="86" spans="1:24" s="47" customFormat="1" ht="34.5" customHeight="1">
      <c r="A86" s="49">
        <v>11</v>
      </c>
      <c r="B86" s="48" t="s">
        <v>116</v>
      </c>
      <c r="C86" s="42" t="s">
        <v>117</v>
      </c>
      <c r="D86" s="50" t="s">
        <v>175</v>
      </c>
      <c r="E86" s="44">
        <v>42735</v>
      </c>
      <c r="F86" s="44">
        <v>43100</v>
      </c>
      <c r="G86" s="42">
        <v>3</v>
      </c>
      <c r="H86" s="42">
        <v>3</v>
      </c>
      <c r="I86" s="42">
        <v>81.1</v>
      </c>
      <c r="J86" s="42">
        <f t="shared" si="11"/>
        <v>2</v>
      </c>
      <c r="K86" s="42">
        <v>0</v>
      </c>
      <c r="L86" s="42">
        <v>2</v>
      </c>
      <c r="M86" s="45">
        <f t="shared" si="12"/>
        <v>81.1</v>
      </c>
      <c r="N86" s="45">
        <v>0</v>
      </c>
      <c r="O86" s="45">
        <v>81.1</v>
      </c>
      <c r="P86" s="91">
        <f t="shared" si="13"/>
        <v>3352530.73</v>
      </c>
      <c r="Q86" s="46">
        <v>1872284.15</v>
      </c>
      <c r="R86" s="46">
        <v>820279.18</v>
      </c>
      <c r="S86" s="46">
        <v>659967.4</v>
      </c>
      <c r="T86" s="45">
        <v>0</v>
      </c>
      <c r="U86" s="45">
        <v>0</v>
      </c>
      <c r="X86" s="71"/>
    </row>
    <row r="87" spans="1:24" s="47" customFormat="1" ht="30">
      <c r="A87" s="42">
        <v>12</v>
      </c>
      <c r="B87" s="43" t="s">
        <v>126</v>
      </c>
      <c r="C87" s="49" t="s">
        <v>131</v>
      </c>
      <c r="D87" s="64">
        <v>39049</v>
      </c>
      <c r="E87" s="44">
        <v>42735</v>
      </c>
      <c r="F87" s="44">
        <v>43100</v>
      </c>
      <c r="G87" s="49">
        <v>9</v>
      </c>
      <c r="H87" s="49">
        <v>9</v>
      </c>
      <c r="I87" s="49">
        <v>181.6</v>
      </c>
      <c r="J87" s="49">
        <f t="shared" si="11"/>
        <v>4</v>
      </c>
      <c r="K87" s="49">
        <v>0</v>
      </c>
      <c r="L87" s="49">
        <v>4</v>
      </c>
      <c r="M87" s="52">
        <f t="shared" si="12"/>
        <v>121.2</v>
      </c>
      <c r="N87" s="52">
        <v>0</v>
      </c>
      <c r="O87" s="52">
        <v>121.2</v>
      </c>
      <c r="P87" s="91">
        <f t="shared" si="13"/>
        <v>5010193.91</v>
      </c>
      <c r="Q87" s="46">
        <v>2798037.48</v>
      </c>
      <c r="R87" s="46">
        <v>1225867.28</v>
      </c>
      <c r="S87" s="46">
        <v>986289.15</v>
      </c>
      <c r="T87" s="45">
        <v>0</v>
      </c>
      <c r="U87" s="45">
        <v>0</v>
      </c>
      <c r="X87" s="71"/>
    </row>
    <row r="88" spans="1:24" s="47" customFormat="1" ht="30">
      <c r="A88" s="49">
        <v>13</v>
      </c>
      <c r="B88" s="48" t="s">
        <v>129</v>
      </c>
      <c r="C88" s="42" t="s">
        <v>133</v>
      </c>
      <c r="D88" s="44">
        <v>39049</v>
      </c>
      <c r="E88" s="44">
        <v>42735</v>
      </c>
      <c r="F88" s="44">
        <v>43100</v>
      </c>
      <c r="G88" s="42">
        <v>8</v>
      </c>
      <c r="H88" s="42">
        <v>8</v>
      </c>
      <c r="I88" s="51">
        <v>186</v>
      </c>
      <c r="J88" s="42">
        <f t="shared" si="11"/>
        <v>5</v>
      </c>
      <c r="K88" s="42">
        <v>0</v>
      </c>
      <c r="L88" s="42">
        <v>5</v>
      </c>
      <c r="M88" s="45">
        <f t="shared" si="12"/>
        <v>155</v>
      </c>
      <c r="N88" s="45">
        <v>0</v>
      </c>
      <c r="O88" s="45">
        <v>155</v>
      </c>
      <c r="P88" s="91">
        <f t="shared" si="13"/>
        <v>6407426.2</v>
      </c>
      <c r="Q88" s="46">
        <v>3578348.26</v>
      </c>
      <c r="R88" s="46">
        <v>1567734.55</v>
      </c>
      <c r="S88" s="46">
        <v>1261343.39</v>
      </c>
      <c r="T88" s="45">
        <v>0</v>
      </c>
      <c r="U88" s="45">
        <v>0</v>
      </c>
      <c r="X88" s="71"/>
    </row>
    <row r="89" spans="1:24" ht="15">
      <c r="A89" s="88" t="s">
        <v>169</v>
      </c>
      <c r="B89" s="88"/>
      <c r="C89" s="34" t="s">
        <v>25</v>
      </c>
      <c r="D89" s="34" t="s">
        <v>25</v>
      </c>
      <c r="E89" s="34" t="s">
        <v>25</v>
      </c>
      <c r="F89" s="34" t="s">
        <v>25</v>
      </c>
      <c r="G89" s="34">
        <f>G90+G91+G92+G93+G94+G95+G96</f>
        <v>44</v>
      </c>
      <c r="H89" s="34">
        <f aca="true" t="shared" si="14" ref="H89:S89">H90+H91+H92+H93+H94+H95+H96</f>
        <v>44</v>
      </c>
      <c r="I89" s="35">
        <f t="shared" si="14"/>
        <v>999.3</v>
      </c>
      <c r="J89" s="34">
        <f t="shared" si="14"/>
        <v>19</v>
      </c>
      <c r="K89" s="34">
        <f t="shared" si="14"/>
        <v>9</v>
      </c>
      <c r="L89" s="34">
        <f t="shared" si="14"/>
        <v>10</v>
      </c>
      <c r="M89" s="35">
        <f t="shared" si="14"/>
        <v>755.9</v>
      </c>
      <c r="N89" s="35">
        <f t="shared" si="14"/>
        <v>336</v>
      </c>
      <c r="O89" s="35">
        <f t="shared" si="14"/>
        <v>419.9</v>
      </c>
      <c r="P89" s="68">
        <f t="shared" si="14"/>
        <v>31180436.99</v>
      </c>
      <c r="Q89" s="69">
        <f t="shared" si="14"/>
        <v>16833635.24</v>
      </c>
      <c r="R89" s="69">
        <f t="shared" si="14"/>
        <v>8550374.19</v>
      </c>
      <c r="S89" s="68">
        <f t="shared" si="14"/>
        <v>5796427.56</v>
      </c>
      <c r="T89" s="7">
        <v>0</v>
      </c>
      <c r="U89" s="7">
        <v>0</v>
      </c>
      <c r="X89" s="40"/>
    </row>
    <row r="90" spans="1:24" ht="30">
      <c r="A90" s="8">
        <v>1</v>
      </c>
      <c r="B90" s="18" t="s">
        <v>77</v>
      </c>
      <c r="C90" s="8" t="s">
        <v>142</v>
      </c>
      <c r="D90" s="13">
        <v>38986</v>
      </c>
      <c r="E90" s="64">
        <v>42978</v>
      </c>
      <c r="F90" s="64">
        <v>43100</v>
      </c>
      <c r="G90" s="8">
        <v>20</v>
      </c>
      <c r="H90" s="8">
        <v>20</v>
      </c>
      <c r="I90" s="8">
        <v>195.1</v>
      </c>
      <c r="J90" s="8">
        <f aca="true" t="shared" si="15" ref="J90:J96">K90+L90</f>
        <v>6</v>
      </c>
      <c r="K90" s="8">
        <v>3</v>
      </c>
      <c r="L90" s="8">
        <v>3</v>
      </c>
      <c r="M90" s="7">
        <f aca="true" t="shared" si="16" ref="M90:M96">N90+O90</f>
        <v>195.1</v>
      </c>
      <c r="N90" s="7">
        <v>110</v>
      </c>
      <c r="O90" s="7">
        <v>85.1</v>
      </c>
      <c r="P90" s="46">
        <f>Q90+R90+S90</f>
        <v>8047761.95</v>
      </c>
      <c r="Q90" s="46">
        <v>4344810.48</v>
      </c>
      <c r="R90" s="46">
        <v>2206876.58</v>
      </c>
      <c r="S90" s="46">
        <v>1496074.89</v>
      </c>
      <c r="T90" s="7">
        <v>0</v>
      </c>
      <c r="U90" s="7">
        <v>0</v>
      </c>
      <c r="X90" s="40"/>
    </row>
    <row r="91" spans="1:24" ht="30">
      <c r="A91" s="8">
        <v>2</v>
      </c>
      <c r="B91" s="54" t="s">
        <v>95</v>
      </c>
      <c r="C91" s="60" t="s">
        <v>141</v>
      </c>
      <c r="D91" s="61">
        <v>38986</v>
      </c>
      <c r="E91" s="62">
        <v>42978</v>
      </c>
      <c r="F91" s="62">
        <v>43100</v>
      </c>
      <c r="G91" s="60">
        <v>3</v>
      </c>
      <c r="H91" s="60">
        <v>3</v>
      </c>
      <c r="I91" s="60">
        <f>170.9</f>
        <v>170.9</v>
      </c>
      <c r="J91" s="60">
        <f t="shared" si="15"/>
        <v>3</v>
      </c>
      <c r="K91" s="60">
        <v>2</v>
      </c>
      <c r="L91" s="60">
        <v>1</v>
      </c>
      <c r="M91" s="63">
        <f t="shared" si="16"/>
        <v>139.9</v>
      </c>
      <c r="N91" s="63">
        <v>86</v>
      </c>
      <c r="O91" s="63">
        <v>53.9</v>
      </c>
      <c r="P91" s="46">
        <f aca="true" t="shared" si="17" ref="P91:P96">Q91+R91+S91</f>
        <v>5770793.94</v>
      </c>
      <c r="Q91" s="46">
        <v>3115525.29</v>
      </c>
      <c r="R91" s="46">
        <v>1582480.95</v>
      </c>
      <c r="S91" s="46">
        <v>1072787.7</v>
      </c>
      <c r="T91" s="7">
        <v>0</v>
      </c>
      <c r="U91" s="7">
        <v>0</v>
      </c>
      <c r="W91" s="40"/>
      <c r="X91" s="40"/>
    </row>
    <row r="92" spans="1:24" ht="30">
      <c r="A92" s="8">
        <v>3</v>
      </c>
      <c r="B92" s="18" t="s">
        <v>91</v>
      </c>
      <c r="C92" s="8" t="s">
        <v>105</v>
      </c>
      <c r="D92" s="13">
        <v>38986</v>
      </c>
      <c r="E92" s="64">
        <v>42978</v>
      </c>
      <c r="F92" s="64">
        <v>43100</v>
      </c>
      <c r="G92" s="8">
        <v>6</v>
      </c>
      <c r="H92" s="8">
        <v>6</v>
      </c>
      <c r="I92" s="8">
        <v>87.6</v>
      </c>
      <c r="J92" s="8">
        <f t="shared" si="15"/>
        <v>3</v>
      </c>
      <c r="K92" s="8">
        <v>3</v>
      </c>
      <c r="L92" s="8">
        <v>0</v>
      </c>
      <c r="M92" s="7">
        <f t="shared" si="16"/>
        <v>87.6</v>
      </c>
      <c r="N92" s="7">
        <v>87.6</v>
      </c>
      <c r="O92" s="7">
        <v>0</v>
      </c>
      <c r="P92" s="46">
        <f t="shared" si="17"/>
        <v>3613449.24</v>
      </c>
      <c r="Q92" s="46">
        <v>1950822.13</v>
      </c>
      <c r="R92" s="46">
        <v>990888.71</v>
      </c>
      <c r="S92" s="46">
        <v>671738.4</v>
      </c>
      <c r="T92" s="7">
        <v>0</v>
      </c>
      <c r="U92" s="7">
        <v>0</v>
      </c>
      <c r="W92" s="40"/>
      <c r="X92" s="40"/>
    </row>
    <row r="93" spans="1:24" ht="15">
      <c r="A93" s="8">
        <v>4</v>
      </c>
      <c r="B93" s="18" t="s">
        <v>70</v>
      </c>
      <c r="C93" s="8" t="s">
        <v>30</v>
      </c>
      <c r="D93" s="13">
        <v>38986</v>
      </c>
      <c r="E93" s="64">
        <v>42978</v>
      </c>
      <c r="F93" s="64">
        <v>43100</v>
      </c>
      <c r="G93" s="12">
        <v>6</v>
      </c>
      <c r="H93" s="12">
        <v>6</v>
      </c>
      <c r="I93" s="8">
        <v>80.9</v>
      </c>
      <c r="J93" s="8">
        <f t="shared" si="15"/>
        <v>2</v>
      </c>
      <c r="K93" s="8">
        <v>0</v>
      </c>
      <c r="L93" s="8">
        <v>2</v>
      </c>
      <c r="M93" s="7">
        <f t="shared" si="16"/>
        <v>80.9</v>
      </c>
      <c r="N93" s="7">
        <v>0</v>
      </c>
      <c r="O93" s="7">
        <v>80.9</v>
      </c>
      <c r="P93" s="46">
        <f t="shared" si="17"/>
        <v>3337078.11</v>
      </c>
      <c r="Q93" s="46">
        <v>1801615.41</v>
      </c>
      <c r="R93" s="46">
        <v>915101.56</v>
      </c>
      <c r="S93" s="46">
        <v>620361.14</v>
      </c>
      <c r="T93" s="7">
        <v>0</v>
      </c>
      <c r="U93" s="7">
        <v>0</v>
      </c>
      <c r="W93" s="40"/>
      <c r="X93" s="40"/>
    </row>
    <row r="94" spans="1:24" ht="28.5" customHeight="1">
      <c r="A94" s="8">
        <v>5</v>
      </c>
      <c r="B94" s="54" t="s">
        <v>82</v>
      </c>
      <c r="C94" s="60" t="s">
        <v>85</v>
      </c>
      <c r="D94" s="61">
        <v>39041</v>
      </c>
      <c r="E94" s="62">
        <v>42978</v>
      </c>
      <c r="F94" s="62">
        <v>43100</v>
      </c>
      <c r="G94" s="60">
        <v>1</v>
      </c>
      <c r="H94" s="60">
        <v>1</v>
      </c>
      <c r="I94" s="60">
        <f>93.6</f>
        <v>93.6</v>
      </c>
      <c r="J94" s="60">
        <f t="shared" si="15"/>
        <v>1</v>
      </c>
      <c r="K94" s="60">
        <v>1</v>
      </c>
      <c r="L94" s="60">
        <v>0</v>
      </c>
      <c r="M94" s="63">
        <f>N94+O94</f>
        <v>52.4</v>
      </c>
      <c r="N94" s="63">
        <v>52.4</v>
      </c>
      <c r="O94" s="63">
        <v>0</v>
      </c>
      <c r="P94" s="46">
        <f t="shared" si="17"/>
        <v>2161469.64</v>
      </c>
      <c r="Q94" s="46">
        <v>1166930.13</v>
      </c>
      <c r="R94" s="46">
        <v>592723.39</v>
      </c>
      <c r="S94" s="46">
        <v>401816.12</v>
      </c>
      <c r="T94" s="7">
        <v>0</v>
      </c>
      <c r="U94" s="7">
        <v>0</v>
      </c>
      <c r="X94" s="40"/>
    </row>
    <row r="95" spans="1:24" s="47" customFormat="1" ht="30">
      <c r="A95" s="42">
        <v>6</v>
      </c>
      <c r="B95" s="43" t="s">
        <v>123</v>
      </c>
      <c r="C95" s="49" t="s">
        <v>124</v>
      </c>
      <c r="D95" s="64">
        <v>39050</v>
      </c>
      <c r="E95" s="64">
        <v>42978</v>
      </c>
      <c r="F95" s="64">
        <v>43100</v>
      </c>
      <c r="G95" s="49">
        <v>3</v>
      </c>
      <c r="H95" s="49">
        <v>3</v>
      </c>
      <c r="I95" s="93">
        <v>184</v>
      </c>
      <c r="J95" s="49">
        <f t="shared" si="15"/>
        <v>2</v>
      </c>
      <c r="K95" s="49">
        <v>0</v>
      </c>
      <c r="L95" s="49">
        <v>2</v>
      </c>
      <c r="M95" s="93">
        <f t="shared" si="16"/>
        <v>122.7</v>
      </c>
      <c r="N95" s="52">
        <v>0</v>
      </c>
      <c r="O95" s="52">
        <v>122.7</v>
      </c>
      <c r="P95" s="46">
        <f t="shared" si="17"/>
        <v>5061303.9</v>
      </c>
      <c r="Q95" s="46">
        <v>2732487.16</v>
      </c>
      <c r="R95" s="46">
        <v>1387922.89</v>
      </c>
      <c r="S95" s="46">
        <v>940893.85</v>
      </c>
      <c r="T95" s="45">
        <v>0</v>
      </c>
      <c r="U95" s="45">
        <v>0</v>
      </c>
      <c r="X95" s="71"/>
    </row>
    <row r="96" spans="1:24" s="47" customFormat="1" ht="30">
      <c r="A96" s="42">
        <v>7</v>
      </c>
      <c r="B96" s="43" t="s">
        <v>130</v>
      </c>
      <c r="C96" s="49" t="s">
        <v>134</v>
      </c>
      <c r="D96" s="64">
        <v>39050</v>
      </c>
      <c r="E96" s="64">
        <v>42978</v>
      </c>
      <c r="F96" s="64">
        <v>43100</v>
      </c>
      <c r="G96" s="49">
        <v>5</v>
      </c>
      <c r="H96" s="49">
        <v>5</v>
      </c>
      <c r="I96" s="49">
        <v>187.2</v>
      </c>
      <c r="J96" s="49">
        <f t="shared" si="15"/>
        <v>2</v>
      </c>
      <c r="K96" s="49">
        <v>0</v>
      </c>
      <c r="L96" s="49">
        <v>2</v>
      </c>
      <c r="M96" s="52">
        <f t="shared" si="16"/>
        <v>77.3</v>
      </c>
      <c r="N96" s="52">
        <v>0</v>
      </c>
      <c r="O96" s="52">
        <v>77.3</v>
      </c>
      <c r="P96" s="46">
        <f t="shared" si="17"/>
        <v>3188580.21</v>
      </c>
      <c r="Q96" s="46">
        <v>1721444.64</v>
      </c>
      <c r="R96" s="46">
        <v>874380.11</v>
      </c>
      <c r="S96" s="46">
        <v>592755.46</v>
      </c>
      <c r="T96" s="45">
        <v>0</v>
      </c>
      <c r="U96" s="45">
        <v>0</v>
      </c>
      <c r="X96" s="71"/>
    </row>
    <row r="97" spans="1:21" s="47" customFormat="1" ht="14.25">
      <c r="A97" s="94" t="s">
        <v>170</v>
      </c>
      <c r="B97" s="94"/>
      <c r="C97" s="69" t="s">
        <v>25</v>
      </c>
      <c r="D97" s="69" t="s">
        <v>25</v>
      </c>
      <c r="E97" s="69" t="s">
        <v>25</v>
      </c>
      <c r="F97" s="69" t="s">
        <v>25</v>
      </c>
      <c r="G97" s="69">
        <f>G98+G99+G100</f>
        <v>0</v>
      </c>
      <c r="H97" s="69">
        <f>H98+H99+H100</f>
        <v>0</v>
      </c>
      <c r="I97" s="68">
        <v>0</v>
      </c>
      <c r="J97" s="69">
        <f aca="true" t="shared" si="18" ref="J97:U97">J98+J99+J100</f>
        <v>0</v>
      </c>
      <c r="K97" s="69">
        <f t="shared" si="18"/>
        <v>0</v>
      </c>
      <c r="L97" s="69">
        <f t="shared" si="18"/>
        <v>0</v>
      </c>
      <c r="M97" s="68">
        <f t="shared" si="18"/>
        <v>0</v>
      </c>
      <c r="N97" s="68">
        <f t="shared" si="18"/>
        <v>0</v>
      </c>
      <c r="O97" s="68">
        <f t="shared" si="18"/>
        <v>0</v>
      </c>
      <c r="P97" s="68">
        <f t="shared" si="18"/>
        <v>0</v>
      </c>
      <c r="Q97" s="68">
        <f t="shared" si="18"/>
        <v>0</v>
      </c>
      <c r="R97" s="68">
        <f t="shared" si="18"/>
        <v>0</v>
      </c>
      <c r="S97" s="68">
        <f t="shared" si="18"/>
        <v>0</v>
      </c>
      <c r="T97" s="68">
        <f t="shared" si="18"/>
        <v>0</v>
      </c>
      <c r="U97" s="68">
        <f t="shared" si="18"/>
        <v>0</v>
      </c>
    </row>
    <row r="98" spans="1:21" ht="15">
      <c r="A98" s="8"/>
      <c r="B98" s="18"/>
      <c r="C98" s="8"/>
      <c r="D98" s="13"/>
      <c r="E98" s="13"/>
      <c r="F98" s="13"/>
      <c r="G98" s="8"/>
      <c r="H98" s="8"/>
      <c r="I98" s="8"/>
      <c r="J98" s="8"/>
      <c r="K98" s="8"/>
      <c r="L98" s="8"/>
      <c r="M98" s="7"/>
      <c r="N98" s="7"/>
      <c r="O98" s="7"/>
      <c r="P98" s="19"/>
      <c r="Q98" s="19"/>
      <c r="R98" s="19"/>
      <c r="S98" s="19"/>
      <c r="T98" s="7"/>
      <c r="U98" s="7"/>
    </row>
    <row r="99" spans="1:21" ht="15">
      <c r="A99" s="24"/>
      <c r="B99" s="36"/>
      <c r="C99" s="24"/>
      <c r="D99" s="26"/>
      <c r="E99" s="26"/>
      <c r="F99" s="26"/>
      <c r="G99" s="24"/>
      <c r="H99" s="24"/>
      <c r="I99" s="24"/>
      <c r="J99" s="24"/>
      <c r="K99" s="24"/>
      <c r="L99" s="24"/>
      <c r="M99" s="25"/>
      <c r="N99" s="25"/>
      <c r="O99" s="25"/>
      <c r="P99" s="19"/>
      <c r="Q99" s="19"/>
      <c r="R99" s="19"/>
      <c r="S99" s="19"/>
      <c r="T99" s="7"/>
      <c r="U99" s="7"/>
    </row>
    <row r="100" spans="1:21" ht="15">
      <c r="A100" s="8"/>
      <c r="B100" s="18"/>
      <c r="C100" s="8"/>
      <c r="D100" s="13"/>
      <c r="E100" s="13"/>
      <c r="F100" s="13"/>
      <c r="G100" s="8"/>
      <c r="H100" s="8"/>
      <c r="I100" s="8"/>
      <c r="J100" s="8"/>
      <c r="K100" s="8"/>
      <c r="L100" s="8"/>
      <c r="M100" s="7"/>
      <c r="N100" s="7"/>
      <c r="O100" s="7"/>
      <c r="P100" s="19"/>
      <c r="Q100" s="19"/>
      <c r="R100" s="19"/>
      <c r="S100" s="19"/>
      <c r="T100" s="7"/>
      <c r="U100" s="7"/>
    </row>
  </sheetData>
  <sheetProtection/>
  <mergeCells count="43">
    <mergeCell ref="A19:B19"/>
    <mergeCell ref="A60:B60"/>
    <mergeCell ref="A75:B75"/>
    <mergeCell ref="A89:B89"/>
    <mergeCell ref="A97:B97"/>
    <mergeCell ref="U13:U14"/>
    <mergeCell ref="C14:C15"/>
    <mergeCell ref="D14:D15"/>
    <mergeCell ref="A17:B17"/>
    <mergeCell ref="A18:B18"/>
    <mergeCell ref="G18:U18"/>
    <mergeCell ref="N13:N14"/>
    <mergeCell ref="O13:O14"/>
    <mergeCell ref="Q13:Q14"/>
    <mergeCell ref="R13:R14"/>
    <mergeCell ref="S13:S14"/>
    <mergeCell ref="T13:T14"/>
    <mergeCell ref="M11:O11"/>
    <mergeCell ref="P11:U11"/>
    <mergeCell ref="J12:J14"/>
    <mergeCell ref="K12:L12"/>
    <mergeCell ref="M12:M14"/>
    <mergeCell ref="N12:O12"/>
    <mergeCell ref="P12:P14"/>
    <mergeCell ref="Q12:U12"/>
    <mergeCell ref="K13:K14"/>
    <mergeCell ref="L13:L14"/>
    <mergeCell ref="A9:T10"/>
    <mergeCell ref="A11:A15"/>
    <mergeCell ref="B11:B15"/>
    <mergeCell ref="C11:D12"/>
    <mergeCell ref="E11:E15"/>
    <mergeCell ref="F11:F15"/>
    <mergeCell ref="G11:G14"/>
    <mergeCell ref="H11:H14"/>
    <mergeCell ref="I11:I14"/>
    <mergeCell ref="J11:L11"/>
    <mergeCell ref="A2:U2"/>
    <mergeCell ref="A3:U3"/>
    <mergeCell ref="A4:U4"/>
    <mergeCell ref="A5:U5"/>
    <mergeCell ref="A6:U6"/>
    <mergeCell ref="A7:U7"/>
  </mergeCells>
  <printOptions/>
  <pageMargins left="0.3937007874015748" right="0.31496062992125984" top="0.5118110236220472" bottom="0.5118110236220472" header="0.5118110236220472" footer="0.5118110236220472"/>
  <pageSetup horizontalDpi="600" verticalDpi="600" orientation="landscape" paperSize="9" scale="44" r:id="rId1"/>
  <rowBreaks count="2" manualBreakCount="2">
    <brk id="45" max="255" man="1"/>
    <brk id="88" max="255" man="1"/>
  </rowBreaks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2015-10-14T10:38:42Z</cp:lastPrinted>
  <dcterms:created xsi:type="dcterms:W3CDTF">1996-10-08T23:32:33Z</dcterms:created>
  <dcterms:modified xsi:type="dcterms:W3CDTF">2015-10-14T10:49:55Z</dcterms:modified>
  <cp:category/>
  <cp:version/>
  <cp:contentType/>
  <cp:contentStatus/>
</cp:coreProperties>
</file>