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185" i="1"/>
  <c r="F181"/>
  <c r="E59"/>
  <c r="F59"/>
  <c r="G59"/>
  <c r="H59"/>
  <c r="I59"/>
  <c r="J59"/>
  <c r="D59"/>
  <c r="J121"/>
  <c r="I121"/>
  <c r="H121"/>
  <c r="G121"/>
  <c r="F121"/>
  <c r="E121"/>
  <c r="D121"/>
  <c r="F80"/>
  <c r="F74"/>
  <c r="F73" s="1"/>
  <c r="F62"/>
  <c r="F11"/>
  <c r="G11"/>
  <c r="H11"/>
  <c r="I11"/>
  <c r="J11"/>
  <c r="E11"/>
  <c r="J55"/>
  <c r="I55"/>
  <c r="H55"/>
  <c r="G55"/>
  <c r="F55"/>
  <c r="E55"/>
  <c r="D55"/>
  <c r="F29"/>
  <c r="F14"/>
  <c r="F66"/>
  <c r="F60" s="1"/>
  <c r="F18"/>
  <c r="F12" s="1"/>
  <c r="F200"/>
  <c r="F199" s="1"/>
  <c r="F164"/>
  <c r="F163" s="1"/>
  <c r="J145"/>
  <c r="I145"/>
  <c r="H145"/>
  <c r="G145"/>
  <c r="F145"/>
  <c r="E145"/>
  <c r="D145"/>
  <c r="F104"/>
  <c r="F103" s="1"/>
  <c r="F89"/>
  <c r="F88" s="1"/>
  <c r="F83"/>
  <c r="F82" s="1"/>
  <c r="F71"/>
  <c r="F70" s="1"/>
  <c r="F61"/>
  <c r="F53"/>
  <c r="F52" s="1"/>
  <c r="F44"/>
  <c r="F43" s="1"/>
  <c r="F35"/>
  <c r="F34" s="1"/>
  <c r="F32"/>
  <c r="F31" s="1"/>
  <c r="E198"/>
  <c r="F198"/>
  <c r="G198"/>
  <c r="H198"/>
  <c r="I198"/>
  <c r="J198"/>
  <c r="J196" s="1"/>
  <c r="D198"/>
  <c r="E197"/>
  <c r="G197"/>
  <c r="H197"/>
  <c r="I197"/>
  <c r="J197"/>
  <c r="D197"/>
  <c r="J202"/>
  <c r="I202"/>
  <c r="H202"/>
  <c r="G202"/>
  <c r="F202"/>
  <c r="E202"/>
  <c r="D202"/>
  <c r="J199"/>
  <c r="I199"/>
  <c r="H199"/>
  <c r="G199"/>
  <c r="E199"/>
  <c r="D199"/>
  <c r="E188"/>
  <c r="F188"/>
  <c r="G188"/>
  <c r="H188"/>
  <c r="I188"/>
  <c r="J188"/>
  <c r="E189"/>
  <c r="F189"/>
  <c r="G189"/>
  <c r="H189"/>
  <c r="I189"/>
  <c r="J189"/>
  <c r="D189"/>
  <c r="D188"/>
  <c r="J193"/>
  <c r="I193"/>
  <c r="H193"/>
  <c r="G193"/>
  <c r="F193"/>
  <c r="E193"/>
  <c r="D193"/>
  <c r="J190"/>
  <c r="I190"/>
  <c r="H190"/>
  <c r="G190"/>
  <c r="F190"/>
  <c r="E190"/>
  <c r="D190"/>
  <c r="E177"/>
  <c r="F177"/>
  <c r="G177"/>
  <c r="H177"/>
  <c r="I177"/>
  <c r="J177"/>
  <c r="D177"/>
  <c r="E176"/>
  <c r="F176"/>
  <c r="G176"/>
  <c r="H176"/>
  <c r="I176"/>
  <c r="J176"/>
  <c r="D176"/>
  <c r="J184"/>
  <c r="I184"/>
  <c r="H184"/>
  <c r="G184"/>
  <c r="F184"/>
  <c r="E184"/>
  <c r="D184"/>
  <c r="J181"/>
  <c r="I181"/>
  <c r="H181"/>
  <c r="G181"/>
  <c r="E181"/>
  <c r="D181"/>
  <c r="J178"/>
  <c r="I178"/>
  <c r="H178"/>
  <c r="G178"/>
  <c r="F178"/>
  <c r="E178"/>
  <c r="D178"/>
  <c r="E126"/>
  <c r="F126"/>
  <c r="G126"/>
  <c r="H126"/>
  <c r="I126"/>
  <c r="J126"/>
  <c r="D126"/>
  <c r="E125"/>
  <c r="G125"/>
  <c r="H125"/>
  <c r="I125"/>
  <c r="J125"/>
  <c r="D125"/>
  <c r="J172"/>
  <c r="I172"/>
  <c r="H172"/>
  <c r="G172"/>
  <c r="F172"/>
  <c r="E172"/>
  <c r="D172"/>
  <c r="J169"/>
  <c r="I169"/>
  <c r="H169"/>
  <c r="G169"/>
  <c r="F169"/>
  <c r="E169"/>
  <c r="D169"/>
  <c r="J166"/>
  <c r="I166"/>
  <c r="H166"/>
  <c r="G166"/>
  <c r="F166"/>
  <c r="E166"/>
  <c r="D166"/>
  <c r="J163"/>
  <c r="I163"/>
  <c r="H163"/>
  <c r="G163"/>
  <c r="E163"/>
  <c r="D163"/>
  <c r="J160"/>
  <c r="I160"/>
  <c r="H160"/>
  <c r="G160"/>
  <c r="F160"/>
  <c r="E160"/>
  <c r="D160"/>
  <c r="J157"/>
  <c r="I157"/>
  <c r="H157"/>
  <c r="G157"/>
  <c r="F157"/>
  <c r="E157"/>
  <c r="D157"/>
  <c r="J154"/>
  <c r="I154"/>
  <c r="H154"/>
  <c r="G154"/>
  <c r="F154"/>
  <c r="E154"/>
  <c r="D154"/>
  <c r="J151"/>
  <c r="I151"/>
  <c r="H151"/>
  <c r="G151"/>
  <c r="F151"/>
  <c r="E151"/>
  <c r="D151"/>
  <c r="J148"/>
  <c r="I148"/>
  <c r="H148"/>
  <c r="G148"/>
  <c r="F148"/>
  <c r="E148"/>
  <c r="D148"/>
  <c r="J142"/>
  <c r="I142"/>
  <c r="H142"/>
  <c r="G142"/>
  <c r="F142"/>
  <c r="E142"/>
  <c r="D142"/>
  <c r="J139"/>
  <c r="I139"/>
  <c r="H139"/>
  <c r="G139"/>
  <c r="F139"/>
  <c r="E139"/>
  <c r="D139"/>
  <c r="J136"/>
  <c r="I136"/>
  <c r="H136"/>
  <c r="G136"/>
  <c r="F136"/>
  <c r="E136"/>
  <c r="D136"/>
  <c r="J133"/>
  <c r="I133"/>
  <c r="H133"/>
  <c r="G133"/>
  <c r="F133"/>
  <c r="E133"/>
  <c r="D133"/>
  <c r="D130"/>
  <c r="J130"/>
  <c r="I130"/>
  <c r="H130"/>
  <c r="G130"/>
  <c r="F130"/>
  <c r="E130"/>
  <c r="E127"/>
  <c r="F127"/>
  <c r="G127"/>
  <c r="H127"/>
  <c r="I127"/>
  <c r="J127"/>
  <c r="D127"/>
  <c r="E60"/>
  <c r="G60"/>
  <c r="H60"/>
  <c r="I60"/>
  <c r="J60"/>
  <c r="D60"/>
  <c r="E118"/>
  <c r="F118"/>
  <c r="G118"/>
  <c r="H118"/>
  <c r="I118"/>
  <c r="J118"/>
  <c r="D118"/>
  <c r="E115"/>
  <c r="F115"/>
  <c r="G115"/>
  <c r="H115"/>
  <c r="I115"/>
  <c r="J115"/>
  <c r="D115"/>
  <c r="E112"/>
  <c r="F112"/>
  <c r="G112"/>
  <c r="H112"/>
  <c r="I112"/>
  <c r="J112"/>
  <c r="D112"/>
  <c r="E109"/>
  <c r="F109"/>
  <c r="G109"/>
  <c r="H109"/>
  <c r="I109"/>
  <c r="J109"/>
  <c r="D109"/>
  <c r="E106"/>
  <c r="F106"/>
  <c r="G106"/>
  <c r="H106"/>
  <c r="I106"/>
  <c r="J106"/>
  <c r="D106"/>
  <c r="E103"/>
  <c r="G103"/>
  <c r="H103"/>
  <c r="I103"/>
  <c r="J103"/>
  <c r="D103"/>
  <c r="E100"/>
  <c r="F100"/>
  <c r="G100"/>
  <c r="H100"/>
  <c r="I100"/>
  <c r="J100"/>
  <c r="D100"/>
  <c r="E97"/>
  <c r="F97"/>
  <c r="G97"/>
  <c r="H97"/>
  <c r="I97"/>
  <c r="J97"/>
  <c r="D97"/>
  <c r="E94"/>
  <c r="F94"/>
  <c r="G94"/>
  <c r="H94"/>
  <c r="I94"/>
  <c r="J94"/>
  <c r="D94"/>
  <c r="E91"/>
  <c r="F91"/>
  <c r="G91"/>
  <c r="H91"/>
  <c r="I91"/>
  <c r="J91"/>
  <c r="D91"/>
  <c r="E88"/>
  <c r="G88"/>
  <c r="H88"/>
  <c r="I88"/>
  <c r="J88"/>
  <c r="D88"/>
  <c r="E85"/>
  <c r="F85"/>
  <c r="G85"/>
  <c r="H85"/>
  <c r="I85"/>
  <c r="J85"/>
  <c r="D85"/>
  <c r="E82"/>
  <c r="G82"/>
  <c r="H82"/>
  <c r="I82"/>
  <c r="J82"/>
  <c r="D82"/>
  <c r="E79"/>
  <c r="F79"/>
  <c r="G79"/>
  <c r="H79"/>
  <c r="I79"/>
  <c r="J79"/>
  <c r="D79"/>
  <c r="E76"/>
  <c r="F76"/>
  <c r="G76"/>
  <c r="H76"/>
  <c r="I76"/>
  <c r="J76"/>
  <c r="D76"/>
  <c r="E73"/>
  <c r="G73"/>
  <c r="H73"/>
  <c r="I73"/>
  <c r="J73"/>
  <c r="D73"/>
  <c r="E70"/>
  <c r="G70"/>
  <c r="H70"/>
  <c r="I70"/>
  <c r="J70"/>
  <c r="D70"/>
  <c r="E67"/>
  <c r="F67"/>
  <c r="G67"/>
  <c r="H67"/>
  <c r="I67"/>
  <c r="J67"/>
  <c r="D67"/>
  <c r="E64"/>
  <c r="F64"/>
  <c r="G64"/>
  <c r="H64"/>
  <c r="I64"/>
  <c r="J64"/>
  <c r="D64"/>
  <c r="E61"/>
  <c r="G61"/>
  <c r="H61"/>
  <c r="I61"/>
  <c r="J61"/>
  <c r="D61"/>
  <c r="E12"/>
  <c r="G12"/>
  <c r="H12"/>
  <c r="I12"/>
  <c r="J12"/>
  <c r="D12"/>
  <c r="D11"/>
  <c r="E52"/>
  <c r="G52"/>
  <c r="H52"/>
  <c r="I52"/>
  <c r="J52"/>
  <c r="D52"/>
  <c r="E49"/>
  <c r="F49"/>
  <c r="G49"/>
  <c r="H49"/>
  <c r="I49"/>
  <c r="J49"/>
  <c r="D49"/>
  <c r="E46"/>
  <c r="F46"/>
  <c r="G46"/>
  <c r="H46"/>
  <c r="I46"/>
  <c r="J46"/>
  <c r="D46"/>
  <c r="E43"/>
  <c r="G43"/>
  <c r="H43"/>
  <c r="I43"/>
  <c r="J43"/>
  <c r="D43"/>
  <c r="E40"/>
  <c r="F40"/>
  <c r="G40"/>
  <c r="H40"/>
  <c r="I40"/>
  <c r="J40"/>
  <c r="D40"/>
  <c r="E37"/>
  <c r="F37"/>
  <c r="G37"/>
  <c r="H37"/>
  <c r="I37"/>
  <c r="J37"/>
  <c r="D37"/>
  <c r="E34"/>
  <c r="G34"/>
  <c r="H34"/>
  <c r="I34"/>
  <c r="J34"/>
  <c r="D34"/>
  <c r="E31"/>
  <c r="G31"/>
  <c r="H31"/>
  <c r="I31"/>
  <c r="J31"/>
  <c r="D31"/>
  <c r="E28"/>
  <c r="F28"/>
  <c r="G28"/>
  <c r="H28"/>
  <c r="I28"/>
  <c r="J28"/>
  <c r="D28"/>
  <c r="E25"/>
  <c r="F25"/>
  <c r="G25"/>
  <c r="H25"/>
  <c r="I25"/>
  <c r="J25"/>
  <c r="D25"/>
  <c r="E22"/>
  <c r="F22"/>
  <c r="G22"/>
  <c r="H22"/>
  <c r="I22"/>
  <c r="J22"/>
  <c r="D22"/>
  <c r="E19"/>
  <c r="F19"/>
  <c r="G19"/>
  <c r="H19"/>
  <c r="I19"/>
  <c r="J19"/>
  <c r="D19"/>
  <c r="F197" l="1"/>
  <c r="F125"/>
  <c r="F9"/>
  <c r="I187"/>
  <c r="E187"/>
  <c r="D8"/>
  <c r="G8"/>
  <c r="D124"/>
  <c r="F187"/>
  <c r="F58"/>
  <c r="F10"/>
  <c r="I196"/>
  <c r="E196"/>
  <c r="J9"/>
  <c r="H8"/>
  <c r="G9"/>
  <c r="D196"/>
  <c r="I8"/>
  <c r="E8"/>
  <c r="H9"/>
  <c r="J8"/>
  <c r="I9"/>
  <c r="E9"/>
  <c r="G187"/>
  <c r="D9"/>
  <c r="D175"/>
  <c r="I175"/>
  <c r="G175"/>
  <c r="D187"/>
  <c r="J187"/>
  <c r="G196"/>
  <c r="H196"/>
  <c r="F196"/>
  <c r="H187"/>
  <c r="F124"/>
  <c r="I124"/>
  <c r="E175"/>
  <c r="E124"/>
  <c r="F175"/>
  <c r="H175"/>
  <c r="J175"/>
  <c r="H124"/>
  <c r="G124"/>
  <c r="J124"/>
  <c r="D58"/>
  <c r="I58"/>
  <c r="E58"/>
  <c r="J58"/>
  <c r="H58"/>
  <c r="G58"/>
  <c r="E16"/>
  <c r="F16"/>
  <c r="G16"/>
  <c r="H16"/>
  <c r="I16"/>
  <c r="J16"/>
  <c r="D16"/>
  <c r="E13"/>
  <c r="F13"/>
  <c r="G13"/>
  <c r="H13"/>
  <c r="I13"/>
  <c r="J13"/>
  <c r="D13"/>
  <c r="E10"/>
  <c r="G10"/>
  <c r="H10"/>
  <c r="I10"/>
  <c r="J10"/>
  <c r="D10"/>
  <c r="I7" l="1"/>
  <c r="F8"/>
  <c r="G7"/>
  <c r="E7"/>
  <c r="H7"/>
  <c r="D7"/>
  <c r="J7"/>
  <c r="F7"/>
</calcChain>
</file>

<file path=xl/sharedStrings.xml><?xml version="1.0" encoding="utf-8"?>
<sst xmlns="http://schemas.openxmlformats.org/spreadsheetml/2006/main" count="325" uniqueCount="125">
  <si>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</si>
  <si>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</si>
  <si>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</si>
  <si>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</si>
  <si>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</si>
  <si>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</si>
  <si>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</si>
  <si>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</si>
  <si>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</si>
  <si>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</si>
  <si>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</si>
  <si>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</si>
  <si>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</si>
  <si>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</si>
  <si>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</si>
  <si>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</si>
  <si>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</si>
  <si>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</si>
  <si>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</si>
  <si>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</si>
  <si>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</si>
  <si>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</si>
  <si>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</si>
  <si>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</si>
  <si>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</si>
  <si>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</si>
  <si>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</si>
  <si>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2.6.1. Выполнение противопожарных мероприятий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</si>
  <si>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</si>
  <si>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</si>
  <si>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</si>
  <si>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</si>
  <si>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</si>
  <si>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</si>
  <si>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</si>
  <si>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</si>
  <si>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</si>
  <si>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</si>
  <si>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</si>
  <si>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</si>
  <si>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</si>
  <si>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</si>
  <si>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</si>
  <si>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</si>
  <si>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</si>
  <si>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</si>
  <si>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</si>
  <si>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</si>
  <si>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</si>
  <si>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</si>
  <si>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</si>
  <si>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</si>
  <si>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</si>
  <si>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</si>
  <si>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</si>
  <si>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</si>
  <si>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</si>
  <si>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</si>
  <si>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</si>
  <si>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</si>
  <si>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</si>
  <si>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</si>
  <si>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</si>
  <si>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</si>
  <si>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</si>
  <si>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</si>
  <si>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</si>
  <si>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</si>
  <si>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</si>
  <si>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</si>
  <si>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</si>
  <si>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</si>
  <si>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</si>
  <si>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</si>
  <si>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</si>
  <si>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</si>
  <si>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</si>
  <si>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</si>
  <si>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</si>
  <si>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</si>
  <si>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</si>
  <si>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</si>
  <si>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</si>
  <si>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</si>
  <si>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</si>
  <si>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</si>
  <si>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</si>
  <si>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</si>
  <si>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</si>
  <si>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</si>
  <si>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</si>
  <si>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</si>
  <si>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</si>
  <si>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</si>
  <si>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</si>
  <si>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</si>
  <si>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</si>
  <si>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</si>
  <si>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</si>
  <si>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</si>
  <si>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</si>
  <si>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</si>
  <si>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</si>
  <si>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</si>
  <si>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</si>
  <si>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</si>
  <si>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</si>
  <si>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</si>
  <si>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</si>
  <si>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</si>
  <si>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</si>
  <si>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</si>
  <si>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</si>
  <si>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</si>
  <si>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</si>
  <si>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</si>
  <si>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</si>
  <si>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</si>
  <si>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Приложение 2</t>
  </si>
  <si>
    <t>"Приложение 5</t>
  </si>
  <si>
    <t>к Муниципальной программе "Развитие образования в Княжпогостском районе"</t>
  </si>
  <si>
    <t>1.14.</t>
  </si>
  <si>
    <t>Исполнение штрафных санкций надзорных и контролирующих органов</t>
  </si>
  <si>
    <t>2.17.</t>
  </si>
  <si>
    <t xml:space="preserve">к постановлению администрации МР                                                         "Княжпогостский" от 06.06.2016 г. № 202 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</si>
</sst>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4"/>
  <sheetViews>
    <sheetView tabSelected="1" zoomScaleNormal="100" workbookViewId="0">
      <selection activeCell="M9" sqref="M9"/>
    </sheetView>
  </sheetViews>
  <sheetFormatPr defaultColWidth="8.85546875" defaultRowHeight="15"/>
  <cols>
    <col min="1" max="1" width="17" style="9" customWidth="1"/>
    <col min="2" max="2" width="32.7109375" style="9" customWidth="1"/>
    <col min="3" max="3" width="28.7109375" style="9" customWidth="1"/>
    <col min="4" max="5" width="11" style="9" customWidth="1"/>
    <col min="6" max="6" width="11" style="10" customWidth="1"/>
    <col min="7" max="10" width="11" style="9" customWidth="1"/>
    <col min="11" max="16384" width="8.85546875" style="9"/>
  </cols>
  <sheetData>
    <row r="1" spans="1:10" ht="30" customHeight="1">
      <c r="E1" s="33" t="s">
        <v>118</v>
      </c>
      <c r="F1" s="33"/>
      <c r="G1" s="33"/>
      <c r="H1" s="33"/>
      <c r="I1" s="33"/>
      <c r="J1" s="33"/>
    </row>
    <row r="2" spans="1:10" ht="27.75" customHeight="1">
      <c r="E2" s="34" t="s">
        <v>124</v>
      </c>
      <c r="F2" s="34"/>
      <c r="G2" s="34"/>
      <c r="H2" s="34"/>
      <c r="I2" s="34"/>
      <c r="J2" s="34"/>
    </row>
    <row r="3" spans="1:10" ht="30.75" customHeight="1">
      <c r="E3" s="33" t="s">
        <v>119</v>
      </c>
      <c r="F3" s="33"/>
      <c r="G3" s="33"/>
      <c r="H3" s="33"/>
      <c r="I3" s="33"/>
      <c r="J3" s="33"/>
    </row>
    <row r="4" spans="1:10" ht="40.5" customHeight="1">
      <c r="G4" s="37" t="s">
        <v>120</v>
      </c>
      <c r="H4" s="37"/>
      <c r="I4" s="37"/>
      <c r="J4" s="37"/>
    </row>
    <row r="5" spans="1:10" s="11" customFormat="1" ht="13.9" customHeight="1">
      <c r="A5" s="35" t="s">
        <v>0</v>
      </c>
      <c r="B5" s="35" t="s">
        <v>1</v>
      </c>
      <c r="C5" s="35" t="s">
        <v>69</v>
      </c>
      <c r="D5" s="38"/>
      <c r="E5" s="38"/>
      <c r="F5" s="38"/>
      <c r="G5" s="38"/>
      <c r="H5" s="38"/>
      <c r="I5" s="38"/>
      <c r="J5" s="38"/>
    </row>
    <row r="6" spans="1:10" s="11" customFormat="1" ht="15" customHeight="1">
      <c r="A6" s="36"/>
      <c r="B6" s="36"/>
      <c r="C6" s="36"/>
      <c r="D6" s="12">
        <v>2014</v>
      </c>
      <c r="E6" s="12">
        <v>2015</v>
      </c>
      <c r="F6" s="3">
        <v>2016</v>
      </c>
      <c r="G6" s="12">
        <v>2017</v>
      </c>
      <c r="H6" s="12">
        <v>2018</v>
      </c>
      <c r="I6" s="12">
        <v>2019</v>
      </c>
      <c r="J6" s="12">
        <v>2020</v>
      </c>
    </row>
    <row r="7" spans="1:10" s="15" customFormat="1" ht="14.25">
      <c r="A7" s="39" t="s">
        <v>2</v>
      </c>
      <c r="B7" s="39" t="s">
        <v>3</v>
      </c>
      <c r="C7" s="13" t="s">
        <v>70</v>
      </c>
      <c r="D7" s="14">
        <f>D10+D58+D124+D175+D187+D196</f>
        <v>386844.49999999994</v>
      </c>
      <c r="E7" s="14">
        <f t="shared" ref="E7:J7" si="0">E10+E58+E124+E175+E187+E196</f>
        <v>390549</v>
      </c>
      <c r="F7" s="4">
        <f t="shared" si="0"/>
        <v>360062.19999999995</v>
      </c>
      <c r="G7" s="14">
        <f t="shared" si="0"/>
        <v>346962</v>
      </c>
      <c r="H7" s="14">
        <f t="shared" si="0"/>
        <v>346244.4</v>
      </c>
      <c r="I7" s="14">
        <f t="shared" si="0"/>
        <v>0</v>
      </c>
      <c r="J7" s="14">
        <f t="shared" si="0"/>
        <v>0</v>
      </c>
    </row>
    <row r="8" spans="1:10" s="15" customFormat="1">
      <c r="A8" s="40"/>
      <c r="B8" s="40"/>
      <c r="C8" s="16" t="s">
        <v>71</v>
      </c>
      <c r="D8" s="8">
        <f>D11+D59+D125+D176+D188+D197</f>
        <v>139442.30000000002</v>
      </c>
      <c r="E8" s="8">
        <f t="shared" ref="E8:J8" si="1">E11+E59+E125+E176+E188+E197</f>
        <v>141030.20000000001</v>
      </c>
      <c r="F8" s="5">
        <f t="shared" si="1"/>
        <v>133711.20000000001</v>
      </c>
      <c r="G8" s="8">
        <f t="shared" si="1"/>
        <v>129277.5</v>
      </c>
      <c r="H8" s="8">
        <f t="shared" si="1"/>
        <v>129277.5</v>
      </c>
      <c r="I8" s="8">
        <f t="shared" si="1"/>
        <v>0</v>
      </c>
      <c r="J8" s="8">
        <f t="shared" si="1"/>
        <v>0</v>
      </c>
    </row>
    <row r="9" spans="1:10" s="15" customFormat="1" ht="30">
      <c r="A9" s="41"/>
      <c r="B9" s="41"/>
      <c r="C9" s="16" t="s">
        <v>72</v>
      </c>
      <c r="D9" s="8">
        <f>D12+D60+D126+D177+D189+D198</f>
        <v>247402.19999999998</v>
      </c>
      <c r="E9" s="8">
        <f t="shared" ref="E9:J9" si="2">E12+E60+E126+E177+E189+E198</f>
        <v>249518.80000000002</v>
      </c>
      <c r="F9" s="5">
        <f t="shared" si="2"/>
        <v>226351</v>
      </c>
      <c r="G9" s="8">
        <f t="shared" si="2"/>
        <v>217684.5</v>
      </c>
      <c r="H9" s="8">
        <f t="shared" si="2"/>
        <v>216966.90000000002</v>
      </c>
      <c r="I9" s="8">
        <f t="shared" si="2"/>
        <v>0</v>
      </c>
      <c r="J9" s="8">
        <f t="shared" si="2"/>
        <v>0</v>
      </c>
    </row>
    <row r="10" spans="1:10" s="17" customFormat="1">
      <c r="A10" s="22" t="s">
        <v>4</v>
      </c>
      <c r="B10" s="28" t="s">
        <v>5</v>
      </c>
      <c r="C10" s="2" t="s">
        <v>70</v>
      </c>
      <c r="D10" s="1">
        <f>SUM(D11:D12)</f>
        <v>140952.09999999998</v>
      </c>
      <c r="E10" s="1">
        <f t="shared" ref="E10:J10" si="3">SUM(E11:E12)</f>
        <v>119768.20000000001</v>
      </c>
      <c r="F10" s="6">
        <f t="shared" si="3"/>
        <v>118896</v>
      </c>
      <c r="G10" s="1">
        <f t="shared" si="3"/>
        <v>117758.70000000001</v>
      </c>
      <c r="H10" s="1">
        <f t="shared" si="3"/>
        <v>117926.9</v>
      </c>
      <c r="I10" s="1">
        <f t="shared" si="3"/>
        <v>0</v>
      </c>
      <c r="J10" s="1">
        <f t="shared" si="3"/>
        <v>0</v>
      </c>
    </row>
    <row r="11" spans="1:10" s="17" customFormat="1">
      <c r="A11" s="23"/>
      <c r="B11" s="28"/>
      <c r="C11" s="2" t="s">
        <v>71</v>
      </c>
      <c r="D11" s="1">
        <f>D14+D17+D20+D23+D26+D29+D32+D35+D38+D41+D44+D47+D50+D53</f>
        <v>45341.5</v>
      </c>
      <c r="E11" s="1">
        <f>E14+E17+E20+E23+E26+E29+E32+E35+E38+E41+E44+E47+E50+E53+E56</f>
        <v>41213.300000000003</v>
      </c>
      <c r="F11" s="1">
        <f t="shared" ref="F11:J11" si="4">F14+F17+F20+F23+F26+F29+F32+F35+F38+F41+F44+F47+F50+F53+F56</f>
        <v>41281</v>
      </c>
      <c r="G11" s="1">
        <f t="shared" si="4"/>
        <v>39898.9</v>
      </c>
      <c r="H11" s="1">
        <f t="shared" si="4"/>
        <v>39898.9</v>
      </c>
      <c r="I11" s="1">
        <f t="shared" si="4"/>
        <v>0</v>
      </c>
      <c r="J11" s="1">
        <f t="shared" si="4"/>
        <v>0</v>
      </c>
    </row>
    <row r="12" spans="1:10" s="17" customFormat="1" ht="30">
      <c r="A12" s="24"/>
      <c r="B12" s="28"/>
      <c r="C12" s="2" t="s">
        <v>72</v>
      </c>
      <c r="D12" s="1">
        <f>D15+D18+D21+D24+D27+D30+D33+D36+D39+D42+D45+D48+D51+D54</f>
        <v>95610.599999999991</v>
      </c>
      <c r="E12" s="1">
        <f t="shared" ref="E12:J12" si="5">E15+E18+E21+E24+E27+E30+E33+E36+E39+E42+E45+E48+E51+E54</f>
        <v>78554.900000000009</v>
      </c>
      <c r="F12" s="6">
        <f t="shared" si="5"/>
        <v>77615</v>
      </c>
      <c r="G12" s="1">
        <f t="shared" si="5"/>
        <v>77859.8</v>
      </c>
      <c r="H12" s="1">
        <f t="shared" si="5"/>
        <v>78028</v>
      </c>
      <c r="I12" s="1">
        <f t="shared" si="5"/>
        <v>0</v>
      </c>
      <c r="J12" s="1">
        <f t="shared" si="5"/>
        <v>0</v>
      </c>
    </row>
    <row r="13" spans="1:10" ht="24" customHeight="1">
      <c r="A13" s="19" t="s">
        <v>73</v>
      </c>
      <c r="B13" s="19" t="s">
        <v>6</v>
      </c>
      <c r="C13" s="7" t="s">
        <v>70</v>
      </c>
      <c r="D13" s="8">
        <f>SUM(D14:D15)</f>
        <v>40844.6</v>
      </c>
      <c r="E13" s="8">
        <f t="shared" ref="E13:J13" si="6">SUM(E14:E15)</f>
        <v>34832.400000000001</v>
      </c>
      <c r="F13" s="5">
        <f t="shared" si="6"/>
        <v>37110.1</v>
      </c>
      <c r="G13" s="8">
        <f t="shared" si="6"/>
        <v>37529.9</v>
      </c>
      <c r="H13" s="8">
        <f t="shared" si="6"/>
        <v>37529.9</v>
      </c>
      <c r="I13" s="8">
        <f t="shared" si="6"/>
        <v>0</v>
      </c>
      <c r="J13" s="8">
        <f t="shared" si="6"/>
        <v>0</v>
      </c>
    </row>
    <row r="14" spans="1:10" ht="24" customHeight="1">
      <c r="A14" s="20"/>
      <c r="B14" s="20"/>
      <c r="C14" s="7" t="s">
        <v>71</v>
      </c>
      <c r="D14" s="8">
        <v>40844.6</v>
      </c>
      <c r="E14" s="8">
        <v>34832.400000000001</v>
      </c>
      <c r="F14" s="5">
        <f>37819.7-500-209.6</f>
        <v>37110.1</v>
      </c>
      <c r="G14" s="8">
        <v>37529.9</v>
      </c>
      <c r="H14" s="8">
        <v>37529.9</v>
      </c>
      <c r="I14" s="8">
        <v>0</v>
      </c>
      <c r="J14" s="8">
        <v>0</v>
      </c>
    </row>
    <row r="15" spans="1:10" ht="28.5" customHeight="1">
      <c r="A15" s="20"/>
      <c r="B15" s="21"/>
      <c r="C15" s="7" t="s">
        <v>72</v>
      </c>
      <c r="D15" s="8"/>
      <c r="E15" s="8"/>
      <c r="F15" s="5"/>
      <c r="G15" s="8"/>
      <c r="H15" s="8"/>
      <c r="I15" s="8"/>
      <c r="J15" s="8"/>
    </row>
    <row r="16" spans="1:10" ht="24" customHeight="1">
      <c r="A16" s="20"/>
      <c r="B16" s="19" t="s">
        <v>7</v>
      </c>
      <c r="C16" s="7" t="s">
        <v>70</v>
      </c>
      <c r="D16" s="8">
        <f>SUM(D17:D18)</f>
        <v>92730.4</v>
      </c>
      <c r="E16" s="8">
        <f t="shared" ref="E16:J16" si="7">SUM(E17:E18)</f>
        <v>72773.3</v>
      </c>
      <c r="F16" s="5">
        <f t="shared" si="7"/>
        <v>73019.600000000006</v>
      </c>
      <c r="G16" s="8">
        <f t="shared" si="7"/>
        <v>73019.600000000006</v>
      </c>
      <c r="H16" s="8">
        <f t="shared" si="7"/>
        <v>73019.600000000006</v>
      </c>
      <c r="I16" s="8">
        <f t="shared" si="7"/>
        <v>0</v>
      </c>
      <c r="J16" s="8">
        <f t="shared" si="7"/>
        <v>0</v>
      </c>
    </row>
    <row r="17" spans="1:10" ht="24" customHeight="1">
      <c r="A17" s="20"/>
      <c r="B17" s="20"/>
      <c r="C17" s="7" t="s">
        <v>71</v>
      </c>
      <c r="D17" s="8"/>
      <c r="E17" s="8"/>
      <c r="F17" s="5"/>
      <c r="G17" s="8"/>
      <c r="H17" s="8"/>
      <c r="I17" s="8"/>
      <c r="J17" s="8"/>
    </row>
    <row r="18" spans="1:10" ht="27.75" customHeight="1">
      <c r="A18" s="21"/>
      <c r="B18" s="21"/>
      <c r="C18" s="7" t="s">
        <v>72</v>
      </c>
      <c r="D18" s="8">
        <v>92730.4</v>
      </c>
      <c r="E18" s="8">
        <v>72773.3</v>
      </c>
      <c r="F18" s="5">
        <f>77019.6-4000</f>
        <v>73019.600000000006</v>
      </c>
      <c r="G18" s="8">
        <v>73019.600000000006</v>
      </c>
      <c r="H18" s="8">
        <v>73019.600000000006</v>
      </c>
      <c r="I18" s="8">
        <v>0</v>
      </c>
      <c r="J18" s="8">
        <v>0</v>
      </c>
    </row>
    <row r="19" spans="1:10" ht="13.9" customHeight="1">
      <c r="A19" s="19" t="s">
        <v>74</v>
      </c>
      <c r="B19" s="19" t="s">
        <v>8</v>
      </c>
      <c r="C19" s="7" t="s">
        <v>70</v>
      </c>
      <c r="D19" s="8">
        <f>SUM(D20:D21)</f>
        <v>0</v>
      </c>
      <c r="E19" s="8">
        <f t="shared" ref="E19:J19" si="8">SUM(E20:E21)</f>
        <v>0</v>
      </c>
      <c r="F19" s="5">
        <f t="shared" si="8"/>
        <v>0</v>
      </c>
      <c r="G19" s="8">
        <f t="shared" si="8"/>
        <v>0</v>
      </c>
      <c r="H19" s="8">
        <f t="shared" si="8"/>
        <v>0</v>
      </c>
      <c r="I19" s="8">
        <f t="shared" si="8"/>
        <v>0</v>
      </c>
      <c r="J19" s="8">
        <f t="shared" si="8"/>
        <v>0</v>
      </c>
    </row>
    <row r="20" spans="1:10" ht="13.9" customHeight="1">
      <c r="A20" s="20"/>
      <c r="B20" s="20"/>
      <c r="C20" s="7" t="s">
        <v>71</v>
      </c>
      <c r="D20" s="8"/>
      <c r="E20" s="8"/>
      <c r="F20" s="5"/>
      <c r="G20" s="8"/>
      <c r="H20" s="8"/>
      <c r="I20" s="8"/>
      <c r="J20" s="8"/>
    </row>
    <row r="21" spans="1:10" ht="13.9" customHeight="1">
      <c r="A21" s="20"/>
      <c r="B21" s="21"/>
      <c r="C21" s="7" t="s">
        <v>72</v>
      </c>
      <c r="D21" s="8"/>
      <c r="E21" s="8"/>
      <c r="F21" s="5"/>
      <c r="G21" s="8"/>
      <c r="H21" s="8"/>
      <c r="I21" s="8"/>
      <c r="J21" s="8"/>
    </row>
    <row r="22" spans="1:10" ht="33" customHeight="1">
      <c r="A22" s="20"/>
      <c r="B22" s="19" t="s">
        <v>9</v>
      </c>
      <c r="C22" s="7" t="s">
        <v>70</v>
      </c>
      <c r="D22" s="8">
        <f>SUM(D23:D24)</f>
        <v>103.2</v>
      </c>
      <c r="E22" s="8">
        <f t="shared" ref="E22:J22" si="9">SUM(E23:E24)</f>
        <v>0</v>
      </c>
      <c r="F22" s="5">
        <f t="shared" si="9"/>
        <v>0</v>
      </c>
      <c r="G22" s="8">
        <f t="shared" si="9"/>
        <v>0</v>
      </c>
      <c r="H22" s="8">
        <f t="shared" si="9"/>
        <v>0</v>
      </c>
      <c r="I22" s="8">
        <f t="shared" si="9"/>
        <v>0</v>
      </c>
      <c r="J22" s="8">
        <f t="shared" si="9"/>
        <v>0</v>
      </c>
    </row>
    <row r="23" spans="1:10" ht="33" customHeight="1">
      <c r="A23" s="20"/>
      <c r="B23" s="20"/>
      <c r="C23" s="7" t="s">
        <v>71</v>
      </c>
      <c r="D23" s="8"/>
      <c r="E23" s="8"/>
      <c r="F23" s="5"/>
      <c r="G23" s="8"/>
      <c r="H23" s="8"/>
      <c r="I23" s="8"/>
      <c r="J23" s="8"/>
    </row>
    <row r="24" spans="1:10" ht="33" customHeight="1">
      <c r="A24" s="21"/>
      <c r="B24" s="21"/>
      <c r="C24" s="7" t="s">
        <v>72</v>
      </c>
      <c r="D24" s="8">
        <v>103.2</v>
      </c>
      <c r="E24" s="8">
        <v>0</v>
      </c>
      <c r="F24" s="5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42" customHeight="1">
      <c r="A25" s="19" t="s">
        <v>75</v>
      </c>
      <c r="B25" s="29" t="s">
        <v>10</v>
      </c>
      <c r="C25" s="7" t="s">
        <v>70</v>
      </c>
      <c r="D25" s="8">
        <f>SUM(D26:D27)</f>
        <v>2540.1</v>
      </c>
      <c r="E25" s="8">
        <f t="shared" ref="E25:J25" si="10">SUM(E26:E27)</f>
        <v>5781.6</v>
      </c>
      <c r="F25" s="5">
        <f t="shared" si="10"/>
        <v>4595.3999999999996</v>
      </c>
      <c r="G25" s="8">
        <f t="shared" si="10"/>
        <v>4840.2</v>
      </c>
      <c r="H25" s="8">
        <f t="shared" si="10"/>
        <v>5008.3999999999996</v>
      </c>
      <c r="I25" s="8">
        <f t="shared" si="10"/>
        <v>0</v>
      </c>
      <c r="J25" s="8">
        <f t="shared" si="10"/>
        <v>0</v>
      </c>
    </row>
    <row r="26" spans="1:10" ht="42" customHeight="1">
      <c r="A26" s="20"/>
      <c r="B26" s="29"/>
      <c r="C26" s="7" t="s">
        <v>71</v>
      </c>
      <c r="D26" s="8"/>
      <c r="E26" s="8"/>
      <c r="F26" s="5"/>
      <c r="G26" s="8"/>
      <c r="H26" s="8"/>
      <c r="I26" s="8"/>
      <c r="J26" s="8"/>
    </row>
    <row r="27" spans="1:10" ht="42" customHeight="1">
      <c r="A27" s="21"/>
      <c r="B27" s="29"/>
      <c r="C27" s="7" t="s">
        <v>72</v>
      </c>
      <c r="D27" s="8">
        <v>2540.1</v>
      </c>
      <c r="E27" s="8">
        <v>5781.6</v>
      </c>
      <c r="F27" s="5">
        <v>4595.3999999999996</v>
      </c>
      <c r="G27" s="8">
        <v>4840.2</v>
      </c>
      <c r="H27" s="8">
        <v>5008.3999999999996</v>
      </c>
      <c r="I27" s="8">
        <v>0</v>
      </c>
      <c r="J27" s="8">
        <v>0</v>
      </c>
    </row>
    <row r="28" spans="1:10">
      <c r="A28" s="19" t="s">
        <v>76</v>
      </c>
      <c r="B28" s="19" t="s">
        <v>11</v>
      </c>
      <c r="C28" s="7" t="s">
        <v>70</v>
      </c>
      <c r="D28" s="8">
        <f>SUM(D29:D30)</f>
        <v>0</v>
      </c>
      <c r="E28" s="8">
        <f t="shared" ref="E28:J28" si="11">SUM(E29:E30)</f>
        <v>2996.8</v>
      </c>
      <c r="F28" s="5">
        <f t="shared" si="11"/>
        <v>2609.9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</row>
    <row r="29" spans="1:10">
      <c r="A29" s="20"/>
      <c r="B29" s="20"/>
      <c r="C29" s="7" t="s">
        <v>71</v>
      </c>
      <c r="D29" s="8">
        <v>0</v>
      </c>
      <c r="E29" s="8">
        <v>2996.8</v>
      </c>
      <c r="F29" s="5">
        <f>4202.3-1592.4</f>
        <v>2609.9</v>
      </c>
      <c r="G29" s="8">
        <v>0</v>
      </c>
      <c r="H29" s="8">
        <v>0</v>
      </c>
      <c r="I29" s="8">
        <v>0</v>
      </c>
      <c r="J29" s="8">
        <v>0</v>
      </c>
    </row>
    <row r="30" spans="1:10" ht="30">
      <c r="A30" s="21"/>
      <c r="B30" s="21"/>
      <c r="C30" s="7" t="s">
        <v>72</v>
      </c>
      <c r="D30" s="8"/>
      <c r="E30" s="8"/>
      <c r="F30" s="5"/>
      <c r="G30" s="8"/>
      <c r="H30" s="8"/>
      <c r="I30" s="8"/>
      <c r="J30" s="8"/>
    </row>
    <row r="31" spans="1:10">
      <c r="A31" s="19" t="s">
        <v>77</v>
      </c>
      <c r="B31" s="19" t="s">
        <v>12</v>
      </c>
      <c r="C31" s="7" t="s">
        <v>70</v>
      </c>
      <c r="D31" s="8">
        <f>SUM(D32:D33)</f>
        <v>725</v>
      </c>
      <c r="E31" s="8">
        <f t="shared" ref="E31:J31" si="12">SUM(E32:E33)</f>
        <v>730</v>
      </c>
      <c r="F31" s="5">
        <f t="shared" si="12"/>
        <v>770</v>
      </c>
      <c r="G31" s="8">
        <f t="shared" si="12"/>
        <v>860</v>
      </c>
      <c r="H31" s="8">
        <f t="shared" si="12"/>
        <v>860</v>
      </c>
      <c r="I31" s="8">
        <f t="shared" si="12"/>
        <v>0</v>
      </c>
      <c r="J31" s="8">
        <f t="shared" si="12"/>
        <v>0</v>
      </c>
    </row>
    <row r="32" spans="1:10">
      <c r="A32" s="20"/>
      <c r="B32" s="20"/>
      <c r="C32" s="7" t="s">
        <v>71</v>
      </c>
      <c r="D32" s="8">
        <v>725</v>
      </c>
      <c r="E32" s="8">
        <v>730</v>
      </c>
      <c r="F32" s="5">
        <f>860-90</f>
        <v>770</v>
      </c>
      <c r="G32" s="8">
        <v>860</v>
      </c>
      <c r="H32" s="8">
        <v>860</v>
      </c>
      <c r="I32" s="8">
        <v>0</v>
      </c>
      <c r="J32" s="8">
        <v>0</v>
      </c>
    </row>
    <row r="33" spans="1:10" ht="30">
      <c r="A33" s="21"/>
      <c r="B33" s="21"/>
      <c r="C33" s="7" t="s">
        <v>72</v>
      </c>
      <c r="D33" s="8"/>
      <c r="E33" s="8"/>
      <c r="F33" s="5"/>
      <c r="G33" s="8"/>
      <c r="H33" s="8"/>
      <c r="I33" s="8"/>
      <c r="J33" s="8"/>
    </row>
    <row r="34" spans="1:10" ht="19.899999999999999" customHeight="1">
      <c r="A34" s="19" t="s">
        <v>78</v>
      </c>
      <c r="B34" s="19" t="s">
        <v>13</v>
      </c>
      <c r="C34" s="7" t="s">
        <v>70</v>
      </c>
      <c r="D34" s="8">
        <f>SUM(D35:D36)</f>
        <v>865.4</v>
      </c>
      <c r="E34" s="8">
        <f t="shared" ref="E34:J34" si="13">SUM(E35:E36)</f>
        <v>2124.6</v>
      </c>
      <c r="F34" s="5">
        <f t="shared" si="13"/>
        <v>158.39999999999998</v>
      </c>
      <c r="G34" s="8">
        <f t="shared" si="13"/>
        <v>1000</v>
      </c>
      <c r="H34" s="8">
        <f t="shared" si="13"/>
        <v>1000</v>
      </c>
      <c r="I34" s="8">
        <f t="shared" si="13"/>
        <v>0</v>
      </c>
      <c r="J34" s="8">
        <f t="shared" si="13"/>
        <v>0</v>
      </c>
    </row>
    <row r="35" spans="1:10" ht="19.899999999999999" customHeight="1">
      <c r="A35" s="20"/>
      <c r="B35" s="20"/>
      <c r="C35" s="7" t="s">
        <v>71</v>
      </c>
      <c r="D35" s="8">
        <v>865.4</v>
      </c>
      <c r="E35" s="8">
        <v>2124.6</v>
      </c>
      <c r="F35" s="5">
        <f>1008.7-33.2-817.1</f>
        <v>158.39999999999998</v>
      </c>
      <c r="G35" s="8">
        <v>1000</v>
      </c>
      <c r="H35" s="8">
        <v>1000</v>
      </c>
      <c r="I35" s="8">
        <v>0</v>
      </c>
      <c r="J35" s="8">
        <v>0</v>
      </c>
    </row>
    <row r="36" spans="1:10" ht="19.899999999999999" customHeight="1">
      <c r="A36" s="20"/>
      <c r="B36" s="21"/>
      <c r="C36" s="7" t="s">
        <v>72</v>
      </c>
      <c r="D36" s="8"/>
      <c r="E36" s="8"/>
      <c r="F36" s="5"/>
      <c r="G36" s="8"/>
      <c r="H36" s="8"/>
      <c r="I36" s="8"/>
      <c r="J36" s="8"/>
    </row>
    <row r="37" spans="1:10" ht="19.899999999999999" customHeight="1">
      <c r="A37" s="20"/>
      <c r="B37" s="29" t="s">
        <v>14</v>
      </c>
      <c r="C37" s="7" t="s">
        <v>70</v>
      </c>
      <c r="D37" s="8">
        <f>SUM(D38:D39)</f>
        <v>236.9</v>
      </c>
      <c r="E37" s="8">
        <f t="shared" ref="E37:J37" si="14">SUM(E38:E39)</f>
        <v>0</v>
      </c>
      <c r="F37" s="5">
        <f t="shared" si="14"/>
        <v>0</v>
      </c>
      <c r="G37" s="8">
        <f t="shared" si="14"/>
        <v>0</v>
      </c>
      <c r="H37" s="8">
        <f t="shared" si="14"/>
        <v>0</v>
      </c>
      <c r="I37" s="8">
        <f t="shared" si="14"/>
        <v>0</v>
      </c>
      <c r="J37" s="8">
        <f t="shared" si="14"/>
        <v>0</v>
      </c>
    </row>
    <row r="38" spans="1:10" ht="19.899999999999999" customHeight="1">
      <c r="A38" s="20"/>
      <c r="B38" s="29"/>
      <c r="C38" s="7" t="s">
        <v>71</v>
      </c>
      <c r="D38" s="8"/>
      <c r="E38" s="8"/>
      <c r="F38" s="5"/>
      <c r="G38" s="8"/>
      <c r="H38" s="8"/>
      <c r="I38" s="8"/>
      <c r="J38" s="8"/>
    </row>
    <row r="39" spans="1:10" ht="19.899999999999999" customHeight="1">
      <c r="A39" s="21"/>
      <c r="B39" s="29"/>
      <c r="C39" s="7" t="s">
        <v>72</v>
      </c>
      <c r="D39" s="8">
        <v>236.9</v>
      </c>
      <c r="E39" s="8">
        <v>0</v>
      </c>
      <c r="F39" s="5">
        <v>0</v>
      </c>
      <c r="G39" s="8">
        <v>0</v>
      </c>
      <c r="H39" s="8">
        <v>0</v>
      </c>
      <c r="I39" s="8">
        <v>0</v>
      </c>
      <c r="J39" s="8">
        <v>0</v>
      </c>
    </row>
    <row r="40" spans="1:10" ht="24" customHeight="1">
      <c r="A40" s="19" t="s">
        <v>79</v>
      </c>
      <c r="B40" s="19" t="s">
        <v>15</v>
      </c>
      <c r="C40" s="7" t="s">
        <v>70</v>
      </c>
      <c r="D40" s="8">
        <f>SUM(D41:D42)</f>
        <v>15</v>
      </c>
      <c r="E40" s="8">
        <f t="shared" ref="E40:J40" si="15">SUM(E41:E42)</f>
        <v>15</v>
      </c>
      <c r="F40" s="5">
        <f t="shared" si="15"/>
        <v>15</v>
      </c>
      <c r="G40" s="8">
        <f t="shared" si="15"/>
        <v>15</v>
      </c>
      <c r="H40" s="8">
        <f t="shared" si="15"/>
        <v>15</v>
      </c>
      <c r="I40" s="8">
        <f t="shared" si="15"/>
        <v>0</v>
      </c>
      <c r="J40" s="8">
        <f t="shared" si="15"/>
        <v>0</v>
      </c>
    </row>
    <row r="41" spans="1:10" ht="24" customHeight="1">
      <c r="A41" s="20"/>
      <c r="B41" s="20"/>
      <c r="C41" s="7" t="s">
        <v>71</v>
      </c>
      <c r="D41" s="8">
        <v>15</v>
      </c>
      <c r="E41" s="8">
        <v>15</v>
      </c>
      <c r="F41" s="5">
        <v>15</v>
      </c>
      <c r="G41" s="8">
        <v>15</v>
      </c>
      <c r="H41" s="8">
        <v>15</v>
      </c>
      <c r="I41" s="8">
        <v>0</v>
      </c>
      <c r="J41" s="8">
        <v>0</v>
      </c>
    </row>
    <row r="42" spans="1:10" ht="24" customHeight="1">
      <c r="A42" s="21"/>
      <c r="B42" s="21"/>
      <c r="C42" s="7" t="s">
        <v>72</v>
      </c>
      <c r="D42" s="8"/>
      <c r="E42" s="8"/>
      <c r="F42" s="5"/>
      <c r="G42" s="8"/>
      <c r="H42" s="8"/>
      <c r="I42" s="8"/>
      <c r="J42" s="8"/>
    </row>
    <row r="43" spans="1:10" ht="46.9" customHeight="1">
      <c r="A43" s="19" t="s">
        <v>80</v>
      </c>
      <c r="B43" s="19" t="s">
        <v>16</v>
      </c>
      <c r="C43" s="7" t="s">
        <v>70</v>
      </c>
      <c r="D43" s="8">
        <f>SUM(D44:D45)</f>
        <v>386</v>
      </c>
      <c r="E43" s="8">
        <f t="shared" ref="E43:J43" si="16">SUM(E44:E45)</f>
        <v>310</v>
      </c>
      <c r="F43" s="5">
        <f t="shared" si="16"/>
        <v>306</v>
      </c>
      <c r="G43" s="8">
        <f t="shared" si="16"/>
        <v>386</v>
      </c>
      <c r="H43" s="8">
        <f t="shared" si="16"/>
        <v>386</v>
      </c>
      <c r="I43" s="8">
        <f t="shared" si="16"/>
        <v>0</v>
      </c>
      <c r="J43" s="8">
        <f t="shared" si="16"/>
        <v>0</v>
      </c>
    </row>
    <row r="44" spans="1:10" ht="46.9" customHeight="1">
      <c r="A44" s="20"/>
      <c r="B44" s="20"/>
      <c r="C44" s="7" t="s">
        <v>71</v>
      </c>
      <c r="D44" s="8">
        <v>386</v>
      </c>
      <c r="E44" s="8">
        <v>310</v>
      </c>
      <c r="F44" s="5">
        <f>386-80</f>
        <v>306</v>
      </c>
      <c r="G44" s="8">
        <v>386</v>
      </c>
      <c r="H44" s="8">
        <v>386</v>
      </c>
      <c r="I44" s="8">
        <v>0</v>
      </c>
      <c r="J44" s="8">
        <v>0</v>
      </c>
    </row>
    <row r="45" spans="1:10" ht="46.9" customHeight="1">
      <c r="A45" s="21"/>
      <c r="B45" s="21"/>
      <c r="C45" s="7" t="s">
        <v>72</v>
      </c>
      <c r="D45" s="8"/>
      <c r="E45" s="8"/>
      <c r="F45" s="5"/>
      <c r="G45" s="8"/>
      <c r="H45" s="8"/>
      <c r="I45" s="8"/>
      <c r="J45" s="8"/>
    </row>
    <row r="46" spans="1:10">
      <c r="A46" s="19" t="s">
        <v>81</v>
      </c>
      <c r="B46" s="19" t="s">
        <v>11</v>
      </c>
      <c r="C46" s="7" t="s">
        <v>70</v>
      </c>
      <c r="D46" s="8">
        <f>SUM(D47:D48)</f>
        <v>1994.7</v>
      </c>
      <c r="E46" s="8">
        <f t="shared" ref="E46:J46" si="17">SUM(E47:E48)</f>
        <v>0</v>
      </c>
      <c r="F46" s="5">
        <f t="shared" si="17"/>
        <v>0</v>
      </c>
      <c r="G46" s="8">
        <f t="shared" si="17"/>
        <v>0</v>
      </c>
      <c r="H46" s="8">
        <f t="shared" si="17"/>
        <v>0</v>
      </c>
      <c r="I46" s="8">
        <f t="shared" si="17"/>
        <v>0</v>
      </c>
      <c r="J46" s="8">
        <f t="shared" si="17"/>
        <v>0</v>
      </c>
    </row>
    <row r="47" spans="1:10">
      <c r="A47" s="20"/>
      <c r="B47" s="20"/>
      <c r="C47" s="7" t="s">
        <v>71</v>
      </c>
      <c r="D47" s="8">
        <v>1994.7</v>
      </c>
      <c r="E47" s="8">
        <v>0</v>
      </c>
      <c r="F47" s="5">
        <v>0</v>
      </c>
      <c r="G47" s="8">
        <v>0</v>
      </c>
      <c r="H47" s="8">
        <v>0</v>
      </c>
      <c r="I47" s="8">
        <v>0</v>
      </c>
      <c r="J47" s="8">
        <v>0</v>
      </c>
    </row>
    <row r="48" spans="1:10" ht="30">
      <c r="A48" s="21"/>
      <c r="B48" s="21"/>
      <c r="C48" s="7" t="s">
        <v>72</v>
      </c>
      <c r="D48" s="8"/>
      <c r="E48" s="8"/>
      <c r="F48" s="5"/>
      <c r="G48" s="8"/>
      <c r="H48" s="8"/>
      <c r="I48" s="8"/>
      <c r="J48" s="8"/>
    </row>
    <row r="49" spans="1:10">
      <c r="A49" s="19" t="s">
        <v>82</v>
      </c>
      <c r="B49" s="19" t="s">
        <v>17</v>
      </c>
      <c r="C49" s="7" t="s">
        <v>70</v>
      </c>
      <c r="D49" s="8">
        <f>SUM(D50:D51)</f>
        <v>510.8</v>
      </c>
      <c r="E49" s="8">
        <f t="shared" ref="E49:J49" si="18">SUM(E50:E51)</f>
        <v>117.4</v>
      </c>
      <c r="F49" s="5">
        <f t="shared" si="18"/>
        <v>9.6</v>
      </c>
      <c r="G49" s="8">
        <f t="shared" si="18"/>
        <v>0</v>
      </c>
      <c r="H49" s="8">
        <f t="shared" si="18"/>
        <v>0</v>
      </c>
      <c r="I49" s="8">
        <f t="shared" si="18"/>
        <v>0</v>
      </c>
      <c r="J49" s="8">
        <f t="shared" si="18"/>
        <v>0</v>
      </c>
    </row>
    <row r="50" spans="1:10">
      <c r="A50" s="20"/>
      <c r="B50" s="20"/>
      <c r="C50" s="7" t="s">
        <v>71</v>
      </c>
      <c r="D50" s="8">
        <v>510.8</v>
      </c>
      <c r="E50" s="8">
        <v>117.4</v>
      </c>
      <c r="F50" s="5">
        <v>9.6</v>
      </c>
      <c r="G50" s="8">
        <v>0</v>
      </c>
      <c r="H50" s="8">
        <v>0</v>
      </c>
      <c r="I50" s="8">
        <v>0</v>
      </c>
      <c r="J50" s="8">
        <v>0</v>
      </c>
    </row>
    <row r="51" spans="1:10" ht="30">
      <c r="A51" s="21"/>
      <c r="B51" s="21"/>
      <c r="C51" s="7" t="s">
        <v>72</v>
      </c>
      <c r="D51" s="8"/>
      <c r="E51" s="8"/>
      <c r="F51" s="5"/>
      <c r="G51" s="8"/>
      <c r="H51" s="8"/>
      <c r="I51" s="8"/>
      <c r="J51" s="8"/>
    </row>
    <row r="52" spans="1:10">
      <c r="A52" s="19" t="s">
        <v>83</v>
      </c>
      <c r="B52" s="19" t="s">
        <v>18</v>
      </c>
      <c r="C52" s="7" t="s">
        <v>70</v>
      </c>
      <c r="D52" s="8">
        <f>SUM(D53:D54)</f>
        <v>0</v>
      </c>
      <c r="E52" s="8">
        <f t="shared" ref="E52:J52" si="19">SUM(E53:E54)</f>
        <v>87.1</v>
      </c>
      <c r="F52" s="5">
        <f t="shared" si="19"/>
        <v>102</v>
      </c>
      <c r="G52" s="8">
        <f t="shared" si="19"/>
        <v>108</v>
      </c>
      <c r="H52" s="8">
        <f t="shared" si="19"/>
        <v>108</v>
      </c>
      <c r="I52" s="8">
        <f t="shared" si="19"/>
        <v>0</v>
      </c>
      <c r="J52" s="8">
        <f t="shared" si="19"/>
        <v>0</v>
      </c>
    </row>
    <row r="53" spans="1:10">
      <c r="A53" s="20"/>
      <c r="B53" s="20"/>
      <c r="C53" s="7" t="s">
        <v>71</v>
      </c>
      <c r="D53" s="8">
        <v>0</v>
      </c>
      <c r="E53" s="8">
        <v>87.1</v>
      </c>
      <c r="F53" s="5">
        <f>108-6</f>
        <v>102</v>
      </c>
      <c r="G53" s="8">
        <v>108</v>
      </c>
      <c r="H53" s="8">
        <v>108</v>
      </c>
      <c r="I53" s="8">
        <v>0</v>
      </c>
      <c r="J53" s="8">
        <v>0</v>
      </c>
    </row>
    <row r="54" spans="1:10" ht="30">
      <c r="A54" s="21"/>
      <c r="B54" s="21"/>
      <c r="C54" s="7" t="s">
        <v>72</v>
      </c>
      <c r="D54" s="8"/>
      <c r="E54" s="8"/>
      <c r="F54" s="5"/>
      <c r="G54" s="8"/>
      <c r="H54" s="8"/>
      <c r="I54" s="8"/>
      <c r="J54" s="8"/>
    </row>
    <row r="55" spans="1:10">
      <c r="A55" s="19" t="s">
        <v>121</v>
      </c>
      <c r="B55" s="19" t="s">
        <v>122</v>
      </c>
      <c r="C55" s="7" t="s">
        <v>70</v>
      </c>
      <c r="D55" s="8">
        <f>SUM(D56:D57)</f>
        <v>0</v>
      </c>
      <c r="E55" s="8">
        <f t="shared" ref="E55:J55" si="20">SUM(E56:E57)</f>
        <v>0</v>
      </c>
      <c r="F55" s="5">
        <f t="shared" si="20"/>
        <v>200</v>
      </c>
      <c r="G55" s="8">
        <f t="shared" si="20"/>
        <v>0</v>
      </c>
      <c r="H55" s="8">
        <f t="shared" si="20"/>
        <v>0</v>
      </c>
      <c r="I55" s="8">
        <f t="shared" si="20"/>
        <v>0</v>
      </c>
      <c r="J55" s="8">
        <f t="shared" si="20"/>
        <v>0</v>
      </c>
    </row>
    <row r="56" spans="1:10">
      <c r="A56" s="20"/>
      <c r="B56" s="20"/>
      <c r="C56" s="7" t="s">
        <v>71</v>
      </c>
      <c r="D56" s="8">
        <v>0</v>
      </c>
      <c r="E56" s="8">
        <v>0</v>
      </c>
      <c r="F56" s="5">
        <v>200</v>
      </c>
      <c r="G56" s="8">
        <v>0</v>
      </c>
      <c r="H56" s="8">
        <v>0</v>
      </c>
      <c r="I56" s="8">
        <v>0</v>
      </c>
      <c r="J56" s="8">
        <v>0</v>
      </c>
    </row>
    <row r="57" spans="1:10" ht="30">
      <c r="A57" s="21"/>
      <c r="B57" s="21"/>
      <c r="C57" s="7" t="s">
        <v>72</v>
      </c>
      <c r="D57" s="8"/>
      <c r="E57" s="8"/>
      <c r="F57" s="5"/>
      <c r="G57" s="8"/>
      <c r="H57" s="8"/>
      <c r="I57" s="8"/>
      <c r="J57" s="8"/>
    </row>
    <row r="58" spans="1:10">
      <c r="A58" s="22" t="s">
        <v>19</v>
      </c>
      <c r="B58" s="22" t="s">
        <v>20</v>
      </c>
      <c r="C58" s="2" t="s">
        <v>70</v>
      </c>
      <c r="D58" s="1">
        <f>SUM(D59:D60)</f>
        <v>204702.5</v>
      </c>
      <c r="E58" s="1">
        <f t="shared" ref="E58" si="21">SUM(E59:E60)</f>
        <v>227518.40000000002</v>
      </c>
      <c r="F58" s="6">
        <f t="shared" ref="F58" si="22">SUM(F59:F60)</f>
        <v>202793.1</v>
      </c>
      <c r="G58" s="1">
        <f t="shared" ref="G58" si="23">SUM(G59:G60)</f>
        <v>191765.2</v>
      </c>
      <c r="H58" s="1">
        <f t="shared" ref="H58" si="24">SUM(H59:H60)</f>
        <v>190879.40000000002</v>
      </c>
      <c r="I58" s="1">
        <f t="shared" ref="I58" si="25">SUM(I59:I60)</f>
        <v>0</v>
      </c>
      <c r="J58" s="1">
        <f t="shared" ref="J58" si="26">SUM(J59:J60)</f>
        <v>0</v>
      </c>
    </row>
    <row r="59" spans="1:10">
      <c r="A59" s="23"/>
      <c r="B59" s="23"/>
      <c r="C59" s="2" t="s">
        <v>71</v>
      </c>
      <c r="D59" s="1">
        <f>D62+D65+D68+D71+D74+D77+D80+D83+D86+D89+D92+D95+D98+D101+D104+D107+D110+D113+D116+D119+D122</f>
        <v>55965.100000000006</v>
      </c>
      <c r="E59" s="1">
        <f t="shared" ref="E59:J59" si="27">E62+E65+E68+E71+E74+E77+E80+E83+E86+E89+E92+E95+E98+E101+E104+E107+E110+E113+E116+E119+E122</f>
        <v>58613.900000000009</v>
      </c>
      <c r="F59" s="1">
        <f t="shared" si="27"/>
        <v>54786.100000000006</v>
      </c>
      <c r="G59" s="1">
        <f t="shared" si="27"/>
        <v>51940.5</v>
      </c>
      <c r="H59" s="1">
        <f t="shared" si="27"/>
        <v>51940.5</v>
      </c>
      <c r="I59" s="1">
        <f t="shared" si="27"/>
        <v>0</v>
      </c>
      <c r="J59" s="1">
        <f t="shared" si="27"/>
        <v>0</v>
      </c>
    </row>
    <row r="60" spans="1:10" ht="30">
      <c r="A60" s="24"/>
      <c r="B60" s="24"/>
      <c r="C60" s="2" t="s">
        <v>72</v>
      </c>
      <c r="D60" s="1">
        <f>D63+D66+D69+D72+D75+D78+D81+D84+D87+D90+D93+D96+D99+D102+D105+D108+D111+D114+D117+D120</f>
        <v>148737.4</v>
      </c>
      <c r="E60" s="1">
        <f t="shared" ref="E60:J60" si="28">E63+E66+E69+E72+E75+E78+E81+E84+E87+E90+E93+E96+E99+E102+E105+E108+E111+E114+E117+E120</f>
        <v>168904.5</v>
      </c>
      <c r="F60" s="6">
        <f t="shared" si="28"/>
        <v>148007</v>
      </c>
      <c r="G60" s="1">
        <f t="shared" si="28"/>
        <v>139824.70000000001</v>
      </c>
      <c r="H60" s="1">
        <f t="shared" si="28"/>
        <v>138938.90000000002</v>
      </c>
      <c r="I60" s="1">
        <f t="shared" si="28"/>
        <v>0</v>
      </c>
      <c r="J60" s="1">
        <f t="shared" si="28"/>
        <v>0</v>
      </c>
    </row>
    <row r="61" spans="1:10" ht="19.149999999999999" customHeight="1">
      <c r="A61" s="19" t="s">
        <v>84</v>
      </c>
      <c r="B61" s="19" t="s">
        <v>21</v>
      </c>
      <c r="C61" s="7" t="s">
        <v>70</v>
      </c>
      <c r="D61" s="8">
        <f>SUM(D62:D63)</f>
        <v>42550</v>
      </c>
      <c r="E61" s="8">
        <f t="shared" ref="E61:J61" si="29">SUM(E62:E63)</f>
        <v>38472.800000000003</v>
      </c>
      <c r="F61" s="5">
        <f t="shared" si="29"/>
        <v>45158.799999999996</v>
      </c>
      <c r="G61" s="8">
        <f t="shared" si="29"/>
        <v>46358.6</v>
      </c>
      <c r="H61" s="8">
        <f t="shared" si="29"/>
        <v>46358.6</v>
      </c>
      <c r="I61" s="8">
        <f t="shared" si="29"/>
        <v>0</v>
      </c>
      <c r="J61" s="8">
        <f t="shared" si="29"/>
        <v>0</v>
      </c>
    </row>
    <row r="62" spans="1:10" ht="19.149999999999999" customHeight="1">
      <c r="A62" s="20"/>
      <c r="B62" s="20"/>
      <c r="C62" s="7" t="s">
        <v>71</v>
      </c>
      <c r="D62" s="8">
        <v>42550</v>
      </c>
      <c r="E62" s="8">
        <v>38472.800000000003</v>
      </c>
      <c r="F62" s="5">
        <f>46358.6-1000-199.8</f>
        <v>45158.799999999996</v>
      </c>
      <c r="G62" s="8">
        <v>46358.6</v>
      </c>
      <c r="H62" s="8">
        <v>46358.6</v>
      </c>
      <c r="I62" s="8">
        <v>0</v>
      </c>
      <c r="J62" s="8">
        <v>0</v>
      </c>
    </row>
    <row r="63" spans="1:10" ht="19.149999999999999" customHeight="1">
      <c r="A63" s="20"/>
      <c r="B63" s="21"/>
      <c r="C63" s="7" t="s">
        <v>72</v>
      </c>
      <c r="D63" s="8"/>
      <c r="E63" s="8"/>
      <c r="F63" s="5"/>
      <c r="G63" s="8"/>
      <c r="H63" s="8"/>
      <c r="I63" s="8"/>
      <c r="J63" s="8"/>
    </row>
    <row r="64" spans="1:10" ht="25.15" customHeight="1">
      <c r="A64" s="20"/>
      <c r="B64" s="19" t="s">
        <v>22</v>
      </c>
      <c r="C64" s="7" t="s">
        <v>70</v>
      </c>
      <c r="D64" s="8">
        <f>SUM(D65:D66)</f>
        <v>141469.29999999999</v>
      </c>
      <c r="E64" s="8">
        <f t="shared" ref="E64:J64" si="30">SUM(E65:E66)</f>
        <v>149482.4</v>
      </c>
      <c r="F64" s="5">
        <f t="shared" si="30"/>
        <v>141142.1</v>
      </c>
      <c r="G64" s="8">
        <f t="shared" si="30"/>
        <v>139210.6</v>
      </c>
      <c r="H64" s="8">
        <f t="shared" si="30"/>
        <v>138264.20000000001</v>
      </c>
      <c r="I64" s="8">
        <f t="shared" si="30"/>
        <v>0</v>
      </c>
      <c r="J64" s="8">
        <f t="shared" si="30"/>
        <v>0</v>
      </c>
    </row>
    <row r="65" spans="1:10" ht="25.15" customHeight="1">
      <c r="A65" s="20"/>
      <c r="B65" s="20"/>
      <c r="C65" s="7" t="s">
        <v>71</v>
      </c>
      <c r="D65" s="8"/>
      <c r="E65" s="8"/>
      <c r="F65" s="5"/>
      <c r="G65" s="8"/>
      <c r="H65" s="8"/>
      <c r="I65" s="8"/>
      <c r="J65" s="8"/>
    </row>
    <row r="66" spans="1:10" ht="25.15" customHeight="1">
      <c r="A66" s="21"/>
      <c r="B66" s="21"/>
      <c r="C66" s="7" t="s">
        <v>72</v>
      </c>
      <c r="D66" s="8">
        <v>141469.29999999999</v>
      </c>
      <c r="E66" s="8">
        <v>149482.4</v>
      </c>
      <c r="F66" s="5">
        <f>144539.5-3397.4</f>
        <v>141142.1</v>
      </c>
      <c r="G66" s="8">
        <v>139210.6</v>
      </c>
      <c r="H66" s="8">
        <v>138264.20000000001</v>
      </c>
      <c r="I66" s="8">
        <v>0</v>
      </c>
      <c r="J66" s="8">
        <v>0</v>
      </c>
    </row>
    <row r="67" spans="1:10" ht="46.9" customHeight="1">
      <c r="A67" s="19" t="s">
        <v>85</v>
      </c>
      <c r="B67" s="19" t="s">
        <v>23</v>
      </c>
      <c r="C67" s="7" t="s">
        <v>70</v>
      </c>
      <c r="D67" s="8">
        <f>SUM(D68:D69)</f>
        <v>375.8</v>
      </c>
      <c r="E67" s="8">
        <f t="shared" ref="E67:J67" si="31">SUM(E68:E69)</f>
        <v>569</v>
      </c>
      <c r="F67" s="5">
        <f t="shared" si="31"/>
        <v>584.1</v>
      </c>
      <c r="G67" s="8">
        <f t="shared" si="31"/>
        <v>614.1</v>
      </c>
      <c r="H67" s="8">
        <f t="shared" si="31"/>
        <v>674.7</v>
      </c>
      <c r="I67" s="8">
        <f t="shared" si="31"/>
        <v>0</v>
      </c>
      <c r="J67" s="8">
        <f t="shared" si="31"/>
        <v>0</v>
      </c>
    </row>
    <row r="68" spans="1:10" ht="46.9" customHeight="1">
      <c r="A68" s="20"/>
      <c r="B68" s="20"/>
      <c r="C68" s="7" t="s">
        <v>71</v>
      </c>
      <c r="D68" s="8"/>
      <c r="E68" s="8"/>
      <c r="F68" s="5"/>
      <c r="G68" s="8"/>
      <c r="H68" s="8"/>
      <c r="I68" s="8"/>
      <c r="J68" s="8"/>
    </row>
    <row r="69" spans="1:10" ht="46.9" customHeight="1">
      <c r="A69" s="21"/>
      <c r="B69" s="21"/>
      <c r="C69" s="7" t="s">
        <v>72</v>
      </c>
      <c r="D69" s="8">
        <v>375.8</v>
      </c>
      <c r="E69" s="8">
        <v>569</v>
      </c>
      <c r="F69" s="5">
        <v>584.1</v>
      </c>
      <c r="G69" s="8">
        <v>614.1</v>
      </c>
      <c r="H69" s="8">
        <v>674.7</v>
      </c>
      <c r="I69" s="8">
        <v>0</v>
      </c>
      <c r="J69" s="8">
        <v>0</v>
      </c>
    </row>
    <row r="70" spans="1:10">
      <c r="A70" s="19" t="s">
        <v>86</v>
      </c>
      <c r="B70" s="19" t="s">
        <v>18</v>
      </c>
      <c r="C70" s="7" t="s">
        <v>70</v>
      </c>
      <c r="D70" s="8">
        <f>SUM(D71:D72)</f>
        <v>1232.5999999999999</v>
      </c>
      <c r="E70" s="8">
        <f t="shared" ref="E70:J70" si="32">SUM(E71:E72)</f>
        <v>1180.2</v>
      </c>
      <c r="F70" s="5">
        <f t="shared" si="32"/>
        <v>1287.3</v>
      </c>
      <c r="G70" s="8">
        <f t="shared" si="32"/>
        <v>1314.1</v>
      </c>
      <c r="H70" s="8">
        <f t="shared" si="32"/>
        <v>1314.1</v>
      </c>
      <c r="I70" s="8">
        <f t="shared" si="32"/>
        <v>0</v>
      </c>
      <c r="J70" s="8">
        <f t="shared" si="32"/>
        <v>0</v>
      </c>
    </row>
    <row r="71" spans="1:10">
      <c r="A71" s="20"/>
      <c r="B71" s="20"/>
      <c r="C71" s="7" t="s">
        <v>71</v>
      </c>
      <c r="D71" s="8">
        <v>1232.5999999999999</v>
      </c>
      <c r="E71" s="8">
        <v>1180.2</v>
      </c>
      <c r="F71" s="5">
        <f>1314.1-26.8</f>
        <v>1287.3</v>
      </c>
      <c r="G71" s="8">
        <v>1314.1</v>
      </c>
      <c r="H71" s="8">
        <v>1314.1</v>
      </c>
      <c r="I71" s="8">
        <v>0</v>
      </c>
      <c r="J71" s="8">
        <v>0</v>
      </c>
    </row>
    <row r="72" spans="1:10" ht="30">
      <c r="A72" s="21"/>
      <c r="B72" s="21"/>
      <c r="C72" s="7" t="s">
        <v>72</v>
      </c>
      <c r="D72" s="8"/>
      <c r="E72" s="8"/>
      <c r="F72" s="5"/>
      <c r="G72" s="8"/>
      <c r="H72" s="8"/>
      <c r="I72" s="8"/>
      <c r="J72" s="8"/>
    </row>
    <row r="73" spans="1:10">
      <c r="A73" s="19" t="s">
        <v>87</v>
      </c>
      <c r="B73" s="19" t="s">
        <v>24</v>
      </c>
      <c r="C73" s="7" t="s">
        <v>70</v>
      </c>
      <c r="D73" s="8">
        <f>SUM(D74:D75)</f>
        <v>964.4</v>
      </c>
      <c r="E73" s="8">
        <f t="shared" ref="E73:J73" si="33">SUM(E74:E75)</f>
        <v>3377.9</v>
      </c>
      <c r="F73" s="5">
        <f t="shared" si="33"/>
        <v>2049.8000000000002</v>
      </c>
      <c r="G73" s="8">
        <f t="shared" si="33"/>
        <v>2000</v>
      </c>
      <c r="H73" s="8">
        <f t="shared" si="33"/>
        <v>2000</v>
      </c>
      <c r="I73" s="8">
        <f t="shared" si="33"/>
        <v>0</v>
      </c>
      <c r="J73" s="8">
        <f t="shared" si="33"/>
        <v>0</v>
      </c>
    </row>
    <row r="74" spans="1:10">
      <c r="A74" s="20"/>
      <c r="B74" s="20"/>
      <c r="C74" s="7" t="s">
        <v>71</v>
      </c>
      <c r="D74" s="8">
        <v>964.4</v>
      </c>
      <c r="E74" s="8">
        <v>3377.9</v>
      </c>
      <c r="F74" s="5">
        <f>2000+49.8</f>
        <v>2049.8000000000002</v>
      </c>
      <c r="G74" s="8">
        <v>2000</v>
      </c>
      <c r="H74" s="8">
        <v>2000</v>
      </c>
      <c r="I74" s="8">
        <v>0</v>
      </c>
      <c r="J74" s="8">
        <v>0</v>
      </c>
    </row>
    <row r="75" spans="1:10" ht="30">
      <c r="A75" s="20"/>
      <c r="B75" s="21"/>
      <c r="C75" s="7" t="s">
        <v>72</v>
      </c>
      <c r="D75" s="8"/>
      <c r="E75" s="8"/>
      <c r="F75" s="5"/>
      <c r="G75" s="8"/>
      <c r="H75" s="8"/>
      <c r="I75" s="8"/>
      <c r="J75" s="8"/>
    </row>
    <row r="76" spans="1:10" ht="19.149999999999999" customHeight="1">
      <c r="A76" s="20"/>
      <c r="B76" s="19" t="s">
        <v>25</v>
      </c>
      <c r="C76" s="7" t="s">
        <v>70</v>
      </c>
      <c r="D76" s="8">
        <f>SUM(D77:D78)</f>
        <v>0</v>
      </c>
      <c r="E76" s="8">
        <f t="shared" ref="E76:J76" si="34">SUM(E77:E78)</f>
        <v>11078</v>
      </c>
      <c r="F76" s="5">
        <f t="shared" si="34"/>
        <v>0</v>
      </c>
      <c r="G76" s="8">
        <f t="shared" si="34"/>
        <v>0</v>
      </c>
      <c r="H76" s="8">
        <f t="shared" si="34"/>
        <v>0</v>
      </c>
      <c r="I76" s="8">
        <f t="shared" si="34"/>
        <v>0</v>
      </c>
      <c r="J76" s="8">
        <f t="shared" si="34"/>
        <v>0</v>
      </c>
    </row>
    <row r="77" spans="1:10" ht="19.149999999999999" customHeight="1">
      <c r="A77" s="20"/>
      <c r="B77" s="20"/>
      <c r="C77" s="7" t="s">
        <v>71</v>
      </c>
      <c r="D77" s="8"/>
      <c r="E77" s="8"/>
      <c r="F77" s="5"/>
      <c r="G77" s="8"/>
      <c r="H77" s="8"/>
      <c r="I77" s="8"/>
      <c r="J77" s="8"/>
    </row>
    <row r="78" spans="1:10" ht="19.149999999999999" customHeight="1">
      <c r="A78" s="21"/>
      <c r="B78" s="21"/>
      <c r="C78" s="7" t="s">
        <v>72</v>
      </c>
      <c r="D78" s="8">
        <v>0</v>
      </c>
      <c r="E78" s="8">
        <v>11078</v>
      </c>
      <c r="F78" s="5">
        <v>0</v>
      </c>
      <c r="G78" s="8">
        <v>0</v>
      </c>
      <c r="H78" s="8">
        <v>0</v>
      </c>
      <c r="I78" s="8">
        <v>0</v>
      </c>
      <c r="J78" s="8">
        <v>0</v>
      </c>
    </row>
    <row r="79" spans="1:10">
      <c r="A79" s="19" t="s">
        <v>88</v>
      </c>
      <c r="B79" s="19" t="s">
        <v>26</v>
      </c>
      <c r="C79" s="7" t="s">
        <v>70</v>
      </c>
      <c r="D79" s="8">
        <f>SUM(D80:D81)</f>
        <v>6540.9</v>
      </c>
      <c r="E79" s="8">
        <f t="shared" ref="E79:J79" si="35">SUM(E80:E81)</f>
        <v>11784.1</v>
      </c>
      <c r="F79" s="5">
        <f t="shared" si="35"/>
        <v>4112.3999999999996</v>
      </c>
      <c r="G79" s="8">
        <f t="shared" si="35"/>
        <v>0</v>
      </c>
      <c r="H79" s="8">
        <f t="shared" si="35"/>
        <v>0</v>
      </c>
      <c r="I79" s="8">
        <f t="shared" si="35"/>
        <v>0</v>
      </c>
      <c r="J79" s="8">
        <f t="shared" si="35"/>
        <v>0</v>
      </c>
    </row>
    <row r="80" spans="1:10">
      <c r="A80" s="20"/>
      <c r="B80" s="20"/>
      <c r="C80" s="7" t="s">
        <v>71</v>
      </c>
      <c r="D80" s="8">
        <v>6540.9</v>
      </c>
      <c r="E80" s="8">
        <v>11784.1</v>
      </c>
      <c r="F80" s="5">
        <f>2475+1637.4</f>
        <v>4112.3999999999996</v>
      </c>
      <c r="G80" s="8">
        <v>0</v>
      </c>
      <c r="H80" s="8">
        <v>0</v>
      </c>
      <c r="I80" s="8">
        <v>0</v>
      </c>
      <c r="J80" s="8">
        <v>0</v>
      </c>
    </row>
    <row r="81" spans="1:10" ht="30">
      <c r="A81" s="21"/>
      <c r="B81" s="21"/>
      <c r="C81" s="7" t="s">
        <v>72</v>
      </c>
      <c r="D81" s="8"/>
      <c r="E81" s="8"/>
      <c r="F81" s="5"/>
      <c r="G81" s="8"/>
      <c r="H81" s="8"/>
      <c r="I81" s="8"/>
      <c r="J81" s="8"/>
    </row>
    <row r="82" spans="1:10">
      <c r="A82" s="19" t="s">
        <v>89</v>
      </c>
      <c r="B82" s="19" t="s">
        <v>27</v>
      </c>
      <c r="C82" s="7" t="s">
        <v>70</v>
      </c>
      <c r="D82" s="8">
        <f>SUM(D83:D84)</f>
        <v>2868.4</v>
      </c>
      <c r="E82" s="8">
        <f t="shared" ref="E82:J82" si="36">SUM(E83:E84)</f>
        <v>1546.8</v>
      </c>
      <c r="F82" s="5">
        <f t="shared" si="36"/>
        <v>429</v>
      </c>
      <c r="G82" s="8">
        <f t="shared" si="36"/>
        <v>354</v>
      </c>
      <c r="H82" s="8">
        <f t="shared" si="36"/>
        <v>354</v>
      </c>
      <c r="I82" s="8">
        <f t="shared" si="36"/>
        <v>0</v>
      </c>
      <c r="J82" s="8">
        <f t="shared" si="36"/>
        <v>0</v>
      </c>
    </row>
    <row r="83" spans="1:10">
      <c r="A83" s="20"/>
      <c r="B83" s="20"/>
      <c r="C83" s="7" t="s">
        <v>71</v>
      </c>
      <c r="D83" s="8">
        <v>2868.4</v>
      </c>
      <c r="E83" s="8">
        <v>1546.8</v>
      </c>
      <c r="F83" s="5">
        <f>354+75</f>
        <v>429</v>
      </c>
      <c r="G83" s="8">
        <v>354</v>
      </c>
      <c r="H83" s="8">
        <v>354</v>
      </c>
      <c r="I83" s="8">
        <v>0</v>
      </c>
      <c r="J83" s="8">
        <v>0</v>
      </c>
    </row>
    <row r="84" spans="1:10" ht="30">
      <c r="A84" s="20"/>
      <c r="B84" s="21"/>
      <c r="C84" s="7" t="s">
        <v>72</v>
      </c>
      <c r="D84" s="8"/>
      <c r="E84" s="8"/>
      <c r="F84" s="5"/>
      <c r="G84" s="8"/>
      <c r="H84" s="8"/>
      <c r="I84" s="8"/>
      <c r="J84" s="8"/>
    </row>
    <row r="85" spans="1:10" ht="19.149999999999999" customHeight="1">
      <c r="A85" s="20"/>
      <c r="B85" s="19" t="s">
        <v>28</v>
      </c>
      <c r="C85" s="7" t="s">
        <v>70</v>
      </c>
      <c r="D85" s="8">
        <f>SUM(D86:D87)</f>
        <v>165.1</v>
      </c>
      <c r="E85" s="8">
        <f t="shared" ref="E85:J85" si="37">SUM(E86:E87)</f>
        <v>0</v>
      </c>
      <c r="F85" s="5">
        <f t="shared" si="37"/>
        <v>0</v>
      </c>
      <c r="G85" s="8">
        <f t="shared" si="37"/>
        <v>0</v>
      </c>
      <c r="H85" s="8">
        <f t="shared" si="37"/>
        <v>0</v>
      </c>
      <c r="I85" s="8">
        <f t="shared" si="37"/>
        <v>0</v>
      </c>
      <c r="J85" s="8">
        <f t="shared" si="37"/>
        <v>0</v>
      </c>
    </row>
    <row r="86" spans="1:10" ht="19.149999999999999" customHeight="1">
      <c r="A86" s="20"/>
      <c r="B86" s="20"/>
      <c r="C86" s="7" t="s">
        <v>71</v>
      </c>
      <c r="D86" s="8"/>
      <c r="E86" s="8"/>
      <c r="F86" s="5"/>
      <c r="G86" s="8"/>
      <c r="H86" s="8"/>
      <c r="I86" s="8"/>
      <c r="J86" s="8"/>
    </row>
    <row r="87" spans="1:10" ht="19.149999999999999" customHeight="1">
      <c r="A87" s="21"/>
      <c r="B87" s="21"/>
      <c r="C87" s="7" t="s">
        <v>72</v>
      </c>
      <c r="D87" s="8">
        <v>165.1</v>
      </c>
      <c r="E87" s="8">
        <v>0</v>
      </c>
      <c r="F87" s="5">
        <v>0</v>
      </c>
      <c r="G87" s="8">
        <v>0</v>
      </c>
      <c r="H87" s="8">
        <v>0</v>
      </c>
      <c r="I87" s="8">
        <v>0</v>
      </c>
      <c r="J87" s="8">
        <v>0</v>
      </c>
    </row>
    <row r="88" spans="1:10">
      <c r="A88" s="19" t="s">
        <v>90</v>
      </c>
      <c r="B88" s="19" t="s">
        <v>29</v>
      </c>
      <c r="C88" s="7" t="s">
        <v>70</v>
      </c>
      <c r="D88" s="8">
        <f>SUM(D89:D90)</f>
        <v>1160</v>
      </c>
      <c r="E88" s="8">
        <f t="shared" ref="E88:J88" si="38">SUM(E89:E90)</f>
        <v>1195</v>
      </c>
      <c r="F88" s="5">
        <f t="shared" si="38"/>
        <v>1105</v>
      </c>
      <c r="G88" s="8">
        <f t="shared" si="38"/>
        <v>1255</v>
      </c>
      <c r="H88" s="8">
        <f t="shared" si="38"/>
        <v>1255</v>
      </c>
      <c r="I88" s="8">
        <f t="shared" si="38"/>
        <v>0</v>
      </c>
      <c r="J88" s="8">
        <f t="shared" si="38"/>
        <v>0</v>
      </c>
    </row>
    <row r="89" spans="1:10">
      <c r="A89" s="20"/>
      <c r="B89" s="20"/>
      <c r="C89" s="7" t="s">
        <v>71</v>
      </c>
      <c r="D89" s="8">
        <v>1160</v>
      </c>
      <c r="E89" s="8">
        <v>1195</v>
      </c>
      <c r="F89" s="5">
        <f>1255-150</f>
        <v>1105</v>
      </c>
      <c r="G89" s="8">
        <v>1255</v>
      </c>
      <c r="H89" s="8">
        <v>1255</v>
      </c>
      <c r="I89" s="8">
        <v>0</v>
      </c>
      <c r="J89" s="8">
        <v>0</v>
      </c>
    </row>
    <row r="90" spans="1:10" ht="30">
      <c r="A90" s="21"/>
      <c r="B90" s="21"/>
      <c r="C90" s="7" t="s">
        <v>72</v>
      </c>
      <c r="D90" s="8"/>
      <c r="E90" s="8"/>
      <c r="F90" s="5"/>
      <c r="G90" s="8"/>
      <c r="H90" s="8"/>
      <c r="I90" s="8"/>
      <c r="J90" s="8"/>
    </row>
    <row r="91" spans="1:10" ht="25.15" customHeight="1">
      <c r="A91" s="19" t="s">
        <v>91</v>
      </c>
      <c r="B91" s="19" t="s">
        <v>30</v>
      </c>
      <c r="C91" s="7" t="s">
        <v>70</v>
      </c>
      <c r="D91" s="8">
        <f>SUM(D92:D93)</f>
        <v>0</v>
      </c>
      <c r="E91" s="8">
        <f t="shared" ref="E91:J91" si="39">SUM(E92:E93)</f>
        <v>0</v>
      </c>
      <c r="F91" s="5">
        <f t="shared" si="39"/>
        <v>0</v>
      </c>
      <c r="G91" s="8">
        <f t="shared" si="39"/>
        <v>0</v>
      </c>
      <c r="H91" s="8">
        <f t="shared" si="39"/>
        <v>0</v>
      </c>
      <c r="I91" s="8">
        <f t="shared" si="39"/>
        <v>0</v>
      </c>
      <c r="J91" s="8">
        <f t="shared" si="39"/>
        <v>0</v>
      </c>
    </row>
    <row r="92" spans="1:10" ht="25.15" customHeight="1">
      <c r="A92" s="20"/>
      <c r="B92" s="20"/>
      <c r="C92" s="7" t="s">
        <v>71</v>
      </c>
      <c r="D92" s="8"/>
      <c r="E92" s="8"/>
      <c r="F92" s="5"/>
      <c r="G92" s="8"/>
      <c r="H92" s="8"/>
      <c r="I92" s="8"/>
      <c r="J92" s="8"/>
    </row>
    <row r="93" spans="1:10" ht="25.15" customHeight="1">
      <c r="A93" s="21"/>
      <c r="B93" s="21"/>
      <c r="C93" s="7" t="s">
        <v>72</v>
      </c>
      <c r="D93" s="8"/>
      <c r="E93" s="8"/>
      <c r="F93" s="5"/>
      <c r="G93" s="8"/>
      <c r="H93" s="8"/>
      <c r="I93" s="8"/>
      <c r="J93" s="8"/>
    </row>
    <row r="94" spans="1:10">
      <c r="A94" s="19" t="s">
        <v>92</v>
      </c>
      <c r="B94" s="19" t="s">
        <v>24</v>
      </c>
      <c r="C94" s="7" t="s">
        <v>70</v>
      </c>
      <c r="D94" s="8">
        <f>SUM(D95:D96)</f>
        <v>0</v>
      </c>
      <c r="E94" s="8">
        <f t="shared" ref="E94:J94" si="40">SUM(E95:E96)</f>
        <v>0</v>
      </c>
      <c r="F94" s="5">
        <f t="shared" si="40"/>
        <v>0</v>
      </c>
      <c r="G94" s="8">
        <f t="shared" si="40"/>
        <v>0</v>
      </c>
      <c r="H94" s="8">
        <f t="shared" si="40"/>
        <v>0</v>
      </c>
      <c r="I94" s="8">
        <f t="shared" si="40"/>
        <v>0</v>
      </c>
      <c r="J94" s="8">
        <f t="shared" si="40"/>
        <v>0</v>
      </c>
    </row>
    <row r="95" spans="1:10">
      <c r="A95" s="20"/>
      <c r="B95" s="20"/>
      <c r="C95" s="7" t="s">
        <v>71</v>
      </c>
      <c r="D95" s="8"/>
      <c r="E95" s="8"/>
      <c r="F95" s="5"/>
      <c r="G95" s="8"/>
      <c r="H95" s="8"/>
      <c r="I95" s="8"/>
      <c r="J95" s="8"/>
    </row>
    <row r="96" spans="1:10" ht="30">
      <c r="A96" s="21"/>
      <c r="B96" s="21"/>
      <c r="C96" s="7" t="s">
        <v>72</v>
      </c>
      <c r="D96" s="8"/>
      <c r="E96" s="8"/>
      <c r="F96" s="5"/>
      <c r="G96" s="8"/>
      <c r="H96" s="8"/>
      <c r="I96" s="8"/>
      <c r="J96" s="8"/>
    </row>
    <row r="97" spans="1:10">
      <c r="A97" s="19" t="s">
        <v>93</v>
      </c>
      <c r="B97" s="19" t="s">
        <v>31</v>
      </c>
      <c r="C97" s="7" t="s">
        <v>70</v>
      </c>
      <c r="D97" s="8">
        <f>SUM(D98:D99)</f>
        <v>18.899999999999999</v>
      </c>
      <c r="E97" s="8">
        <f t="shared" ref="E97:J97" si="41">SUM(E98:E99)</f>
        <v>17.399999999999999</v>
      </c>
      <c r="F97" s="5">
        <f t="shared" si="41"/>
        <v>18.899999999999999</v>
      </c>
      <c r="G97" s="8">
        <f t="shared" si="41"/>
        <v>18.899999999999999</v>
      </c>
      <c r="H97" s="8">
        <f t="shared" si="41"/>
        <v>18.899999999999999</v>
      </c>
      <c r="I97" s="8">
        <f t="shared" si="41"/>
        <v>0</v>
      </c>
      <c r="J97" s="8">
        <f t="shared" si="41"/>
        <v>0</v>
      </c>
    </row>
    <row r="98" spans="1:10">
      <c r="A98" s="20"/>
      <c r="B98" s="20"/>
      <c r="C98" s="7" t="s">
        <v>71</v>
      </c>
      <c r="D98" s="8">
        <v>18.899999999999999</v>
      </c>
      <c r="E98" s="8">
        <v>17.399999999999999</v>
      </c>
      <c r="F98" s="5">
        <v>18.899999999999999</v>
      </c>
      <c r="G98" s="8">
        <v>18.899999999999999</v>
      </c>
      <c r="H98" s="8">
        <v>18.899999999999999</v>
      </c>
      <c r="I98" s="8">
        <v>0</v>
      </c>
      <c r="J98" s="8">
        <v>0</v>
      </c>
    </row>
    <row r="99" spans="1:10" ht="30">
      <c r="A99" s="21"/>
      <c r="B99" s="21"/>
      <c r="C99" s="7" t="s">
        <v>72</v>
      </c>
      <c r="D99" s="8"/>
      <c r="E99" s="8"/>
      <c r="F99" s="5"/>
      <c r="G99" s="8"/>
      <c r="H99" s="8"/>
      <c r="I99" s="8"/>
      <c r="J99" s="8"/>
    </row>
    <row r="100" spans="1:10">
      <c r="A100" s="19" t="s">
        <v>94</v>
      </c>
      <c r="B100" s="19" t="s">
        <v>32</v>
      </c>
      <c r="C100" s="7" t="s">
        <v>70</v>
      </c>
      <c r="D100" s="8">
        <f>SUM(D101:D102)</f>
        <v>0</v>
      </c>
      <c r="E100" s="8">
        <f t="shared" ref="E100:J100" si="42">SUM(E101:E102)</f>
        <v>0</v>
      </c>
      <c r="F100" s="5">
        <f t="shared" si="42"/>
        <v>0</v>
      </c>
      <c r="G100" s="8">
        <f t="shared" si="42"/>
        <v>0</v>
      </c>
      <c r="H100" s="8">
        <f t="shared" si="42"/>
        <v>0</v>
      </c>
      <c r="I100" s="8">
        <f t="shared" si="42"/>
        <v>0</v>
      </c>
      <c r="J100" s="8">
        <f t="shared" si="42"/>
        <v>0</v>
      </c>
    </row>
    <row r="101" spans="1:10">
      <c r="A101" s="20"/>
      <c r="B101" s="20"/>
      <c r="C101" s="7" t="s">
        <v>71</v>
      </c>
      <c r="D101" s="8"/>
      <c r="E101" s="8"/>
      <c r="F101" s="5"/>
      <c r="G101" s="8"/>
      <c r="H101" s="8"/>
      <c r="I101" s="8"/>
      <c r="J101" s="8"/>
    </row>
    <row r="102" spans="1:10" ht="30">
      <c r="A102" s="21"/>
      <c r="B102" s="21"/>
      <c r="C102" s="7" t="s">
        <v>72</v>
      </c>
      <c r="D102" s="8"/>
      <c r="E102" s="8"/>
      <c r="F102" s="5"/>
      <c r="G102" s="8"/>
      <c r="H102" s="8"/>
      <c r="I102" s="8"/>
      <c r="J102" s="8"/>
    </row>
    <row r="103" spans="1:10" ht="49.9" customHeight="1">
      <c r="A103" s="19" t="s">
        <v>95</v>
      </c>
      <c r="B103" s="19" t="s">
        <v>33</v>
      </c>
      <c r="C103" s="7" t="s">
        <v>70</v>
      </c>
      <c r="D103" s="8">
        <f>SUM(D104:D105)</f>
        <v>494.9</v>
      </c>
      <c r="E103" s="8">
        <f t="shared" ref="E103:J103" si="43">SUM(E104:E105)</f>
        <v>490.9</v>
      </c>
      <c r="F103" s="5">
        <f t="shared" si="43"/>
        <v>374.9</v>
      </c>
      <c r="G103" s="8">
        <f t="shared" si="43"/>
        <v>494.9</v>
      </c>
      <c r="H103" s="8">
        <f t="shared" si="43"/>
        <v>494.9</v>
      </c>
      <c r="I103" s="8">
        <f t="shared" si="43"/>
        <v>0</v>
      </c>
      <c r="J103" s="8">
        <f t="shared" si="43"/>
        <v>0</v>
      </c>
    </row>
    <row r="104" spans="1:10" ht="49.9" customHeight="1">
      <c r="A104" s="20"/>
      <c r="B104" s="20"/>
      <c r="C104" s="7" t="s">
        <v>71</v>
      </c>
      <c r="D104" s="8">
        <v>494.9</v>
      </c>
      <c r="E104" s="8">
        <v>490.9</v>
      </c>
      <c r="F104" s="5">
        <f>494.9-120</f>
        <v>374.9</v>
      </c>
      <c r="G104" s="8">
        <v>494.9</v>
      </c>
      <c r="H104" s="8">
        <v>494.9</v>
      </c>
      <c r="I104" s="8">
        <v>0</v>
      </c>
      <c r="J104" s="8">
        <v>0</v>
      </c>
    </row>
    <row r="105" spans="1:10" ht="49.9" customHeight="1">
      <c r="A105" s="21"/>
      <c r="B105" s="21"/>
      <c r="C105" s="7" t="s">
        <v>72</v>
      </c>
      <c r="D105" s="8"/>
      <c r="E105" s="8"/>
      <c r="F105" s="5"/>
      <c r="G105" s="8"/>
      <c r="H105" s="8"/>
      <c r="I105" s="8"/>
      <c r="J105" s="8"/>
    </row>
    <row r="106" spans="1:10" ht="55.15" customHeight="1">
      <c r="A106" s="19" t="s">
        <v>96</v>
      </c>
      <c r="B106" s="29" t="s">
        <v>34</v>
      </c>
      <c r="C106" s="7" t="s">
        <v>70</v>
      </c>
      <c r="D106" s="8">
        <f>SUM(D107:D108)</f>
        <v>135</v>
      </c>
      <c r="E106" s="8">
        <f t="shared" ref="E106:J106" si="44">SUM(E107:E108)</f>
        <v>83.8</v>
      </c>
      <c r="F106" s="5">
        <f t="shared" si="44"/>
        <v>145</v>
      </c>
      <c r="G106" s="8">
        <f t="shared" si="44"/>
        <v>145</v>
      </c>
      <c r="H106" s="8">
        <f t="shared" si="44"/>
        <v>145</v>
      </c>
      <c r="I106" s="8">
        <f t="shared" si="44"/>
        <v>0</v>
      </c>
      <c r="J106" s="8">
        <f t="shared" si="44"/>
        <v>0</v>
      </c>
    </row>
    <row r="107" spans="1:10" ht="55.15" customHeight="1">
      <c r="A107" s="20"/>
      <c r="B107" s="29"/>
      <c r="C107" s="7" t="s">
        <v>71</v>
      </c>
      <c r="D107" s="8">
        <v>135</v>
      </c>
      <c r="E107" s="8">
        <v>83.8</v>
      </c>
      <c r="F107" s="5">
        <v>145</v>
      </c>
      <c r="G107" s="8">
        <v>145</v>
      </c>
      <c r="H107" s="8">
        <v>145</v>
      </c>
      <c r="I107" s="8">
        <v>0</v>
      </c>
      <c r="J107" s="8">
        <v>0</v>
      </c>
    </row>
    <row r="108" spans="1:10" ht="55.15" customHeight="1">
      <c r="A108" s="21"/>
      <c r="B108" s="29"/>
      <c r="C108" s="7" t="s">
        <v>72</v>
      </c>
      <c r="D108" s="8"/>
      <c r="E108" s="8"/>
      <c r="F108" s="5"/>
      <c r="G108" s="8"/>
      <c r="H108" s="8"/>
      <c r="I108" s="8"/>
      <c r="J108" s="8"/>
    </row>
    <row r="109" spans="1:10">
      <c r="A109" s="19" t="s">
        <v>97</v>
      </c>
      <c r="B109" s="19" t="s">
        <v>35</v>
      </c>
      <c r="C109" s="7" t="s">
        <v>70</v>
      </c>
      <c r="D109" s="8">
        <f>SUM(D110:D111)</f>
        <v>0</v>
      </c>
      <c r="E109" s="8">
        <f t="shared" ref="E109:J109" si="45">SUM(E110:E111)</f>
        <v>465</v>
      </c>
      <c r="F109" s="5">
        <f t="shared" si="45"/>
        <v>0</v>
      </c>
      <c r="G109" s="8">
        <f t="shared" si="45"/>
        <v>0</v>
      </c>
      <c r="H109" s="8">
        <f t="shared" si="45"/>
        <v>0</v>
      </c>
      <c r="I109" s="8">
        <f t="shared" si="45"/>
        <v>0</v>
      </c>
      <c r="J109" s="8">
        <f t="shared" si="45"/>
        <v>0</v>
      </c>
    </row>
    <row r="110" spans="1:10">
      <c r="A110" s="20"/>
      <c r="B110" s="20"/>
      <c r="C110" s="7" t="s">
        <v>71</v>
      </c>
      <c r="D110" s="8">
        <v>0</v>
      </c>
      <c r="E110" s="8">
        <v>465</v>
      </c>
      <c r="F110" s="5">
        <v>0</v>
      </c>
      <c r="G110" s="8">
        <v>0</v>
      </c>
      <c r="H110" s="8">
        <v>0</v>
      </c>
      <c r="I110" s="8">
        <v>0</v>
      </c>
      <c r="J110" s="8">
        <v>0</v>
      </c>
    </row>
    <row r="111" spans="1:10" ht="30">
      <c r="A111" s="20"/>
      <c r="B111" s="21"/>
      <c r="C111" s="7" t="s">
        <v>72</v>
      </c>
      <c r="D111" s="8"/>
      <c r="E111" s="8"/>
      <c r="F111" s="5"/>
      <c r="G111" s="8"/>
      <c r="H111" s="8"/>
      <c r="I111" s="8"/>
      <c r="J111" s="8"/>
    </row>
    <row r="112" spans="1:10" ht="19.899999999999999" customHeight="1">
      <c r="A112" s="20"/>
      <c r="B112" s="19" t="s">
        <v>36</v>
      </c>
      <c r="C112" s="7" t="s">
        <v>70</v>
      </c>
      <c r="D112" s="8">
        <f>SUM(D113:D114)</f>
        <v>0</v>
      </c>
      <c r="E112" s="8">
        <f t="shared" ref="E112:J112" si="46">SUM(E113:E114)</f>
        <v>756</v>
      </c>
      <c r="F112" s="5">
        <f t="shared" si="46"/>
        <v>0</v>
      </c>
      <c r="G112" s="8">
        <f t="shared" si="46"/>
        <v>0</v>
      </c>
      <c r="H112" s="8">
        <f t="shared" si="46"/>
        <v>0</v>
      </c>
      <c r="I112" s="8">
        <f t="shared" si="46"/>
        <v>0</v>
      </c>
      <c r="J112" s="8">
        <f t="shared" si="46"/>
        <v>0</v>
      </c>
    </row>
    <row r="113" spans="1:10" ht="19.899999999999999" customHeight="1">
      <c r="A113" s="20"/>
      <c r="B113" s="20"/>
      <c r="C113" s="7" t="s">
        <v>71</v>
      </c>
      <c r="D113" s="8"/>
      <c r="E113" s="8"/>
      <c r="F113" s="5"/>
      <c r="G113" s="8"/>
      <c r="H113" s="8"/>
      <c r="I113" s="8"/>
      <c r="J113" s="8"/>
    </row>
    <row r="114" spans="1:10" ht="19.899999999999999" customHeight="1">
      <c r="A114" s="20"/>
      <c r="B114" s="21"/>
      <c r="C114" s="7" t="s">
        <v>72</v>
      </c>
      <c r="D114" s="8">
        <v>0</v>
      </c>
      <c r="E114" s="8">
        <v>756</v>
      </c>
      <c r="F114" s="5">
        <v>0</v>
      </c>
      <c r="G114" s="8">
        <v>0</v>
      </c>
      <c r="H114" s="8">
        <v>0</v>
      </c>
      <c r="I114" s="8">
        <v>0</v>
      </c>
      <c r="J114" s="8">
        <v>0</v>
      </c>
    </row>
    <row r="115" spans="1:10" ht="30" customHeight="1">
      <c r="A115" s="20"/>
      <c r="B115" s="29" t="s">
        <v>37</v>
      </c>
      <c r="C115" s="7" t="s">
        <v>70</v>
      </c>
      <c r="D115" s="8">
        <f>SUM(D116:D117)</f>
        <v>0</v>
      </c>
      <c r="E115" s="8">
        <f t="shared" ref="E115:J115" si="47">SUM(E116:E117)</f>
        <v>400</v>
      </c>
      <c r="F115" s="5">
        <f t="shared" si="47"/>
        <v>0</v>
      </c>
      <c r="G115" s="8">
        <f t="shared" si="47"/>
        <v>0</v>
      </c>
      <c r="H115" s="8">
        <f t="shared" si="47"/>
        <v>0</v>
      </c>
      <c r="I115" s="8">
        <f t="shared" si="47"/>
        <v>0</v>
      </c>
      <c r="J115" s="8">
        <f t="shared" si="47"/>
        <v>0</v>
      </c>
    </row>
    <row r="116" spans="1:10" ht="30" customHeight="1">
      <c r="A116" s="20"/>
      <c r="B116" s="29"/>
      <c r="C116" s="7" t="s">
        <v>71</v>
      </c>
      <c r="D116" s="8"/>
      <c r="E116" s="8"/>
      <c r="F116" s="5"/>
      <c r="G116" s="8"/>
      <c r="H116" s="8"/>
      <c r="I116" s="8"/>
      <c r="J116" s="8"/>
    </row>
    <row r="117" spans="1:10" ht="30" customHeight="1">
      <c r="A117" s="21"/>
      <c r="B117" s="29"/>
      <c r="C117" s="7" t="s">
        <v>72</v>
      </c>
      <c r="D117" s="8">
        <v>0</v>
      </c>
      <c r="E117" s="8">
        <v>400</v>
      </c>
      <c r="F117" s="5">
        <v>0</v>
      </c>
      <c r="G117" s="8">
        <v>0</v>
      </c>
      <c r="H117" s="8">
        <v>0</v>
      </c>
      <c r="I117" s="8">
        <v>0</v>
      </c>
      <c r="J117" s="8">
        <v>0</v>
      </c>
    </row>
    <row r="118" spans="1:10" ht="31.9" customHeight="1">
      <c r="A118" s="19" t="s">
        <v>98</v>
      </c>
      <c r="B118" s="19" t="s">
        <v>38</v>
      </c>
      <c r="C118" s="7" t="s">
        <v>70</v>
      </c>
      <c r="D118" s="8">
        <f>SUM(D119:D120)</f>
        <v>6727.2</v>
      </c>
      <c r="E118" s="8">
        <f t="shared" ref="E118:J118" si="48">SUM(E119:E120)</f>
        <v>6619.1</v>
      </c>
      <c r="F118" s="5">
        <f t="shared" si="48"/>
        <v>6280.8</v>
      </c>
      <c r="G118" s="8">
        <f t="shared" si="48"/>
        <v>0</v>
      </c>
      <c r="H118" s="8">
        <f t="shared" si="48"/>
        <v>0</v>
      </c>
      <c r="I118" s="8">
        <f t="shared" si="48"/>
        <v>0</v>
      </c>
      <c r="J118" s="8">
        <f t="shared" si="48"/>
        <v>0</v>
      </c>
    </row>
    <row r="119" spans="1:10" ht="31.9" customHeight="1">
      <c r="A119" s="20"/>
      <c r="B119" s="20"/>
      <c r="C119" s="7" t="s">
        <v>71</v>
      </c>
      <c r="D119" s="8"/>
      <c r="E119" s="8"/>
      <c r="F119" s="5"/>
      <c r="G119" s="8"/>
      <c r="H119" s="8"/>
      <c r="I119" s="8"/>
      <c r="J119" s="8"/>
    </row>
    <row r="120" spans="1:10" ht="31.9" customHeight="1">
      <c r="A120" s="21"/>
      <c r="B120" s="21"/>
      <c r="C120" s="7" t="s">
        <v>72</v>
      </c>
      <c r="D120" s="8">
        <v>6727.2</v>
      </c>
      <c r="E120" s="8">
        <v>6619.1</v>
      </c>
      <c r="F120" s="5">
        <v>6280.8</v>
      </c>
      <c r="G120" s="8">
        <v>0</v>
      </c>
      <c r="H120" s="8">
        <v>0</v>
      </c>
      <c r="I120" s="8">
        <v>0</v>
      </c>
      <c r="J120" s="8">
        <v>0</v>
      </c>
    </row>
    <row r="121" spans="1:10">
      <c r="A121" s="19" t="s">
        <v>123</v>
      </c>
      <c r="B121" s="19" t="s">
        <v>122</v>
      </c>
      <c r="C121" s="7" t="s">
        <v>70</v>
      </c>
      <c r="D121" s="8">
        <f>SUM(D122:D123)</f>
        <v>0</v>
      </c>
      <c r="E121" s="8">
        <f t="shared" ref="E121:J121" si="49">SUM(E122:E123)</f>
        <v>0</v>
      </c>
      <c r="F121" s="5">
        <f t="shared" si="49"/>
        <v>105</v>
      </c>
      <c r="G121" s="8">
        <f t="shared" si="49"/>
        <v>0</v>
      </c>
      <c r="H121" s="8">
        <f t="shared" si="49"/>
        <v>0</v>
      </c>
      <c r="I121" s="8">
        <f t="shared" si="49"/>
        <v>0</v>
      </c>
      <c r="J121" s="8">
        <f t="shared" si="49"/>
        <v>0</v>
      </c>
    </row>
    <row r="122" spans="1:10">
      <c r="A122" s="20"/>
      <c r="B122" s="20"/>
      <c r="C122" s="7" t="s">
        <v>71</v>
      </c>
      <c r="D122" s="8">
        <v>0</v>
      </c>
      <c r="E122" s="8">
        <v>0</v>
      </c>
      <c r="F122" s="5">
        <v>105</v>
      </c>
      <c r="G122" s="8">
        <v>0</v>
      </c>
      <c r="H122" s="8">
        <v>0</v>
      </c>
      <c r="I122" s="8">
        <v>0</v>
      </c>
      <c r="J122" s="8">
        <v>0</v>
      </c>
    </row>
    <row r="123" spans="1:10" ht="30">
      <c r="A123" s="21"/>
      <c r="B123" s="21"/>
      <c r="C123" s="7" t="s">
        <v>72</v>
      </c>
      <c r="D123" s="8"/>
      <c r="E123" s="8"/>
      <c r="F123" s="5"/>
      <c r="G123" s="8"/>
      <c r="H123" s="8"/>
      <c r="I123" s="8"/>
      <c r="J123" s="8"/>
    </row>
    <row r="124" spans="1:10">
      <c r="A124" s="22" t="s">
        <v>39</v>
      </c>
      <c r="B124" s="28" t="s">
        <v>40</v>
      </c>
      <c r="C124" s="2" t="s">
        <v>70</v>
      </c>
      <c r="D124" s="1">
        <f>SUM(D125:D126)</f>
        <v>25267.9</v>
      </c>
      <c r="E124" s="1">
        <f t="shared" ref="E124" si="50">SUM(E125:E126)</f>
        <v>23319.3</v>
      </c>
      <c r="F124" s="6">
        <f t="shared" ref="F124" si="51">SUM(F125:F126)</f>
        <v>18310.599999999999</v>
      </c>
      <c r="G124" s="1">
        <f t="shared" ref="G124" si="52">SUM(G125:G126)</f>
        <v>18334.599999999999</v>
      </c>
      <c r="H124" s="1">
        <f t="shared" ref="H124" si="53">SUM(H125:H126)</f>
        <v>18334.599999999999</v>
      </c>
      <c r="I124" s="1">
        <f t="shared" ref="I124" si="54">SUM(I125:I126)</f>
        <v>0</v>
      </c>
      <c r="J124" s="1">
        <f t="shared" ref="J124" si="55">SUM(J125:J126)</f>
        <v>0</v>
      </c>
    </row>
    <row r="125" spans="1:10">
      <c r="A125" s="23"/>
      <c r="B125" s="28"/>
      <c r="C125" s="2" t="s">
        <v>71</v>
      </c>
      <c r="D125" s="1">
        <f>D128+D131+D134+D137+D140+D143+D149+D152+D155+D158+D161+D164+D167+D170+D173</f>
        <v>22921.5</v>
      </c>
      <c r="E125" s="1">
        <f t="shared" ref="E125:J125" si="56">E128+E131+E134+E137+E140+E143+E149+E152+E155+E158+E161+E164+E167+E170+E173</f>
        <v>22111.7</v>
      </c>
      <c r="F125" s="6">
        <f>F128+F131+F134+F137+F140+F143+F149+F152+F155+F158+F161+F164+F167+F170+F173+F145</f>
        <v>18310.599999999999</v>
      </c>
      <c r="G125" s="1">
        <f t="shared" si="56"/>
        <v>18334.599999999999</v>
      </c>
      <c r="H125" s="1">
        <f t="shared" si="56"/>
        <v>18334.599999999999</v>
      </c>
      <c r="I125" s="1">
        <f t="shared" si="56"/>
        <v>0</v>
      </c>
      <c r="J125" s="1">
        <f t="shared" si="56"/>
        <v>0</v>
      </c>
    </row>
    <row r="126" spans="1:10" ht="30">
      <c r="A126" s="24"/>
      <c r="B126" s="28"/>
      <c r="C126" s="2" t="s">
        <v>72</v>
      </c>
      <c r="D126" s="1">
        <f>D129+D132+D135+D138+D141+D144+D150+D153+D156+D159+D162+D165+D168+D171+D174</f>
        <v>2346.4</v>
      </c>
      <c r="E126" s="1">
        <f t="shared" ref="E126:J126" si="57">E129+E132+E135+E138+E141+E144+E150+E153+E156+E159+E162+E165+E168+E171+E174</f>
        <v>1207.5999999999999</v>
      </c>
      <c r="F126" s="6">
        <f t="shared" si="57"/>
        <v>0</v>
      </c>
      <c r="G126" s="1">
        <f t="shared" si="57"/>
        <v>0</v>
      </c>
      <c r="H126" s="1">
        <f t="shared" si="57"/>
        <v>0</v>
      </c>
      <c r="I126" s="1">
        <f t="shared" si="57"/>
        <v>0</v>
      </c>
      <c r="J126" s="1">
        <f t="shared" si="57"/>
        <v>0</v>
      </c>
    </row>
    <row r="127" spans="1:10" ht="18" customHeight="1">
      <c r="A127" s="19" t="s">
        <v>99</v>
      </c>
      <c r="B127" s="29" t="s">
        <v>41</v>
      </c>
      <c r="C127" s="7" t="s">
        <v>70</v>
      </c>
      <c r="D127" s="8">
        <f>SUM(D128:D129)</f>
        <v>6</v>
      </c>
      <c r="E127" s="8">
        <f t="shared" ref="E127:J127" si="58">SUM(E128:E129)</f>
        <v>6</v>
      </c>
      <c r="F127" s="5">
        <f t="shared" si="58"/>
        <v>6</v>
      </c>
      <c r="G127" s="8">
        <f t="shared" si="58"/>
        <v>6</v>
      </c>
      <c r="H127" s="8">
        <f t="shared" si="58"/>
        <v>6</v>
      </c>
      <c r="I127" s="8">
        <f t="shared" si="58"/>
        <v>0</v>
      </c>
      <c r="J127" s="8">
        <f t="shared" si="58"/>
        <v>0</v>
      </c>
    </row>
    <row r="128" spans="1:10" ht="18" customHeight="1">
      <c r="A128" s="20"/>
      <c r="B128" s="29"/>
      <c r="C128" s="7" t="s">
        <v>71</v>
      </c>
      <c r="D128" s="8">
        <v>6</v>
      </c>
      <c r="E128" s="8">
        <v>6</v>
      </c>
      <c r="F128" s="5">
        <v>6</v>
      </c>
      <c r="G128" s="8">
        <v>6</v>
      </c>
      <c r="H128" s="8">
        <v>6</v>
      </c>
      <c r="I128" s="8">
        <v>0</v>
      </c>
      <c r="J128" s="8">
        <v>0</v>
      </c>
    </row>
    <row r="129" spans="1:10" ht="18" customHeight="1">
      <c r="A129" s="21"/>
      <c r="B129" s="29"/>
      <c r="C129" s="7" t="s">
        <v>72</v>
      </c>
      <c r="D129" s="8"/>
      <c r="E129" s="8"/>
      <c r="F129" s="5"/>
      <c r="G129" s="8"/>
      <c r="H129" s="8"/>
      <c r="I129" s="8"/>
      <c r="J129" s="8"/>
    </row>
    <row r="130" spans="1:10">
      <c r="A130" s="19" t="s">
        <v>100</v>
      </c>
      <c r="B130" s="19" t="s">
        <v>42</v>
      </c>
      <c r="C130" s="7" t="s">
        <v>70</v>
      </c>
      <c r="D130" s="8">
        <f>SUM(D131:D132)</f>
        <v>800</v>
      </c>
      <c r="E130" s="8">
        <f t="shared" ref="E130" si="59">SUM(E131:E132)</f>
        <v>800</v>
      </c>
      <c r="F130" s="5">
        <f t="shared" ref="F130" si="60">SUM(F131:F132)</f>
        <v>800</v>
      </c>
      <c r="G130" s="8">
        <f t="shared" ref="G130" si="61">SUM(G131:G132)</f>
        <v>800</v>
      </c>
      <c r="H130" s="8">
        <f t="shared" ref="H130" si="62">SUM(H131:H132)</f>
        <v>800</v>
      </c>
      <c r="I130" s="8">
        <f t="shared" ref="I130" si="63">SUM(I131:I132)</f>
        <v>0</v>
      </c>
      <c r="J130" s="8">
        <f t="shared" ref="J130" si="64">SUM(J131:J132)</f>
        <v>0</v>
      </c>
    </row>
    <row r="131" spans="1:10">
      <c r="A131" s="20"/>
      <c r="B131" s="20"/>
      <c r="C131" s="7" t="s">
        <v>71</v>
      </c>
      <c r="D131" s="8">
        <v>800</v>
      </c>
      <c r="E131" s="8">
        <v>800</v>
      </c>
      <c r="F131" s="5">
        <v>800</v>
      </c>
      <c r="G131" s="8">
        <v>800</v>
      </c>
      <c r="H131" s="8">
        <v>800</v>
      </c>
      <c r="I131" s="8">
        <v>0</v>
      </c>
      <c r="J131" s="8">
        <v>0</v>
      </c>
    </row>
    <row r="132" spans="1:10" ht="30">
      <c r="A132" s="21"/>
      <c r="B132" s="21"/>
      <c r="C132" s="7" t="s">
        <v>72</v>
      </c>
      <c r="D132" s="8"/>
      <c r="E132" s="8"/>
      <c r="F132" s="5"/>
      <c r="G132" s="8"/>
      <c r="H132" s="8"/>
      <c r="I132" s="8"/>
      <c r="J132" s="8"/>
    </row>
    <row r="133" spans="1:10">
      <c r="A133" s="19" t="s">
        <v>100</v>
      </c>
      <c r="B133" s="29" t="s">
        <v>43</v>
      </c>
      <c r="C133" s="7" t="s">
        <v>70</v>
      </c>
      <c r="D133" s="8">
        <f>SUM(D134:D135)</f>
        <v>9</v>
      </c>
      <c r="E133" s="8">
        <f t="shared" ref="E133" si="65">SUM(E134:E135)</f>
        <v>9</v>
      </c>
      <c r="F133" s="5">
        <f t="shared" ref="F133" si="66">SUM(F134:F135)</f>
        <v>0</v>
      </c>
      <c r="G133" s="8">
        <f t="shared" ref="G133" si="67">SUM(G134:G135)</f>
        <v>9</v>
      </c>
      <c r="H133" s="8">
        <f t="shared" ref="H133" si="68">SUM(H134:H135)</f>
        <v>9</v>
      </c>
      <c r="I133" s="8">
        <f t="shared" ref="I133" si="69">SUM(I134:I135)</f>
        <v>0</v>
      </c>
      <c r="J133" s="8">
        <f t="shared" ref="J133" si="70">SUM(J134:J135)</f>
        <v>0</v>
      </c>
    </row>
    <row r="134" spans="1:10">
      <c r="A134" s="20"/>
      <c r="B134" s="29"/>
      <c r="C134" s="7" t="s">
        <v>71</v>
      </c>
      <c r="D134" s="8">
        <v>9</v>
      </c>
      <c r="E134" s="8">
        <v>9</v>
      </c>
      <c r="F134" s="5">
        <v>0</v>
      </c>
      <c r="G134" s="8">
        <v>9</v>
      </c>
      <c r="H134" s="8">
        <v>9</v>
      </c>
      <c r="I134" s="8">
        <v>0</v>
      </c>
      <c r="J134" s="8">
        <v>0</v>
      </c>
    </row>
    <row r="135" spans="1:10" ht="30">
      <c r="A135" s="21"/>
      <c r="B135" s="29"/>
      <c r="C135" s="7" t="s">
        <v>72</v>
      </c>
      <c r="D135" s="8"/>
      <c r="E135" s="8"/>
      <c r="F135" s="5"/>
      <c r="G135" s="8"/>
      <c r="H135" s="8"/>
      <c r="I135" s="8"/>
      <c r="J135" s="8"/>
    </row>
    <row r="136" spans="1:10">
      <c r="A136" s="19" t="s">
        <v>101</v>
      </c>
      <c r="B136" s="19" t="s">
        <v>44</v>
      </c>
      <c r="C136" s="7" t="s">
        <v>70</v>
      </c>
      <c r="D136" s="8">
        <f>SUM(D137:D138)</f>
        <v>187.5</v>
      </c>
      <c r="E136" s="8">
        <f t="shared" ref="E136" si="71">SUM(E137:E138)</f>
        <v>77.400000000000006</v>
      </c>
      <c r="F136" s="5">
        <f t="shared" ref="F136" si="72">SUM(F137:F138)</f>
        <v>60.5</v>
      </c>
      <c r="G136" s="8">
        <f t="shared" ref="G136" si="73">SUM(G137:G138)</f>
        <v>60.5</v>
      </c>
      <c r="H136" s="8">
        <f t="shared" ref="H136" si="74">SUM(H137:H138)</f>
        <v>60.5</v>
      </c>
      <c r="I136" s="8">
        <f t="shared" ref="I136" si="75">SUM(I137:I138)</f>
        <v>0</v>
      </c>
      <c r="J136" s="8">
        <f t="shared" ref="J136" si="76">SUM(J137:J138)</f>
        <v>0</v>
      </c>
    </row>
    <row r="137" spans="1:10">
      <c r="A137" s="20"/>
      <c r="B137" s="20"/>
      <c r="C137" s="7" t="s">
        <v>71</v>
      </c>
      <c r="D137" s="8">
        <v>187.5</v>
      </c>
      <c r="E137" s="8">
        <v>77.400000000000006</v>
      </c>
      <c r="F137" s="5">
        <v>60.5</v>
      </c>
      <c r="G137" s="8">
        <v>60.5</v>
      </c>
      <c r="H137" s="8">
        <v>60.5</v>
      </c>
      <c r="I137" s="8">
        <v>0</v>
      </c>
      <c r="J137" s="8">
        <v>0</v>
      </c>
    </row>
    <row r="138" spans="1:10" ht="30">
      <c r="A138" s="21"/>
      <c r="B138" s="21"/>
      <c r="C138" s="7" t="s">
        <v>72</v>
      </c>
      <c r="D138" s="8"/>
      <c r="E138" s="8"/>
      <c r="F138" s="5"/>
      <c r="G138" s="8"/>
      <c r="H138" s="8"/>
      <c r="I138" s="8"/>
      <c r="J138" s="8"/>
    </row>
    <row r="139" spans="1:10">
      <c r="A139" s="19" t="s">
        <v>102</v>
      </c>
      <c r="B139" s="29" t="s">
        <v>45</v>
      </c>
      <c r="C139" s="7" t="s">
        <v>70</v>
      </c>
      <c r="D139" s="8">
        <f>SUM(D140:D141)</f>
        <v>0</v>
      </c>
      <c r="E139" s="8">
        <f t="shared" ref="E139" si="77">SUM(E140:E141)</f>
        <v>0</v>
      </c>
      <c r="F139" s="5">
        <f t="shared" ref="F139" si="78">SUM(F140:F141)</f>
        <v>0</v>
      </c>
      <c r="G139" s="8">
        <f t="shared" ref="G139" si="79">SUM(G140:G141)</f>
        <v>0</v>
      </c>
      <c r="H139" s="8">
        <f t="shared" ref="H139" si="80">SUM(H140:H141)</f>
        <v>0</v>
      </c>
      <c r="I139" s="8">
        <f t="shared" ref="I139" si="81">SUM(I140:I141)</f>
        <v>0</v>
      </c>
      <c r="J139" s="8">
        <f t="shared" ref="J139" si="82">SUM(J140:J141)</f>
        <v>0</v>
      </c>
    </row>
    <row r="140" spans="1:10">
      <c r="A140" s="20"/>
      <c r="B140" s="29"/>
      <c r="C140" s="7" t="s">
        <v>71</v>
      </c>
      <c r="D140" s="8"/>
      <c r="E140" s="8"/>
      <c r="F140" s="5"/>
      <c r="G140" s="8"/>
      <c r="H140" s="8"/>
      <c r="I140" s="8"/>
      <c r="J140" s="8"/>
    </row>
    <row r="141" spans="1:10" ht="30">
      <c r="A141" s="21"/>
      <c r="B141" s="29"/>
      <c r="C141" s="7" t="s">
        <v>72</v>
      </c>
      <c r="D141" s="8"/>
      <c r="E141" s="8"/>
      <c r="F141" s="5"/>
      <c r="G141" s="8"/>
      <c r="H141" s="8"/>
      <c r="I141" s="8"/>
      <c r="J141" s="8"/>
    </row>
    <row r="142" spans="1:10" ht="51" customHeight="1">
      <c r="A142" s="19" t="s">
        <v>103</v>
      </c>
      <c r="B142" s="29" t="s">
        <v>46</v>
      </c>
      <c r="C142" s="7" t="s">
        <v>70</v>
      </c>
      <c r="D142" s="8">
        <f>SUM(D143:D144)</f>
        <v>192</v>
      </c>
      <c r="E142" s="8">
        <f t="shared" ref="E142" si="83">SUM(E143:E144)</f>
        <v>227.3</v>
      </c>
      <c r="F142" s="5">
        <f t="shared" ref="F142" si="84">SUM(F143:F144)</f>
        <v>0</v>
      </c>
      <c r="G142" s="8">
        <f t="shared" ref="G142" si="85">SUM(G143:G144)</f>
        <v>298</v>
      </c>
      <c r="H142" s="8">
        <f t="shared" ref="H142" si="86">SUM(H143:H144)</f>
        <v>298</v>
      </c>
      <c r="I142" s="8">
        <f t="shared" ref="I142" si="87">SUM(I143:I144)</f>
        <v>0</v>
      </c>
      <c r="J142" s="8">
        <f t="shared" ref="J142" si="88">SUM(J143:J144)</f>
        <v>0</v>
      </c>
    </row>
    <row r="143" spans="1:10" ht="51" customHeight="1">
      <c r="A143" s="20"/>
      <c r="B143" s="29"/>
      <c r="C143" s="7" t="s">
        <v>71</v>
      </c>
      <c r="D143" s="8">
        <v>192</v>
      </c>
      <c r="E143" s="8">
        <v>227.3</v>
      </c>
      <c r="F143" s="5">
        <v>0</v>
      </c>
      <c r="G143" s="8">
        <v>298</v>
      </c>
      <c r="H143" s="8">
        <v>298</v>
      </c>
      <c r="I143" s="8">
        <v>0</v>
      </c>
      <c r="J143" s="8">
        <v>0</v>
      </c>
    </row>
    <row r="144" spans="1:10" ht="51" customHeight="1">
      <c r="A144" s="21"/>
      <c r="B144" s="29"/>
      <c r="C144" s="7" t="s">
        <v>72</v>
      </c>
      <c r="D144" s="8"/>
      <c r="E144" s="8"/>
      <c r="F144" s="5"/>
      <c r="G144" s="8"/>
      <c r="H144" s="8"/>
      <c r="I144" s="8"/>
      <c r="J144" s="8"/>
    </row>
    <row r="145" spans="1:10" ht="51" customHeight="1">
      <c r="A145" s="19" t="s">
        <v>116</v>
      </c>
      <c r="B145" s="29" t="s">
        <v>117</v>
      </c>
      <c r="C145" s="7" t="s">
        <v>70</v>
      </c>
      <c r="D145" s="8">
        <f>SUM(D146:D147)</f>
        <v>0</v>
      </c>
      <c r="E145" s="8">
        <f t="shared" ref="E145:J145" si="89">SUM(E146:E147)</f>
        <v>0</v>
      </c>
      <c r="F145" s="5">
        <f t="shared" si="89"/>
        <v>298</v>
      </c>
      <c r="G145" s="8">
        <f t="shared" si="89"/>
        <v>0</v>
      </c>
      <c r="H145" s="8">
        <f t="shared" si="89"/>
        <v>0</v>
      </c>
      <c r="I145" s="8">
        <f t="shared" si="89"/>
        <v>0</v>
      </c>
      <c r="J145" s="8">
        <f t="shared" si="89"/>
        <v>0</v>
      </c>
    </row>
    <row r="146" spans="1:10" ht="51" customHeight="1">
      <c r="A146" s="20"/>
      <c r="B146" s="29"/>
      <c r="C146" s="7" t="s">
        <v>71</v>
      </c>
      <c r="D146" s="8">
        <v>0</v>
      </c>
      <c r="E146" s="8">
        <v>0</v>
      </c>
      <c r="F146" s="5">
        <v>298</v>
      </c>
      <c r="G146" s="8">
        <v>0</v>
      </c>
      <c r="H146" s="8">
        <v>0</v>
      </c>
      <c r="I146" s="8">
        <v>0</v>
      </c>
      <c r="J146" s="8">
        <v>0</v>
      </c>
    </row>
    <row r="147" spans="1:10" ht="51" customHeight="1">
      <c r="A147" s="21"/>
      <c r="B147" s="29"/>
      <c r="C147" s="7" t="s">
        <v>72</v>
      </c>
      <c r="D147" s="8"/>
      <c r="E147" s="8"/>
      <c r="F147" s="5"/>
      <c r="G147" s="8"/>
      <c r="H147" s="8"/>
      <c r="I147" s="8"/>
      <c r="J147" s="8"/>
    </row>
    <row r="148" spans="1:10" ht="19.899999999999999" customHeight="1">
      <c r="A148" s="19" t="s">
        <v>104</v>
      </c>
      <c r="B148" s="19" t="s">
        <v>47</v>
      </c>
      <c r="C148" s="7" t="s">
        <v>70</v>
      </c>
      <c r="D148" s="8">
        <f>SUM(D149:D150)</f>
        <v>1328.2</v>
      </c>
      <c r="E148" s="8">
        <f t="shared" ref="E148" si="90">SUM(E149:E150)</f>
        <v>761.1</v>
      </c>
      <c r="F148" s="5">
        <f t="shared" ref="F148" si="91">SUM(F149:F150)</f>
        <v>761.1</v>
      </c>
      <c r="G148" s="8">
        <f t="shared" ref="G148" si="92">SUM(G149:G150)</f>
        <v>761.1</v>
      </c>
      <c r="H148" s="8">
        <f t="shared" ref="H148" si="93">SUM(H149:H150)</f>
        <v>761.1</v>
      </c>
      <c r="I148" s="8">
        <f t="shared" ref="I148" si="94">SUM(I149:I150)</f>
        <v>0</v>
      </c>
      <c r="J148" s="8">
        <f t="shared" ref="J148" si="95">SUM(J149:J150)</f>
        <v>0</v>
      </c>
    </row>
    <row r="149" spans="1:10" ht="19.899999999999999" customHeight="1">
      <c r="A149" s="20"/>
      <c r="B149" s="20"/>
      <c r="C149" s="7" t="s">
        <v>71</v>
      </c>
      <c r="D149" s="8">
        <v>1328.2</v>
      </c>
      <c r="E149" s="8">
        <v>761.1</v>
      </c>
      <c r="F149" s="5">
        <v>761.1</v>
      </c>
      <c r="G149" s="8">
        <v>761.1</v>
      </c>
      <c r="H149" s="8">
        <v>761.1</v>
      </c>
      <c r="I149" s="8">
        <v>0</v>
      </c>
      <c r="J149" s="8">
        <v>0</v>
      </c>
    </row>
    <row r="150" spans="1:10" ht="19.899999999999999" customHeight="1">
      <c r="A150" s="20"/>
      <c r="B150" s="21"/>
      <c r="C150" s="7" t="s">
        <v>72</v>
      </c>
      <c r="D150" s="8"/>
      <c r="E150" s="8"/>
      <c r="F150" s="5"/>
      <c r="G150" s="8"/>
      <c r="H150" s="8"/>
      <c r="I150" s="8"/>
      <c r="J150" s="8"/>
    </row>
    <row r="151" spans="1:10" ht="19.899999999999999" customHeight="1">
      <c r="A151" s="20"/>
      <c r="B151" s="19" t="s">
        <v>48</v>
      </c>
      <c r="C151" s="7" t="s">
        <v>70</v>
      </c>
      <c r="D151" s="8">
        <f>SUM(D152:D153)</f>
        <v>240</v>
      </c>
      <c r="E151" s="8">
        <f t="shared" ref="E151" si="96">SUM(E152:E153)</f>
        <v>461.7</v>
      </c>
      <c r="F151" s="5">
        <f t="shared" ref="F151" si="97">SUM(F152:F153)</f>
        <v>0</v>
      </c>
      <c r="G151" s="8">
        <f t="shared" ref="G151" si="98">SUM(G152:G153)</f>
        <v>0</v>
      </c>
      <c r="H151" s="8">
        <f t="shared" ref="H151" si="99">SUM(H152:H153)</f>
        <v>0</v>
      </c>
      <c r="I151" s="8">
        <f t="shared" ref="I151" si="100">SUM(I152:I153)</f>
        <v>0</v>
      </c>
      <c r="J151" s="8">
        <f t="shared" ref="J151" si="101">SUM(J152:J153)</f>
        <v>0</v>
      </c>
    </row>
    <row r="152" spans="1:10" ht="19.899999999999999" customHeight="1">
      <c r="A152" s="20"/>
      <c r="B152" s="20"/>
      <c r="C152" s="7" t="s">
        <v>71</v>
      </c>
      <c r="D152" s="8"/>
      <c r="E152" s="8"/>
      <c r="F152" s="5"/>
      <c r="G152" s="8"/>
      <c r="H152" s="8"/>
      <c r="I152" s="8"/>
      <c r="J152" s="8"/>
    </row>
    <row r="153" spans="1:10" ht="19.899999999999999" customHeight="1">
      <c r="A153" s="20"/>
      <c r="B153" s="21"/>
      <c r="C153" s="7" t="s">
        <v>72</v>
      </c>
      <c r="D153" s="8">
        <v>240</v>
      </c>
      <c r="E153" s="8">
        <v>461.7</v>
      </c>
      <c r="F153" s="5">
        <v>0</v>
      </c>
      <c r="G153" s="8">
        <v>0</v>
      </c>
      <c r="H153" s="8">
        <v>0</v>
      </c>
      <c r="I153" s="8">
        <v>0</v>
      </c>
      <c r="J153" s="8">
        <v>0</v>
      </c>
    </row>
    <row r="154" spans="1:10" ht="30" customHeight="1">
      <c r="A154" s="20"/>
      <c r="B154" s="29" t="s">
        <v>49</v>
      </c>
      <c r="C154" s="7" t="s">
        <v>70</v>
      </c>
      <c r="D154" s="8">
        <f>SUM(D155:D156)</f>
        <v>770.9</v>
      </c>
      <c r="E154" s="8">
        <f t="shared" ref="E154" si="102">SUM(E155:E156)</f>
        <v>745.9</v>
      </c>
      <c r="F154" s="5">
        <f t="shared" ref="F154" si="103">SUM(F155:F156)</f>
        <v>0</v>
      </c>
      <c r="G154" s="8">
        <f t="shared" ref="G154" si="104">SUM(G155:G156)</f>
        <v>0</v>
      </c>
      <c r="H154" s="8">
        <f t="shared" ref="H154" si="105">SUM(H155:H156)</f>
        <v>0</v>
      </c>
      <c r="I154" s="8">
        <f t="shared" ref="I154" si="106">SUM(I155:I156)</f>
        <v>0</v>
      </c>
      <c r="J154" s="8">
        <f t="shared" ref="J154" si="107">SUM(J155:J156)</f>
        <v>0</v>
      </c>
    </row>
    <row r="155" spans="1:10" ht="30" customHeight="1">
      <c r="A155" s="20"/>
      <c r="B155" s="29"/>
      <c r="C155" s="7" t="s">
        <v>71</v>
      </c>
      <c r="D155" s="8"/>
      <c r="E155" s="8"/>
      <c r="F155" s="5"/>
      <c r="G155" s="8"/>
      <c r="H155" s="8"/>
      <c r="I155" s="8"/>
      <c r="J155" s="8"/>
    </row>
    <row r="156" spans="1:10" ht="30" customHeight="1">
      <c r="A156" s="21"/>
      <c r="B156" s="29"/>
      <c r="C156" s="7" t="s">
        <v>72</v>
      </c>
      <c r="D156" s="8">
        <v>770.9</v>
      </c>
      <c r="E156" s="8">
        <v>745.9</v>
      </c>
      <c r="F156" s="5">
        <v>0</v>
      </c>
      <c r="G156" s="8">
        <v>0</v>
      </c>
      <c r="H156" s="8">
        <v>0</v>
      </c>
      <c r="I156" s="8">
        <v>0</v>
      </c>
      <c r="J156" s="8">
        <v>0</v>
      </c>
    </row>
    <row r="157" spans="1:10">
      <c r="A157" s="19" t="s">
        <v>105</v>
      </c>
      <c r="B157" s="29" t="s">
        <v>50</v>
      </c>
      <c r="C157" s="7" t="s">
        <v>70</v>
      </c>
      <c r="D157" s="8">
        <f>SUM(D158:D159)</f>
        <v>19814.099999999999</v>
      </c>
      <c r="E157" s="8">
        <f t="shared" ref="E157" si="108">SUM(E158:E159)</f>
        <v>19109.900000000001</v>
      </c>
      <c r="F157" s="5">
        <f t="shared" ref="F157" si="109">SUM(F158:F159)</f>
        <v>16260</v>
      </c>
      <c r="G157" s="8">
        <f t="shared" ref="G157" si="110">SUM(G158:G159)</f>
        <v>16260</v>
      </c>
      <c r="H157" s="8">
        <f t="shared" ref="H157" si="111">SUM(H158:H159)</f>
        <v>16260</v>
      </c>
      <c r="I157" s="8">
        <f t="shared" ref="I157" si="112">SUM(I158:I159)</f>
        <v>0</v>
      </c>
      <c r="J157" s="8">
        <f t="shared" ref="J157" si="113">SUM(J158:J159)</f>
        <v>0</v>
      </c>
    </row>
    <row r="158" spans="1:10">
      <c r="A158" s="20"/>
      <c r="B158" s="29"/>
      <c r="C158" s="7" t="s">
        <v>71</v>
      </c>
      <c r="D158" s="8">
        <v>19814.099999999999</v>
      </c>
      <c r="E158" s="8">
        <v>19109.900000000001</v>
      </c>
      <c r="F158" s="5">
        <v>16260</v>
      </c>
      <c r="G158" s="8">
        <v>16260</v>
      </c>
      <c r="H158" s="8">
        <v>16260</v>
      </c>
      <c r="I158" s="8">
        <v>0</v>
      </c>
      <c r="J158" s="8">
        <v>0</v>
      </c>
    </row>
    <row r="159" spans="1:10" ht="30">
      <c r="A159" s="21"/>
      <c r="B159" s="29"/>
      <c r="C159" s="7" t="s">
        <v>72</v>
      </c>
      <c r="D159" s="8"/>
      <c r="E159" s="8"/>
      <c r="F159" s="5"/>
      <c r="G159" s="8"/>
      <c r="H159" s="8"/>
      <c r="I159" s="8"/>
      <c r="J159" s="8"/>
    </row>
    <row r="160" spans="1:10">
      <c r="A160" s="19" t="s">
        <v>106</v>
      </c>
      <c r="B160" s="19" t="s">
        <v>51</v>
      </c>
      <c r="C160" s="7" t="s">
        <v>70</v>
      </c>
      <c r="D160" s="8">
        <f>SUM(D161:D162)</f>
        <v>0</v>
      </c>
      <c r="E160" s="8">
        <f t="shared" ref="E160" si="114">SUM(E161:E162)</f>
        <v>1046</v>
      </c>
      <c r="F160" s="5">
        <f t="shared" ref="F160" si="115">SUM(F161:F162)</f>
        <v>0</v>
      </c>
      <c r="G160" s="8">
        <f t="shared" ref="G160" si="116">SUM(G161:G162)</f>
        <v>0</v>
      </c>
      <c r="H160" s="8">
        <f t="shared" ref="H160" si="117">SUM(H161:H162)</f>
        <v>0</v>
      </c>
      <c r="I160" s="8">
        <f t="shared" ref="I160" si="118">SUM(I161:I162)</f>
        <v>0</v>
      </c>
      <c r="J160" s="8">
        <f t="shared" ref="J160" si="119">SUM(J161:J162)</f>
        <v>0</v>
      </c>
    </row>
    <row r="161" spans="1:10">
      <c r="A161" s="20"/>
      <c r="B161" s="20"/>
      <c r="C161" s="7" t="s">
        <v>71</v>
      </c>
      <c r="D161" s="8">
        <v>0</v>
      </c>
      <c r="E161" s="8">
        <v>1046</v>
      </c>
      <c r="F161" s="5">
        <v>0</v>
      </c>
      <c r="G161" s="8">
        <v>0</v>
      </c>
      <c r="H161" s="8">
        <v>0</v>
      </c>
      <c r="I161" s="8">
        <v>0</v>
      </c>
      <c r="J161" s="8">
        <v>0</v>
      </c>
    </row>
    <row r="162" spans="1:10" ht="30">
      <c r="A162" s="21"/>
      <c r="B162" s="21"/>
      <c r="C162" s="7" t="s">
        <v>72</v>
      </c>
      <c r="D162" s="8"/>
      <c r="E162" s="8"/>
      <c r="F162" s="5"/>
      <c r="G162" s="8"/>
      <c r="H162" s="8"/>
      <c r="I162" s="8"/>
      <c r="J162" s="8"/>
    </row>
    <row r="163" spans="1:10">
      <c r="A163" s="19" t="s">
        <v>107</v>
      </c>
      <c r="B163" s="19" t="s">
        <v>52</v>
      </c>
      <c r="C163" s="7" t="s">
        <v>70</v>
      </c>
      <c r="D163" s="8">
        <f>SUM(D164:D165)</f>
        <v>115</v>
      </c>
      <c r="E163" s="8">
        <f t="shared" ref="E163" si="120">SUM(E164:E165)</f>
        <v>75</v>
      </c>
      <c r="F163" s="5">
        <f t="shared" ref="F163" si="121">SUM(F164:F165)</f>
        <v>125</v>
      </c>
      <c r="G163" s="8">
        <f t="shared" ref="G163" si="122">SUM(G164:G165)</f>
        <v>140</v>
      </c>
      <c r="H163" s="8">
        <f t="shared" ref="H163" si="123">SUM(H164:H165)</f>
        <v>140</v>
      </c>
      <c r="I163" s="8">
        <f t="shared" ref="I163" si="124">SUM(I164:I165)</f>
        <v>0</v>
      </c>
      <c r="J163" s="8">
        <f t="shared" ref="J163" si="125">SUM(J164:J165)</f>
        <v>0</v>
      </c>
    </row>
    <row r="164" spans="1:10">
      <c r="A164" s="20"/>
      <c r="B164" s="20"/>
      <c r="C164" s="7" t="s">
        <v>71</v>
      </c>
      <c r="D164" s="8">
        <v>115</v>
      </c>
      <c r="E164" s="8">
        <v>75</v>
      </c>
      <c r="F164" s="5">
        <f>140-15</f>
        <v>125</v>
      </c>
      <c r="G164" s="8">
        <v>140</v>
      </c>
      <c r="H164" s="8">
        <v>140</v>
      </c>
      <c r="I164" s="8">
        <v>0</v>
      </c>
      <c r="J164" s="8">
        <v>0</v>
      </c>
    </row>
    <row r="165" spans="1:10" ht="30">
      <c r="A165" s="21"/>
      <c r="B165" s="21"/>
      <c r="C165" s="7" t="s">
        <v>72</v>
      </c>
      <c r="D165" s="8"/>
      <c r="E165" s="8"/>
      <c r="F165" s="5"/>
      <c r="G165" s="8"/>
      <c r="H165" s="8"/>
      <c r="I165" s="8"/>
      <c r="J165" s="8"/>
    </row>
    <row r="166" spans="1:10">
      <c r="A166" s="19" t="s">
        <v>108</v>
      </c>
      <c r="B166" s="29" t="s">
        <v>53</v>
      </c>
      <c r="C166" s="7" t="s">
        <v>70</v>
      </c>
      <c r="D166" s="8">
        <f>SUM(D167:D168)</f>
        <v>179.2</v>
      </c>
      <c r="E166" s="8">
        <f t="shared" ref="E166" si="126">SUM(E167:E168)</f>
        <v>0</v>
      </c>
      <c r="F166" s="5">
        <f t="shared" ref="F166" si="127">SUM(F167:F168)</f>
        <v>0</v>
      </c>
      <c r="G166" s="8">
        <f t="shared" ref="G166" si="128">SUM(G167:G168)</f>
        <v>0</v>
      </c>
      <c r="H166" s="8">
        <f t="shared" ref="H166" si="129">SUM(H167:H168)</f>
        <v>0</v>
      </c>
      <c r="I166" s="8">
        <f t="shared" ref="I166" si="130">SUM(I167:I168)</f>
        <v>0</v>
      </c>
      <c r="J166" s="8">
        <f t="shared" ref="J166" si="131">SUM(J167:J168)</f>
        <v>0</v>
      </c>
    </row>
    <row r="167" spans="1:10">
      <c r="A167" s="20"/>
      <c r="B167" s="29"/>
      <c r="C167" s="7" t="s">
        <v>71</v>
      </c>
      <c r="D167" s="8">
        <v>179.2</v>
      </c>
      <c r="E167" s="8">
        <v>0</v>
      </c>
      <c r="F167" s="5">
        <v>0</v>
      </c>
      <c r="G167" s="8">
        <v>0</v>
      </c>
      <c r="H167" s="8">
        <v>0</v>
      </c>
      <c r="I167" s="8">
        <v>0</v>
      </c>
      <c r="J167" s="8">
        <v>0</v>
      </c>
    </row>
    <row r="168" spans="1:10" ht="30">
      <c r="A168" s="21"/>
      <c r="B168" s="29"/>
      <c r="C168" s="7" t="s">
        <v>72</v>
      </c>
      <c r="D168" s="8"/>
      <c r="E168" s="8"/>
      <c r="F168" s="5"/>
      <c r="G168" s="8"/>
      <c r="H168" s="8"/>
      <c r="I168" s="8"/>
      <c r="J168" s="8"/>
    </row>
    <row r="169" spans="1:10" ht="30" customHeight="1">
      <c r="A169" s="30" t="s">
        <v>109</v>
      </c>
      <c r="B169" s="19" t="s">
        <v>54</v>
      </c>
      <c r="C169" s="7" t="s">
        <v>70</v>
      </c>
      <c r="D169" s="8">
        <f>SUM(D170:D171)</f>
        <v>290.5</v>
      </c>
      <c r="E169" s="8">
        <f t="shared" ref="E169" si="132">SUM(E170:E171)</f>
        <v>0</v>
      </c>
      <c r="F169" s="5">
        <f t="shared" ref="F169" si="133">SUM(F170:F171)</f>
        <v>0</v>
      </c>
      <c r="G169" s="8">
        <f t="shared" ref="G169" si="134">SUM(G170:G171)</f>
        <v>0</v>
      </c>
      <c r="H169" s="8">
        <f t="shared" ref="H169" si="135">SUM(H170:H171)</f>
        <v>0</v>
      </c>
      <c r="I169" s="8">
        <f t="shared" ref="I169" si="136">SUM(I170:I171)</f>
        <v>0</v>
      </c>
      <c r="J169" s="8">
        <f t="shared" ref="J169" si="137">SUM(J170:J171)</f>
        <v>0</v>
      </c>
    </row>
    <row r="170" spans="1:10" ht="30" customHeight="1">
      <c r="A170" s="31"/>
      <c r="B170" s="20"/>
      <c r="C170" s="7" t="s">
        <v>71</v>
      </c>
      <c r="D170" s="8">
        <v>290.5</v>
      </c>
      <c r="E170" s="8">
        <v>0</v>
      </c>
      <c r="F170" s="5">
        <v>0</v>
      </c>
      <c r="G170" s="8">
        <v>0</v>
      </c>
      <c r="H170" s="8">
        <v>0</v>
      </c>
      <c r="I170" s="8">
        <v>0</v>
      </c>
      <c r="J170" s="8">
        <v>0</v>
      </c>
    </row>
    <row r="171" spans="1:10" ht="30" customHeight="1">
      <c r="A171" s="31"/>
      <c r="B171" s="21"/>
      <c r="C171" s="7" t="s">
        <v>72</v>
      </c>
      <c r="D171" s="8"/>
      <c r="E171" s="8"/>
      <c r="F171" s="5"/>
      <c r="G171" s="8"/>
      <c r="H171" s="8"/>
      <c r="I171" s="8"/>
      <c r="J171" s="8"/>
    </row>
    <row r="172" spans="1:10" ht="25.15" customHeight="1">
      <c r="A172" s="31"/>
      <c r="B172" s="19" t="s">
        <v>55</v>
      </c>
      <c r="C172" s="7" t="s">
        <v>70</v>
      </c>
      <c r="D172" s="8">
        <f>SUM(D173:D174)</f>
        <v>1335.5</v>
      </c>
      <c r="E172" s="8">
        <f t="shared" ref="E172" si="138">SUM(E173:E174)</f>
        <v>0</v>
      </c>
      <c r="F172" s="5">
        <f t="shared" ref="F172" si="139">SUM(F173:F174)</f>
        <v>0</v>
      </c>
      <c r="G172" s="8">
        <f t="shared" ref="G172" si="140">SUM(G173:G174)</f>
        <v>0</v>
      </c>
      <c r="H172" s="8">
        <f t="shared" ref="H172" si="141">SUM(H173:H174)</f>
        <v>0</v>
      </c>
      <c r="I172" s="8">
        <f t="shared" ref="I172" si="142">SUM(I173:I174)</f>
        <v>0</v>
      </c>
      <c r="J172" s="8">
        <f t="shared" ref="J172" si="143">SUM(J173:J174)</f>
        <v>0</v>
      </c>
    </row>
    <row r="173" spans="1:10" ht="25.15" customHeight="1">
      <c r="A173" s="31"/>
      <c r="B173" s="20"/>
      <c r="C173" s="7" t="s">
        <v>71</v>
      </c>
      <c r="D173" s="8"/>
      <c r="E173" s="8"/>
      <c r="F173" s="5"/>
      <c r="G173" s="8"/>
      <c r="H173" s="8"/>
      <c r="I173" s="8"/>
      <c r="J173" s="8"/>
    </row>
    <row r="174" spans="1:10" ht="25.15" customHeight="1">
      <c r="A174" s="32"/>
      <c r="B174" s="21"/>
      <c r="C174" s="7" t="s">
        <v>72</v>
      </c>
      <c r="D174" s="8">
        <v>1335.5</v>
      </c>
      <c r="E174" s="8">
        <v>0</v>
      </c>
      <c r="F174" s="5">
        <v>0</v>
      </c>
      <c r="G174" s="8">
        <v>0</v>
      </c>
      <c r="H174" s="8">
        <v>0</v>
      </c>
      <c r="I174" s="8">
        <v>0</v>
      </c>
      <c r="J174" s="8">
        <v>0</v>
      </c>
    </row>
    <row r="175" spans="1:10">
      <c r="A175" s="22" t="s">
        <v>56</v>
      </c>
      <c r="B175" s="28" t="s">
        <v>57</v>
      </c>
      <c r="C175" s="2" t="s">
        <v>70</v>
      </c>
      <c r="D175" s="1">
        <f>SUM(D176:D177)</f>
        <v>1415.6</v>
      </c>
      <c r="E175" s="1">
        <f t="shared" ref="E175" si="144">SUM(E176:E177)</f>
        <v>2186.5</v>
      </c>
      <c r="F175" s="6">
        <f t="shared" ref="F175" si="145">SUM(F176:F177)</f>
        <v>1929</v>
      </c>
      <c r="G175" s="1">
        <f t="shared" ref="G175" si="146">SUM(G176:G177)</f>
        <v>1200</v>
      </c>
      <c r="H175" s="1">
        <f t="shared" ref="H175" si="147">SUM(H176:H177)</f>
        <v>1200</v>
      </c>
      <c r="I175" s="1">
        <f t="shared" ref="I175" si="148">SUM(I176:I177)</f>
        <v>0</v>
      </c>
      <c r="J175" s="1">
        <f t="shared" ref="J175" si="149">SUM(J176:J177)</f>
        <v>0</v>
      </c>
    </row>
    <row r="176" spans="1:10">
      <c r="A176" s="23"/>
      <c r="B176" s="28"/>
      <c r="C176" s="2" t="s">
        <v>71</v>
      </c>
      <c r="D176" s="1">
        <f>D179+D182+D185</f>
        <v>707.8</v>
      </c>
      <c r="E176" s="1">
        <f t="shared" ref="E176:J176" si="150">E179+E182+E185</f>
        <v>1334.7</v>
      </c>
      <c r="F176" s="6">
        <f t="shared" si="150"/>
        <v>1200</v>
      </c>
      <c r="G176" s="1">
        <f t="shared" si="150"/>
        <v>1200</v>
      </c>
      <c r="H176" s="1">
        <f t="shared" si="150"/>
        <v>1200</v>
      </c>
      <c r="I176" s="1">
        <f t="shared" si="150"/>
        <v>0</v>
      </c>
      <c r="J176" s="1">
        <f t="shared" si="150"/>
        <v>0</v>
      </c>
    </row>
    <row r="177" spans="1:10" ht="30">
      <c r="A177" s="24"/>
      <c r="B177" s="28"/>
      <c r="C177" s="2" t="s">
        <v>72</v>
      </c>
      <c r="D177" s="1">
        <f>D180+D183+D186</f>
        <v>707.8</v>
      </c>
      <c r="E177" s="1">
        <f t="shared" ref="E177:J177" si="151">E180+E183+E186</f>
        <v>851.8</v>
      </c>
      <c r="F177" s="6">
        <f t="shared" si="151"/>
        <v>729</v>
      </c>
      <c r="G177" s="1">
        <f t="shared" si="151"/>
        <v>0</v>
      </c>
      <c r="H177" s="1">
        <f t="shared" si="151"/>
        <v>0</v>
      </c>
      <c r="I177" s="1">
        <f t="shared" si="151"/>
        <v>0</v>
      </c>
      <c r="J177" s="1">
        <f t="shared" si="151"/>
        <v>0</v>
      </c>
    </row>
    <row r="178" spans="1:10" ht="13.9" customHeight="1">
      <c r="A178" s="19" t="s">
        <v>110</v>
      </c>
      <c r="B178" s="19" t="s">
        <v>58</v>
      </c>
      <c r="C178" s="7" t="s">
        <v>70</v>
      </c>
      <c r="D178" s="8">
        <f>SUM(D179:D180)</f>
        <v>350</v>
      </c>
      <c r="E178" s="8">
        <f t="shared" ref="E178" si="152">SUM(E179:E180)</f>
        <v>660.7</v>
      </c>
      <c r="F178" s="5">
        <f t="shared" ref="F178" si="153">SUM(F179:F180)</f>
        <v>685.5</v>
      </c>
      <c r="G178" s="8">
        <f t="shared" ref="G178" si="154">SUM(G179:G180)</f>
        <v>554.70000000000005</v>
      </c>
      <c r="H178" s="8">
        <f t="shared" ref="H178" si="155">SUM(H179:H180)</f>
        <v>554.70000000000005</v>
      </c>
      <c r="I178" s="8">
        <f t="shared" ref="I178" si="156">SUM(I179:I180)</f>
        <v>0</v>
      </c>
      <c r="J178" s="8">
        <f t="shared" ref="J178" si="157">SUM(J179:J180)</f>
        <v>0</v>
      </c>
    </row>
    <row r="179" spans="1:10">
      <c r="A179" s="20"/>
      <c r="B179" s="20"/>
      <c r="C179" s="7" t="s">
        <v>71</v>
      </c>
      <c r="D179" s="8">
        <v>350</v>
      </c>
      <c r="E179" s="8">
        <v>660.7</v>
      </c>
      <c r="F179" s="5">
        <v>685.5</v>
      </c>
      <c r="G179" s="8">
        <v>554.70000000000005</v>
      </c>
      <c r="H179" s="8">
        <v>554.70000000000005</v>
      </c>
      <c r="I179" s="8">
        <v>0</v>
      </c>
      <c r="J179" s="8">
        <v>0</v>
      </c>
    </row>
    <row r="180" spans="1:10" ht="30">
      <c r="A180" s="20"/>
      <c r="B180" s="21"/>
      <c r="C180" s="7" t="s">
        <v>72</v>
      </c>
      <c r="D180" s="8"/>
      <c r="E180" s="8"/>
      <c r="F180" s="5"/>
      <c r="G180" s="8"/>
      <c r="H180" s="8"/>
      <c r="I180" s="8"/>
      <c r="J180" s="8"/>
    </row>
    <row r="181" spans="1:10">
      <c r="A181" s="20"/>
      <c r="B181" s="19" t="s">
        <v>59</v>
      </c>
      <c r="C181" s="7" t="s">
        <v>70</v>
      </c>
      <c r="D181" s="8">
        <f>SUM(D182:D183)</f>
        <v>707.8</v>
      </c>
      <c r="E181" s="8">
        <f t="shared" ref="E181" si="158">SUM(E182:E183)</f>
        <v>851.8</v>
      </c>
      <c r="F181" s="5">
        <f t="shared" ref="F181" si="159">SUM(F182:F183)</f>
        <v>729</v>
      </c>
      <c r="G181" s="8">
        <f t="shared" ref="G181" si="160">SUM(G182:G183)</f>
        <v>0</v>
      </c>
      <c r="H181" s="8">
        <f t="shared" ref="H181" si="161">SUM(H182:H183)</f>
        <v>0</v>
      </c>
      <c r="I181" s="8">
        <f t="shared" ref="I181" si="162">SUM(I182:I183)</f>
        <v>0</v>
      </c>
      <c r="J181" s="8">
        <f t="shared" ref="J181" si="163">SUM(J182:J183)</f>
        <v>0</v>
      </c>
    </row>
    <row r="182" spans="1:10">
      <c r="A182" s="20"/>
      <c r="B182" s="20"/>
      <c r="C182" s="7" t="s">
        <v>71</v>
      </c>
      <c r="D182" s="8"/>
      <c r="E182" s="8"/>
      <c r="F182" s="5"/>
      <c r="G182" s="8"/>
      <c r="H182" s="8"/>
      <c r="I182" s="8"/>
      <c r="J182" s="8"/>
    </row>
    <row r="183" spans="1:10" ht="30">
      <c r="A183" s="21"/>
      <c r="B183" s="21"/>
      <c r="C183" s="7" t="s">
        <v>72</v>
      </c>
      <c r="D183" s="8">
        <v>707.8</v>
      </c>
      <c r="E183" s="8">
        <v>851.8</v>
      </c>
      <c r="F183" s="5">
        <v>729</v>
      </c>
      <c r="G183" s="8">
        <v>0</v>
      </c>
      <c r="H183" s="8">
        <v>0</v>
      </c>
      <c r="I183" s="8">
        <v>0</v>
      </c>
      <c r="J183" s="8">
        <v>0</v>
      </c>
    </row>
    <row r="184" spans="1:10">
      <c r="A184" s="19" t="s">
        <v>111</v>
      </c>
      <c r="B184" s="19" t="s">
        <v>60</v>
      </c>
      <c r="C184" s="7" t="s">
        <v>70</v>
      </c>
      <c r="D184" s="8">
        <f>SUM(D185:D186)</f>
        <v>357.8</v>
      </c>
      <c r="E184" s="8">
        <f t="shared" ref="E184" si="164">SUM(E185:E186)</f>
        <v>674</v>
      </c>
      <c r="F184" s="5">
        <f t="shared" ref="F184" si="165">SUM(F185:F186)</f>
        <v>514.5</v>
      </c>
      <c r="G184" s="8">
        <f t="shared" ref="G184" si="166">SUM(G185:G186)</f>
        <v>645.29999999999995</v>
      </c>
      <c r="H184" s="8">
        <f t="shared" ref="H184" si="167">SUM(H185:H186)</f>
        <v>645.29999999999995</v>
      </c>
      <c r="I184" s="8">
        <f t="shared" ref="I184" si="168">SUM(I185:I186)</f>
        <v>0</v>
      </c>
      <c r="J184" s="8">
        <f t="shared" ref="J184" si="169">SUM(J185:J186)</f>
        <v>0</v>
      </c>
    </row>
    <row r="185" spans="1:10">
      <c r="A185" s="20"/>
      <c r="B185" s="20"/>
      <c r="C185" s="7" t="s">
        <v>71</v>
      </c>
      <c r="D185" s="8">
        <v>357.8</v>
      </c>
      <c r="E185" s="8">
        <v>674</v>
      </c>
      <c r="F185" s="5">
        <f>645.3-130.8</f>
        <v>514.5</v>
      </c>
      <c r="G185" s="8">
        <v>645.29999999999995</v>
      </c>
      <c r="H185" s="8">
        <v>645.29999999999995</v>
      </c>
      <c r="I185" s="8">
        <v>0</v>
      </c>
      <c r="J185" s="8">
        <v>0</v>
      </c>
    </row>
    <row r="186" spans="1:10" ht="30">
      <c r="A186" s="21"/>
      <c r="B186" s="21"/>
      <c r="C186" s="7" t="s">
        <v>72</v>
      </c>
      <c r="D186" s="8"/>
      <c r="E186" s="8"/>
      <c r="F186" s="5"/>
      <c r="G186" s="8"/>
      <c r="H186" s="8"/>
      <c r="I186" s="8"/>
      <c r="J186" s="8"/>
    </row>
    <row r="187" spans="1:10">
      <c r="A187" s="22" t="s">
        <v>61</v>
      </c>
      <c r="B187" s="28" t="s">
        <v>62</v>
      </c>
      <c r="C187" s="2" t="s">
        <v>70</v>
      </c>
      <c r="D187" s="1">
        <f>SUM(D188:D189)</f>
        <v>48.6</v>
      </c>
      <c r="E187" s="1">
        <f t="shared" ref="E187" si="170">SUM(E188:E189)</f>
        <v>45.599999999999994</v>
      </c>
      <c r="F187" s="6">
        <f t="shared" ref="F187" si="171">SUM(F188:F189)</f>
        <v>57.6</v>
      </c>
      <c r="G187" s="1">
        <f t="shared" ref="G187" si="172">SUM(G188:G189)</f>
        <v>57.6</v>
      </c>
      <c r="H187" s="1">
        <f t="shared" ref="H187" si="173">SUM(H188:H189)</f>
        <v>57.6</v>
      </c>
      <c r="I187" s="1">
        <f t="shared" ref="I187" si="174">SUM(I188:I189)</f>
        <v>0</v>
      </c>
      <c r="J187" s="1">
        <f t="shared" ref="J187" si="175">SUM(J188:J189)</f>
        <v>0</v>
      </c>
    </row>
    <row r="188" spans="1:10">
      <c r="A188" s="23"/>
      <c r="B188" s="28"/>
      <c r="C188" s="2" t="s">
        <v>71</v>
      </c>
      <c r="D188" s="1">
        <f>D191+D194</f>
        <v>48.6</v>
      </c>
      <c r="E188" s="1">
        <f t="shared" ref="E188:J188" si="176">E191+E194</f>
        <v>45.599999999999994</v>
      </c>
      <c r="F188" s="6">
        <f t="shared" si="176"/>
        <v>57.6</v>
      </c>
      <c r="G188" s="1">
        <f t="shared" si="176"/>
        <v>57.6</v>
      </c>
      <c r="H188" s="1">
        <f t="shared" si="176"/>
        <v>57.6</v>
      </c>
      <c r="I188" s="1">
        <f t="shared" si="176"/>
        <v>0</v>
      </c>
      <c r="J188" s="1">
        <f t="shared" si="176"/>
        <v>0</v>
      </c>
    </row>
    <row r="189" spans="1:10" ht="30">
      <c r="A189" s="24"/>
      <c r="B189" s="28"/>
      <c r="C189" s="2" t="s">
        <v>72</v>
      </c>
      <c r="D189" s="1">
        <f>D192+D195</f>
        <v>0</v>
      </c>
      <c r="E189" s="1">
        <f t="shared" ref="E189:J189" si="177">E192+E195</f>
        <v>0</v>
      </c>
      <c r="F189" s="6">
        <f t="shared" si="177"/>
        <v>0</v>
      </c>
      <c r="G189" s="1">
        <f t="shared" si="177"/>
        <v>0</v>
      </c>
      <c r="H189" s="1">
        <f t="shared" si="177"/>
        <v>0</v>
      </c>
      <c r="I189" s="1">
        <f t="shared" si="177"/>
        <v>0</v>
      </c>
      <c r="J189" s="1">
        <f t="shared" si="177"/>
        <v>0</v>
      </c>
    </row>
    <row r="190" spans="1:10">
      <c r="A190" s="19" t="s">
        <v>112</v>
      </c>
      <c r="B190" s="29" t="s">
        <v>63</v>
      </c>
      <c r="C190" s="7" t="s">
        <v>70</v>
      </c>
      <c r="D190" s="8">
        <f>SUM(D191:D192)</f>
        <v>27.5</v>
      </c>
      <c r="E190" s="8">
        <f t="shared" ref="E190" si="178">SUM(E191:E192)</f>
        <v>24.9</v>
      </c>
      <c r="F190" s="5">
        <f t="shared" ref="F190" si="179">SUM(F191:F192)</f>
        <v>36.5</v>
      </c>
      <c r="G190" s="8">
        <f t="shared" ref="G190" si="180">SUM(G191:G192)</f>
        <v>36.5</v>
      </c>
      <c r="H190" s="8">
        <f t="shared" ref="H190" si="181">SUM(H191:H192)</f>
        <v>36.5</v>
      </c>
      <c r="I190" s="8">
        <f t="shared" ref="I190" si="182">SUM(I191:I192)</f>
        <v>0</v>
      </c>
      <c r="J190" s="8">
        <f t="shared" ref="J190" si="183">SUM(J191:J192)</f>
        <v>0</v>
      </c>
    </row>
    <row r="191" spans="1:10">
      <c r="A191" s="20"/>
      <c r="B191" s="29"/>
      <c r="C191" s="7" t="s">
        <v>71</v>
      </c>
      <c r="D191" s="8">
        <v>27.5</v>
      </c>
      <c r="E191" s="8">
        <v>24.9</v>
      </c>
      <c r="F191" s="5">
        <v>36.5</v>
      </c>
      <c r="G191" s="8">
        <v>36.5</v>
      </c>
      <c r="H191" s="8">
        <v>36.5</v>
      </c>
      <c r="I191" s="8">
        <v>0</v>
      </c>
      <c r="J191" s="8">
        <v>0</v>
      </c>
    </row>
    <row r="192" spans="1:10" ht="30">
      <c r="A192" s="21"/>
      <c r="B192" s="29"/>
      <c r="C192" s="7" t="s">
        <v>72</v>
      </c>
      <c r="D192" s="8"/>
      <c r="E192" s="8"/>
      <c r="F192" s="5"/>
      <c r="G192" s="8"/>
      <c r="H192" s="8"/>
      <c r="I192" s="8"/>
      <c r="J192" s="8"/>
    </row>
    <row r="193" spans="1:10">
      <c r="A193" s="19" t="s">
        <v>113</v>
      </c>
      <c r="B193" s="19" t="s">
        <v>64</v>
      </c>
      <c r="C193" s="7" t="s">
        <v>70</v>
      </c>
      <c r="D193" s="8">
        <f>SUM(D194:D195)</f>
        <v>21.1</v>
      </c>
      <c r="E193" s="8">
        <f t="shared" ref="E193" si="184">SUM(E194:E195)</f>
        <v>20.7</v>
      </c>
      <c r="F193" s="5">
        <f t="shared" ref="F193" si="185">SUM(F194:F195)</f>
        <v>21.1</v>
      </c>
      <c r="G193" s="8">
        <f t="shared" ref="G193" si="186">SUM(G194:G195)</f>
        <v>21.1</v>
      </c>
      <c r="H193" s="8">
        <f t="shared" ref="H193" si="187">SUM(H194:H195)</f>
        <v>21.1</v>
      </c>
      <c r="I193" s="8">
        <f t="shared" ref="I193" si="188">SUM(I194:I195)</f>
        <v>0</v>
      </c>
      <c r="J193" s="8">
        <f t="shared" ref="J193" si="189">SUM(J194:J195)</f>
        <v>0</v>
      </c>
    </row>
    <row r="194" spans="1:10">
      <c r="A194" s="20"/>
      <c r="B194" s="20"/>
      <c r="C194" s="7" t="s">
        <v>71</v>
      </c>
      <c r="D194" s="8">
        <v>21.1</v>
      </c>
      <c r="E194" s="8">
        <v>20.7</v>
      </c>
      <c r="F194" s="5">
        <v>21.1</v>
      </c>
      <c r="G194" s="8">
        <v>21.1</v>
      </c>
      <c r="H194" s="8">
        <v>21.1</v>
      </c>
      <c r="I194" s="8">
        <v>0</v>
      </c>
      <c r="J194" s="8">
        <v>0</v>
      </c>
    </row>
    <row r="195" spans="1:10" ht="30">
      <c r="A195" s="21"/>
      <c r="B195" s="21"/>
      <c r="C195" s="7" t="s">
        <v>72</v>
      </c>
      <c r="D195" s="8"/>
      <c r="E195" s="8"/>
      <c r="F195" s="5"/>
      <c r="G195" s="8"/>
      <c r="H195" s="8"/>
      <c r="I195" s="8"/>
      <c r="J195" s="8"/>
    </row>
    <row r="196" spans="1:10">
      <c r="A196" s="22" t="s">
        <v>65</v>
      </c>
      <c r="B196" s="25" t="s">
        <v>66</v>
      </c>
      <c r="C196" s="2" t="s">
        <v>70</v>
      </c>
      <c r="D196" s="1">
        <f>SUM(D197:D198)</f>
        <v>14457.8</v>
      </c>
      <c r="E196" s="1">
        <f t="shared" ref="E196" si="190">SUM(E197:E198)</f>
        <v>17711</v>
      </c>
      <c r="F196" s="6">
        <f t="shared" ref="F196" si="191">SUM(F197:F198)</f>
        <v>18075.900000000001</v>
      </c>
      <c r="G196" s="1">
        <f t="shared" ref="G196" si="192">SUM(G197:G198)</f>
        <v>17845.900000000001</v>
      </c>
      <c r="H196" s="1">
        <f t="shared" ref="H196" si="193">SUM(H197:H198)</f>
        <v>17845.900000000001</v>
      </c>
      <c r="I196" s="1">
        <f t="shared" ref="I196" si="194">SUM(I197:I198)</f>
        <v>0</v>
      </c>
      <c r="J196" s="1">
        <f t="shared" ref="J196" si="195">SUM(J197:J198)</f>
        <v>0</v>
      </c>
    </row>
    <row r="197" spans="1:10">
      <c r="A197" s="23"/>
      <c r="B197" s="26"/>
      <c r="C197" s="2" t="s">
        <v>71</v>
      </c>
      <c r="D197" s="1">
        <f>D200+D203</f>
        <v>14457.8</v>
      </c>
      <c r="E197" s="1">
        <f t="shared" ref="E197:J197" si="196">E200+E203</f>
        <v>17711</v>
      </c>
      <c r="F197" s="6">
        <f t="shared" si="196"/>
        <v>18075.900000000001</v>
      </c>
      <c r="G197" s="1">
        <f t="shared" si="196"/>
        <v>17845.900000000001</v>
      </c>
      <c r="H197" s="1">
        <f t="shared" si="196"/>
        <v>17845.900000000001</v>
      </c>
      <c r="I197" s="1">
        <f t="shared" si="196"/>
        <v>0</v>
      </c>
      <c r="J197" s="1">
        <f t="shared" si="196"/>
        <v>0</v>
      </c>
    </row>
    <row r="198" spans="1:10" ht="30">
      <c r="A198" s="24"/>
      <c r="B198" s="27"/>
      <c r="C198" s="2" t="s">
        <v>72</v>
      </c>
      <c r="D198" s="1">
        <f>D201+D204</f>
        <v>0</v>
      </c>
      <c r="E198" s="1">
        <f t="shared" ref="E198:J198" si="197">E201+E204</f>
        <v>0</v>
      </c>
      <c r="F198" s="6">
        <f t="shared" si="197"/>
        <v>0</v>
      </c>
      <c r="G198" s="1">
        <f t="shared" si="197"/>
        <v>0</v>
      </c>
      <c r="H198" s="1">
        <f t="shared" si="197"/>
        <v>0</v>
      </c>
      <c r="I198" s="1">
        <f t="shared" si="197"/>
        <v>0</v>
      </c>
      <c r="J198" s="1">
        <f t="shared" si="197"/>
        <v>0</v>
      </c>
    </row>
    <row r="199" spans="1:10">
      <c r="A199" s="19" t="s">
        <v>114</v>
      </c>
      <c r="B199" s="19" t="s">
        <v>67</v>
      </c>
      <c r="C199" s="7" t="s">
        <v>70</v>
      </c>
      <c r="D199" s="8">
        <f>SUM(D200:D201)</f>
        <v>2843.2</v>
      </c>
      <c r="E199" s="8">
        <f t="shared" ref="E199" si="198">SUM(E200:E201)</f>
        <v>17711</v>
      </c>
      <c r="F199" s="5">
        <f t="shared" ref="F199" si="199">SUM(F200:F201)</f>
        <v>18075.900000000001</v>
      </c>
      <c r="G199" s="8">
        <f t="shared" ref="G199" si="200">SUM(G200:G201)</f>
        <v>17845.900000000001</v>
      </c>
      <c r="H199" s="8">
        <f t="shared" ref="H199" si="201">SUM(H200:H201)</f>
        <v>17845.900000000001</v>
      </c>
      <c r="I199" s="8">
        <f t="shared" ref="I199" si="202">SUM(I200:I201)</f>
        <v>0</v>
      </c>
      <c r="J199" s="8">
        <f t="shared" ref="J199" si="203">SUM(J200:J201)</f>
        <v>0</v>
      </c>
    </row>
    <row r="200" spans="1:10">
      <c r="A200" s="20"/>
      <c r="B200" s="20"/>
      <c r="C200" s="7" t="s">
        <v>71</v>
      </c>
      <c r="D200" s="8">
        <v>2843.2</v>
      </c>
      <c r="E200" s="8">
        <v>17711</v>
      </c>
      <c r="F200" s="5">
        <f>17840.9-10-10+255-70.7+70.7</f>
        <v>18075.900000000001</v>
      </c>
      <c r="G200" s="8">
        <v>17845.900000000001</v>
      </c>
      <c r="H200" s="8">
        <v>17845.900000000001</v>
      </c>
      <c r="I200" s="8">
        <v>0</v>
      </c>
      <c r="J200" s="8">
        <v>0</v>
      </c>
    </row>
    <row r="201" spans="1:10" ht="30">
      <c r="A201" s="21"/>
      <c r="B201" s="21"/>
      <c r="C201" s="7" t="s">
        <v>72</v>
      </c>
      <c r="D201" s="8"/>
      <c r="E201" s="8"/>
      <c r="F201" s="5"/>
      <c r="G201" s="8"/>
      <c r="H201" s="8"/>
      <c r="I201" s="8"/>
      <c r="J201" s="8"/>
    </row>
    <row r="202" spans="1:10">
      <c r="A202" s="19" t="s">
        <v>115</v>
      </c>
      <c r="B202" s="19" t="s">
        <v>68</v>
      </c>
      <c r="C202" s="7" t="s">
        <v>70</v>
      </c>
      <c r="D202" s="8">
        <f>SUM(D203:D204)</f>
        <v>11614.6</v>
      </c>
      <c r="E202" s="8">
        <f t="shared" ref="E202" si="204">SUM(E203:E204)</f>
        <v>0</v>
      </c>
      <c r="F202" s="5">
        <f t="shared" ref="F202" si="205">SUM(F203:F204)</f>
        <v>0</v>
      </c>
      <c r="G202" s="8">
        <f t="shared" ref="G202" si="206">SUM(G203:G204)</f>
        <v>0</v>
      </c>
      <c r="H202" s="8">
        <f t="shared" ref="H202" si="207">SUM(H203:H204)</f>
        <v>0</v>
      </c>
      <c r="I202" s="8">
        <f t="shared" ref="I202" si="208">SUM(I203:I204)</f>
        <v>0</v>
      </c>
      <c r="J202" s="8">
        <f t="shared" ref="J202" si="209">SUM(J203:J204)</f>
        <v>0</v>
      </c>
    </row>
    <row r="203" spans="1:10">
      <c r="A203" s="20"/>
      <c r="B203" s="20"/>
      <c r="C203" s="7" t="s">
        <v>71</v>
      </c>
      <c r="D203" s="8">
        <v>11614.6</v>
      </c>
      <c r="E203" s="8">
        <v>0</v>
      </c>
      <c r="F203" s="5">
        <v>0</v>
      </c>
      <c r="G203" s="8">
        <v>0</v>
      </c>
      <c r="H203" s="8">
        <v>0</v>
      </c>
      <c r="I203" s="8">
        <v>0</v>
      </c>
      <c r="J203" s="8">
        <v>0</v>
      </c>
    </row>
    <row r="204" spans="1:10" ht="30">
      <c r="A204" s="21"/>
      <c r="B204" s="21"/>
      <c r="C204" s="18" t="s">
        <v>72</v>
      </c>
      <c r="D204" s="8"/>
      <c r="E204" s="8"/>
      <c r="F204" s="5"/>
      <c r="G204" s="8"/>
      <c r="H204" s="8"/>
      <c r="I204" s="8"/>
      <c r="J204" s="8"/>
    </row>
  </sheetData>
  <mergeCells count="128">
    <mergeCell ref="B82:B84"/>
    <mergeCell ref="A82:A87"/>
    <mergeCell ref="B112:B114"/>
    <mergeCell ref="A94:A96"/>
    <mergeCell ref="B94:B96"/>
    <mergeCell ref="A97:A99"/>
    <mergeCell ref="B97:B99"/>
    <mergeCell ref="A79:A81"/>
    <mergeCell ref="B79:B81"/>
    <mergeCell ref="D5:J5"/>
    <mergeCell ref="B85:B87"/>
    <mergeCell ref="A88:A90"/>
    <mergeCell ref="B88:B90"/>
    <mergeCell ref="C5:C6"/>
    <mergeCell ref="A7:A9"/>
    <mergeCell ref="B7:B9"/>
    <mergeCell ref="A10:A12"/>
    <mergeCell ref="B10:B12"/>
    <mergeCell ref="B13:B15"/>
    <mergeCell ref="A13:A18"/>
    <mergeCell ref="B16:B18"/>
    <mergeCell ref="A49:A51"/>
    <mergeCell ref="B49:B51"/>
    <mergeCell ref="A52:A54"/>
    <mergeCell ref="B52:B54"/>
    <mergeCell ref="A58:A60"/>
    <mergeCell ref="B58:B60"/>
    <mergeCell ref="A19:A24"/>
    <mergeCell ref="B22:B24"/>
    <mergeCell ref="A25:A27"/>
    <mergeCell ref="A5:A6"/>
    <mergeCell ref="B5:B6"/>
    <mergeCell ref="G4:J4"/>
    <mergeCell ref="A160:A162"/>
    <mergeCell ref="B160:B162"/>
    <mergeCell ref="A133:A135"/>
    <mergeCell ref="B133:B135"/>
    <mergeCell ref="A136:A138"/>
    <mergeCell ref="B136:B138"/>
    <mergeCell ref="B61:B63"/>
    <mergeCell ref="A61:A66"/>
    <mergeCell ref="B64:B66"/>
    <mergeCell ref="A67:A69"/>
    <mergeCell ref="B67:B69"/>
    <mergeCell ref="A70:A72"/>
    <mergeCell ref="B70:B72"/>
    <mergeCell ref="B73:B75"/>
    <mergeCell ref="A73:A78"/>
    <mergeCell ref="B76:B78"/>
    <mergeCell ref="A91:A93"/>
    <mergeCell ref="B91:B93"/>
    <mergeCell ref="A100:A102"/>
    <mergeCell ref="B100:B102"/>
    <mergeCell ref="A103:A105"/>
    <mergeCell ref="B103:B105"/>
    <mergeCell ref="A106:A108"/>
    <mergeCell ref="B106:B108"/>
    <mergeCell ref="E3:J3"/>
    <mergeCell ref="E1:J1"/>
    <mergeCell ref="E2:J2"/>
    <mergeCell ref="A40:A42"/>
    <mergeCell ref="B40:B42"/>
    <mergeCell ref="A43:A45"/>
    <mergeCell ref="B43:B45"/>
    <mergeCell ref="A46:A48"/>
    <mergeCell ref="B46:B48"/>
    <mergeCell ref="B25:B27"/>
    <mergeCell ref="A28:A30"/>
    <mergeCell ref="B28:B30"/>
    <mergeCell ref="A31:A33"/>
    <mergeCell ref="B31:B33"/>
    <mergeCell ref="B34:B36"/>
    <mergeCell ref="A34:A39"/>
    <mergeCell ref="B37:B39"/>
    <mergeCell ref="B19:B21"/>
    <mergeCell ref="A124:A126"/>
    <mergeCell ref="B124:B126"/>
    <mergeCell ref="A127:A129"/>
    <mergeCell ref="B127:B129"/>
    <mergeCell ref="A130:A132"/>
    <mergeCell ref="B130:B132"/>
    <mergeCell ref="A145:A147"/>
    <mergeCell ref="B145:B147"/>
    <mergeCell ref="B115:B117"/>
    <mergeCell ref="A109:A117"/>
    <mergeCell ref="A118:A120"/>
    <mergeCell ref="B118:B120"/>
    <mergeCell ref="B109:B111"/>
    <mergeCell ref="B163:B165"/>
    <mergeCell ref="A166:A168"/>
    <mergeCell ref="B166:B168"/>
    <mergeCell ref="B169:B171"/>
    <mergeCell ref="A169:A174"/>
    <mergeCell ref="B172:B174"/>
    <mergeCell ref="A139:A141"/>
    <mergeCell ref="B139:B141"/>
    <mergeCell ref="A142:A144"/>
    <mergeCell ref="B142:B144"/>
    <mergeCell ref="B148:B150"/>
    <mergeCell ref="B151:B153"/>
    <mergeCell ref="A148:A156"/>
    <mergeCell ref="B154:B156"/>
    <mergeCell ref="A157:A159"/>
    <mergeCell ref="B157:B159"/>
    <mergeCell ref="A55:A57"/>
    <mergeCell ref="B55:B57"/>
    <mergeCell ref="A121:A123"/>
    <mergeCell ref="B121:B123"/>
    <mergeCell ref="A196:A198"/>
    <mergeCell ref="B196:B198"/>
    <mergeCell ref="A199:A201"/>
    <mergeCell ref="B199:B201"/>
    <mergeCell ref="A202:A204"/>
    <mergeCell ref="B202:B204"/>
    <mergeCell ref="A187:A189"/>
    <mergeCell ref="B187:B189"/>
    <mergeCell ref="A190:A192"/>
    <mergeCell ref="B190:B192"/>
    <mergeCell ref="A193:A195"/>
    <mergeCell ref="B193:B195"/>
    <mergeCell ref="A175:A177"/>
    <mergeCell ref="B175:B177"/>
    <mergeCell ref="B178:B180"/>
    <mergeCell ref="A178:A183"/>
    <mergeCell ref="B181:B183"/>
    <mergeCell ref="A184:A186"/>
    <mergeCell ref="B184:B186"/>
    <mergeCell ref="A163:A165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2016-06-17T07:19:06Z</dcterms:modified>
</cp:coreProperties>
</file>