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9" i="1"/>
  <c r="F55" l="1"/>
  <c r="F52"/>
  <c r="F37"/>
  <c r="F34"/>
  <c r="F13" l="1"/>
  <c r="F124"/>
  <c r="F178"/>
  <c r="F177" s="1"/>
  <c r="F159"/>
  <c r="F147"/>
  <c r="F123"/>
  <c r="F91"/>
  <c r="F61" s="1"/>
  <c r="F75"/>
  <c r="F57"/>
  <c r="F36"/>
  <c r="F33"/>
  <c r="F30"/>
  <c r="E127"/>
  <c r="G127"/>
  <c r="H127"/>
  <c r="I127"/>
  <c r="J127"/>
  <c r="D127"/>
  <c r="F189"/>
  <c r="F183"/>
  <c r="E128"/>
  <c r="F128"/>
  <c r="G128"/>
  <c r="H128"/>
  <c r="I128"/>
  <c r="J128"/>
  <c r="D128"/>
  <c r="D177"/>
  <c r="J177"/>
  <c r="I177"/>
  <c r="H177"/>
  <c r="G177"/>
  <c r="E177"/>
  <c r="F105"/>
  <c r="F72"/>
  <c r="F51"/>
  <c r="F46"/>
  <c r="F45" s="1"/>
  <c r="F186"/>
  <c r="E61"/>
  <c r="G61"/>
  <c r="H61"/>
  <c r="I61"/>
  <c r="J61"/>
  <c r="D61"/>
  <c r="J123"/>
  <c r="I123"/>
  <c r="H123"/>
  <c r="G123"/>
  <c r="E123"/>
  <c r="D123"/>
  <c r="G13"/>
  <c r="H13"/>
  <c r="I13"/>
  <c r="J13"/>
  <c r="E13"/>
  <c r="J57"/>
  <c r="I57"/>
  <c r="H57"/>
  <c r="G57"/>
  <c r="E57"/>
  <c r="D57"/>
  <c r="F62"/>
  <c r="F14"/>
  <c r="F205"/>
  <c r="F204" s="1"/>
  <c r="F166"/>
  <c r="F165" s="1"/>
  <c r="J147"/>
  <c r="I147"/>
  <c r="H147"/>
  <c r="G147"/>
  <c r="E147"/>
  <c r="D147"/>
  <c r="F84"/>
  <c r="F54"/>
  <c r="E203"/>
  <c r="F203"/>
  <c r="G203"/>
  <c r="H203"/>
  <c r="I203"/>
  <c r="J203"/>
  <c r="D203"/>
  <c r="E202"/>
  <c r="G202"/>
  <c r="H202"/>
  <c r="I202"/>
  <c r="J202"/>
  <c r="D202"/>
  <c r="J207"/>
  <c r="I207"/>
  <c r="H207"/>
  <c r="G207"/>
  <c r="F207"/>
  <c r="E207"/>
  <c r="D207"/>
  <c r="J204"/>
  <c r="I204"/>
  <c r="H204"/>
  <c r="G204"/>
  <c r="E204"/>
  <c r="D204"/>
  <c r="E193"/>
  <c r="F193"/>
  <c r="G193"/>
  <c r="H193"/>
  <c r="I193"/>
  <c r="J193"/>
  <c r="E194"/>
  <c r="F194"/>
  <c r="G194"/>
  <c r="H194"/>
  <c r="I194"/>
  <c r="J194"/>
  <c r="D194"/>
  <c r="D193"/>
  <c r="J198"/>
  <c r="I198"/>
  <c r="H198"/>
  <c r="G198"/>
  <c r="F198"/>
  <c r="E198"/>
  <c r="D198"/>
  <c r="J195"/>
  <c r="I195"/>
  <c r="H195"/>
  <c r="G195"/>
  <c r="F195"/>
  <c r="E195"/>
  <c r="D195"/>
  <c r="E182"/>
  <c r="F182"/>
  <c r="G182"/>
  <c r="H182"/>
  <c r="I182"/>
  <c r="J182"/>
  <c r="D182"/>
  <c r="E181"/>
  <c r="G181"/>
  <c r="H181"/>
  <c r="I181"/>
  <c r="J181"/>
  <c r="D181"/>
  <c r="J189"/>
  <c r="I189"/>
  <c r="H189"/>
  <c r="G189"/>
  <c r="E189"/>
  <c r="D189"/>
  <c r="J186"/>
  <c r="I186"/>
  <c r="H186"/>
  <c r="G186"/>
  <c r="E186"/>
  <c r="D186"/>
  <c r="J183"/>
  <c r="I183"/>
  <c r="H183"/>
  <c r="G183"/>
  <c r="E183"/>
  <c r="D183"/>
  <c r="J174"/>
  <c r="I174"/>
  <c r="H174"/>
  <c r="G174"/>
  <c r="F174"/>
  <c r="E174"/>
  <c r="D174"/>
  <c r="J171"/>
  <c r="I171"/>
  <c r="H171"/>
  <c r="G171"/>
  <c r="F171"/>
  <c r="E171"/>
  <c r="D171"/>
  <c r="J168"/>
  <c r="I168"/>
  <c r="H168"/>
  <c r="G168"/>
  <c r="F168"/>
  <c r="E168"/>
  <c r="D168"/>
  <c r="J165"/>
  <c r="I165"/>
  <c r="H165"/>
  <c r="G165"/>
  <c r="E165"/>
  <c r="D165"/>
  <c r="J162"/>
  <c r="I162"/>
  <c r="H162"/>
  <c r="G162"/>
  <c r="F162"/>
  <c r="E162"/>
  <c r="D162"/>
  <c r="J159"/>
  <c r="I159"/>
  <c r="H159"/>
  <c r="G159"/>
  <c r="E159"/>
  <c r="D159"/>
  <c r="J156"/>
  <c r="I156"/>
  <c r="H156"/>
  <c r="G156"/>
  <c r="F156"/>
  <c r="E156"/>
  <c r="D156"/>
  <c r="J153"/>
  <c r="I153"/>
  <c r="H153"/>
  <c r="G153"/>
  <c r="F153"/>
  <c r="E153"/>
  <c r="D153"/>
  <c r="J150"/>
  <c r="I150"/>
  <c r="H150"/>
  <c r="G150"/>
  <c r="F150"/>
  <c r="E150"/>
  <c r="D150"/>
  <c r="J144"/>
  <c r="I144"/>
  <c r="H144"/>
  <c r="G144"/>
  <c r="F144"/>
  <c r="E144"/>
  <c r="D144"/>
  <c r="J141"/>
  <c r="I141"/>
  <c r="H141"/>
  <c r="G141"/>
  <c r="F141"/>
  <c r="E141"/>
  <c r="D141"/>
  <c r="J138"/>
  <c r="I138"/>
  <c r="H138"/>
  <c r="G138"/>
  <c r="F138"/>
  <c r="E138"/>
  <c r="D138"/>
  <c r="J135"/>
  <c r="I135"/>
  <c r="H135"/>
  <c r="G135"/>
  <c r="F135"/>
  <c r="E135"/>
  <c r="D135"/>
  <c r="D132"/>
  <c r="J132"/>
  <c r="I132"/>
  <c r="H132"/>
  <c r="G132"/>
  <c r="F132"/>
  <c r="E132"/>
  <c r="E129"/>
  <c r="F129"/>
  <c r="G129"/>
  <c r="H129"/>
  <c r="I129"/>
  <c r="J129"/>
  <c r="D129"/>
  <c r="E62"/>
  <c r="G62"/>
  <c r="H62"/>
  <c r="I62"/>
  <c r="J62"/>
  <c r="D62"/>
  <c r="E120"/>
  <c r="F120"/>
  <c r="G120"/>
  <c r="H120"/>
  <c r="I120"/>
  <c r="J120"/>
  <c r="D120"/>
  <c r="E117"/>
  <c r="F117"/>
  <c r="G117"/>
  <c r="H117"/>
  <c r="I117"/>
  <c r="J117"/>
  <c r="D117"/>
  <c r="E114"/>
  <c r="F114"/>
  <c r="G114"/>
  <c r="H114"/>
  <c r="I114"/>
  <c r="J114"/>
  <c r="D114"/>
  <c r="E111"/>
  <c r="F111"/>
  <c r="G111"/>
  <c r="H111"/>
  <c r="I111"/>
  <c r="J111"/>
  <c r="D111"/>
  <c r="E108"/>
  <c r="F108"/>
  <c r="G108"/>
  <c r="H108"/>
  <c r="I108"/>
  <c r="J108"/>
  <c r="D108"/>
  <c r="E105"/>
  <c r="G105"/>
  <c r="H105"/>
  <c r="I105"/>
  <c r="J105"/>
  <c r="D105"/>
  <c r="E102"/>
  <c r="F102"/>
  <c r="G102"/>
  <c r="H102"/>
  <c r="I102"/>
  <c r="J102"/>
  <c r="D102"/>
  <c r="E99"/>
  <c r="F99"/>
  <c r="G99"/>
  <c r="H99"/>
  <c r="I99"/>
  <c r="J99"/>
  <c r="D99"/>
  <c r="E96"/>
  <c r="F96"/>
  <c r="G96"/>
  <c r="H96"/>
  <c r="I96"/>
  <c r="J96"/>
  <c r="D96"/>
  <c r="E93"/>
  <c r="F93"/>
  <c r="G93"/>
  <c r="H93"/>
  <c r="I93"/>
  <c r="J93"/>
  <c r="D93"/>
  <c r="E90"/>
  <c r="G90"/>
  <c r="H90"/>
  <c r="I90"/>
  <c r="J90"/>
  <c r="D90"/>
  <c r="E87"/>
  <c r="F87"/>
  <c r="G87"/>
  <c r="H87"/>
  <c r="I87"/>
  <c r="J87"/>
  <c r="D87"/>
  <c r="E84"/>
  <c r="G84"/>
  <c r="H84"/>
  <c r="I84"/>
  <c r="J84"/>
  <c r="D84"/>
  <c r="E81"/>
  <c r="G81"/>
  <c r="H81"/>
  <c r="I81"/>
  <c r="J81"/>
  <c r="D81"/>
  <c r="E78"/>
  <c r="F78"/>
  <c r="G78"/>
  <c r="H78"/>
  <c r="I78"/>
  <c r="J78"/>
  <c r="D78"/>
  <c r="E75"/>
  <c r="G75"/>
  <c r="H75"/>
  <c r="I75"/>
  <c r="J75"/>
  <c r="D75"/>
  <c r="E72"/>
  <c r="G72"/>
  <c r="H72"/>
  <c r="I72"/>
  <c r="J72"/>
  <c r="D72"/>
  <c r="E69"/>
  <c r="F69"/>
  <c r="G69"/>
  <c r="H69"/>
  <c r="I69"/>
  <c r="J69"/>
  <c r="D69"/>
  <c r="E66"/>
  <c r="G66"/>
  <c r="H66"/>
  <c r="I66"/>
  <c r="J66"/>
  <c r="D66"/>
  <c r="E63"/>
  <c r="G63"/>
  <c r="H63"/>
  <c r="I63"/>
  <c r="J63"/>
  <c r="D63"/>
  <c r="E14"/>
  <c r="G14"/>
  <c r="H14"/>
  <c r="I14"/>
  <c r="J14"/>
  <c r="D14"/>
  <c r="D13"/>
  <c r="E54"/>
  <c r="G54"/>
  <c r="H54"/>
  <c r="I54"/>
  <c r="J54"/>
  <c r="D54"/>
  <c r="E51"/>
  <c r="G51"/>
  <c r="H51"/>
  <c r="I51"/>
  <c r="J51"/>
  <c r="D51"/>
  <c r="E48"/>
  <c r="F48"/>
  <c r="G48"/>
  <c r="H48"/>
  <c r="I48"/>
  <c r="J48"/>
  <c r="D48"/>
  <c r="E45"/>
  <c r="G45"/>
  <c r="H45"/>
  <c r="I45"/>
  <c r="J45"/>
  <c r="D45"/>
  <c r="E42"/>
  <c r="F42"/>
  <c r="G42"/>
  <c r="H42"/>
  <c r="I42"/>
  <c r="J42"/>
  <c r="D42"/>
  <c r="E39"/>
  <c r="F39"/>
  <c r="G39"/>
  <c r="H39"/>
  <c r="I39"/>
  <c r="J39"/>
  <c r="D39"/>
  <c r="E36"/>
  <c r="G36"/>
  <c r="H36"/>
  <c r="I36"/>
  <c r="J36"/>
  <c r="D36"/>
  <c r="E33"/>
  <c r="G33"/>
  <c r="H33"/>
  <c r="I33"/>
  <c r="J33"/>
  <c r="D33"/>
  <c r="E30"/>
  <c r="G30"/>
  <c r="H30"/>
  <c r="I30"/>
  <c r="J30"/>
  <c r="D30"/>
  <c r="E27"/>
  <c r="F27"/>
  <c r="G27"/>
  <c r="H27"/>
  <c r="I27"/>
  <c r="J27"/>
  <c r="D27"/>
  <c r="E24"/>
  <c r="F24"/>
  <c r="G24"/>
  <c r="H24"/>
  <c r="I24"/>
  <c r="J24"/>
  <c r="D24"/>
  <c r="E21"/>
  <c r="F21"/>
  <c r="G21"/>
  <c r="H21"/>
  <c r="I21"/>
  <c r="J21"/>
  <c r="D21"/>
  <c r="F12" l="1"/>
  <c r="F60"/>
  <c r="F90"/>
  <c r="D126"/>
  <c r="F127"/>
  <c r="F126" s="1"/>
  <c r="F181"/>
  <c r="F180" s="1"/>
  <c r="F81"/>
  <c r="F63"/>
  <c r="F66"/>
  <c r="J201"/>
  <c r="F202"/>
  <c r="F201" s="1"/>
  <c r="F11"/>
  <c r="I192"/>
  <c r="E192"/>
  <c r="D10"/>
  <c r="G10"/>
  <c r="F192"/>
  <c r="I201"/>
  <c r="E201"/>
  <c r="J11"/>
  <c r="H10"/>
  <c r="G11"/>
  <c r="D201"/>
  <c r="I10"/>
  <c r="E10"/>
  <c r="H11"/>
  <c r="J10"/>
  <c r="I11"/>
  <c r="E11"/>
  <c r="G192"/>
  <c r="D11"/>
  <c r="D180"/>
  <c r="I180"/>
  <c r="G180"/>
  <c r="D192"/>
  <c r="J192"/>
  <c r="G201"/>
  <c r="H201"/>
  <c r="H192"/>
  <c r="I126"/>
  <c r="E180"/>
  <c r="E126"/>
  <c r="H180"/>
  <c r="J180"/>
  <c r="H126"/>
  <c r="G126"/>
  <c r="J126"/>
  <c r="D60"/>
  <c r="I60"/>
  <c r="E60"/>
  <c r="J60"/>
  <c r="H60"/>
  <c r="G60"/>
  <c r="E18"/>
  <c r="F18"/>
  <c r="G18"/>
  <c r="H18"/>
  <c r="I18"/>
  <c r="J18"/>
  <c r="D18"/>
  <c r="E15"/>
  <c r="F15"/>
  <c r="G15"/>
  <c r="H15"/>
  <c r="I15"/>
  <c r="J15"/>
  <c r="D15"/>
  <c r="E12"/>
  <c r="G12"/>
  <c r="H12"/>
  <c r="I12"/>
  <c r="J12"/>
  <c r="D12"/>
  <c r="I9" l="1"/>
  <c r="F10"/>
  <c r="G9"/>
  <c r="E9"/>
  <c r="H9"/>
  <c r="D9"/>
  <c r="J9"/>
</calcChain>
</file>

<file path=xl/sharedStrings.xml><?xml version="1.0" encoding="utf-8"?>
<sst xmlns="http://schemas.openxmlformats.org/spreadsheetml/2006/main" count="331" uniqueCount="129">
  <si>
    <t>Статус</t>
  </si>
  <si>
    <t>Наименование муниципальной программы, основного мероприятия</t>
  </si>
  <si>
    <t>Муниципальная программа</t>
  </si>
  <si>
    <t>Развитие образования в Княжпогостском районе</t>
  </si>
  <si>
    <t>Подпрограмма 1</t>
  </si>
  <si>
    <t>Развитие системы дошкольного образования в Княжпогостском районе</t>
  </si>
  <si>
    <t>1.1.1. Выполнение планового объема оказываемых муниципальных услуг, установленного муниципальным заданием</t>
  </si>
  <si>
    <t>1.1.2. Субвенции на реализцию муниципальными дошкольными и общеобразовательными организациями в Республике Коми образовательных программ</t>
  </si>
  <si>
    <t>1.1.1. Создание дополнительных групп в дошкольных образовательных организациях</t>
  </si>
  <si>
    <t>1.2.2. Поддержка реализации мероприятий Федеральной целевой программы развития образованияна 2011-2015 годы в части модернизации регионально-муниципальных систем дошкольного образования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</si>
  <si>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</si>
  <si>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</si>
  <si>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</si>
  <si>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1.6.1. Выполнение противопожарных мероприятий в дошкольных образовательных организациях</t>
  </si>
  <si>
    <t>1.6.2. Обеспечение первичных мер пожарной безопасности муниципальных образовательных организаций</t>
  </si>
  <si>
    <t>Развитие кадровых ресурсов системы дошкольного образования (организация и проведение районного конкурса "Воспитатель года")</t>
  </si>
  <si>
    <t>Развитие инновационного потенциала педагогов дошкольного образования и дошкольных образовательных организаций (организация и проведение районного конкурса «Лучший детский сад года», районного конкурса на присуждение премий руководителя администрации МР «Княжпогостский»)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</si>
  <si>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</si>
  <si>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</si>
  <si>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Подпрограмма 2</t>
  </si>
  <si>
    <t>Развитие системы общего образования в Княжпогостском районе</t>
  </si>
  <si>
    <t>2.1.1. Оказание муниципальных услуг (выполнение работ) общеобразовательными организациями</t>
  </si>
  <si>
    <t>2.1.2. 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</si>
  <si>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программу дошкольного образования</t>
  </si>
  <si>
    <t xml:space="preserve">Укрепление материально-технической базы </t>
  </si>
  <si>
    <t>Субсидия на укрепление материально-технической базы муниципальных образовательных организаций</t>
  </si>
  <si>
    <t>Проведение капитальных ремонтов в общеобразовательных учреждениях</t>
  </si>
  <si>
    <t>2.6.2. Обеспечение первичных мер пожарной безопасности муниципальных образовательных организаций</t>
  </si>
  <si>
    <t>Проведение текущих ремонтов в общеобразовательных учреждениях</t>
  </si>
  <si>
    <t>Строительство образовательных организаций, в том числе изготовление ПСД и осуществление технологического присоединения к электрическим сетям</t>
  </si>
  <si>
    <t>Развитие системы оценки качества общего образования (проведение олимпиад, ЕГЭ)</t>
  </si>
  <si>
    <t>Развитие кадровых ресурсов системы общего образования</t>
  </si>
  <si>
    <t>Развитие инновационного опыта работы педагогов и образовательных учреждений (организация и проведение районного конкурса «Школа года», районного конкурса на присуждение премий руководителя администрации МР «Княжпогостский», районной конференции педагогов «Путь к мастерству», проведение дня матери)</t>
  </si>
  <si>
    <t xml:space="preserve">Развитие кадровых ресурсов системы общего образования (организация и проведение районного конкурса «Учитель года», конкурса классных руководителей, дня учителя, районного конкурса на присуждение премий руководителя администрации МР 
«Княжпогостский» лучшим учителям)
</t>
  </si>
  <si>
    <t>2.15.1. Создание безбарьерной среды для детей с ограниченными возможностями здоровья</t>
  </si>
  <si>
    <t>2.15.2. Субсидии на мероприятия государственной программы Российской Федерации «Доступная среда» на 2011-2015 годы</t>
  </si>
  <si>
    <t>2.15.3. Субсидии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</si>
  <si>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</si>
  <si>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Подпрограмма 3</t>
  </si>
  <si>
    <t>Дети и молодежь Княжпогостского района</t>
  </si>
  <si>
    <t>Организация районного слета лидеров ученического самоуправления образовательных организаций</t>
  </si>
  <si>
    <t>Содействие трудоустройству и временной занятости молодежи</t>
  </si>
  <si>
    <t>Районный конкурс «Твоя будущая пенсия зависит от тебя»</t>
  </si>
  <si>
    <t>Пропаганда здорового образа жизни среди
молодежи</t>
  </si>
  <si>
    <t>Приобретение детских площадок, спортивного инвентаря и оборудования</t>
  </si>
  <si>
    <t>Проведение районных мероприятий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</si>
  <si>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3.11.1 Реализация муниципальной программы "Обеспечение жильем молодых семей на территории МР "Княжпогостский"</t>
  </si>
  <si>
    <t>3.11.2 Мероприятия подпрограммы "Обеспечение жильем молодых семей федеральной программы "Жилище"</t>
  </si>
  <si>
    <t>3.11.3 Предоставление социальных выплат молодым семьям на приобретение жилого помещения или создания объекта индивидуального жилого строительства</t>
  </si>
  <si>
    <t>Выполнение планового объема оказываемых услуг, установленного муниципальным заданием</t>
  </si>
  <si>
    <t xml:space="preserve">Проведение капитальных ремонтов в организациях дополнительного образования детей </t>
  </si>
  <si>
    <t>Проведение текущих ремонтов в организациях дополнительного образования детей</t>
  </si>
  <si>
    <t xml:space="preserve">Выполнение противопожарных мероприятий </t>
  </si>
  <si>
    <t>3.18.1. Создание в общеобразовательных организациях, расположенных в сельской местности, условий для занятий физической культурой и спортом, за счет средств МБ</t>
  </si>
  <si>
    <t>3.18.2. Субсидии на создание в общеобразовательных организациях, расположенных в сельской местности, условий для занятий физкультурой и спортом</t>
  </si>
  <si>
    <t>Подпрограмма 4</t>
  </si>
  <si>
    <t>Организация оздоровления и отдыха детей Княжпогостского района</t>
  </si>
  <si>
    <t xml:space="preserve">4.1.1. Обеспечение деятельности лагерей с дневным пребыванием детей </t>
  </si>
  <si>
    <t>4.1.2. Мероприятия по проведению оздоровительной кампании детей из РБ</t>
  </si>
  <si>
    <t>Организация оздоровления и отдыха детей на базе выездных оздоровительных лагерей</t>
  </si>
  <si>
    <t>Подпрограмма 5</t>
  </si>
  <si>
    <t>Допризывная подготовка граждан Российской Федерации в Княжпогостском районе</t>
  </si>
  <si>
    <t>Военно-патриотическое воспитание молодежи допризывного возраста</t>
  </si>
  <si>
    <t>Проведение спортивно-массовых мероприятий для молодёжи допризывного возраста</t>
  </si>
  <si>
    <t>Подпрограмма 6</t>
  </si>
  <si>
    <t>Обеспечение условий для реализации муниципальной программы</t>
  </si>
  <si>
    <t>Расходы в целях обеспечения выполнения функций органа местного самоуправления</t>
  </si>
  <si>
    <t>Обеспечение деятельности подведомственных организаций</t>
  </si>
  <si>
    <t>Источник финансирования</t>
  </si>
  <si>
    <t>всего</t>
  </si>
  <si>
    <t>местные бюджеты</t>
  </si>
  <si>
    <t>республиканские бюджеты РК</t>
  </si>
  <si>
    <t>1.1.</t>
  </si>
  <si>
    <t>1.2.</t>
  </si>
  <si>
    <t>1.3.</t>
  </si>
  <si>
    <t>1.4.</t>
  </si>
  <si>
    <t>1.5.</t>
  </si>
  <si>
    <t>1.6.</t>
  </si>
  <si>
    <t>1.9.</t>
  </si>
  <si>
    <t>1.10.</t>
  </si>
  <si>
    <t>1.11.</t>
  </si>
  <si>
    <t>1.12.</t>
  </si>
  <si>
    <t>1.13.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</si>
  <si>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</si>
  <si>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</si>
  <si>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</si>
  <si>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</si>
  <si>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</si>
  <si>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</si>
  <si>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</si>
  <si>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</si>
  <si>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</si>
  <si>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2.11.</t>
  </si>
  <si>
    <t>2.12.</t>
  </si>
  <si>
    <t>2.13.</t>
  </si>
  <si>
    <t>2.14.</t>
  </si>
  <si>
    <t>2.15.</t>
  </si>
  <si>
    <t>2.16.</t>
  </si>
  <si>
    <t>3.2.</t>
  </si>
  <si>
    <t>3.5.</t>
  </si>
  <si>
    <t>3.8.</t>
  </si>
  <si>
    <t>3.9.</t>
  </si>
  <si>
    <t>3.10.</t>
  </si>
  <si>
    <t>3.11.</t>
  </si>
  <si>
    <t>3.12.</t>
  </si>
  <si>
    <t>3.15.</t>
  </si>
  <si>
    <t>3.16.</t>
  </si>
  <si>
    <t>3.17.</t>
  </si>
  <si>
    <t>3.18.</t>
  </si>
  <si>
    <t>4.1.</t>
  </si>
  <si>
    <t>4.2.</t>
  </si>
  <si>
    <t>5.2.</t>
  </si>
  <si>
    <t xml:space="preserve"> 5.6.</t>
  </si>
  <si>
    <t>6.1.</t>
  </si>
  <si>
    <t>6.2.</t>
  </si>
  <si>
    <t>3.13.</t>
  </si>
  <si>
    <t>Выявление и поддержка одаренных детей и молодежи (районный конкурс на присуждение премий руководителя администрации МР «Княжпогостский», премирование учащихся руководителем администрации МР «Княжпогостский», новогодняя елка от имени руководителя администрации МР «Княжпогостский»)</t>
  </si>
  <si>
    <t>Приложение 2</t>
  </si>
  <si>
    <t>"Приложение 5</t>
  </si>
  <si>
    <t>к Муниципальной программе "Развитие образования в Княжпогостском районе"</t>
  </si>
  <si>
    <t>1.14.</t>
  </si>
  <si>
    <t>2.17.</t>
  </si>
  <si>
    <t xml:space="preserve">Ресурсное обеспечение и прогнозная (справочная) оценка расходов республиканского бюджета и расходов бюджета муниципального района «Княжпогостский» на реализацию целей муниципальной программы 
«Развитие образования в Княжпогостском районе»
</t>
  </si>
  <si>
    <t>Исполнение штрафных санкций надзорных и контролирующих органов в дошкольных организациях</t>
  </si>
  <si>
    <t>2.6.1. Выполнение противопожарных мероприятий в общеобразовательных организациях</t>
  </si>
  <si>
    <t>Исполнение штрафных санкций надзорных и контролирующих органов в общеобразовательных организациях</t>
  </si>
  <si>
    <t>Укрепление материально-технической базы в организациях дополнительного образования детей</t>
  </si>
  <si>
    <t>3.21</t>
  </si>
  <si>
    <t xml:space="preserve">к постановлению администрации МР                                                         "Княжпогостский" от 26.12.2016 г. № 477  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</si>
</sst>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1"/>
      <color theme="1"/>
      <name val="Calibri"/>
      <family val="2"/>
      <scheme val="minor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 applyAlignment="1">
      <alignment horizontal="left" vertical="center" wrapText="1"/>
    </xf>
    <xf numFmtId="0" fontId="1" fillId="0" borderId="0" xfId="0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top" wrapText="1"/>
    </xf>
    <xf numFmtId="0" fontId="2" fillId="0" borderId="0" xfId="0" applyFont="1" applyBorder="1"/>
    <xf numFmtId="0" fontId="2" fillId="0" borderId="8" xfId="0" applyFont="1" applyBorder="1"/>
    <xf numFmtId="0" fontId="2" fillId="0" borderId="0" xfId="0" applyFont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8" xfId="0" applyFont="1" applyFill="1" applyBorder="1"/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4" xfId="0" applyNumberFormat="1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9"/>
  <sheetViews>
    <sheetView tabSelected="1" topLeftCell="A43" zoomScaleNormal="100" workbookViewId="0">
      <selection activeCell="N10" sqref="N10"/>
    </sheetView>
  </sheetViews>
  <sheetFormatPr defaultColWidth="8.85546875" defaultRowHeight="15"/>
  <cols>
    <col min="1" max="1" width="17" style="5" customWidth="1"/>
    <col min="2" max="2" width="32.7109375" style="5" customWidth="1"/>
    <col min="3" max="3" width="28.7109375" style="5" customWidth="1"/>
    <col min="4" max="5" width="11" style="5" customWidth="1"/>
    <col min="6" max="6" width="11" style="21" customWidth="1"/>
    <col min="7" max="10" width="11" style="5" customWidth="1"/>
    <col min="11" max="16384" width="8.85546875" style="5"/>
  </cols>
  <sheetData>
    <row r="1" spans="1:10">
      <c r="E1" s="40" t="s">
        <v>117</v>
      </c>
      <c r="F1" s="40"/>
      <c r="G1" s="40"/>
      <c r="H1" s="40"/>
      <c r="I1" s="40"/>
      <c r="J1" s="40"/>
    </row>
    <row r="2" spans="1:10" ht="41.25" customHeight="1">
      <c r="E2" s="41" t="s">
        <v>128</v>
      </c>
      <c r="F2" s="41"/>
      <c r="G2" s="41"/>
      <c r="H2" s="41"/>
      <c r="I2" s="41"/>
      <c r="J2" s="41"/>
    </row>
    <row r="3" spans="1:10">
      <c r="E3" s="40" t="s">
        <v>118</v>
      </c>
      <c r="F3" s="40"/>
      <c r="G3" s="40"/>
      <c r="H3" s="40"/>
      <c r="I3" s="40"/>
      <c r="J3" s="40"/>
    </row>
    <row r="4" spans="1:10" ht="33" customHeight="1">
      <c r="G4" s="44" t="s">
        <v>119</v>
      </c>
      <c r="H4" s="44"/>
      <c r="I4" s="44"/>
      <c r="J4" s="44"/>
    </row>
    <row r="5" spans="1:10" ht="76.5" customHeight="1">
      <c r="A5" s="15"/>
      <c r="B5" s="42" t="s">
        <v>122</v>
      </c>
      <c r="C5" s="43"/>
      <c r="D5" s="43"/>
      <c r="E5" s="43"/>
      <c r="F5" s="43"/>
      <c r="G5" s="43"/>
      <c r="H5" s="43"/>
      <c r="I5" s="17"/>
      <c r="J5" s="17"/>
    </row>
    <row r="6" spans="1:10" ht="40.5" hidden="1" customHeight="1">
      <c r="A6" s="16"/>
      <c r="B6" s="16"/>
      <c r="C6" s="16"/>
      <c r="D6" s="16"/>
      <c r="E6" s="16"/>
      <c r="F6" s="22"/>
      <c r="G6" s="14"/>
      <c r="H6" s="14"/>
      <c r="I6" s="14"/>
      <c r="J6" s="14"/>
    </row>
    <row r="7" spans="1:10" s="6" customFormat="1" ht="13.9" customHeight="1">
      <c r="A7" s="35" t="s">
        <v>0</v>
      </c>
      <c r="B7" s="35" t="s">
        <v>1</v>
      </c>
      <c r="C7" s="35" t="s">
        <v>68</v>
      </c>
      <c r="D7" s="45"/>
      <c r="E7" s="45"/>
      <c r="F7" s="45"/>
      <c r="G7" s="45"/>
      <c r="H7" s="45"/>
      <c r="I7" s="45"/>
      <c r="J7" s="45"/>
    </row>
    <row r="8" spans="1:10" s="6" customFormat="1" ht="15" customHeight="1">
      <c r="A8" s="36"/>
      <c r="B8" s="36"/>
      <c r="C8" s="36"/>
      <c r="D8" s="7">
        <v>2014</v>
      </c>
      <c r="E8" s="7">
        <v>2015</v>
      </c>
      <c r="F8" s="23">
        <v>2016</v>
      </c>
      <c r="G8" s="7">
        <v>2017</v>
      </c>
      <c r="H8" s="7">
        <v>2018</v>
      </c>
      <c r="I8" s="7">
        <v>2019</v>
      </c>
      <c r="J8" s="7">
        <v>2020</v>
      </c>
    </row>
    <row r="9" spans="1:10" s="10" customFormat="1" ht="14.25">
      <c r="A9" s="37" t="s">
        <v>2</v>
      </c>
      <c r="B9" s="37" t="s">
        <v>3</v>
      </c>
      <c r="C9" s="8" t="s">
        <v>69</v>
      </c>
      <c r="D9" s="9">
        <f>D12+D60+D126+D180+D192+D201</f>
        <v>386844.49999999994</v>
      </c>
      <c r="E9" s="9">
        <f t="shared" ref="E9:J9" si="0">E12+E60+E126+E180+E192+E201</f>
        <v>390549</v>
      </c>
      <c r="F9" s="18">
        <f>F12+F60+F126+F180+F192+F201+0.1</f>
        <v>367367.467</v>
      </c>
      <c r="G9" s="9">
        <f t="shared" si="0"/>
        <v>349937.1</v>
      </c>
      <c r="H9" s="9">
        <f t="shared" si="0"/>
        <v>348475.39999999997</v>
      </c>
      <c r="I9" s="9">
        <f t="shared" si="0"/>
        <v>347956.19999999995</v>
      </c>
      <c r="J9" s="9">
        <f t="shared" si="0"/>
        <v>0</v>
      </c>
    </row>
    <row r="10" spans="1:10" s="10" customFormat="1">
      <c r="A10" s="38"/>
      <c r="B10" s="38"/>
      <c r="C10" s="11" t="s">
        <v>70</v>
      </c>
      <c r="D10" s="4">
        <f>D13+D61+D127+D181+D193+D202</f>
        <v>139442.30000000002</v>
      </c>
      <c r="E10" s="4">
        <f t="shared" ref="E10:J10" si="1">E13+E61+E127+E181+E193+E202</f>
        <v>141030.20000000001</v>
      </c>
      <c r="F10" s="19">
        <f t="shared" si="1"/>
        <v>139574.467</v>
      </c>
      <c r="G10" s="4">
        <f t="shared" si="1"/>
        <v>123696.79999999999</v>
      </c>
      <c r="H10" s="4">
        <f t="shared" si="1"/>
        <v>122430.6</v>
      </c>
      <c r="I10" s="4">
        <f t="shared" si="1"/>
        <v>121310.6</v>
      </c>
      <c r="J10" s="4">
        <f t="shared" si="1"/>
        <v>0</v>
      </c>
    </row>
    <row r="11" spans="1:10" s="10" customFormat="1" ht="30">
      <c r="A11" s="39"/>
      <c r="B11" s="39"/>
      <c r="C11" s="11" t="s">
        <v>71</v>
      </c>
      <c r="D11" s="4">
        <f>D14+D62+D128+D182+D194+D203</f>
        <v>247402.19999999998</v>
      </c>
      <c r="E11" s="4">
        <f t="shared" ref="E11:J11" si="2">E14+E62+E128+E182+E194+E203</f>
        <v>249518.80000000002</v>
      </c>
      <c r="F11" s="19">
        <f t="shared" si="2"/>
        <v>227792.90000000002</v>
      </c>
      <c r="G11" s="4">
        <f t="shared" si="2"/>
        <v>226240.3</v>
      </c>
      <c r="H11" s="4">
        <f t="shared" si="2"/>
        <v>226044.79999999999</v>
      </c>
      <c r="I11" s="4">
        <f t="shared" si="2"/>
        <v>226645.59999999998</v>
      </c>
      <c r="J11" s="4">
        <f t="shared" si="2"/>
        <v>0</v>
      </c>
    </row>
    <row r="12" spans="1:10" s="12" customFormat="1">
      <c r="A12" s="31" t="s">
        <v>4</v>
      </c>
      <c r="B12" s="34" t="s">
        <v>5</v>
      </c>
      <c r="C12" s="2" t="s">
        <v>69</v>
      </c>
      <c r="D12" s="1">
        <f>SUM(D13:D14)</f>
        <v>140952.09999999998</v>
      </c>
      <c r="E12" s="1">
        <f t="shared" ref="E12:J12" si="3">SUM(E13:E14)</f>
        <v>119768.20000000001</v>
      </c>
      <c r="F12" s="20">
        <f t="shared" si="3"/>
        <v>126152.432</v>
      </c>
      <c r="G12" s="1">
        <f t="shared" si="3"/>
        <v>121104.6</v>
      </c>
      <c r="H12" s="1">
        <f t="shared" si="3"/>
        <v>121577.29999999999</v>
      </c>
      <c r="I12" s="1">
        <f t="shared" si="3"/>
        <v>121943.6</v>
      </c>
      <c r="J12" s="1">
        <f t="shared" si="3"/>
        <v>0</v>
      </c>
    </row>
    <row r="13" spans="1:10" s="12" customFormat="1">
      <c r="A13" s="32"/>
      <c r="B13" s="34"/>
      <c r="C13" s="2" t="s">
        <v>70</v>
      </c>
      <c r="D13" s="1">
        <f>D16+D19+D22+D25+D28+D31+D34+D37+D40+D43+D46+D49+D52+D55</f>
        <v>45341.5</v>
      </c>
      <c r="E13" s="1">
        <f>E16+E19+E22+E25+E28+E31+E34+E37+E40+E43+E46+E49+E52+E55+E58</f>
        <v>41213.300000000003</v>
      </c>
      <c r="F13" s="1">
        <f>F16+F19+F22+F25+F28+F31+F34+F37+F40+F43+F46+F49+F52+F55+F58</f>
        <v>49559.232000000004</v>
      </c>
      <c r="G13" s="1">
        <f t="shared" ref="G13:J13" si="4">G16+G19+G22+G25+G28+G31+G34+G37+G40+G43+G46+G49+G52+G55+G58</f>
        <v>42038.6</v>
      </c>
      <c r="H13" s="1">
        <f t="shared" si="4"/>
        <v>42029.4</v>
      </c>
      <c r="I13" s="1">
        <f t="shared" si="4"/>
        <v>42029.4</v>
      </c>
      <c r="J13" s="1">
        <f t="shared" si="4"/>
        <v>0</v>
      </c>
    </row>
    <row r="14" spans="1:10" s="12" customFormat="1" ht="30">
      <c r="A14" s="33"/>
      <c r="B14" s="34"/>
      <c r="C14" s="2" t="s">
        <v>71</v>
      </c>
      <c r="D14" s="1">
        <f>D17+D20+D23+D26+D29+D32+D35+D38+D41+D44+D47+D50+D53+D56</f>
        <v>95610.599999999991</v>
      </c>
      <c r="E14" s="1">
        <f t="shared" ref="E14:J14" si="5">E17+E20+E23+E26+E29+E32+E35+E38+E41+E44+E47+E50+E53+E56</f>
        <v>78554.900000000009</v>
      </c>
      <c r="F14" s="20">
        <f t="shared" si="5"/>
        <v>76593.2</v>
      </c>
      <c r="G14" s="1">
        <f t="shared" si="5"/>
        <v>79066</v>
      </c>
      <c r="H14" s="1">
        <f t="shared" si="5"/>
        <v>79547.899999999994</v>
      </c>
      <c r="I14" s="1">
        <f t="shared" si="5"/>
        <v>79914.2</v>
      </c>
      <c r="J14" s="1">
        <f t="shared" si="5"/>
        <v>0</v>
      </c>
    </row>
    <row r="15" spans="1:10" ht="24" customHeight="1">
      <c r="A15" s="24" t="s">
        <v>72</v>
      </c>
      <c r="B15" s="24" t="s">
        <v>6</v>
      </c>
      <c r="C15" s="3" t="s">
        <v>69</v>
      </c>
      <c r="D15" s="4">
        <f>SUM(D16:D17)</f>
        <v>40844.6</v>
      </c>
      <c r="E15" s="4">
        <f t="shared" ref="E15:J15" si="6">SUM(E16:E17)</f>
        <v>34832.400000000001</v>
      </c>
      <c r="F15" s="19">
        <f t="shared" si="6"/>
        <v>40788.400000000001</v>
      </c>
      <c r="G15" s="4">
        <f t="shared" si="6"/>
        <v>38020.1</v>
      </c>
      <c r="H15" s="4">
        <f t="shared" si="6"/>
        <v>38015.9</v>
      </c>
      <c r="I15" s="4">
        <f t="shared" si="6"/>
        <v>38015.9</v>
      </c>
      <c r="J15" s="4">
        <f t="shared" si="6"/>
        <v>0</v>
      </c>
    </row>
    <row r="16" spans="1:10" ht="24" customHeight="1">
      <c r="A16" s="25"/>
      <c r="B16" s="25"/>
      <c r="C16" s="3" t="s">
        <v>70</v>
      </c>
      <c r="D16" s="4">
        <v>40844.6</v>
      </c>
      <c r="E16" s="4">
        <v>34832.400000000001</v>
      </c>
      <c r="F16" s="19">
        <v>40788.400000000001</v>
      </c>
      <c r="G16" s="4">
        <v>38020.1</v>
      </c>
      <c r="H16" s="4">
        <v>38015.9</v>
      </c>
      <c r="I16" s="4">
        <v>38015.9</v>
      </c>
      <c r="J16" s="4">
        <v>0</v>
      </c>
    </row>
    <row r="17" spans="1:10" ht="28.5" customHeight="1">
      <c r="A17" s="25"/>
      <c r="B17" s="26"/>
      <c r="C17" s="3" t="s">
        <v>71</v>
      </c>
      <c r="D17" s="4"/>
      <c r="E17" s="4"/>
      <c r="F17" s="19"/>
      <c r="G17" s="4"/>
      <c r="H17" s="4"/>
      <c r="I17" s="4"/>
      <c r="J17" s="4"/>
    </row>
    <row r="18" spans="1:10" ht="24" customHeight="1">
      <c r="A18" s="25"/>
      <c r="B18" s="24" t="s">
        <v>7</v>
      </c>
      <c r="C18" s="3" t="s">
        <v>69</v>
      </c>
      <c r="D18" s="4">
        <f>SUM(D19:D20)</f>
        <v>92730.4</v>
      </c>
      <c r="E18" s="4">
        <f t="shared" ref="E18:J18" si="7">SUM(E19:E20)</f>
        <v>72773.3</v>
      </c>
      <c r="F18" s="19">
        <f t="shared" si="7"/>
        <v>72275.8</v>
      </c>
      <c r="G18" s="4">
        <f t="shared" si="7"/>
        <v>74522</v>
      </c>
      <c r="H18" s="4">
        <f t="shared" si="7"/>
        <v>74522</v>
      </c>
      <c r="I18" s="4">
        <f t="shared" si="7"/>
        <v>74522</v>
      </c>
      <c r="J18" s="4">
        <f t="shared" si="7"/>
        <v>0</v>
      </c>
    </row>
    <row r="19" spans="1:10" ht="24" customHeight="1">
      <c r="A19" s="25"/>
      <c r="B19" s="25"/>
      <c r="C19" s="3" t="s">
        <v>70</v>
      </c>
      <c r="D19" s="4"/>
      <c r="E19" s="4"/>
      <c r="F19" s="19"/>
      <c r="G19" s="4"/>
      <c r="H19" s="4"/>
      <c r="I19" s="4"/>
      <c r="J19" s="4"/>
    </row>
    <row r="20" spans="1:10" ht="27.75" customHeight="1">
      <c r="A20" s="26"/>
      <c r="B20" s="26"/>
      <c r="C20" s="3" t="s">
        <v>71</v>
      </c>
      <c r="D20" s="4">
        <v>92730.4</v>
      </c>
      <c r="E20" s="4">
        <v>72773.3</v>
      </c>
      <c r="F20" s="19">
        <v>72275.8</v>
      </c>
      <c r="G20" s="4">
        <v>74522</v>
      </c>
      <c r="H20" s="4">
        <v>74522</v>
      </c>
      <c r="I20" s="4">
        <v>74522</v>
      </c>
      <c r="J20" s="4">
        <v>0</v>
      </c>
    </row>
    <row r="21" spans="1:10" ht="13.9" customHeight="1">
      <c r="A21" s="24" t="s">
        <v>73</v>
      </c>
      <c r="B21" s="24" t="s">
        <v>8</v>
      </c>
      <c r="C21" s="3" t="s">
        <v>69</v>
      </c>
      <c r="D21" s="4">
        <f>SUM(D22:D23)</f>
        <v>0</v>
      </c>
      <c r="E21" s="4">
        <f t="shared" ref="E21:J21" si="8">SUM(E22:E23)</f>
        <v>0</v>
      </c>
      <c r="F21" s="19">
        <f t="shared" si="8"/>
        <v>0</v>
      </c>
      <c r="G21" s="4">
        <f t="shared" si="8"/>
        <v>0</v>
      </c>
      <c r="H21" s="4">
        <f t="shared" si="8"/>
        <v>0</v>
      </c>
      <c r="I21" s="4">
        <f t="shared" si="8"/>
        <v>0</v>
      </c>
      <c r="J21" s="4">
        <f t="shared" si="8"/>
        <v>0</v>
      </c>
    </row>
    <row r="22" spans="1:10" ht="13.9" customHeight="1">
      <c r="A22" s="25"/>
      <c r="B22" s="25"/>
      <c r="C22" s="3" t="s">
        <v>70</v>
      </c>
      <c r="D22" s="4"/>
      <c r="E22" s="4"/>
      <c r="F22" s="19"/>
      <c r="G22" s="4"/>
      <c r="H22" s="4"/>
      <c r="I22" s="4"/>
      <c r="J22" s="4"/>
    </row>
    <row r="23" spans="1:10" ht="18" customHeight="1">
      <c r="A23" s="25"/>
      <c r="B23" s="26"/>
      <c r="C23" s="3" t="s">
        <v>71</v>
      </c>
      <c r="D23" s="4"/>
      <c r="E23" s="4"/>
      <c r="F23" s="19"/>
      <c r="G23" s="4"/>
      <c r="H23" s="4"/>
      <c r="I23" s="4"/>
      <c r="J23" s="4"/>
    </row>
    <row r="24" spans="1:10" ht="33" customHeight="1">
      <c r="A24" s="25"/>
      <c r="B24" s="24" t="s">
        <v>9</v>
      </c>
      <c r="C24" s="3" t="s">
        <v>69</v>
      </c>
      <c r="D24" s="4">
        <f>SUM(D25:D26)</f>
        <v>103.2</v>
      </c>
      <c r="E24" s="4">
        <f t="shared" ref="E24:J24" si="9">SUM(E25:E26)</f>
        <v>0</v>
      </c>
      <c r="F24" s="19">
        <f t="shared" si="9"/>
        <v>0</v>
      </c>
      <c r="G24" s="4">
        <f t="shared" si="9"/>
        <v>0</v>
      </c>
      <c r="H24" s="4">
        <f t="shared" si="9"/>
        <v>0</v>
      </c>
      <c r="I24" s="4">
        <f t="shared" si="9"/>
        <v>0</v>
      </c>
      <c r="J24" s="4">
        <f t="shared" si="9"/>
        <v>0</v>
      </c>
    </row>
    <row r="25" spans="1:10" ht="33" customHeight="1">
      <c r="A25" s="25"/>
      <c r="B25" s="25"/>
      <c r="C25" s="3" t="s">
        <v>70</v>
      </c>
      <c r="D25" s="4"/>
      <c r="E25" s="4"/>
      <c r="F25" s="19"/>
      <c r="G25" s="4"/>
      <c r="H25" s="4"/>
      <c r="I25" s="4"/>
      <c r="J25" s="4"/>
    </row>
    <row r="26" spans="1:10" ht="40.5" customHeight="1">
      <c r="A26" s="26"/>
      <c r="B26" s="26"/>
      <c r="C26" s="3" t="s">
        <v>71</v>
      </c>
      <c r="D26" s="4">
        <v>103.2</v>
      </c>
      <c r="E26" s="4">
        <v>0</v>
      </c>
      <c r="F26" s="19">
        <v>0</v>
      </c>
      <c r="G26" s="4">
        <v>0</v>
      </c>
      <c r="H26" s="4">
        <v>0</v>
      </c>
      <c r="I26" s="4">
        <v>0</v>
      </c>
      <c r="J26" s="4">
        <v>0</v>
      </c>
    </row>
    <row r="27" spans="1:10" ht="42" customHeight="1">
      <c r="A27" s="24" t="s">
        <v>74</v>
      </c>
      <c r="B27" s="27" t="s">
        <v>10</v>
      </c>
      <c r="C27" s="3" t="s">
        <v>69</v>
      </c>
      <c r="D27" s="4">
        <f>SUM(D28:D29)</f>
        <v>2540.1</v>
      </c>
      <c r="E27" s="4">
        <f t="shared" ref="E27:J27" si="10">SUM(E28:E29)</f>
        <v>5781.6</v>
      </c>
      <c r="F27" s="19">
        <f t="shared" si="10"/>
        <v>4317.3999999999996</v>
      </c>
      <c r="G27" s="4">
        <f t="shared" si="10"/>
        <v>4544</v>
      </c>
      <c r="H27" s="4">
        <f t="shared" si="10"/>
        <v>5025.8999999999996</v>
      </c>
      <c r="I27" s="4">
        <f t="shared" si="10"/>
        <v>5392.2</v>
      </c>
      <c r="J27" s="4">
        <f t="shared" si="10"/>
        <v>0</v>
      </c>
    </row>
    <row r="28" spans="1:10" ht="42" customHeight="1">
      <c r="A28" s="25"/>
      <c r="B28" s="27"/>
      <c r="C28" s="3" t="s">
        <v>70</v>
      </c>
      <c r="D28" s="4"/>
      <c r="E28" s="4"/>
      <c r="F28" s="19"/>
      <c r="G28" s="4"/>
      <c r="H28" s="4"/>
      <c r="I28" s="4"/>
      <c r="J28" s="4"/>
    </row>
    <row r="29" spans="1:10" ht="51" customHeight="1">
      <c r="A29" s="26"/>
      <c r="B29" s="27"/>
      <c r="C29" s="3" t="s">
        <v>71</v>
      </c>
      <c r="D29" s="4">
        <v>2540.1</v>
      </c>
      <c r="E29" s="4">
        <v>5781.6</v>
      </c>
      <c r="F29" s="19">
        <v>4317.3999999999996</v>
      </c>
      <c r="G29" s="4">
        <v>4544</v>
      </c>
      <c r="H29" s="4">
        <v>5025.8999999999996</v>
      </c>
      <c r="I29" s="4">
        <v>5392.2</v>
      </c>
      <c r="J29" s="4">
        <v>0</v>
      </c>
    </row>
    <row r="30" spans="1:10">
      <c r="A30" s="24" t="s">
        <v>75</v>
      </c>
      <c r="B30" s="24" t="s">
        <v>11</v>
      </c>
      <c r="C30" s="3" t="s">
        <v>69</v>
      </c>
      <c r="D30" s="4">
        <f>SUM(D31:D32)</f>
        <v>0</v>
      </c>
      <c r="E30" s="4">
        <f t="shared" ref="E30:J30" si="11">SUM(E31:E32)</f>
        <v>2996.8</v>
      </c>
      <c r="F30" s="19">
        <f t="shared" si="11"/>
        <v>5220</v>
      </c>
      <c r="G30" s="4">
        <f t="shared" si="11"/>
        <v>2500</v>
      </c>
      <c r="H30" s="4">
        <f t="shared" si="11"/>
        <v>2500</v>
      </c>
      <c r="I30" s="4">
        <f t="shared" si="11"/>
        <v>2500</v>
      </c>
      <c r="J30" s="4">
        <f t="shared" si="11"/>
        <v>0</v>
      </c>
    </row>
    <row r="31" spans="1:10">
      <c r="A31" s="25"/>
      <c r="B31" s="25"/>
      <c r="C31" s="3" t="s">
        <v>70</v>
      </c>
      <c r="D31" s="4">
        <v>0</v>
      </c>
      <c r="E31" s="4">
        <v>2996.8</v>
      </c>
      <c r="F31" s="19">
        <v>5220</v>
      </c>
      <c r="G31" s="4">
        <v>2500</v>
      </c>
      <c r="H31" s="4">
        <v>2500</v>
      </c>
      <c r="I31" s="4">
        <v>2500</v>
      </c>
      <c r="J31" s="4">
        <v>0</v>
      </c>
    </row>
    <row r="32" spans="1:10" ht="30">
      <c r="A32" s="26"/>
      <c r="B32" s="26"/>
      <c r="C32" s="3" t="s">
        <v>71</v>
      </c>
      <c r="D32" s="4"/>
      <c r="E32" s="4"/>
      <c r="F32" s="19"/>
      <c r="G32" s="4"/>
      <c r="H32" s="4"/>
      <c r="I32" s="4"/>
      <c r="J32" s="4"/>
    </row>
    <row r="33" spans="1:10">
      <c r="A33" s="24" t="s">
        <v>76</v>
      </c>
      <c r="B33" s="24" t="s">
        <v>12</v>
      </c>
      <c r="C33" s="3" t="s">
        <v>69</v>
      </c>
      <c r="D33" s="4">
        <f>SUM(D34:D35)</f>
        <v>725</v>
      </c>
      <c r="E33" s="4">
        <f t="shared" ref="E33:J33" si="12">SUM(E34:E35)</f>
        <v>730</v>
      </c>
      <c r="F33" s="19">
        <f t="shared" si="12"/>
        <v>818</v>
      </c>
      <c r="G33" s="4">
        <f t="shared" si="12"/>
        <v>800</v>
      </c>
      <c r="H33" s="4">
        <f t="shared" si="12"/>
        <v>800</v>
      </c>
      <c r="I33" s="4">
        <f t="shared" si="12"/>
        <v>800</v>
      </c>
      <c r="J33" s="4">
        <f t="shared" si="12"/>
        <v>0</v>
      </c>
    </row>
    <row r="34" spans="1:10">
      <c r="A34" s="25"/>
      <c r="B34" s="25"/>
      <c r="C34" s="3" t="s">
        <v>70</v>
      </c>
      <c r="D34" s="4">
        <v>725</v>
      </c>
      <c r="E34" s="4">
        <v>730</v>
      </c>
      <c r="F34" s="19">
        <f>818</f>
        <v>818</v>
      </c>
      <c r="G34" s="4">
        <v>800</v>
      </c>
      <c r="H34" s="4">
        <v>800</v>
      </c>
      <c r="I34" s="4">
        <v>800</v>
      </c>
      <c r="J34" s="4">
        <v>0</v>
      </c>
    </row>
    <row r="35" spans="1:10" ht="30">
      <c r="A35" s="26"/>
      <c r="B35" s="26"/>
      <c r="C35" s="3" t="s">
        <v>71</v>
      </c>
      <c r="D35" s="4"/>
      <c r="E35" s="4"/>
      <c r="F35" s="19"/>
      <c r="G35" s="4"/>
      <c r="H35" s="4"/>
      <c r="I35" s="4"/>
      <c r="J35" s="4"/>
    </row>
    <row r="36" spans="1:10" ht="19.899999999999999" customHeight="1">
      <c r="A36" s="24" t="s">
        <v>77</v>
      </c>
      <c r="B36" s="24" t="s">
        <v>13</v>
      </c>
      <c r="C36" s="3" t="s">
        <v>69</v>
      </c>
      <c r="D36" s="4">
        <f>SUM(D37:D38)</f>
        <v>865.4</v>
      </c>
      <c r="E36" s="4">
        <f t="shared" ref="E36:J36" si="13">SUM(E37:E38)</f>
        <v>2124.6</v>
      </c>
      <c r="F36" s="19">
        <f t="shared" si="13"/>
        <v>700.42</v>
      </c>
      <c r="G36" s="4">
        <f t="shared" si="13"/>
        <v>600</v>
      </c>
      <c r="H36" s="4">
        <f t="shared" si="13"/>
        <v>600</v>
      </c>
      <c r="I36" s="4">
        <f t="shared" si="13"/>
        <v>600</v>
      </c>
      <c r="J36" s="4">
        <f t="shared" si="13"/>
        <v>0</v>
      </c>
    </row>
    <row r="37" spans="1:10" ht="19.899999999999999" customHeight="1">
      <c r="A37" s="25"/>
      <c r="B37" s="25"/>
      <c r="C37" s="3" t="s">
        <v>70</v>
      </c>
      <c r="D37" s="4">
        <v>865.4</v>
      </c>
      <c r="E37" s="4">
        <v>2124.6</v>
      </c>
      <c r="F37" s="19">
        <f>700.42</f>
        <v>700.42</v>
      </c>
      <c r="G37" s="4">
        <v>600</v>
      </c>
      <c r="H37" s="4">
        <v>600</v>
      </c>
      <c r="I37" s="4">
        <v>600</v>
      </c>
      <c r="J37" s="4">
        <v>0</v>
      </c>
    </row>
    <row r="38" spans="1:10" ht="19.899999999999999" customHeight="1">
      <c r="A38" s="25"/>
      <c r="B38" s="26"/>
      <c r="C38" s="3" t="s">
        <v>71</v>
      </c>
      <c r="D38" s="4"/>
      <c r="E38" s="4"/>
      <c r="F38" s="19"/>
      <c r="G38" s="4"/>
      <c r="H38" s="4"/>
      <c r="I38" s="4"/>
      <c r="J38" s="4"/>
    </row>
    <row r="39" spans="1:10" ht="19.899999999999999" customHeight="1">
      <c r="A39" s="25"/>
      <c r="B39" s="27" t="s">
        <v>14</v>
      </c>
      <c r="C39" s="3" t="s">
        <v>69</v>
      </c>
      <c r="D39" s="4">
        <f>SUM(D40:D41)</f>
        <v>236.9</v>
      </c>
      <c r="E39" s="4">
        <f t="shared" ref="E39:J39" si="14">SUM(E40:E41)</f>
        <v>0</v>
      </c>
      <c r="F39" s="19">
        <f t="shared" si="14"/>
        <v>0</v>
      </c>
      <c r="G39" s="4">
        <f t="shared" si="14"/>
        <v>0</v>
      </c>
      <c r="H39" s="4">
        <f t="shared" si="14"/>
        <v>0</v>
      </c>
      <c r="I39" s="4">
        <f t="shared" si="14"/>
        <v>0</v>
      </c>
      <c r="J39" s="4">
        <f t="shared" si="14"/>
        <v>0</v>
      </c>
    </row>
    <row r="40" spans="1:10" ht="19.899999999999999" customHeight="1">
      <c r="A40" s="25"/>
      <c r="B40" s="27"/>
      <c r="C40" s="3" t="s">
        <v>70</v>
      </c>
      <c r="D40" s="4"/>
      <c r="E40" s="4"/>
      <c r="F40" s="19"/>
      <c r="G40" s="4"/>
      <c r="H40" s="4"/>
      <c r="I40" s="4"/>
      <c r="J40" s="4"/>
    </row>
    <row r="41" spans="1:10" ht="19.899999999999999" customHeight="1">
      <c r="A41" s="26"/>
      <c r="B41" s="27"/>
      <c r="C41" s="3" t="s">
        <v>71</v>
      </c>
      <c r="D41" s="4">
        <v>236.9</v>
      </c>
      <c r="E41" s="4">
        <v>0</v>
      </c>
      <c r="F41" s="19">
        <v>0</v>
      </c>
      <c r="G41" s="4">
        <v>0</v>
      </c>
      <c r="H41" s="4">
        <v>0</v>
      </c>
      <c r="I41" s="4">
        <v>0</v>
      </c>
      <c r="J41" s="4">
        <v>0</v>
      </c>
    </row>
    <row r="42" spans="1:10" ht="24" customHeight="1">
      <c r="A42" s="24" t="s">
        <v>78</v>
      </c>
      <c r="B42" s="24" t="s">
        <v>15</v>
      </c>
      <c r="C42" s="3" t="s">
        <v>69</v>
      </c>
      <c r="D42" s="4">
        <f>SUM(D43:D44)</f>
        <v>15</v>
      </c>
      <c r="E42" s="4">
        <f t="shared" ref="E42:J42" si="15">SUM(E43:E44)</f>
        <v>15</v>
      </c>
      <c r="F42" s="19">
        <f t="shared" si="15"/>
        <v>15</v>
      </c>
      <c r="G42" s="4">
        <f t="shared" si="15"/>
        <v>5</v>
      </c>
      <c r="H42" s="4">
        <f t="shared" si="15"/>
        <v>0</v>
      </c>
      <c r="I42" s="4">
        <f t="shared" si="15"/>
        <v>0</v>
      </c>
      <c r="J42" s="4">
        <f t="shared" si="15"/>
        <v>0</v>
      </c>
    </row>
    <row r="43" spans="1:10" ht="24" customHeight="1">
      <c r="A43" s="25"/>
      <c r="B43" s="25"/>
      <c r="C43" s="3" t="s">
        <v>70</v>
      </c>
      <c r="D43" s="4">
        <v>15</v>
      </c>
      <c r="E43" s="4">
        <v>15</v>
      </c>
      <c r="F43" s="19">
        <v>15</v>
      </c>
      <c r="G43" s="4">
        <v>5</v>
      </c>
      <c r="H43" s="4">
        <v>0</v>
      </c>
      <c r="I43" s="4">
        <v>0</v>
      </c>
      <c r="J43" s="4">
        <v>0</v>
      </c>
    </row>
    <row r="44" spans="1:10" ht="26.25" customHeight="1">
      <c r="A44" s="26"/>
      <c r="B44" s="26"/>
      <c r="C44" s="3" t="s">
        <v>71</v>
      </c>
      <c r="D44" s="4"/>
      <c r="E44" s="4"/>
      <c r="F44" s="19"/>
      <c r="G44" s="4"/>
      <c r="H44" s="4"/>
      <c r="I44" s="4"/>
      <c r="J44" s="4"/>
    </row>
    <row r="45" spans="1:10" ht="46.9" customHeight="1">
      <c r="A45" s="24" t="s">
        <v>79</v>
      </c>
      <c r="B45" s="24" t="s">
        <v>16</v>
      </c>
      <c r="C45" s="3" t="s">
        <v>69</v>
      </c>
      <c r="D45" s="4">
        <f>SUM(D46:D47)</f>
        <v>386</v>
      </c>
      <c r="E45" s="4">
        <f t="shared" ref="E45:J45" si="16">SUM(E46:E47)</f>
        <v>310</v>
      </c>
      <c r="F45" s="19">
        <f t="shared" si="16"/>
        <v>290</v>
      </c>
      <c r="G45" s="4">
        <f t="shared" si="16"/>
        <v>0</v>
      </c>
      <c r="H45" s="4">
        <f t="shared" si="16"/>
        <v>0</v>
      </c>
      <c r="I45" s="4">
        <f t="shared" si="16"/>
        <v>0</v>
      </c>
      <c r="J45" s="4">
        <f t="shared" si="16"/>
        <v>0</v>
      </c>
    </row>
    <row r="46" spans="1:10" ht="46.9" customHeight="1">
      <c r="A46" s="25"/>
      <c r="B46" s="25"/>
      <c r="C46" s="3" t="s">
        <v>70</v>
      </c>
      <c r="D46" s="4">
        <v>386</v>
      </c>
      <c r="E46" s="4">
        <v>310</v>
      </c>
      <c r="F46" s="19">
        <f>386-80-16</f>
        <v>290</v>
      </c>
      <c r="G46" s="4">
        <v>0</v>
      </c>
      <c r="H46" s="4">
        <v>0</v>
      </c>
      <c r="I46" s="4">
        <v>0</v>
      </c>
      <c r="J46" s="4">
        <v>0</v>
      </c>
    </row>
    <row r="47" spans="1:10" ht="46.9" customHeight="1">
      <c r="A47" s="26"/>
      <c r="B47" s="26"/>
      <c r="C47" s="3" t="s">
        <v>71</v>
      </c>
      <c r="D47" s="4"/>
      <c r="E47" s="4"/>
      <c r="F47" s="19"/>
      <c r="G47" s="4"/>
      <c r="H47" s="4"/>
      <c r="I47" s="4"/>
      <c r="J47" s="4"/>
    </row>
    <row r="48" spans="1:10">
      <c r="A48" s="24" t="s">
        <v>80</v>
      </c>
      <c r="B48" s="24" t="s">
        <v>11</v>
      </c>
      <c r="C48" s="3" t="s">
        <v>69</v>
      </c>
      <c r="D48" s="4">
        <f>SUM(D49:D50)</f>
        <v>1994.7</v>
      </c>
      <c r="E48" s="4">
        <f t="shared" ref="E48:J48" si="17">SUM(E49:E50)</f>
        <v>0</v>
      </c>
      <c r="F48" s="19">
        <f t="shared" si="17"/>
        <v>0</v>
      </c>
      <c r="G48" s="4">
        <f t="shared" si="17"/>
        <v>0</v>
      </c>
      <c r="H48" s="4">
        <f t="shared" si="17"/>
        <v>0</v>
      </c>
      <c r="I48" s="4">
        <f t="shared" si="17"/>
        <v>0</v>
      </c>
      <c r="J48" s="4">
        <f t="shared" si="17"/>
        <v>0</v>
      </c>
    </row>
    <row r="49" spans="1:10">
      <c r="A49" s="25"/>
      <c r="B49" s="25"/>
      <c r="C49" s="3" t="s">
        <v>70</v>
      </c>
      <c r="D49" s="4">
        <v>1994.7</v>
      </c>
      <c r="E49" s="4">
        <v>0</v>
      </c>
      <c r="F49" s="19">
        <v>0</v>
      </c>
      <c r="G49" s="4">
        <v>0</v>
      </c>
      <c r="H49" s="4">
        <v>0</v>
      </c>
      <c r="I49" s="4">
        <v>0</v>
      </c>
      <c r="J49" s="4">
        <v>0</v>
      </c>
    </row>
    <row r="50" spans="1:10" ht="30">
      <c r="A50" s="26"/>
      <c r="B50" s="26"/>
      <c r="C50" s="3" t="s">
        <v>71</v>
      </c>
      <c r="D50" s="4"/>
      <c r="E50" s="4"/>
      <c r="F50" s="19"/>
      <c r="G50" s="4"/>
      <c r="H50" s="4"/>
      <c r="I50" s="4"/>
      <c r="J50" s="4"/>
    </row>
    <row r="51" spans="1:10">
      <c r="A51" s="24" t="s">
        <v>81</v>
      </c>
      <c r="B51" s="24" t="s">
        <v>17</v>
      </c>
      <c r="C51" s="3" t="s">
        <v>69</v>
      </c>
      <c r="D51" s="4">
        <f>SUM(D52:D53)</f>
        <v>510.8</v>
      </c>
      <c r="E51" s="4">
        <f t="shared" ref="E51:J51" si="18">SUM(E52:E53)</f>
        <v>117.4</v>
      </c>
      <c r="F51" s="19">
        <f t="shared" si="18"/>
        <v>1293.548</v>
      </c>
      <c r="G51" s="4">
        <f t="shared" si="18"/>
        <v>0</v>
      </c>
      <c r="H51" s="4">
        <f t="shared" si="18"/>
        <v>0</v>
      </c>
      <c r="I51" s="4">
        <f t="shared" si="18"/>
        <v>0</v>
      </c>
      <c r="J51" s="4">
        <f t="shared" si="18"/>
        <v>0</v>
      </c>
    </row>
    <row r="52" spans="1:10">
      <c r="A52" s="25"/>
      <c r="B52" s="25"/>
      <c r="C52" s="3" t="s">
        <v>70</v>
      </c>
      <c r="D52" s="4">
        <v>510.8</v>
      </c>
      <c r="E52" s="4">
        <v>117.4</v>
      </c>
      <c r="F52" s="19">
        <f>1293.548</f>
        <v>1293.548</v>
      </c>
      <c r="G52" s="4">
        <v>0</v>
      </c>
      <c r="H52" s="4">
        <v>0</v>
      </c>
      <c r="I52" s="4">
        <v>0</v>
      </c>
      <c r="J52" s="4">
        <v>0</v>
      </c>
    </row>
    <row r="53" spans="1:10" ht="30">
      <c r="A53" s="26"/>
      <c r="B53" s="26"/>
      <c r="C53" s="3" t="s">
        <v>71</v>
      </c>
      <c r="D53" s="4"/>
      <c r="E53" s="4"/>
      <c r="F53" s="19"/>
      <c r="G53" s="4"/>
      <c r="H53" s="4"/>
      <c r="I53" s="4"/>
      <c r="J53" s="4"/>
    </row>
    <row r="54" spans="1:10">
      <c r="A54" s="24" t="s">
        <v>82</v>
      </c>
      <c r="B54" s="24" t="s">
        <v>18</v>
      </c>
      <c r="C54" s="3" t="s">
        <v>69</v>
      </c>
      <c r="D54" s="4">
        <f>SUM(D55:D56)</f>
        <v>0</v>
      </c>
      <c r="E54" s="4">
        <f t="shared" ref="E54:J54" si="19">SUM(E55:E56)</f>
        <v>87.1</v>
      </c>
      <c r="F54" s="19">
        <f t="shared" si="19"/>
        <v>103.864</v>
      </c>
      <c r="G54" s="4">
        <f t="shared" si="19"/>
        <v>113.5</v>
      </c>
      <c r="H54" s="4">
        <f t="shared" si="19"/>
        <v>113.5</v>
      </c>
      <c r="I54" s="4">
        <f t="shared" si="19"/>
        <v>113.5</v>
      </c>
      <c r="J54" s="4">
        <f t="shared" si="19"/>
        <v>0</v>
      </c>
    </row>
    <row r="55" spans="1:10">
      <c r="A55" s="25"/>
      <c r="B55" s="25"/>
      <c r="C55" s="3" t="s">
        <v>70</v>
      </c>
      <c r="D55" s="4">
        <v>0</v>
      </c>
      <c r="E55" s="4">
        <v>87.1</v>
      </c>
      <c r="F55" s="19">
        <f>103.864</f>
        <v>103.864</v>
      </c>
      <c r="G55" s="4">
        <v>113.5</v>
      </c>
      <c r="H55" s="4">
        <v>113.5</v>
      </c>
      <c r="I55" s="4">
        <v>113.5</v>
      </c>
      <c r="J55" s="4">
        <v>0</v>
      </c>
    </row>
    <row r="56" spans="1:10" ht="30">
      <c r="A56" s="26"/>
      <c r="B56" s="26"/>
      <c r="C56" s="3" t="s">
        <v>71</v>
      </c>
      <c r="D56" s="4"/>
      <c r="E56" s="4"/>
      <c r="F56" s="19"/>
      <c r="G56" s="4"/>
      <c r="H56" s="4"/>
      <c r="I56" s="4"/>
      <c r="J56" s="4"/>
    </row>
    <row r="57" spans="1:10">
      <c r="A57" s="24" t="s">
        <v>120</v>
      </c>
      <c r="B57" s="24" t="s">
        <v>123</v>
      </c>
      <c r="C57" s="3" t="s">
        <v>69</v>
      </c>
      <c r="D57" s="4">
        <f>SUM(D58:D59)</f>
        <v>0</v>
      </c>
      <c r="E57" s="4">
        <f t="shared" ref="E57:J57" si="20">SUM(E58:E59)</f>
        <v>0</v>
      </c>
      <c r="F57" s="19">
        <f t="shared" si="20"/>
        <v>330</v>
      </c>
      <c r="G57" s="4">
        <f t="shared" si="20"/>
        <v>0</v>
      </c>
      <c r="H57" s="4">
        <f t="shared" si="20"/>
        <v>0</v>
      </c>
      <c r="I57" s="4">
        <f t="shared" si="20"/>
        <v>0</v>
      </c>
      <c r="J57" s="4">
        <f t="shared" si="20"/>
        <v>0</v>
      </c>
    </row>
    <row r="58" spans="1:10">
      <c r="A58" s="25"/>
      <c r="B58" s="25"/>
      <c r="C58" s="3" t="s">
        <v>70</v>
      </c>
      <c r="D58" s="4">
        <v>0</v>
      </c>
      <c r="E58" s="4">
        <v>0</v>
      </c>
      <c r="F58" s="19">
        <v>330</v>
      </c>
      <c r="G58" s="4">
        <v>0</v>
      </c>
      <c r="H58" s="4">
        <v>0</v>
      </c>
      <c r="I58" s="4">
        <v>0</v>
      </c>
      <c r="J58" s="4">
        <v>0</v>
      </c>
    </row>
    <row r="59" spans="1:10" ht="30">
      <c r="A59" s="26"/>
      <c r="B59" s="26"/>
      <c r="C59" s="3" t="s">
        <v>71</v>
      </c>
      <c r="D59" s="4"/>
      <c r="E59" s="4"/>
      <c r="F59" s="19"/>
      <c r="G59" s="4"/>
      <c r="H59" s="4"/>
      <c r="I59" s="4"/>
      <c r="J59" s="4"/>
    </row>
    <row r="60" spans="1:10">
      <c r="A60" s="31" t="s">
        <v>19</v>
      </c>
      <c r="B60" s="31" t="s">
        <v>20</v>
      </c>
      <c r="C60" s="2" t="s">
        <v>69</v>
      </c>
      <c r="D60" s="1">
        <f>SUM(D61:D62)</f>
        <v>204702.5</v>
      </c>
      <c r="E60" s="1">
        <f t="shared" ref="E60" si="21">SUM(E61:E62)</f>
        <v>227518.40000000002</v>
      </c>
      <c r="F60" s="20">
        <f>SUM(F61:F62)</f>
        <v>203219.20000000001</v>
      </c>
      <c r="G60" s="1">
        <f t="shared" ref="G60" si="22">SUM(G61:G62)</f>
        <v>193610.09999999998</v>
      </c>
      <c r="H60" s="1">
        <f t="shared" ref="H60" si="23">SUM(H61:H62)</f>
        <v>191643</v>
      </c>
      <c r="I60" s="1">
        <f t="shared" ref="I60" si="24">SUM(I61:I62)</f>
        <v>190877.5</v>
      </c>
      <c r="J60" s="1">
        <f t="shared" ref="J60" si="25">SUM(J61:J62)</f>
        <v>0</v>
      </c>
    </row>
    <row r="61" spans="1:10">
      <c r="A61" s="32"/>
      <c r="B61" s="32"/>
      <c r="C61" s="2" t="s">
        <v>70</v>
      </c>
      <c r="D61" s="1">
        <f>D64+D67+D70+D73+D76+D79+D82+D85+D88+D91+D94+D97+D100+D103+D106+D109+D112+D115+D118+D121+D124</f>
        <v>55965.100000000006</v>
      </c>
      <c r="E61" s="1">
        <f t="shared" ref="E61:J61" si="26">E64+E67+E70+E73+E76+E79+E82+E85+E88+E91+E94+E97+E100+E103+E106+E109+E112+E115+E118+E121+E124</f>
        <v>58613.900000000009</v>
      </c>
      <c r="F61" s="1">
        <f>F64+F67+F70+F73+F76+F79+F82+F85+F88+F91+F94+F97+F100+F103+F106+F109+F112+F115+F118+F121+F124</f>
        <v>54242.7</v>
      </c>
      <c r="G61" s="1">
        <f t="shared" si="26"/>
        <v>47151.7</v>
      </c>
      <c r="H61" s="1">
        <f t="shared" si="26"/>
        <v>45890.6</v>
      </c>
      <c r="I61" s="1">
        <f t="shared" si="26"/>
        <v>44890.6</v>
      </c>
      <c r="J61" s="1">
        <f t="shared" si="26"/>
        <v>0</v>
      </c>
    </row>
    <row r="62" spans="1:10" ht="30">
      <c r="A62" s="33"/>
      <c r="B62" s="33"/>
      <c r="C62" s="2" t="s">
        <v>71</v>
      </c>
      <c r="D62" s="1">
        <f>D65+D68+D71+D74+D77+D80+D83+D86+D89+D92+D95+D98+D101+D104+D107+D110+D113+D116+D119+D122</f>
        <v>148737.4</v>
      </c>
      <c r="E62" s="1">
        <f t="shared" ref="E62:J62" si="27">E65+E68+E71+E74+E77+E80+E83+E86+E89+E92+E95+E98+E101+E104+E107+E110+E113+E116+E119+E122</f>
        <v>168904.5</v>
      </c>
      <c r="F62" s="20">
        <f t="shared" si="27"/>
        <v>148976.5</v>
      </c>
      <c r="G62" s="1">
        <f t="shared" si="27"/>
        <v>146458.4</v>
      </c>
      <c r="H62" s="1">
        <f t="shared" si="27"/>
        <v>145752.4</v>
      </c>
      <c r="I62" s="1">
        <f t="shared" si="27"/>
        <v>145986.9</v>
      </c>
      <c r="J62" s="1">
        <f t="shared" si="27"/>
        <v>0</v>
      </c>
    </row>
    <row r="63" spans="1:10" ht="19.149999999999999" customHeight="1">
      <c r="A63" s="24" t="s">
        <v>83</v>
      </c>
      <c r="B63" s="24" t="s">
        <v>21</v>
      </c>
      <c r="C63" s="3" t="s">
        <v>69</v>
      </c>
      <c r="D63" s="4">
        <f>SUM(D64:D65)</f>
        <v>42550</v>
      </c>
      <c r="E63" s="4">
        <f t="shared" ref="E63:J63" si="28">SUM(E64:E65)</f>
        <v>38472.800000000003</v>
      </c>
      <c r="F63" s="19">
        <f t="shared" si="28"/>
        <v>47329.3</v>
      </c>
      <c r="G63" s="4">
        <f t="shared" si="28"/>
        <v>42313.1</v>
      </c>
      <c r="H63" s="4">
        <f t="shared" si="28"/>
        <v>42250.1</v>
      </c>
      <c r="I63" s="4">
        <f t="shared" si="28"/>
        <v>42250.1</v>
      </c>
      <c r="J63" s="4">
        <f t="shared" si="28"/>
        <v>0</v>
      </c>
    </row>
    <row r="64" spans="1:10" ht="19.149999999999999" customHeight="1">
      <c r="A64" s="25"/>
      <c r="B64" s="25"/>
      <c r="C64" s="3" t="s">
        <v>70</v>
      </c>
      <c r="D64" s="4">
        <v>42550</v>
      </c>
      <c r="E64" s="4">
        <v>38472.800000000003</v>
      </c>
      <c r="F64" s="19">
        <v>47329.3</v>
      </c>
      <c r="G64" s="4">
        <v>42313.1</v>
      </c>
      <c r="H64" s="4">
        <v>42250.1</v>
      </c>
      <c r="I64" s="4">
        <v>42250.1</v>
      </c>
      <c r="J64" s="4">
        <v>0</v>
      </c>
    </row>
    <row r="65" spans="1:10" ht="19.149999999999999" customHeight="1">
      <c r="A65" s="25"/>
      <c r="B65" s="26"/>
      <c r="C65" s="3" t="s">
        <v>71</v>
      </c>
      <c r="D65" s="4"/>
      <c r="E65" s="4"/>
      <c r="F65" s="19"/>
      <c r="G65" s="4"/>
      <c r="H65" s="4"/>
      <c r="I65" s="4"/>
      <c r="J65" s="4"/>
    </row>
    <row r="66" spans="1:10" ht="25.15" customHeight="1">
      <c r="A66" s="25"/>
      <c r="B66" s="24" t="s">
        <v>22</v>
      </c>
      <c r="C66" s="3" t="s">
        <v>69</v>
      </c>
      <c r="D66" s="4">
        <f>SUM(D67:D68)</f>
        <v>141469.29999999999</v>
      </c>
      <c r="E66" s="4">
        <f t="shared" ref="E66:J66" si="29">SUM(E67:E68)</f>
        <v>149482.4</v>
      </c>
      <c r="F66" s="19">
        <f t="shared" si="29"/>
        <v>142133.6</v>
      </c>
      <c r="G66" s="4">
        <f t="shared" si="29"/>
        <v>139751.79999999999</v>
      </c>
      <c r="H66" s="4">
        <f t="shared" si="29"/>
        <v>138783.29999999999</v>
      </c>
      <c r="I66" s="4">
        <f t="shared" si="29"/>
        <v>138783.29999999999</v>
      </c>
      <c r="J66" s="4">
        <f t="shared" si="29"/>
        <v>0</v>
      </c>
    </row>
    <row r="67" spans="1:10" ht="25.15" customHeight="1">
      <c r="A67" s="25"/>
      <c r="B67" s="25"/>
      <c r="C67" s="3" t="s">
        <v>70</v>
      </c>
      <c r="D67" s="4"/>
      <c r="E67" s="4"/>
      <c r="F67" s="19"/>
      <c r="G67" s="4"/>
      <c r="H67" s="4"/>
      <c r="I67" s="4"/>
      <c r="J67" s="4"/>
    </row>
    <row r="68" spans="1:10" ht="25.15" customHeight="1">
      <c r="A68" s="26"/>
      <c r="B68" s="26"/>
      <c r="C68" s="3" t="s">
        <v>71</v>
      </c>
      <c r="D68" s="4">
        <v>141469.29999999999</v>
      </c>
      <c r="E68" s="4">
        <v>149482.4</v>
      </c>
      <c r="F68" s="19">
        <v>142133.6</v>
      </c>
      <c r="G68" s="4">
        <v>139751.79999999999</v>
      </c>
      <c r="H68" s="4">
        <v>138783.29999999999</v>
      </c>
      <c r="I68" s="4">
        <v>138783.29999999999</v>
      </c>
      <c r="J68" s="4">
        <v>0</v>
      </c>
    </row>
    <row r="69" spans="1:10" ht="46.9" customHeight="1">
      <c r="A69" s="24" t="s">
        <v>84</v>
      </c>
      <c r="B69" s="24" t="s">
        <v>23</v>
      </c>
      <c r="C69" s="3" t="s">
        <v>69</v>
      </c>
      <c r="D69" s="4">
        <f>SUM(D70:D71)</f>
        <v>375.8</v>
      </c>
      <c r="E69" s="4">
        <f t="shared" ref="E69:J69" si="30">SUM(E70:E71)</f>
        <v>569</v>
      </c>
      <c r="F69" s="19">
        <f t="shared" si="30"/>
        <v>562.1</v>
      </c>
      <c r="G69" s="4">
        <f t="shared" si="30"/>
        <v>558.5</v>
      </c>
      <c r="H69" s="4">
        <f t="shared" si="30"/>
        <v>558.5</v>
      </c>
      <c r="I69" s="4">
        <f t="shared" si="30"/>
        <v>558.5</v>
      </c>
      <c r="J69" s="4">
        <f t="shared" si="30"/>
        <v>0</v>
      </c>
    </row>
    <row r="70" spans="1:10" ht="46.9" customHeight="1">
      <c r="A70" s="25"/>
      <c r="B70" s="25"/>
      <c r="C70" s="3" t="s">
        <v>70</v>
      </c>
      <c r="D70" s="4"/>
      <c r="E70" s="4"/>
      <c r="F70" s="19"/>
      <c r="G70" s="4"/>
      <c r="H70" s="4"/>
      <c r="I70" s="4"/>
      <c r="J70" s="4"/>
    </row>
    <row r="71" spans="1:10" ht="46.9" customHeight="1">
      <c r="A71" s="26"/>
      <c r="B71" s="26"/>
      <c r="C71" s="3" t="s">
        <v>71</v>
      </c>
      <c r="D71" s="4">
        <v>375.8</v>
      </c>
      <c r="E71" s="4">
        <v>569</v>
      </c>
      <c r="F71" s="19">
        <v>562.1</v>
      </c>
      <c r="G71" s="4">
        <v>558.5</v>
      </c>
      <c r="H71" s="4">
        <v>558.5</v>
      </c>
      <c r="I71" s="4">
        <v>558.5</v>
      </c>
      <c r="J71" s="4">
        <v>0</v>
      </c>
    </row>
    <row r="72" spans="1:10">
      <c r="A72" s="24" t="s">
        <v>85</v>
      </c>
      <c r="B72" s="24" t="s">
        <v>18</v>
      </c>
      <c r="C72" s="3" t="s">
        <v>69</v>
      </c>
      <c r="D72" s="4">
        <f>SUM(D73:D74)</f>
        <v>1232.5999999999999</v>
      </c>
      <c r="E72" s="4">
        <f t="shared" ref="E72:J72" si="31">SUM(E73:E74)</f>
        <v>1180.2</v>
      </c>
      <c r="F72" s="19">
        <f t="shared" si="31"/>
        <v>1130.5</v>
      </c>
      <c r="G72" s="4">
        <f t="shared" si="31"/>
        <v>1140.5</v>
      </c>
      <c r="H72" s="4">
        <f t="shared" si="31"/>
        <v>1140.5</v>
      </c>
      <c r="I72" s="4">
        <f t="shared" si="31"/>
        <v>1140.5</v>
      </c>
      <c r="J72" s="4">
        <f t="shared" si="31"/>
        <v>0</v>
      </c>
    </row>
    <row r="73" spans="1:10">
      <c r="A73" s="25"/>
      <c r="B73" s="25"/>
      <c r="C73" s="3" t="s">
        <v>70</v>
      </c>
      <c r="D73" s="4">
        <v>1232.5999999999999</v>
      </c>
      <c r="E73" s="4">
        <v>1180.2</v>
      </c>
      <c r="F73" s="19">
        <v>1130.5</v>
      </c>
      <c r="G73" s="4">
        <v>1140.5</v>
      </c>
      <c r="H73" s="4">
        <v>1140.5</v>
      </c>
      <c r="I73" s="4">
        <v>1140.5</v>
      </c>
      <c r="J73" s="4">
        <v>0</v>
      </c>
    </row>
    <row r="74" spans="1:10" ht="30">
      <c r="A74" s="26"/>
      <c r="B74" s="26"/>
      <c r="C74" s="3" t="s">
        <v>71</v>
      </c>
      <c r="D74" s="4"/>
      <c r="E74" s="4"/>
      <c r="F74" s="19"/>
      <c r="G74" s="4"/>
      <c r="H74" s="4"/>
      <c r="I74" s="4"/>
      <c r="J74" s="4"/>
    </row>
    <row r="75" spans="1:10">
      <c r="A75" s="24" t="s">
        <v>86</v>
      </c>
      <c r="B75" s="24" t="s">
        <v>24</v>
      </c>
      <c r="C75" s="3" t="s">
        <v>69</v>
      </c>
      <c r="D75" s="4">
        <f>SUM(D76:D77)</f>
        <v>964.4</v>
      </c>
      <c r="E75" s="4">
        <f t="shared" ref="E75:J75" si="32">SUM(E76:E77)</f>
        <v>3377.9</v>
      </c>
      <c r="F75" s="19">
        <f t="shared" si="32"/>
        <v>1620.7</v>
      </c>
      <c r="G75" s="4">
        <f t="shared" si="32"/>
        <v>0</v>
      </c>
      <c r="H75" s="4">
        <f t="shared" si="32"/>
        <v>0</v>
      </c>
      <c r="I75" s="4">
        <f t="shared" si="32"/>
        <v>0</v>
      </c>
      <c r="J75" s="4">
        <f t="shared" si="32"/>
        <v>0</v>
      </c>
    </row>
    <row r="76" spans="1:10">
      <c r="A76" s="25"/>
      <c r="B76" s="25"/>
      <c r="C76" s="3" t="s">
        <v>70</v>
      </c>
      <c r="D76" s="4">
        <v>964.4</v>
      </c>
      <c r="E76" s="4">
        <v>3377.9</v>
      </c>
      <c r="F76" s="19">
        <v>1620.7</v>
      </c>
      <c r="G76" s="4">
        <v>0</v>
      </c>
      <c r="H76" s="4">
        <v>0</v>
      </c>
      <c r="I76" s="4">
        <v>0</v>
      </c>
      <c r="J76" s="4">
        <v>0</v>
      </c>
    </row>
    <row r="77" spans="1:10" ht="30">
      <c r="A77" s="25"/>
      <c r="B77" s="26"/>
      <c r="C77" s="3" t="s">
        <v>71</v>
      </c>
      <c r="D77" s="4"/>
      <c r="E77" s="4"/>
      <c r="F77" s="19"/>
      <c r="G77" s="4"/>
      <c r="H77" s="4"/>
      <c r="I77" s="4"/>
      <c r="J77" s="4"/>
    </row>
    <row r="78" spans="1:10" ht="19.149999999999999" customHeight="1">
      <c r="A78" s="25"/>
      <c r="B78" s="24" t="s">
        <v>25</v>
      </c>
      <c r="C78" s="3" t="s">
        <v>69</v>
      </c>
      <c r="D78" s="4">
        <f>SUM(D79:D80)</f>
        <v>0</v>
      </c>
      <c r="E78" s="4">
        <f t="shared" ref="E78:J78" si="33">SUM(E79:E80)</f>
        <v>11078</v>
      </c>
      <c r="F78" s="19">
        <f t="shared" si="33"/>
        <v>0</v>
      </c>
      <c r="G78" s="4">
        <f t="shared" si="33"/>
        <v>0</v>
      </c>
      <c r="H78" s="4">
        <f t="shared" si="33"/>
        <v>0</v>
      </c>
      <c r="I78" s="4">
        <f t="shared" si="33"/>
        <v>0</v>
      </c>
      <c r="J78" s="4">
        <f t="shared" si="33"/>
        <v>0</v>
      </c>
    </row>
    <row r="79" spans="1:10" ht="19.149999999999999" customHeight="1">
      <c r="A79" s="25"/>
      <c r="B79" s="25"/>
      <c r="C79" s="3" t="s">
        <v>70</v>
      </c>
      <c r="D79" s="4"/>
      <c r="E79" s="4"/>
      <c r="F79" s="19"/>
      <c r="G79" s="4"/>
      <c r="H79" s="4"/>
      <c r="I79" s="4"/>
      <c r="J79" s="4"/>
    </row>
    <row r="80" spans="1:10" ht="19.149999999999999" customHeight="1">
      <c r="A80" s="26"/>
      <c r="B80" s="26"/>
      <c r="C80" s="3" t="s">
        <v>71</v>
      </c>
      <c r="D80" s="4">
        <v>0</v>
      </c>
      <c r="E80" s="4">
        <v>11078</v>
      </c>
      <c r="F80" s="19">
        <v>0</v>
      </c>
      <c r="G80" s="4">
        <v>0</v>
      </c>
      <c r="H80" s="4">
        <v>0</v>
      </c>
      <c r="I80" s="4">
        <v>0</v>
      </c>
      <c r="J80" s="4">
        <v>0</v>
      </c>
    </row>
    <row r="81" spans="1:10">
      <c r="A81" s="24" t="s">
        <v>87</v>
      </c>
      <c r="B81" s="24" t="s">
        <v>26</v>
      </c>
      <c r="C81" s="3" t="s">
        <v>69</v>
      </c>
      <c r="D81" s="4">
        <f>SUM(D82:D83)</f>
        <v>6540.9</v>
      </c>
      <c r="E81" s="4">
        <f t="shared" ref="E81:J81" si="34">SUM(E82:E83)</f>
        <v>11784.1</v>
      </c>
      <c r="F81" s="19">
        <f t="shared" si="34"/>
        <v>1516.7</v>
      </c>
      <c r="G81" s="4">
        <f t="shared" si="34"/>
        <v>2341.1</v>
      </c>
      <c r="H81" s="4">
        <f t="shared" si="34"/>
        <v>1500</v>
      </c>
      <c r="I81" s="4">
        <f t="shared" si="34"/>
        <v>1500</v>
      </c>
      <c r="J81" s="4">
        <f t="shared" si="34"/>
        <v>0</v>
      </c>
    </row>
    <row r="82" spans="1:10">
      <c r="A82" s="25"/>
      <c r="B82" s="25"/>
      <c r="C82" s="3" t="s">
        <v>70</v>
      </c>
      <c r="D82" s="4">
        <v>6540.9</v>
      </c>
      <c r="E82" s="4">
        <v>11784.1</v>
      </c>
      <c r="F82" s="19">
        <v>1516.7</v>
      </c>
      <c r="G82" s="4">
        <v>2341.1</v>
      </c>
      <c r="H82" s="4">
        <v>1500</v>
      </c>
      <c r="I82" s="4">
        <v>1500</v>
      </c>
      <c r="J82" s="4">
        <v>0</v>
      </c>
    </row>
    <row r="83" spans="1:10" ht="30">
      <c r="A83" s="26"/>
      <c r="B83" s="26"/>
      <c r="C83" s="3" t="s">
        <v>71</v>
      </c>
      <c r="D83" s="4"/>
      <c r="E83" s="4"/>
      <c r="F83" s="19"/>
      <c r="G83" s="4"/>
      <c r="H83" s="4"/>
      <c r="I83" s="4"/>
      <c r="J83" s="4"/>
    </row>
    <row r="84" spans="1:10">
      <c r="A84" s="24" t="s">
        <v>88</v>
      </c>
      <c r="B84" s="24" t="s">
        <v>124</v>
      </c>
      <c r="C84" s="3" t="s">
        <v>69</v>
      </c>
      <c r="D84" s="4">
        <f>SUM(D85:D86)</f>
        <v>2868.4</v>
      </c>
      <c r="E84" s="4">
        <f t="shared" ref="E84:J84" si="35">SUM(E85:E86)</f>
        <v>1546.8</v>
      </c>
      <c r="F84" s="19">
        <f t="shared" si="35"/>
        <v>760.7</v>
      </c>
      <c r="G84" s="4">
        <f t="shared" si="35"/>
        <v>0</v>
      </c>
      <c r="H84" s="4">
        <f t="shared" si="35"/>
        <v>0</v>
      </c>
      <c r="I84" s="4">
        <f t="shared" si="35"/>
        <v>0</v>
      </c>
      <c r="J84" s="4">
        <f t="shared" si="35"/>
        <v>0</v>
      </c>
    </row>
    <row r="85" spans="1:10">
      <c r="A85" s="25"/>
      <c r="B85" s="25"/>
      <c r="C85" s="3" t="s">
        <v>70</v>
      </c>
      <c r="D85" s="4">
        <v>2868.4</v>
      </c>
      <c r="E85" s="4">
        <v>1546.8</v>
      </c>
      <c r="F85" s="19">
        <v>760.7</v>
      </c>
      <c r="G85" s="4">
        <v>0</v>
      </c>
      <c r="H85" s="4">
        <v>0</v>
      </c>
      <c r="I85" s="4">
        <v>0</v>
      </c>
      <c r="J85" s="4">
        <v>0</v>
      </c>
    </row>
    <row r="86" spans="1:10" ht="30">
      <c r="A86" s="25"/>
      <c r="B86" s="26"/>
      <c r="C86" s="3" t="s">
        <v>71</v>
      </c>
      <c r="D86" s="4"/>
      <c r="E86" s="4"/>
      <c r="F86" s="19"/>
      <c r="G86" s="4"/>
      <c r="H86" s="4"/>
      <c r="I86" s="4"/>
      <c r="J86" s="4"/>
    </row>
    <row r="87" spans="1:10" ht="19.149999999999999" customHeight="1">
      <c r="A87" s="25"/>
      <c r="B87" s="24" t="s">
        <v>27</v>
      </c>
      <c r="C87" s="3" t="s">
        <v>69</v>
      </c>
      <c r="D87" s="4">
        <f>SUM(D88:D89)</f>
        <v>165.1</v>
      </c>
      <c r="E87" s="4">
        <f t="shared" ref="E87:J87" si="36">SUM(E88:E89)</f>
        <v>0</v>
      </c>
      <c r="F87" s="19">
        <f t="shared" si="36"/>
        <v>0</v>
      </c>
      <c r="G87" s="4">
        <f t="shared" si="36"/>
        <v>0</v>
      </c>
      <c r="H87" s="4">
        <f t="shared" si="36"/>
        <v>0</v>
      </c>
      <c r="I87" s="4">
        <f t="shared" si="36"/>
        <v>0</v>
      </c>
      <c r="J87" s="4">
        <f t="shared" si="36"/>
        <v>0</v>
      </c>
    </row>
    <row r="88" spans="1:10" ht="19.149999999999999" customHeight="1">
      <c r="A88" s="25"/>
      <c r="B88" s="25"/>
      <c r="C88" s="3" t="s">
        <v>70</v>
      </c>
      <c r="D88" s="4"/>
      <c r="E88" s="4"/>
      <c r="F88" s="19"/>
      <c r="G88" s="4"/>
      <c r="H88" s="4"/>
      <c r="I88" s="4"/>
      <c r="J88" s="4"/>
    </row>
    <row r="89" spans="1:10" ht="22.5" customHeight="1">
      <c r="A89" s="26"/>
      <c r="B89" s="26"/>
      <c r="C89" s="3" t="s">
        <v>71</v>
      </c>
      <c r="D89" s="4">
        <v>165.1</v>
      </c>
      <c r="E89" s="4">
        <v>0</v>
      </c>
      <c r="F89" s="19">
        <v>0</v>
      </c>
      <c r="G89" s="4">
        <v>0</v>
      </c>
      <c r="H89" s="4">
        <v>0</v>
      </c>
      <c r="I89" s="4">
        <v>0</v>
      </c>
      <c r="J89" s="4">
        <v>0</v>
      </c>
    </row>
    <row r="90" spans="1:10">
      <c r="A90" s="24" t="s">
        <v>89</v>
      </c>
      <c r="B90" s="24" t="s">
        <v>28</v>
      </c>
      <c r="C90" s="3" t="s">
        <v>69</v>
      </c>
      <c r="D90" s="4">
        <f>SUM(D91:D92)</f>
        <v>1160</v>
      </c>
      <c r="E90" s="4">
        <f t="shared" ref="E90:J90" si="37">SUM(E91:E92)</f>
        <v>1195</v>
      </c>
      <c r="F90" s="19">
        <f t="shared" si="37"/>
        <v>1205</v>
      </c>
      <c r="G90" s="4">
        <f t="shared" si="37"/>
        <v>1000</v>
      </c>
      <c r="H90" s="4">
        <f t="shared" si="37"/>
        <v>1000</v>
      </c>
      <c r="I90" s="4">
        <f t="shared" si="37"/>
        <v>0</v>
      </c>
      <c r="J90" s="4">
        <f t="shared" si="37"/>
        <v>0</v>
      </c>
    </row>
    <row r="91" spans="1:10">
      <c r="A91" s="25"/>
      <c r="B91" s="25"/>
      <c r="C91" s="3" t="s">
        <v>70</v>
      </c>
      <c r="D91" s="4">
        <v>1160</v>
      </c>
      <c r="E91" s="4">
        <v>1195</v>
      </c>
      <c r="F91" s="19">
        <f>1255-150+100</f>
        <v>1205</v>
      </c>
      <c r="G91" s="4">
        <v>1000</v>
      </c>
      <c r="H91" s="4">
        <v>1000</v>
      </c>
      <c r="I91" s="4">
        <v>0</v>
      </c>
      <c r="J91" s="4">
        <v>0</v>
      </c>
    </row>
    <row r="92" spans="1:10" ht="30">
      <c r="A92" s="26"/>
      <c r="B92" s="26"/>
      <c r="C92" s="3" t="s">
        <v>71</v>
      </c>
      <c r="D92" s="4"/>
      <c r="E92" s="4"/>
      <c r="F92" s="19"/>
      <c r="G92" s="4"/>
      <c r="H92" s="4"/>
      <c r="I92" s="4"/>
      <c r="J92" s="4"/>
    </row>
    <row r="93" spans="1:10" ht="25.15" customHeight="1">
      <c r="A93" s="24" t="s">
        <v>90</v>
      </c>
      <c r="B93" s="24" t="s">
        <v>29</v>
      </c>
      <c r="C93" s="3" t="s">
        <v>69</v>
      </c>
      <c r="D93" s="4">
        <f>SUM(D94:D95)</f>
        <v>0</v>
      </c>
      <c r="E93" s="4">
        <f t="shared" ref="E93:J93" si="38">SUM(E94:E95)</f>
        <v>0</v>
      </c>
      <c r="F93" s="19">
        <f t="shared" si="38"/>
        <v>0</v>
      </c>
      <c r="G93" s="4">
        <f t="shared" si="38"/>
        <v>0</v>
      </c>
      <c r="H93" s="4">
        <f t="shared" si="38"/>
        <v>0</v>
      </c>
      <c r="I93" s="4">
        <f t="shared" si="38"/>
        <v>0</v>
      </c>
      <c r="J93" s="4">
        <f t="shared" si="38"/>
        <v>0</v>
      </c>
    </row>
    <row r="94" spans="1:10" ht="25.15" customHeight="1">
      <c r="A94" s="25"/>
      <c r="B94" s="25"/>
      <c r="C94" s="3" t="s">
        <v>70</v>
      </c>
      <c r="D94" s="4"/>
      <c r="E94" s="4"/>
      <c r="F94" s="19"/>
      <c r="G94" s="4"/>
      <c r="H94" s="4"/>
      <c r="I94" s="4"/>
      <c r="J94" s="4"/>
    </row>
    <row r="95" spans="1:10" ht="25.15" customHeight="1">
      <c r="A95" s="26"/>
      <c r="B95" s="26"/>
      <c r="C95" s="3" t="s">
        <v>71</v>
      </c>
      <c r="D95" s="4"/>
      <c r="E95" s="4"/>
      <c r="F95" s="19"/>
      <c r="G95" s="4"/>
      <c r="H95" s="4"/>
      <c r="I95" s="4"/>
      <c r="J95" s="4"/>
    </row>
    <row r="96" spans="1:10">
      <c r="A96" s="24" t="s">
        <v>91</v>
      </c>
      <c r="B96" s="24" t="s">
        <v>24</v>
      </c>
      <c r="C96" s="3" t="s">
        <v>69</v>
      </c>
      <c r="D96" s="4">
        <f>SUM(D97:D98)</f>
        <v>0</v>
      </c>
      <c r="E96" s="4">
        <f t="shared" ref="E96:J96" si="39">SUM(E97:E98)</f>
        <v>0</v>
      </c>
      <c r="F96" s="19">
        <f t="shared" si="39"/>
        <v>0</v>
      </c>
      <c r="G96" s="4">
        <f t="shared" si="39"/>
        <v>0</v>
      </c>
      <c r="H96" s="4">
        <f t="shared" si="39"/>
        <v>0</v>
      </c>
      <c r="I96" s="4">
        <f t="shared" si="39"/>
        <v>0</v>
      </c>
      <c r="J96" s="4">
        <f t="shared" si="39"/>
        <v>0</v>
      </c>
    </row>
    <row r="97" spans="1:10">
      <c r="A97" s="25"/>
      <c r="B97" s="25"/>
      <c r="C97" s="3" t="s">
        <v>70</v>
      </c>
      <c r="D97" s="4"/>
      <c r="E97" s="4"/>
      <c r="F97" s="19"/>
      <c r="G97" s="4"/>
      <c r="H97" s="4"/>
      <c r="I97" s="4"/>
      <c r="J97" s="4"/>
    </row>
    <row r="98" spans="1:10" ht="30">
      <c r="A98" s="26"/>
      <c r="B98" s="26"/>
      <c r="C98" s="3" t="s">
        <v>71</v>
      </c>
      <c r="D98" s="4"/>
      <c r="E98" s="4"/>
      <c r="F98" s="19"/>
      <c r="G98" s="4"/>
      <c r="H98" s="4"/>
      <c r="I98" s="4"/>
      <c r="J98" s="4"/>
    </row>
    <row r="99" spans="1:10">
      <c r="A99" s="24" t="s">
        <v>92</v>
      </c>
      <c r="B99" s="24" t="s">
        <v>30</v>
      </c>
      <c r="C99" s="3" t="s">
        <v>69</v>
      </c>
      <c r="D99" s="4">
        <f>SUM(D100:D101)</f>
        <v>18.899999999999999</v>
      </c>
      <c r="E99" s="4">
        <f t="shared" ref="E99:J99" si="40">SUM(E100:E101)</f>
        <v>17.399999999999999</v>
      </c>
      <c r="F99" s="19">
        <f t="shared" si="40"/>
        <v>18.899999999999999</v>
      </c>
      <c r="G99" s="4">
        <f t="shared" si="40"/>
        <v>9</v>
      </c>
      <c r="H99" s="4">
        <f t="shared" si="40"/>
        <v>0</v>
      </c>
      <c r="I99" s="4">
        <f t="shared" si="40"/>
        <v>0</v>
      </c>
      <c r="J99" s="4">
        <f t="shared" si="40"/>
        <v>0</v>
      </c>
    </row>
    <row r="100" spans="1:10">
      <c r="A100" s="25"/>
      <c r="B100" s="25"/>
      <c r="C100" s="3" t="s">
        <v>70</v>
      </c>
      <c r="D100" s="4">
        <v>18.899999999999999</v>
      </c>
      <c r="E100" s="4">
        <v>17.399999999999999</v>
      </c>
      <c r="F100" s="19">
        <v>18.899999999999999</v>
      </c>
      <c r="G100" s="4">
        <v>9</v>
      </c>
      <c r="H100" s="4">
        <v>0</v>
      </c>
      <c r="I100" s="4">
        <v>0</v>
      </c>
      <c r="J100" s="4">
        <v>0</v>
      </c>
    </row>
    <row r="101" spans="1:10" ht="30">
      <c r="A101" s="26"/>
      <c r="B101" s="26"/>
      <c r="C101" s="3" t="s">
        <v>71</v>
      </c>
      <c r="D101" s="4"/>
      <c r="E101" s="4"/>
      <c r="F101" s="19"/>
      <c r="G101" s="4"/>
      <c r="H101" s="4"/>
      <c r="I101" s="4"/>
      <c r="J101" s="4"/>
    </row>
    <row r="102" spans="1:10">
      <c r="A102" s="24" t="s">
        <v>93</v>
      </c>
      <c r="B102" s="24" t="s">
        <v>31</v>
      </c>
      <c r="C102" s="3" t="s">
        <v>69</v>
      </c>
      <c r="D102" s="4">
        <f>SUM(D103:D104)</f>
        <v>0</v>
      </c>
      <c r="E102" s="4">
        <f t="shared" ref="E102:J102" si="41">SUM(E103:E104)</f>
        <v>0</v>
      </c>
      <c r="F102" s="19">
        <f t="shared" si="41"/>
        <v>0</v>
      </c>
      <c r="G102" s="4">
        <f t="shared" si="41"/>
        <v>0</v>
      </c>
      <c r="H102" s="4">
        <f t="shared" si="41"/>
        <v>0</v>
      </c>
      <c r="I102" s="4">
        <f t="shared" si="41"/>
        <v>0</v>
      </c>
      <c r="J102" s="4">
        <f t="shared" si="41"/>
        <v>0</v>
      </c>
    </row>
    <row r="103" spans="1:10">
      <c r="A103" s="25"/>
      <c r="B103" s="25"/>
      <c r="C103" s="3" t="s">
        <v>70</v>
      </c>
      <c r="D103" s="4"/>
      <c r="E103" s="4"/>
      <c r="F103" s="19"/>
      <c r="G103" s="4"/>
      <c r="H103" s="4"/>
      <c r="I103" s="4"/>
      <c r="J103" s="4"/>
    </row>
    <row r="104" spans="1:10" ht="30">
      <c r="A104" s="26"/>
      <c r="B104" s="26"/>
      <c r="C104" s="3" t="s">
        <v>71</v>
      </c>
      <c r="D104" s="4"/>
      <c r="E104" s="4"/>
      <c r="F104" s="19"/>
      <c r="G104" s="4"/>
      <c r="H104" s="4"/>
      <c r="I104" s="4"/>
      <c r="J104" s="4"/>
    </row>
    <row r="105" spans="1:10" ht="49.9" customHeight="1">
      <c r="A105" s="24" t="s">
        <v>94</v>
      </c>
      <c r="B105" s="24" t="s">
        <v>32</v>
      </c>
      <c r="C105" s="3" t="s">
        <v>69</v>
      </c>
      <c r="D105" s="4">
        <f>SUM(D106:D107)</f>
        <v>494.9</v>
      </c>
      <c r="E105" s="4">
        <f t="shared" ref="E105:J105" si="42">SUM(E106:E107)</f>
        <v>490.9</v>
      </c>
      <c r="F105" s="19">
        <f t="shared" si="42"/>
        <v>320.89999999999998</v>
      </c>
      <c r="G105" s="4">
        <f t="shared" si="42"/>
        <v>0</v>
      </c>
      <c r="H105" s="4">
        <f t="shared" si="42"/>
        <v>0</v>
      </c>
      <c r="I105" s="4">
        <f t="shared" si="42"/>
        <v>0</v>
      </c>
      <c r="J105" s="4">
        <f t="shared" si="42"/>
        <v>0</v>
      </c>
    </row>
    <row r="106" spans="1:10" ht="49.9" customHeight="1">
      <c r="A106" s="25"/>
      <c r="B106" s="25"/>
      <c r="C106" s="3" t="s">
        <v>70</v>
      </c>
      <c r="D106" s="4">
        <v>494.9</v>
      </c>
      <c r="E106" s="4">
        <v>490.9</v>
      </c>
      <c r="F106" s="19">
        <v>320.89999999999998</v>
      </c>
      <c r="G106" s="4">
        <v>0</v>
      </c>
      <c r="H106" s="4">
        <v>0</v>
      </c>
      <c r="I106" s="4">
        <v>0</v>
      </c>
      <c r="J106" s="4">
        <v>0</v>
      </c>
    </row>
    <row r="107" spans="1:10" ht="49.9" customHeight="1">
      <c r="A107" s="26"/>
      <c r="B107" s="26"/>
      <c r="C107" s="3" t="s">
        <v>71</v>
      </c>
      <c r="D107" s="4"/>
      <c r="E107" s="4"/>
      <c r="F107" s="19"/>
      <c r="G107" s="4"/>
      <c r="H107" s="4"/>
      <c r="I107" s="4"/>
      <c r="J107" s="4"/>
    </row>
    <row r="108" spans="1:10" ht="55.15" customHeight="1">
      <c r="A108" s="24" t="s">
        <v>95</v>
      </c>
      <c r="B108" s="27" t="s">
        <v>33</v>
      </c>
      <c r="C108" s="3" t="s">
        <v>69</v>
      </c>
      <c r="D108" s="4">
        <f>SUM(D109:D110)</f>
        <v>135</v>
      </c>
      <c r="E108" s="4">
        <f t="shared" ref="E108:J108" si="43">SUM(E109:E110)</f>
        <v>83.8</v>
      </c>
      <c r="F108" s="19">
        <f t="shared" si="43"/>
        <v>145</v>
      </c>
      <c r="G108" s="4">
        <f t="shared" si="43"/>
        <v>13</v>
      </c>
      <c r="H108" s="4">
        <f t="shared" si="43"/>
        <v>0</v>
      </c>
      <c r="I108" s="4">
        <f t="shared" si="43"/>
        <v>0</v>
      </c>
      <c r="J108" s="4">
        <f t="shared" si="43"/>
        <v>0</v>
      </c>
    </row>
    <row r="109" spans="1:10" ht="55.15" customHeight="1">
      <c r="A109" s="25"/>
      <c r="B109" s="27"/>
      <c r="C109" s="3" t="s">
        <v>70</v>
      </c>
      <c r="D109" s="4">
        <v>135</v>
      </c>
      <c r="E109" s="4">
        <v>83.8</v>
      </c>
      <c r="F109" s="19">
        <v>145</v>
      </c>
      <c r="G109" s="4">
        <v>13</v>
      </c>
      <c r="H109" s="4">
        <v>0</v>
      </c>
      <c r="I109" s="4">
        <v>0</v>
      </c>
      <c r="J109" s="4">
        <v>0</v>
      </c>
    </row>
    <row r="110" spans="1:10" ht="55.15" customHeight="1">
      <c r="A110" s="26"/>
      <c r="B110" s="27"/>
      <c r="C110" s="3" t="s">
        <v>71</v>
      </c>
      <c r="D110" s="4"/>
      <c r="E110" s="4"/>
      <c r="F110" s="19"/>
      <c r="G110" s="4"/>
      <c r="H110" s="4"/>
      <c r="I110" s="4"/>
      <c r="J110" s="4"/>
    </row>
    <row r="111" spans="1:10">
      <c r="A111" s="24" t="s">
        <v>96</v>
      </c>
      <c r="B111" s="24" t="s">
        <v>34</v>
      </c>
      <c r="C111" s="3" t="s">
        <v>69</v>
      </c>
      <c r="D111" s="4">
        <f>SUM(D112:D113)</f>
        <v>0</v>
      </c>
      <c r="E111" s="4">
        <f t="shared" ref="E111:J111" si="44">SUM(E112:E113)</f>
        <v>465</v>
      </c>
      <c r="F111" s="19">
        <f t="shared" si="44"/>
        <v>0</v>
      </c>
      <c r="G111" s="4">
        <f t="shared" si="44"/>
        <v>335</v>
      </c>
      <c r="H111" s="4">
        <f t="shared" si="44"/>
        <v>0</v>
      </c>
      <c r="I111" s="4">
        <f t="shared" si="44"/>
        <v>0</v>
      </c>
      <c r="J111" s="4">
        <f t="shared" si="44"/>
        <v>0</v>
      </c>
    </row>
    <row r="112" spans="1:10">
      <c r="A112" s="25"/>
      <c r="B112" s="25"/>
      <c r="C112" s="3" t="s">
        <v>70</v>
      </c>
      <c r="D112" s="4">
        <v>0</v>
      </c>
      <c r="E112" s="4">
        <v>465</v>
      </c>
      <c r="F112" s="19">
        <v>0</v>
      </c>
      <c r="G112" s="4">
        <v>335</v>
      </c>
      <c r="H112" s="4">
        <v>0</v>
      </c>
      <c r="I112" s="4">
        <v>0</v>
      </c>
      <c r="J112" s="4">
        <v>0</v>
      </c>
    </row>
    <row r="113" spans="1:10" ht="30">
      <c r="A113" s="25"/>
      <c r="B113" s="26"/>
      <c r="C113" s="3" t="s">
        <v>71</v>
      </c>
      <c r="D113" s="4"/>
      <c r="E113" s="4"/>
      <c r="F113" s="19"/>
      <c r="G113" s="4"/>
      <c r="H113" s="4"/>
      <c r="I113" s="4"/>
      <c r="J113" s="4"/>
    </row>
    <row r="114" spans="1:10" ht="19.899999999999999" customHeight="1">
      <c r="A114" s="25"/>
      <c r="B114" s="24" t="s">
        <v>35</v>
      </c>
      <c r="C114" s="3" t="s">
        <v>69</v>
      </c>
      <c r="D114" s="4">
        <f>SUM(D115:D116)</f>
        <v>0</v>
      </c>
      <c r="E114" s="4">
        <f t="shared" ref="E114:J114" si="45">SUM(E115:E116)</f>
        <v>756</v>
      </c>
      <c r="F114" s="19">
        <f t="shared" si="45"/>
        <v>0</v>
      </c>
      <c r="G114" s="4">
        <f t="shared" si="45"/>
        <v>0</v>
      </c>
      <c r="H114" s="4">
        <f t="shared" si="45"/>
        <v>0</v>
      </c>
      <c r="I114" s="4">
        <f t="shared" si="45"/>
        <v>0</v>
      </c>
      <c r="J114" s="4">
        <f t="shared" si="45"/>
        <v>0</v>
      </c>
    </row>
    <row r="115" spans="1:10" ht="19.899999999999999" customHeight="1">
      <c r="A115" s="25"/>
      <c r="B115" s="25"/>
      <c r="C115" s="3" t="s">
        <v>70</v>
      </c>
      <c r="D115" s="4"/>
      <c r="E115" s="4"/>
      <c r="F115" s="19"/>
      <c r="G115" s="4"/>
      <c r="H115" s="4"/>
      <c r="I115" s="4"/>
      <c r="J115" s="4"/>
    </row>
    <row r="116" spans="1:10" ht="19.899999999999999" customHeight="1">
      <c r="A116" s="25"/>
      <c r="B116" s="26"/>
      <c r="C116" s="3" t="s">
        <v>71</v>
      </c>
      <c r="D116" s="4">
        <v>0</v>
      </c>
      <c r="E116" s="4">
        <v>756</v>
      </c>
      <c r="F116" s="19">
        <v>0</v>
      </c>
      <c r="G116" s="4">
        <v>0</v>
      </c>
      <c r="H116" s="4">
        <v>0</v>
      </c>
      <c r="I116" s="4">
        <v>0</v>
      </c>
      <c r="J116" s="4">
        <v>0</v>
      </c>
    </row>
    <row r="117" spans="1:10" ht="30" customHeight="1">
      <c r="A117" s="25"/>
      <c r="B117" s="27" t="s">
        <v>36</v>
      </c>
      <c r="C117" s="3" t="s">
        <v>69</v>
      </c>
      <c r="D117" s="4">
        <f>SUM(D118:D119)</f>
        <v>0</v>
      </c>
      <c r="E117" s="4">
        <f t="shared" ref="E117:J117" si="46">SUM(E118:E119)</f>
        <v>400</v>
      </c>
      <c r="F117" s="19">
        <f t="shared" si="46"/>
        <v>0</v>
      </c>
      <c r="G117" s="4">
        <f t="shared" si="46"/>
        <v>0</v>
      </c>
      <c r="H117" s="4">
        <f t="shared" si="46"/>
        <v>0</v>
      </c>
      <c r="I117" s="4">
        <f t="shared" si="46"/>
        <v>0</v>
      </c>
      <c r="J117" s="4">
        <f t="shared" si="46"/>
        <v>0</v>
      </c>
    </row>
    <row r="118" spans="1:10" ht="30" customHeight="1">
      <c r="A118" s="25"/>
      <c r="B118" s="27"/>
      <c r="C118" s="3" t="s">
        <v>70</v>
      </c>
      <c r="D118" s="4"/>
      <c r="E118" s="4"/>
      <c r="F118" s="19"/>
      <c r="G118" s="4"/>
      <c r="H118" s="4"/>
      <c r="I118" s="4"/>
      <c r="J118" s="4"/>
    </row>
    <row r="119" spans="1:10" ht="30" customHeight="1">
      <c r="A119" s="26"/>
      <c r="B119" s="27"/>
      <c r="C119" s="3" t="s">
        <v>71</v>
      </c>
      <c r="D119" s="4">
        <v>0</v>
      </c>
      <c r="E119" s="4">
        <v>400</v>
      </c>
      <c r="F119" s="19">
        <v>0</v>
      </c>
      <c r="G119" s="4">
        <v>0</v>
      </c>
      <c r="H119" s="4">
        <v>0</v>
      </c>
      <c r="I119" s="4">
        <v>0</v>
      </c>
      <c r="J119" s="4">
        <v>0</v>
      </c>
    </row>
    <row r="120" spans="1:10" ht="31.9" customHeight="1">
      <c r="A120" s="24" t="s">
        <v>97</v>
      </c>
      <c r="B120" s="24" t="s">
        <v>37</v>
      </c>
      <c r="C120" s="3" t="s">
        <v>69</v>
      </c>
      <c r="D120" s="4">
        <f>SUM(D121:D122)</f>
        <v>6727.2</v>
      </c>
      <c r="E120" s="4">
        <f t="shared" ref="E120:J120" si="47">SUM(E121:E122)</f>
        <v>6619.1</v>
      </c>
      <c r="F120" s="19">
        <f t="shared" si="47"/>
        <v>6280.8</v>
      </c>
      <c r="G120" s="4">
        <f t="shared" si="47"/>
        <v>6148.1</v>
      </c>
      <c r="H120" s="4">
        <f t="shared" si="47"/>
        <v>6410.6</v>
      </c>
      <c r="I120" s="4">
        <f t="shared" si="47"/>
        <v>6645.1</v>
      </c>
      <c r="J120" s="4">
        <f t="shared" si="47"/>
        <v>0</v>
      </c>
    </row>
    <row r="121" spans="1:10" ht="31.9" customHeight="1">
      <c r="A121" s="25"/>
      <c r="B121" s="25"/>
      <c r="C121" s="3" t="s">
        <v>70</v>
      </c>
      <c r="D121" s="4"/>
      <c r="E121" s="4"/>
      <c r="F121" s="19"/>
      <c r="G121" s="4"/>
      <c r="H121" s="4"/>
      <c r="I121" s="4"/>
      <c r="J121" s="4"/>
    </row>
    <row r="122" spans="1:10" ht="31.9" customHeight="1">
      <c r="A122" s="26"/>
      <c r="B122" s="26"/>
      <c r="C122" s="3" t="s">
        <v>71</v>
      </c>
      <c r="D122" s="4">
        <v>6727.2</v>
      </c>
      <c r="E122" s="4">
        <v>6619.1</v>
      </c>
      <c r="F122" s="19">
        <v>6280.8</v>
      </c>
      <c r="G122" s="4">
        <v>6148.1</v>
      </c>
      <c r="H122" s="4">
        <v>6410.6</v>
      </c>
      <c r="I122" s="4">
        <v>6645.1</v>
      </c>
      <c r="J122" s="4">
        <v>0</v>
      </c>
    </row>
    <row r="123" spans="1:10">
      <c r="A123" s="24" t="s">
        <v>121</v>
      </c>
      <c r="B123" s="24" t="s">
        <v>125</v>
      </c>
      <c r="C123" s="3" t="s">
        <v>69</v>
      </c>
      <c r="D123" s="4">
        <f>SUM(D124:D125)</f>
        <v>0</v>
      </c>
      <c r="E123" s="4">
        <f t="shared" ref="E123:J123" si="48">SUM(E124:E125)</f>
        <v>0</v>
      </c>
      <c r="F123" s="19">
        <f t="shared" si="48"/>
        <v>195</v>
      </c>
      <c r="G123" s="4">
        <f t="shared" si="48"/>
        <v>0</v>
      </c>
      <c r="H123" s="4">
        <f t="shared" si="48"/>
        <v>0</v>
      </c>
      <c r="I123" s="4">
        <f t="shared" si="48"/>
        <v>0</v>
      </c>
      <c r="J123" s="4">
        <f t="shared" si="48"/>
        <v>0</v>
      </c>
    </row>
    <row r="124" spans="1:10">
      <c r="A124" s="25"/>
      <c r="B124" s="25"/>
      <c r="C124" s="3" t="s">
        <v>70</v>
      </c>
      <c r="D124" s="4">
        <v>0</v>
      </c>
      <c r="E124" s="4">
        <v>0</v>
      </c>
      <c r="F124" s="19">
        <f>105+90</f>
        <v>195</v>
      </c>
      <c r="G124" s="4">
        <v>0</v>
      </c>
      <c r="H124" s="4">
        <v>0</v>
      </c>
      <c r="I124" s="4">
        <v>0</v>
      </c>
      <c r="J124" s="4">
        <v>0</v>
      </c>
    </row>
    <row r="125" spans="1:10" ht="30">
      <c r="A125" s="26"/>
      <c r="B125" s="26"/>
      <c r="C125" s="3" t="s">
        <v>71</v>
      </c>
      <c r="D125" s="4"/>
      <c r="E125" s="4"/>
      <c r="F125" s="19"/>
      <c r="G125" s="4"/>
      <c r="H125" s="4"/>
      <c r="I125" s="4"/>
      <c r="J125" s="4"/>
    </row>
    <row r="126" spans="1:10">
      <c r="A126" s="31" t="s">
        <v>38</v>
      </c>
      <c r="B126" s="34" t="s">
        <v>39</v>
      </c>
      <c r="C126" s="2" t="s">
        <v>69</v>
      </c>
      <c r="D126" s="1">
        <f>SUM(D127:D128)</f>
        <v>25267.9</v>
      </c>
      <c r="E126" s="1">
        <f t="shared" ref="E126" si="49">SUM(E127:E128)</f>
        <v>23319.3</v>
      </c>
      <c r="F126" s="20">
        <f t="shared" ref="F126" si="50">SUM(F127:F128)</f>
        <v>18178.399999999998</v>
      </c>
      <c r="G126" s="1">
        <f t="shared" ref="G126" si="51">SUM(G127:G128)</f>
        <v>16157.800000000001</v>
      </c>
      <c r="H126" s="1">
        <f t="shared" ref="H126" si="52">SUM(H127:H128)</f>
        <v>16117</v>
      </c>
      <c r="I126" s="1">
        <f t="shared" ref="I126" si="53">SUM(I127:I128)</f>
        <v>16117</v>
      </c>
      <c r="J126" s="1">
        <f t="shared" ref="J126" si="54">SUM(J127:J128)</f>
        <v>0</v>
      </c>
    </row>
    <row r="127" spans="1:10">
      <c r="A127" s="32"/>
      <c r="B127" s="34"/>
      <c r="C127" s="2" t="s">
        <v>70</v>
      </c>
      <c r="D127" s="1">
        <f>D130+D133+D136+D139+D142+D145+D151+D154+D157+D160+D163+D166+D169+D172+D175+D178+D148</f>
        <v>22921.5</v>
      </c>
      <c r="E127" s="1">
        <f t="shared" ref="E127:J127" si="55">E130+E133+E136+E139+E142+E145+E151+E154+E157+E160+E163+E166+E169+E172+E175+E178+E148</f>
        <v>22111.7</v>
      </c>
      <c r="F127" s="1">
        <f t="shared" si="55"/>
        <v>16684.199999999997</v>
      </c>
      <c r="G127" s="1">
        <f t="shared" si="55"/>
        <v>16157.800000000001</v>
      </c>
      <c r="H127" s="1">
        <f t="shared" si="55"/>
        <v>16117</v>
      </c>
      <c r="I127" s="1">
        <f t="shared" si="55"/>
        <v>16117</v>
      </c>
      <c r="J127" s="1">
        <f t="shared" si="55"/>
        <v>0</v>
      </c>
    </row>
    <row r="128" spans="1:10" ht="30">
      <c r="A128" s="33"/>
      <c r="B128" s="34"/>
      <c r="C128" s="2" t="s">
        <v>71</v>
      </c>
      <c r="D128" s="1">
        <f>D131+D134+D137+D140+D143+D146+D152+D155+D158+D161+D164+D167+D170+D173+D176+D179</f>
        <v>2346.4</v>
      </c>
      <c r="E128" s="1">
        <f t="shared" ref="E128:J128" si="56">E131+E134+E137+E140+E143+E146+E152+E155+E158+E161+E164+E167+E170+E173+E176+E179</f>
        <v>1207.5999999999999</v>
      </c>
      <c r="F128" s="1">
        <f t="shared" si="56"/>
        <v>1494.2</v>
      </c>
      <c r="G128" s="1">
        <f t="shared" si="56"/>
        <v>0</v>
      </c>
      <c r="H128" s="1">
        <f t="shared" si="56"/>
        <v>0</v>
      </c>
      <c r="I128" s="1">
        <f t="shared" si="56"/>
        <v>0</v>
      </c>
      <c r="J128" s="1">
        <f t="shared" si="56"/>
        <v>0</v>
      </c>
    </row>
    <row r="129" spans="1:10" ht="18" customHeight="1">
      <c r="A129" s="24" t="s">
        <v>98</v>
      </c>
      <c r="B129" s="27" t="s">
        <v>40</v>
      </c>
      <c r="C129" s="3" t="s">
        <v>69</v>
      </c>
      <c r="D129" s="4">
        <f>SUM(D130:D131)</f>
        <v>6</v>
      </c>
      <c r="E129" s="4">
        <f t="shared" ref="E129:J129" si="57">SUM(E130:E131)</f>
        <v>6</v>
      </c>
      <c r="F129" s="19">
        <f t="shared" si="57"/>
        <v>6</v>
      </c>
      <c r="G129" s="4">
        <f t="shared" si="57"/>
        <v>0</v>
      </c>
      <c r="H129" s="4">
        <f t="shared" si="57"/>
        <v>0</v>
      </c>
      <c r="I129" s="4">
        <f t="shared" si="57"/>
        <v>0</v>
      </c>
      <c r="J129" s="4">
        <f t="shared" si="57"/>
        <v>0</v>
      </c>
    </row>
    <row r="130" spans="1:10" ht="18" customHeight="1">
      <c r="A130" s="25"/>
      <c r="B130" s="27"/>
      <c r="C130" s="3" t="s">
        <v>70</v>
      </c>
      <c r="D130" s="4">
        <v>6</v>
      </c>
      <c r="E130" s="4">
        <v>6</v>
      </c>
      <c r="F130" s="19">
        <v>6</v>
      </c>
      <c r="G130" s="4">
        <v>0</v>
      </c>
      <c r="H130" s="4">
        <v>0</v>
      </c>
      <c r="I130" s="4">
        <v>0</v>
      </c>
      <c r="J130" s="4">
        <v>0</v>
      </c>
    </row>
    <row r="131" spans="1:10" ht="18" customHeight="1">
      <c r="A131" s="26"/>
      <c r="B131" s="27"/>
      <c r="C131" s="3" t="s">
        <v>71</v>
      </c>
      <c r="D131" s="4"/>
      <c r="E131" s="4"/>
      <c r="F131" s="19"/>
      <c r="G131" s="4"/>
      <c r="H131" s="4"/>
      <c r="I131" s="4"/>
      <c r="J131" s="4"/>
    </row>
    <row r="132" spans="1:10">
      <c r="A132" s="24" t="s">
        <v>99</v>
      </c>
      <c r="B132" s="24" t="s">
        <v>41</v>
      </c>
      <c r="C132" s="3" t="s">
        <v>69</v>
      </c>
      <c r="D132" s="4">
        <f>SUM(D133:D134)</f>
        <v>800</v>
      </c>
      <c r="E132" s="4">
        <f t="shared" ref="E132" si="58">SUM(E133:E134)</f>
        <v>800</v>
      </c>
      <c r="F132" s="19">
        <f t="shared" ref="F132" si="59">SUM(F133:F134)</f>
        <v>800</v>
      </c>
      <c r="G132" s="4">
        <f t="shared" ref="G132" si="60">SUM(G133:G134)</f>
        <v>800</v>
      </c>
      <c r="H132" s="4">
        <f t="shared" ref="H132" si="61">SUM(H133:H134)</f>
        <v>800</v>
      </c>
      <c r="I132" s="4">
        <f t="shared" ref="I132" si="62">SUM(I133:I134)</f>
        <v>800</v>
      </c>
      <c r="J132" s="4">
        <f t="shared" ref="J132" si="63">SUM(J133:J134)</f>
        <v>0</v>
      </c>
    </row>
    <row r="133" spans="1:10">
      <c r="A133" s="25"/>
      <c r="B133" s="25"/>
      <c r="C133" s="3" t="s">
        <v>70</v>
      </c>
      <c r="D133" s="4">
        <v>800</v>
      </c>
      <c r="E133" s="4">
        <v>800</v>
      </c>
      <c r="F133" s="19">
        <v>800</v>
      </c>
      <c r="G133" s="4">
        <v>800</v>
      </c>
      <c r="H133" s="4">
        <v>800</v>
      </c>
      <c r="I133" s="4">
        <v>800</v>
      </c>
      <c r="J133" s="4">
        <v>0</v>
      </c>
    </row>
    <row r="134" spans="1:10" ht="30">
      <c r="A134" s="26"/>
      <c r="B134" s="26"/>
      <c r="C134" s="3" t="s">
        <v>71</v>
      </c>
      <c r="D134" s="4"/>
      <c r="E134" s="4"/>
      <c r="F134" s="19"/>
      <c r="G134" s="4"/>
      <c r="H134" s="4"/>
      <c r="I134" s="4"/>
      <c r="J134" s="4"/>
    </row>
    <row r="135" spans="1:10">
      <c r="A135" s="24" t="s">
        <v>99</v>
      </c>
      <c r="B135" s="27" t="s">
        <v>42</v>
      </c>
      <c r="C135" s="3" t="s">
        <v>69</v>
      </c>
      <c r="D135" s="4">
        <f>SUM(D136:D137)</f>
        <v>9</v>
      </c>
      <c r="E135" s="4">
        <f t="shared" ref="E135" si="64">SUM(E136:E137)</f>
        <v>9</v>
      </c>
      <c r="F135" s="19">
        <f t="shared" ref="F135" si="65">SUM(F136:F137)</f>
        <v>0</v>
      </c>
      <c r="G135" s="4">
        <f t="shared" ref="G135" si="66">SUM(G136:G137)</f>
        <v>0</v>
      </c>
      <c r="H135" s="4">
        <f t="shared" ref="H135" si="67">SUM(H136:H137)</f>
        <v>0</v>
      </c>
      <c r="I135" s="4">
        <f t="shared" ref="I135" si="68">SUM(I136:I137)</f>
        <v>0</v>
      </c>
      <c r="J135" s="4">
        <f t="shared" ref="J135" si="69">SUM(J136:J137)</f>
        <v>0</v>
      </c>
    </row>
    <row r="136" spans="1:10">
      <c r="A136" s="25"/>
      <c r="B136" s="27"/>
      <c r="C136" s="3" t="s">
        <v>70</v>
      </c>
      <c r="D136" s="4">
        <v>9</v>
      </c>
      <c r="E136" s="4">
        <v>9</v>
      </c>
      <c r="F136" s="19">
        <v>0</v>
      </c>
      <c r="G136" s="4">
        <v>0</v>
      </c>
      <c r="H136" s="4">
        <v>0</v>
      </c>
      <c r="I136" s="4">
        <v>0</v>
      </c>
      <c r="J136" s="4">
        <v>0</v>
      </c>
    </row>
    <row r="137" spans="1:10" ht="30">
      <c r="A137" s="26"/>
      <c r="B137" s="27"/>
      <c r="C137" s="3" t="s">
        <v>71</v>
      </c>
      <c r="D137" s="4"/>
      <c r="E137" s="4"/>
      <c r="F137" s="19"/>
      <c r="G137" s="4"/>
      <c r="H137" s="4"/>
      <c r="I137" s="4"/>
      <c r="J137" s="4"/>
    </row>
    <row r="138" spans="1:10">
      <c r="A138" s="24" t="s">
        <v>100</v>
      </c>
      <c r="B138" s="24" t="s">
        <v>43</v>
      </c>
      <c r="C138" s="3" t="s">
        <v>69</v>
      </c>
      <c r="D138" s="4">
        <f>SUM(D139:D140)</f>
        <v>187.5</v>
      </c>
      <c r="E138" s="4">
        <f t="shared" ref="E138" si="70">SUM(E139:E140)</f>
        <v>77.400000000000006</v>
      </c>
      <c r="F138" s="19">
        <f t="shared" ref="F138" si="71">SUM(F139:F140)</f>
        <v>46.4</v>
      </c>
      <c r="G138" s="4">
        <f t="shared" ref="G138" si="72">SUM(G139:G140)</f>
        <v>0</v>
      </c>
      <c r="H138" s="4">
        <f t="shared" ref="H138" si="73">SUM(H139:H140)</f>
        <v>0</v>
      </c>
      <c r="I138" s="4">
        <f t="shared" ref="I138" si="74">SUM(I139:I140)</f>
        <v>0</v>
      </c>
      <c r="J138" s="4">
        <f t="shared" ref="J138" si="75">SUM(J139:J140)</f>
        <v>0</v>
      </c>
    </row>
    <row r="139" spans="1:10">
      <c r="A139" s="25"/>
      <c r="B139" s="25"/>
      <c r="C139" s="3" t="s">
        <v>70</v>
      </c>
      <c r="D139" s="4">
        <v>187.5</v>
      </c>
      <c r="E139" s="4">
        <v>77.400000000000006</v>
      </c>
      <c r="F139" s="19">
        <v>46.4</v>
      </c>
      <c r="G139" s="4">
        <v>0</v>
      </c>
      <c r="H139" s="4">
        <v>0</v>
      </c>
      <c r="I139" s="4">
        <v>0</v>
      </c>
      <c r="J139" s="4">
        <v>0</v>
      </c>
    </row>
    <row r="140" spans="1:10" ht="30">
      <c r="A140" s="26"/>
      <c r="B140" s="26"/>
      <c r="C140" s="3" t="s">
        <v>71</v>
      </c>
      <c r="D140" s="4"/>
      <c r="E140" s="4"/>
      <c r="F140" s="19"/>
      <c r="G140" s="4"/>
      <c r="H140" s="4"/>
      <c r="I140" s="4"/>
      <c r="J140" s="4"/>
    </row>
    <row r="141" spans="1:10">
      <c r="A141" s="24" t="s">
        <v>101</v>
      </c>
      <c r="B141" s="27" t="s">
        <v>44</v>
      </c>
      <c r="C141" s="3" t="s">
        <v>69</v>
      </c>
      <c r="D141" s="4">
        <f>SUM(D142:D143)</f>
        <v>0</v>
      </c>
      <c r="E141" s="4">
        <f t="shared" ref="E141" si="76">SUM(E142:E143)</f>
        <v>0</v>
      </c>
      <c r="F141" s="19">
        <f t="shared" ref="F141" si="77">SUM(F142:F143)</f>
        <v>0</v>
      </c>
      <c r="G141" s="4">
        <f t="shared" ref="G141" si="78">SUM(G142:G143)</f>
        <v>0</v>
      </c>
      <c r="H141" s="4">
        <f t="shared" ref="H141" si="79">SUM(H142:H143)</f>
        <v>0</v>
      </c>
      <c r="I141" s="4">
        <f t="shared" ref="I141" si="80">SUM(I142:I143)</f>
        <v>0</v>
      </c>
      <c r="J141" s="4">
        <f t="shared" ref="J141" si="81">SUM(J142:J143)</f>
        <v>0</v>
      </c>
    </row>
    <row r="142" spans="1:10">
      <c r="A142" s="25"/>
      <c r="B142" s="27"/>
      <c r="C142" s="3" t="s">
        <v>70</v>
      </c>
      <c r="D142" s="4"/>
      <c r="E142" s="4"/>
      <c r="F142" s="19"/>
      <c r="G142" s="4"/>
      <c r="H142" s="4"/>
      <c r="I142" s="4"/>
      <c r="J142" s="4"/>
    </row>
    <row r="143" spans="1:10" ht="30">
      <c r="A143" s="26"/>
      <c r="B143" s="27"/>
      <c r="C143" s="3" t="s">
        <v>71</v>
      </c>
      <c r="D143" s="4"/>
      <c r="E143" s="4"/>
      <c r="F143" s="19"/>
      <c r="G143" s="4"/>
      <c r="H143" s="4"/>
      <c r="I143" s="4"/>
      <c r="J143" s="4"/>
    </row>
    <row r="144" spans="1:10" ht="51" customHeight="1">
      <c r="A144" s="24" t="s">
        <v>102</v>
      </c>
      <c r="B144" s="27" t="s">
        <v>45</v>
      </c>
      <c r="C144" s="3" t="s">
        <v>69</v>
      </c>
      <c r="D144" s="4">
        <f>SUM(D145:D146)</f>
        <v>192</v>
      </c>
      <c r="E144" s="4">
        <f t="shared" ref="E144" si="82">SUM(E145:E146)</f>
        <v>227.3</v>
      </c>
      <c r="F144" s="19">
        <f t="shared" ref="F144" si="83">SUM(F145:F146)</f>
        <v>0</v>
      </c>
      <c r="G144" s="4">
        <f t="shared" ref="G144" si="84">SUM(G145:G146)</f>
        <v>0</v>
      </c>
      <c r="H144" s="4">
        <f t="shared" ref="H144" si="85">SUM(H145:H146)</f>
        <v>0</v>
      </c>
      <c r="I144" s="4">
        <f t="shared" ref="I144" si="86">SUM(I145:I146)</f>
        <v>0</v>
      </c>
      <c r="J144" s="4">
        <f t="shared" ref="J144" si="87">SUM(J145:J146)</f>
        <v>0</v>
      </c>
    </row>
    <row r="145" spans="1:10" ht="51" customHeight="1">
      <c r="A145" s="25"/>
      <c r="B145" s="27"/>
      <c r="C145" s="3" t="s">
        <v>70</v>
      </c>
      <c r="D145" s="4">
        <v>192</v>
      </c>
      <c r="E145" s="4">
        <v>227.3</v>
      </c>
      <c r="F145" s="19">
        <v>0</v>
      </c>
      <c r="G145" s="4">
        <v>0</v>
      </c>
      <c r="H145" s="4">
        <v>0</v>
      </c>
      <c r="I145" s="4">
        <v>0</v>
      </c>
      <c r="J145" s="4">
        <v>0</v>
      </c>
    </row>
    <row r="146" spans="1:10" ht="51" customHeight="1">
      <c r="A146" s="26"/>
      <c r="B146" s="27"/>
      <c r="C146" s="3" t="s">
        <v>71</v>
      </c>
      <c r="D146" s="4"/>
      <c r="E146" s="4"/>
      <c r="F146" s="19"/>
      <c r="G146" s="4"/>
      <c r="H146" s="4"/>
      <c r="I146" s="4"/>
      <c r="J146" s="4"/>
    </row>
    <row r="147" spans="1:10" ht="51" customHeight="1">
      <c r="A147" s="24" t="s">
        <v>115</v>
      </c>
      <c r="B147" s="27" t="s">
        <v>116</v>
      </c>
      <c r="C147" s="3" t="s">
        <v>69</v>
      </c>
      <c r="D147" s="4">
        <f>SUM(D148:D149)</f>
        <v>0</v>
      </c>
      <c r="E147" s="4">
        <f t="shared" ref="E147:J147" si="88">SUM(E148:E149)</f>
        <v>0</v>
      </c>
      <c r="F147" s="19">
        <f t="shared" si="88"/>
        <v>169</v>
      </c>
      <c r="G147" s="4">
        <f t="shared" si="88"/>
        <v>38</v>
      </c>
      <c r="H147" s="4">
        <f t="shared" si="88"/>
        <v>0</v>
      </c>
      <c r="I147" s="4">
        <f t="shared" si="88"/>
        <v>0</v>
      </c>
      <c r="J147" s="4">
        <f t="shared" si="88"/>
        <v>0</v>
      </c>
    </row>
    <row r="148" spans="1:10" ht="51" customHeight="1">
      <c r="A148" s="25"/>
      <c r="B148" s="27"/>
      <c r="C148" s="3" t="s">
        <v>70</v>
      </c>
      <c r="D148" s="4">
        <v>0</v>
      </c>
      <c r="E148" s="4">
        <v>0</v>
      </c>
      <c r="F148" s="19">
        <v>169</v>
      </c>
      <c r="G148" s="4">
        <v>38</v>
      </c>
      <c r="H148" s="4">
        <v>0</v>
      </c>
      <c r="I148" s="4">
        <v>0</v>
      </c>
      <c r="J148" s="4">
        <v>0</v>
      </c>
    </row>
    <row r="149" spans="1:10" ht="51" customHeight="1">
      <c r="A149" s="26"/>
      <c r="B149" s="27"/>
      <c r="C149" s="3" t="s">
        <v>71</v>
      </c>
      <c r="D149" s="4"/>
      <c r="E149" s="4"/>
      <c r="F149" s="19"/>
      <c r="G149" s="4"/>
      <c r="H149" s="4"/>
      <c r="I149" s="4"/>
      <c r="J149" s="4"/>
    </row>
    <row r="150" spans="1:10" ht="19.899999999999999" customHeight="1">
      <c r="A150" s="24" t="s">
        <v>103</v>
      </c>
      <c r="B150" s="24" t="s">
        <v>46</v>
      </c>
      <c r="C150" s="3" t="s">
        <v>69</v>
      </c>
      <c r="D150" s="4">
        <f>SUM(D151:D152)</f>
        <v>1328.2</v>
      </c>
      <c r="E150" s="4">
        <f t="shared" ref="E150" si="89">SUM(E151:E152)</f>
        <v>761.1</v>
      </c>
      <c r="F150" s="19">
        <f t="shared" ref="F150" si="90">SUM(F151:F152)</f>
        <v>761.1</v>
      </c>
      <c r="G150" s="4">
        <f t="shared" ref="G150" si="91">SUM(G151:G152)</f>
        <v>253.7</v>
      </c>
      <c r="H150" s="4">
        <f t="shared" ref="H150" si="92">SUM(H151:H152)</f>
        <v>253.7</v>
      </c>
      <c r="I150" s="4">
        <f t="shared" ref="I150" si="93">SUM(I151:I152)</f>
        <v>253.7</v>
      </c>
      <c r="J150" s="4">
        <f t="shared" ref="J150" si="94">SUM(J151:J152)</f>
        <v>0</v>
      </c>
    </row>
    <row r="151" spans="1:10" ht="19.899999999999999" customHeight="1">
      <c r="A151" s="25"/>
      <c r="B151" s="25"/>
      <c r="C151" s="3" t="s">
        <v>70</v>
      </c>
      <c r="D151" s="4">
        <v>1328.2</v>
      </c>
      <c r="E151" s="4">
        <v>761.1</v>
      </c>
      <c r="F151" s="19">
        <v>761.1</v>
      </c>
      <c r="G151" s="4">
        <v>253.7</v>
      </c>
      <c r="H151" s="4">
        <v>253.7</v>
      </c>
      <c r="I151" s="4">
        <v>253.7</v>
      </c>
      <c r="J151" s="4">
        <v>0</v>
      </c>
    </row>
    <row r="152" spans="1:10" ht="19.899999999999999" customHeight="1">
      <c r="A152" s="25"/>
      <c r="B152" s="26"/>
      <c r="C152" s="3" t="s">
        <v>71</v>
      </c>
      <c r="D152" s="4"/>
      <c r="E152" s="4"/>
      <c r="F152" s="19"/>
      <c r="G152" s="4"/>
      <c r="H152" s="4"/>
      <c r="I152" s="4"/>
      <c r="J152" s="4"/>
    </row>
    <row r="153" spans="1:10" ht="19.899999999999999" customHeight="1">
      <c r="A153" s="25"/>
      <c r="B153" s="24" t="s">
        <v>47</v>
      </c>
      <c r="C153" s="3" t="s">
        <v>69</v>
      </c>
      <c r="D153" s="4">
        <f>SUM(D154:D155)</f>
        <v>240</v>
      </c>
      <c r="E153" s="4">
        <f t="shared" ref="E153" si="95">SUM(E154:E155)</f>
        <v>461.7</v>
      </c>
      <c r="F153" s="19">
        <f t="shared" ref="F153" si="96">SUM(F154:F155)</f>
        <v>608.6</v>
      </c>
      <c r="G153" s="4">
        <f t="shared" ref="G153" si="97">SUM(G154:G155)</f>
        <v>0</v>
      </c>
      <c r="H153" s="4">
        <f t="shared" ref="H153" si="98">SUM(H154:H155)</f>
        <v>0</v>
      </c>
      <c r="I153" s="4">
        <f t="shared" ref="I153" si="99">SUM(I154:I155)</f>
        <v>0</v>
      </c>
      <c r="J153" s="4">
        <f t="shared" ref="J153" si="100">SUM(J154:J155)</f>
        <v>0</v>
      </c>
    </row>
    <row r="154" spans="1:10" ht="19.899999999999999" customHeight="1">
      <c r="A154" s="25"/>
      <c r="B154" s="25"/>
      <c r="C154" s="3" t="s">
        <v>70</v>
      </c>
      <c r="D154" s="4"/>
      <c r="E154" s="4"/>
      <c r="F154" s="19"/>
      <c r="G154" s="4"/>
      <c r="H154" s="4"/>
      <c r="I154" s="4"/>
      <c r="J154" s="4"/>
    </row>
    <row r="155" spans="1:10" ht="19.899999999999999" customHeight="1">
      <c r="A155" s="25"/>
      <c r="B155" s="26"/>
      <c r="C155" s="3" t="s">
        <v>71</v>
      </c>
      <c r="D155" s="4">
        <v>240</v>
      </c>
      <c r="E155" s="4">
        <v>461.7</v>
      </c>
      <c r="F155" s="19">
        <v>608.6</v>
      </c>
      <c r="G155" s="4">
        <v>0</v>
      </c>
      <c r="H155" s="4">
        <v>0</v>
      </c>
      <c r="I155" s="4">
        <v>0</v>
      </c>
      <c r="J155" s="4">
        <v>0</v>
      </c>
    </row>
    <row r="156" spans="1:10" ht="30" customHeight="1">
      <c r="A156" s="25"/>
      <c r="B156" s="27" t="s">
        <v>48</v>
      </c>
      <c r="C156" s="3" t="s">
        <v>69</v>
      </c>
      <c r="D156" s="4">
        <f>SUM(D157:D158)</f>
        <v>770.9</v>
      </c>
      <c r="E156" s="4">
        <f t="shared" ref="E156" si="101">SUM(E157:E158)</f>
        <v>745.9</v>
      </c>
      <c r="F156" s="19">
        <f t="shared" ref="F156" si="102">SUM(F157:F158)</f>
        <v>885.6</v>
      </c>
      <c r="G156" s="4">
        <f t="shared" ref="G156" si="103">SUM(G157:G158)</f>
        <v>0</v>
      </c>
      <c r="H156" s="4">
        <f t="shared" ref="H156" si="104">SUM(H157:H158)</f>
        <v>0</v>
      </c>
      <c r="I156" s="4">
        <f t="shared" ref="I156" si="105">SUM(I157:I158)</f>
        <v>0</v>
      </c>
      <c r="J156" s="4">
        <f t="shared" ref="J156" si="106">SUM(J157:J158)</f>
        <v>0</v>
      </c>
    </row>
    <row r="157" spans="1:10" ht="30" customHeight="1">
      <c r="A157" s="25"/>
      <c r="B157" s="27"/>
      <c r="C157" s="3" t="s">
        <v>70</v>
      </c>
      <c r="D157" s="4"/>
      <c r="E157" s="4"/>
      <c r="F157" s="19"/>
      <c r="G157" s="4"/>
      <c r="H157" s="4"/>
      <c r="I157" s="4"/>
      <c r="J157" s="4"/>
    </row>
    <row r="158" spans="1:10" ht="30" customHeight="1">
      <c r="A158" s="26"/>
      <c r="B158" s="27"/>
      <c r="C158" s="3" t="s">
        <v>71</v>
      </c>
      <c r="D158" s="4">
        <v>770.9</v>
      </c>
      <c r="E158" s="4">
        <v>745.9</v>
      </c>
      <c r="F158" s="19">
        <v>885.6</v>
      </c>
      <c r="G158" s="4">
        <v>0</v>
      </c>
      <c r="H158" s="4">
        <v>0</v>
      </c>
      <c r="I158" s="4">
        <v>0</v>
      </c>
      <c r="J158" s="4">
        <v>0</v>
      </c>
    </row>
    <row r="159" spans="1:10">
      <c r="A159" s="24" t="s">
        <v>104</v>
      </c>
      <c r="B159" s="27" t="s">
        <v>49</v>
      </c>
      <c r="C159" s="3" t="s">
        <v>69</v>
      </c>
      <c r="D159" s="4">
        <f>SUM(D160:D161)</f>
        <v>19814.099999999999</v>
      </c>
      <c r="E159" s="4">
        <f t="shared" ref="E159" si="107">SUM(E160:E161)</f>
        <v>19109.900000000001</v>
      </c>
      <c r="F159" s="19">
        <f t="shared" ref="F159" si="108">SUM(F160:F161)</f>
        <v>14598.9</v>
      </c>
      <c r="G159" s="4">
        <f t="shared" ref="G159" si="109">SUM(G160:G161)</f>
        <v>15066.1</v>
      </c>
      <c r="H159" s="4">
        <f t="shared" ref="H159" si="110">SUM(H160:H161)</f>
        <v>15063.3</v>
      </c>
      <c r="I159" s="4">
        <f t="shared" ref="I159" si="111">SUM(I160:I161)</f>
        <v>15063.3</v>
      </c>
      <c r="J159" s="4">
        <f t="shared" ref="J159" si="112">SUM(J160:J161)</f>
        <v>0</v>
      </c>
    </row>
    <row r="160" spans="1:10">
      <c r="A160" s="25"/>
      <c r="B160" s="27"/>
      <c r="C160" s="3" t="s">
        <v>70</v>
      </c>
      <c r="D160" s="4">
        <v>19814.099999999999</v>
      </c>
      <c r="E160" s="4">
        <v>19109.900000000001</v>
      </c>
      <c r="F160" s="19">
        <v>14598.9</v>
      </c>
      <c r="G160" s="4">
        <v>15066.1</v>
      </c>
      <c r="H160" s="4">
        <v>15063.3</v>
      </c>
      <c r="I160" s="4">
        <v>15063.3</v>
      </c>
      <c r="J160" s="4">
        <v>0</v>
      </c>
    </row>
    <row r="161" spans="1:10" ht="30">
      <c r="A161" s="26"/>
      <c r="B161" s="27"/>
      <c r="C161" s="3" t="s">
        <v>71</v>
      </c>
      <c r="D161" s="4"/>
      <c r="E161" s="4"/>
      <c r="F161" s="19"/>
      <c r="G161" s="4"/>
      <c r="H161" s="4"/>
      <c r="I161" s="4"/>
      <c r="J161" s="4"/>
    </row>
    <row r="162" spans="1:10">
      <c r="A162" s="24" t="s">
        <v>105</v>
      </c>
      <c r="B162" s="24" t="s">
        <v>50</v>
      </c>
      <c r="C162" s="3" t="s">
        <v>69</v>
      </c>
      <c r="D162" s="4">
        <f>SUM(D163:D164)</f>
        <v>0</v>
      </c>
      <c r="E162" s="4">
        <f t="shared" ref="E162" si="113">SUM(E163:E164)</f>
        <v>1046</v>
      </c>
      <c r="F162" s="19">
        <f t="shared" ref="F162" si="114">SUM(F163:F164)</f>
        <v>0</v>
      </c>
      <c r="G162" s="4">
        <f t="shared" ref="G162" si="115">SUM(G163:G164)</f>
        <v>0</v>
      </c>
      <c r="H162" s="4">
        <f t="shared" ref="H162" si="116">SUM(H163:H164)</f>
        <v>0</v>
      </c>
      <c r="I162" s="4">
        <f t="shared" ref="I162" si="117">SUM(I163:I164)</f>
        <v>0</v>
      </c>
      <c r="J162" s="4">
        <f t="shared" ref="J162" si="118">SUM(J163:J164)</f>
        <v>0</v>
      </c>
    </row>
    <row r="163" spans="1:10">
      <c r="A163" s="25"/>
      <c r="B163" s="25"/>
      <c r="C163" s="3" t="s">
        <v>70</v>
      </c>
      <c r="D163" s="4">
        <v>0</v>
      </c>
      <c r="E163" s="4">
        <v>1046</v>
      </c>
      <c r="F163" s="19">
        <v>0</v>
      </c>
      <c r="G163" s="4">
        <v>0</v>
      </c>
      <c r="H163" s="4">
        <v>0</v>
      </c>
      <c r="I163" s="4">
        <v>0</v>
      </c>
      <c r="J163" s="4">
        <v>0</v>
      </c>
    </row>
    <row r="164" spans="1:10" ht="30">
      <c r="A164" s="26"/>
      <c r="B164" s="26"/>
      <c r="C164" s="3" t="s">
        <v>71</v>
      </c>
      <c r="D164" s="4"/>
      <c r="E164" s="4"/>
      <c r="F164" s="19"/>
      <c r="G164" s="4"/>
      <c r="H164" s="4"/>
      <c r="I164" s="4"/>
      <c r="J164" s="4"/>
    </row>
    <row r="165" spans="1:10">
      <c r="A165" s="24" t="s">
        <v>106</v>
      </c>
      <c r="B165" s="24" t="s">
        <v>51</v>
      </c>
      <c r="C165" s="3" t="s">
        <v>69</v>
      </c>
      <c r="D165" s="4">
        <f>SUM(D166:D167)</f>
        <v>115</v>
      </c>
      <c r="E165" s="4">
        <f t="shared" ref="E165" si="119">SUM(E166:E167)</f>
        <v>75</v>
      </c>
      <c r="F165" s="19">
        <f t="shared" ref="F165" si="120">SUM(F166:F167)</f>
        <v>125</v>
      </c>
      <c r="G165" s="4">
        <f t="shared" ref="G165" si="121">SUM(G166:G167)</f>
        <v>0</v>
      </c>
      <c r="H165" s="4">
        <f t="shared" ref="H165" si="122">SUM(H166:H167)</f>
        <v>0</v>
      </c>
      <c r="I165" s="4">
        <f t="shared" ref="I165" si="123">SUM(I166:I167)</f>
        <v>0</v>
      </c>
      <c r="J165" s="4">
        <f t="shared" ref="J165" si="124">SUM(J166:J167)</f>
        <v>0</v>
      </c>
    </row>
    <row r="166" spans="1:10">
      <c r="A166" s="25"/>
      <c r="B166" s="25"/>
      <c r="C166" s="3" t="s">
        <v>70</v>
      </c>
      <c r="D166" s="4">
        <v>115</v>
      </c>
      <c r="E166" s="4">
        <v>75</v>
      </c>
      <c r="F166" s="19">
        <f>140-15</f>
        <v>125</v>
      </c>
      <c r="G166" s="4">
        <v>0</v>
      </c>
      <c r="H166" s="4">
        <v>0</v>
      </c>
      <c r="I166" s="4">
        <v>0</v>
      </c>
      <c r="J166" s="4">
        <v>0</v>
      </c>
    </row>
    <row r="167" spans="1:10" ht="30">
      <c r="A167" s="26"/>
      <c r="B167" s="26"/>
      <c r="C167" s="3" t="s">
        <v>71</v>
      </c>
      <c r="D167" s="4"/>
      <c r="E167" s="4"/>
      <c r="F167" s="19"/>
      <c r="G167" s="4"/>
      <c r="H167" s="4"/>
      <c r="I167" s="4"/>
      <c r="J167" s="4"/>
    </row>
    <row r="168" spans="1:10">
      <c r="A168" s="24" t="s">
        <v>107</v>
      </c>
      <c r="B168" s="27" t="s">
        <v>52</v>
      </c>
      <c r="C168" s="3" t="s">
        <v>69</v>
      </c>
      <c r="D168" s="4">
        <f>SUM(D169:D170)</f>
        <v>179.2</v>
      </c>
      <c r="E168" s="4">
        <f t="shared" ref="E168" si="125">SUM(E169:E170)</f>
        <v>0</v>
      </c>
      <c r="F168" s="19">
        <f t="shared" ref="F168" si="126">SUM(F169:F170)</f>
        <v>111.7</v>
      </c>
      <c r="G168" s="4">
        <f t="shared" ref="G168" si="127">SUM(G169:G170)</f>
        <v>0</v>
      </c>
      <c r="H168" s="4">
        <f t="shared" ref="H168" si="128">SUM(H169:H170)</f>
        <v>0</v>
      </c>
      <c r="I168" s="4">
        <f t="shared" ref="I168" si="129">SUM(I169:I170)</f>
        <v>0</v>
      </c>
      <c r="J168" s="4">
        <f t="shared" ref="J168" si="130">SUM(J169:J170)</f>
        <v>0</v>
      </c>
    </row>
    <row r="169" spans="1:10">
      <c r="A169" s="25"/>
      <c r="B169" s="27"/>
      <c r="C169" s="3" t="s">
        <v>70</v>
      </c>
      <c r="D169" s="4">
        <v>179.2</v>
      </c>
      <c r="E169" s="4">
        <v>0</v>
      </c>
      <c r="F169" s="19">
        <v>111.7</v>
      </c>
      <c r="G169" s="4">
        <v>0</v>
      </c>
      <c r="H169" s="4">
        <v>0</v>
      </c>
      <c r="I169" s="4">
        <v>0</v>
      </c>
      <c r="J169" s="4">
        <v>0</v>
      </c>
    </row>
    <row r="170" spans="1:10" ht="30">
      <c r="A170" s="26"/>
      <c r="B170" s="27"/>
      <c r="C170" s="3" t="s">
        <v>71</v>
      </c>
      <c r="D170" s="4"/>
      <c r="E170" s="4"/>
      <c r="F170" s="19"/>
      <c r="G170" s="4"/>
      <c r="H170" s="4"/>
      <c r="I170" s="4"/>
      <c r="J170" s="4"/>
    </row>
    <row r="171" spans="1:10" ht="30" customHeight="1">
      <c r="A171" s="49" t="s">
        <v>108</v>
      </c>
      <c r="B171" s="24" t="s">
        <v>53</v>
      </c>
      <c r="C171" s="3" t="s">
        <v>69</v>
      </c>
      <c r="D171" s="4">
        <f>SUM(D172:D173)</f>
        <v>290.5</v>
      </c>
      <c r="E171" s="4">
        <f t="shared" ref="E171" si="131">SUM(E172:E173)</f>
        <v>0</v>
      </c>
      <c r="F171" s="19">
        <f t="shared" ref="F171" si="132">SUM(F172:F173)</f>
        <v>0</v>
      </c>
      <c r="G171" s="4">
        <f t="shared" ref="G171" si="133">SUM(G172:G173)</f>
        <v>0</v>
      </c>
      <c r="H171" s="4">
        <f t="shared" ref="H171" si="134">SUM(H172:H173)</f>
        <v>0</v>
      </c>
      <c r="I171" s="4">
        <f t="shared" ref="I171" si="135">SUM(I172:I173)</f>
        <v>0</v>
      </c>
      <c r="J171" s="4">
        <f t="shared" ref="J171" si="136">SUM(J172:J173)</f>
        <v>0</v>
      </c>
    </row>
    <row r="172" spans="1:10" ht="30" customHeight="1">
      <c r="A172" s="50"/>
      <c r="B172" s="25"/>
      <c r="C172" s="3" t="s">
        <v>70</v>
      </c>
      <c r="D172" s="4">
        <v>290.5</v>
      </c>
      <c r="E172" s="4">
        <v>0</v>
      </c>
      <c r="F172" s="19">
        <v>0</v>
      </c>
      <c r="G172" s="4">
        <v>0</v>
      </c>
      <c r="H172" s="4">
        <v>0</v>
      </c>
      <c r="I172" s="4">
        <v>0</v>
      </c>
      <c r="J172" s="4">
        <v>0</v>
      </c>
    </row>
    <row r="173" spans="1:10" ht="30" customHeight="1">
      <c r="A173" s="50"/>
      <c r="B173" s="26"/>
      <c r="C173" s="3" t="s">
        <v>71</v>
      </c>
      <c r="D173" s="4"/>
      <c r="E173" s="4"/>
      <c r="F173" s="19"/>
      <c r="G173" s="4"/>
      <c r="H173" s="4"/>
      <c r="I173" s="4"/>
      <c r="J173" s="4"/>
    </row>
    <row r="174" spans="1:10" ht="30" customHeight="1">
      <c r="A174" s="50"/>
      <c r="B174" s="24" t="s">
        <v>54</v>
      </c>
      <c r="C174" s="3" t="s">
        <v>69</v>
      </c>
      <c r="D174" s="4">
        <f>SUM(D175:D176)</f>
        <v>1335.5</v>
      </c>
      <c r="E174" s="4">
        <f t="shared" ref="E174" si="137">SUM(E175:E176)</f>
        <v>0</v>
      </c>
      <c r="F174" s="19">
        <f t="shared" ref="F174" si="138">SUM(F175:F176)</f>
        <v>0</v>
      </c>
      <c r="G174" s="4">
        <f t="shared" ref="G174" si="139">SUM(G175:G176)</f>
        <v>0</v>
      </c>
      <c r="H174" s="4">
        <f t="shared" ref="H174" si="140">SUM(H175:H176)</f>
        <v>0</v>
      </c>
      <c r="I174" s="4">
        <f t="shared" ref="I174" si="141">SUM(I175:I176)</f>
        <v>0</v>
      </c>
      <c r="J174" s="4">
        <f t="shared" ref="J174" si="142">SUM(J175:J176)</f>
        <v>0</v>
      </c>
    </row>
    <row r="175" spans="1:10" ht="25.15" customHeight="1">
      <c r="A175" s="50"/>
      <c r="B175" s="25"/>
      <c r="C175" s="3" t="s">
        <v>70</v>
      </c>
      <c r="D175" s="4"/>
      <c r="E175" s="4"/>
      <c r="F175" s="19"/>
      <c r="G175" s="4"/>
      <c r="H175" s="4"/>
      <c r="I175" s="4"/>
      <c r="J175" s="4"/>
    </row>
    <row r="176" spans="1:10" ht="25.15" customHeight="1">
      <c r="A176" s="51"/>
      <c r="B176" s="26"/>
      <c r="C176" s="3" t="s">
        <v>71</v>
      </c>
      <c r="D176" s="4">
        <v>1335.5</v>
      </c>
      <c r="E176" s="4">
        <v>0</v>
      </c>
      <c r="F176" s="19">
        <v>0</v>
      </c>
      <c r="G176" s="4">
        <v>0</v>
      </c>
      <c r="H176" s="4">
        <v>0</v>
      </c>
      <c r="I176" s="4">
        <v>0</v>
      </c>
      <c r="J176" s="4">
        <v>0</v>
      </c>
    </row>
    <row r="177" spans="1:10">
      <c r="A177" s="28" t="s">
        <v>127</v>
      </c>
      <c r="B177" s="24" t="s">
        <v>126</v>
      </c>
      <c r="C177" s="3" t="s">
        <v>69</v>
      </c>
      <c r="D177" s="4">
        <f>SUM(D178:D179)</f>
        <v>0</v>
      </c>
      <c r="E177" s="4">
        <f t="shared" ref="E177:J177" si="143">SUM(E178:E179)</f>
        <v>0</v>
      </c>
      <c r="F177" s="19">
        <f t="shared" si="143"/>
        <v>66.099999999999994</v>
      </c>
      <c r="G177" s="4">
        <f t="shared" si="143"/>
        <v>0</v>
      </c>
      <c r="H177" s="4">
        <f t="shared" si="143"/>
        <v>0</v>
      </c>
      <c r="I177" s="4">
        <f t="shared" si="143"/>
        <v>0</v>
      </c>
      <c r="J177" s="4">
        <f t="shared" si="143"/>
        <v>0</v>
      </c>
    </row>
    <row r="178" spans="1:10">
      <c r="A178" s="29"/>
      <c r="B178" s="25"/>
      <c r="C178" s="3" t="s">
        <v>70</v>
      </c>
      <c r="D178" s="4">
        <v>0</v>
      </c>
      <c r="E178" s="4">
        <v>0</v>
      </c>
      <c r="F178" s="19">
        <f>11.1+55</f>
        <v>66.099999999999994</v>
      </c>
      <c r="G178" s="4">
        <v>0</v>
      </c>
      <c r="H178" s="4">
        <v>0</v>
      </c>
      <c r="I178" s="4">
        <v>0</v>
      </c>
      <c r="J178" s="4">
        <v>0</v>
      </c>
    </row>
    <row r="179" spans="1:10" ht="30">
      <c r="A179" s="30"/>
      <c r="B179" s="26"/>
      <c r="C179" s="3" t="s">
        <v>71</v>
      </c>
      <c r="D179" s="4"/>
      <c r="E179" s="4"/>
      <c r="F179" s="19"/>
      <c r="G179" s="4"/>
      <c r="H179" s="4"/>
      <c r="I179" s="4"/>
      <c r="J179" s="4"/>
    </row>
    <row r="180" spans="1:10">
      <c r="A180" s="31" t="s">
        <v>55</v>
      </c>
      <c r="B180" s="34" t="s">
        <v>56</v>
      </c>
      <c r="C180" s="2" t="s">
        <v>69</v>
      </c>
      <c r="D180" s="1">
        <f>SUM(D181:D182)</f>
        <v>1415.6</v>
      </c>
      <c r="E180" s="1">
        <f t="shared" ref="E180" si="144">SUM(E181:E182)</f>
        <v>2186.5</v>
      </c>
      <c r="F180" s="20">
        <f t="shared" ref="F180" si="145">SUM(F181:F182)</f>
        <v>1687.835</v>
      </c>
      <c r="G180" s="1">
        <f t="shared" ref="G180" si="146">SUM(G181:G182)</f>
        <v>1915.9</v>
      </c>
      <c r="H180" s="1">
        <f t="shared" ref="H180" si="147">SUM(H181:H182)</f>
        <v>1944.5</v>
      </c>
      <c r="I180" s="1">
        <f t="shared" ref="I180" si="148">SUM(I181:I182)</f>
        <v>1944.5</v>
      </c>
      <c r="J180" s="1">
        <f t="shared" ref="J180" si="149">SUM(J181:J182)</f>
        <v>0</v>
      </c>
    </row>
    <row r="181" spans="1:10">
      <c r="A181" s="32"/>
      <c r="B181" s="34"/>
      <c r="C181" s="2" t="s">
        <v>70</v>
      </c>
      <c r="D181" s="1">
        <f>D184+D187+D190</f>
        <v>707.8</v>
      </c>
      <c r="E181" s="1">
        <f t="shared" ref="E181:J181" si="150">E184+E187+E190</f>
        <v>1334.7</v>
      </c>
      <c r="F181" s="20">
        <f t="shared" si="150"/>
        <v>958.83500000000004</v>
      </c>
      <c r="G181" s="1">
        <f t="shared" si="150"/>
        <v>1200</v>
      </c>
      <c r="H181" s="1">
        <f t="shared" si="150"/>
        <v>1200</v>
      </c>
      <c r="I181" s="1">
        <f t="shared" si="150"/>
        <v>1200</v>
      </c>
      <c r="J181" s="1">
        <f t="shared" si="150"/>
        <v>0</v>
      </c>
    </row>
    <row r="182" spans="1:10" ht="30">
      <c r="A182" s="33"/>
      <c r="B182" s="34"/>
      <c r="C182" s="2" t="s">
        <v>71</v>
      </c>
      <c r="D182" s="1">
        <f>D185+D188+D191</f>
        <v>707.8</v>
      </c>
      <c r="E182" s="1">
        <f t="shared" ref="E182:J182" si="151">E185+E188+E191</f>
        <v>851.8</v>
      </c>
      <c r="F182" s="20">
        <f t="shared" si="151"/>
        <v>729</v>
      </c>
      <c r="G182" s="1">
        <f t="shared" si="151"/>
        <v>715.9</v>
      </c>
      <c r="H182" s="1">
        <f t="shared" si="151"/>
        <v>744.5</v>
      </c>
      <c r="I182" s="1">
        <f t="shared" si="151"/>
        <v>744.5</v>
      </c>
      <c r="J182" s="1">
        <f t="shared" si="151"/>
        <v>0</v>
      </c>
    </row>
    <row r="183" spans="1:10" ht="13.9" customHeight="1">
      <c r="A183" s="24" t="s">
        <v>109</v>
      </c>
      <c r="B183" s="24" t="s">
        <v>57</v>
      </c>
      <c r="C183" s="3" t="s">
        <v>69</v>
      </c>
      <c r="D183" s="4">
        <f>SUM(D184:D185)</f>
        <v>350</v>
      </c>
      <c r="E183" s="4">
        <f t="shared" ref="E183" si="152">SUM(E184:E185)</f>
        <v>660.7</v>
      </c>
      <c r="F183" s="19">
        <f t="shared" ref="F183" si="153">SUM(F184:F185)</f>
        <v>862.13499999999999</v>
      </c>
      <c r="G183" s="4">
        <f t="shared" ref="G183" si="154">SUM(G184:G185)</f>
        <v>862</v>
      </c>
      <c r="H183" s="4">
        <f t="shared" ref="H183" si="155">SUM(H184:H185)</f>
        <v>862</v>
      </c>
      <c r="I183" s="4">
        <f t="shared" ref="I183" si="156">SUM(I184:I185)</f>
        <v>862</v>
      </c>
      <c r="J183" s="4">
        <f t="shared" ref="J183" si="157">SUM(J184:J185)</f>
        <v>0</v>
      </c>
    </row>
    <row r="184" spans="1:10">
      <c r="A184" s="25"/>
      <c r="B184" s="25"/>
      <c r="C184" s="3" t="s">
        <v>70</v>
      </c>
      <c r="D184" s="4">
        <v>350</v>
      </c>
      <c r="E184" s="4">
        <v>660.7</v>
      </c>
      <c r="F184" s="19">
        <v>862.13499999999999</v>
      </c>
      <c r="G184" s="4">
        <v>862</v>
      </c>
      <c r="H184" s="4">
        <v>862</v>
      </c>
      <c r="I184" s="4">
        <v>862</v>
      </c>
      <c r="J184" s="4">
        <v>0</v>
      </c>
    </row>
    <row r="185" spans="1:10" ht="30">
      <c r="A185" s="25"/>
      <c r="B185" s="26"/>
      <c r="C185" s="3" t="s">
        <v>71</v>
      </c>
      <c r="D185" s="4"/>
      <c r="E185" s="4"/>
      <c r="F185" s="19"/>
      <c r="G185" s="4"/>
      <c r="H185" s="4"/>
      <c r="I185" s="4"/>
      <c r="J185" s="4"/>
    </row>
    <row r="186" spans="1:10">
      <c r="A186" s="25"/>
      <c r="B186" s="24" t="s">
        <v>58</v>
      </c>
      <c r="C186" s="3" t="s">
        <v>69</v>
      </c>
      <c r="D186" s="4">
        <f>SUM(D187:D188)</f>
        <v>707.8</v>
      </c>
      <c r="E186" s="4">
        <f t="shared" ref="E186" si="158">SUM(E187:E188)</f>
        <v>851.8</v>
      </c>
      <c r="F186" s="19">
        <f t="shared" ref="F186" si="159">SUM(F187:F188)</f>
        <v>729</v>
      </c>
      <c r="G186" s="4">
        <f t="shared" ref="G186" si="160">SUM(G187:G188)</f>
        <v>715.9</v>
      </c>
      <c r="H186" s="4">
        <f t="shared" ref="H186" si="161">SUM(H187:H188)</f>
        <v>744.5</v>
      </c>
      <c r="I186" s="4">
        <f t="shared" ref="I186" si="162">SUM(I187:I188)</f>
        <v>744.5</v>
      </c>
      <c r="J186" s="4">
        <f t="shared" ref="J186" si="163">SUM(J187:J188)</f>
        <v>0</v>
      </c>
    </row>
    <row r="187" spans="1:10">
      <c r="A187" s="25"/>
      <c r="B187" s="25"/>
      <c r="C187" s="3" t="s">
        <v>70</v>
      </c>
      <c r="D187" s="4"/>
      <c r="E187" s="4"/>
      <c r="F187" s="19"/>
      <c r="G187" s="4"/>
      <c r="H187" s="4"/>
      <c r="I187" s="4"/>
      <c r="J187" s="4"/>
    </row>
    <row r="188" spans="1:10" ht="30">
      <c r="A188" s="26"/>
      <c r="B188" s="26"/>
      <c r="C188" s="3" t="s">
        <v>71</v>
      </c>
      <c r="D188" s="4">
        <v>707.8</v>
      </c>
      <c r="E188" s="4">
        <v>851.8</v>
      </c>
      <c r="F188" s="19">
        <v>729</v>
      </c>
      <c r="G188" s="4">
        <v>715.9</v>
      </c>
      <c r="H188" s="4">
        <v>744.5</v>
      </c>
      <c r="I188" s="4">
        <v>744.5</v>
      </c>
      <c r="J188" s="4">
        <v>0</v>
      </c>
    </row>
    <row r="189" spans="1:10">
      <c r="A189" s="24" t="s">
        <v>110</v>
      </c>
      <c r="B189" s="24" t="s">
        <v>59</v>
      </c>
      <c r="C189" s="3" t="s">
        <v>69</v>
      </c>
      <c r="D189" s="4">
        <f>SUM(D190:D191)</f>
        <v>357.8</v>
      </c>
      <c r="E189" s="4">
        <f t="shared" ref="E189" si="164">SUM(E190:E191)</f>
        <v>674</v>
      </c>
      <c r="F189" s="19">
        <f t="shared" ref="F189" si="165">SUM(F190:F191)</f>
        <v>96.7</v>
      </c>
      <c r="G189" s="4">
        <f t="shared" ref="G189" si="166">SUM(G190:G191)</f>
        <v>338</v>
      </c>
      <c r="H189" s="4">
        <f t="shared" ref="H189" si="167">SUM(H190:H191)</f>
        <v>338</v>
      </c>
      <c r="I189" s="4">
        <f t="shared" ref="I189" si="168">SUM(I190:I191)</f>
        <v>338</v>
      </c>
      <c r="J189" s="4">
        <f t="shared" ref="J189" si="169">SUM(J190:J191)</f>
        <v>0</v>
      </c>
    </row>
    <row r="190" spans="1:10">
      <c r="A190" s="25"/>
      <c r="B190" s="25"/>
      <c r="C190" s="3" t="s">
        <v>70</v>
      </c>
      <c r="D190" s="4">
        <v>357.8</v>
      </c>
      <c r="E190" s="4">
        <v>674</v>
      </c>
      <c r="F190" s="19">
        <v>96.7</v>
      </c>
      <c r="G190" s="4">
        <v>338</v>
      </c>
      <c r="H190" s="4">
        <v>338</v>
      </c>
      <c r="I190" s="4">
        <v>338</v>
      </c>
      <c r="J190" s="4">
        <v>0</v>
      </c>
    </row>
    <row r="191" spans="1:10" ht="30">
      <c r="A191" s="26"/>
      <c r="B191" s="26"/>
      <c r="C191" s="3" t="s">
        <v>71</v>
      </c>
      <c r="D191" s="4"/>
      <c r="E191" s="4"/>
      <c r="F191" s="19"/>
      <c r="G191" s="4"/>
      <c r="H191" s="4"/>
      <c r="I191" s="4"/>
      <c r="J191" s="4"/>
    </row>
    <row r="192" spans="1:10">
      <c r="A192" s="31" t="s">
        <v>60</v>
      </c>
      <c r="B192" s="34" t="s">
        <v>61</v>
      </c>
      <c r="C192" s="2" t="s">
        <v>69</v>
      </c>
      <c r="D192" s="1">
        <f>SUM(D193:D194)</f>
        <v>48.6</v>
      </c>
      <c r="E192" s="1">
        <f t="shared" ref="E192" si="170">SUM(E193:E194)</f>
        <v>45.599999999999994</v>
      </c>
      <c r="F192" s="20">
        <f t="shared" ref="F192" si="171">SUM(F193:F194)</f>
        <v>53.6</v>
      </c>
      <c r="G192" s="1">
        <f t="shared" ref="G192" si="172">SUM(G193:G194)</f>
        <v>25</v>
      </c>
      <c r="H192" s="1">
        <f t="shared" ref="H192" si="173">SUM(H193:H194)</f>
        <v>0</v>
      </c>
      <c r="I192" s="1">
        <f t="shared" ref="I192" si="174">SUM(I193:I194)</f>
        <v>0</v>
      </c>
      <c r="J192" s="1">
        <f t="shared" ref="J192" si="175">SUM(J193:J194)</f>
        <v>0</v>
      </c>
    </row>
    <row r="193" spans="1:10">
      <c r="A193" s="32"/>
      <c r="B193" s="34"/>
      <c r="C193" s="2" t="s">
        <v>70</v>
      </c>
      <c r="D193" s="1">
        <f>D196+D199</f>
        <v>48.6</v>
      </c>
      <c r="E193" s="1">
        <f t="shared" ref="E193:J193" si="176">E196+E199</f>
        <v>45.599999999999994</v>
      </c>
      <c r="F193" s="20">
        <f t="shared" si="176"/>
        <v>53.6</v>
      </c>
      <c r="G193" s="1">
        <f t="shared" si="176"/>
        <v>25</v>
      </c>
      <c r="H193" s="1">
        <f t="shared" si="176"/>
        <v>0</v>
      </c>
      <c r="I193" s="1">
        <f t="shared" si="176"/>
        <v>0</v>
      </c>
      <c r="J193" s="1">
        <f t="shared" si="176"/>
        <v>0</v>
      </c>
    </row>
    <row r="194" spans="1:10" ht="30">
      <c r="A194" s="33"/>
      <c r="B194" s="34"/>
      <c r="C194" s="2" t="s">
        <v>71</v>
      </c>
      <c r="D194" s="1">
        <f>D197+D200</f>
        <v>0</v>
      </c>
      <c r="E194" s="1">
        <f t="shared" ref="E194:J194" si="177">E197+E200</f>
        <v>0</v>
      </c>
      <c r="F194" s="20">
        <f t="shared" si="177"/>
        <v>0</v>
      </c>
      <c r="G194" s="1">
        <f t="shared" si="177"/>
        <v>0</v>
      </c>
      <c r="H194" s="1">
        <f t="shared" si="177"/>
        <v>0</v>
      </c>
      <c r="I194" s="1">
        <f t="shared" si="177"/>
        <v>0</v>
      </c>
      <c r="J194" s="1">
        <f t="shared" si="177"/>
        <v>0</v>
      </c>
    </row>
    <row r="195" spans="1:10">
      <c r="A195" s="24" t="s">
        <v>111</v>
      </c>
      <c r="B195" s="27" t="s">
        <v>62</v>
      </c>
      <c r="C195" s="3" t="s">
        <v>69</v>
      </c>
      <c r="D195" s="4">
        <f>SUM(D196:D197)</f>
        <v>27.5</v>
      </c>
      <c r="E195" s="4">
        <f t="shared" ref="E195" si="178">SUM(E196:E197)</f>
        <v>24.9</v>
      </c>
      <c r="F195" s="19">
        <f t="shared" ref="F195" si="179">SUM(F196:F197)</f>
        <v>32.5</v>
      </c>
      <c r="G195" s="4">
        <f t="shared" ref="G195" si="180">SUM(G196:G197)</f>
        <v>12</v>
      </c>
      <c r="H195" s="4">
        <f t="shared" ref="H195" si="181">SUM(H196:H197)</f>
        <v>0</v>
      </c>
      <c r="I195" s="4">
        <f t="shared" ref="I195" si="182">SUM(I196:I197)</f>
        <v>0</v>
      </c>
      <c r="J195" s="4">
        <f t="shared" ref="J195" si="183">SUM(J196:J197)</f>
        <v>0</v>
      </c>
    </row>
    <row r="196" spans="1:10">
      <c r="A196" s="25"/>
      <c r="B196" s="27"/>
      <c r="C196" s="3" t="s">
        <v>70</v>
      </c>
      <c r="D196" s="4">
        <v>27.5</v>
      </c>
      <c r="E196" s="4">
        <v>24.9</v>
      </c>
      <c r="F196" s="19">
        <v>32.5</v>
      </c>
      <c r="G196" s="4">
        <v>12</v>
      </c>
      <c r="H196" s="4">
        <v>0</v>
      </c>
      <c r="I196" s="4">
        <v>0</v>
      </c>
      <c r="J196" s="4">
        <v>0</v>
      </c>
    </row>
    <row r="197" spans="1:10" ht="30">
      <c r="A197" s="26"/>
      <c r="B197" s="27"/>
      <c r="C197" s="3" t="s">
        <v>71</v>
      </c>
      <c r="D197" s="4"/>
      <c r="E197" s="4"/>
      <c r="F197" s="19"/>
      <c r="G197" s="4"/>
      <c r="H197" s="4"/>
      <c r="I197" s="4"/>
      <c r="J197" s="4"/>
    </row>
    <row r="198" spans="1:10">
      <c r="A198" s="24" t="s">
        <v>112</v>
      </c>
      <c r="B198" s="24" t="s">
        <v>63</v>
      </c>
      <c r="C198" s="3" t="s">
        <v>69</v>
      </c>
      <c r="D198" s="4">
        <f>SUM(D199:D200)</f>
        <v>21.1</v>
      </c>
      <c r="E198" s="4">
        <f t="shared" ref="E198" si="184">SUM(E199:E200)</f>
        <v>20.7</v>
      </c>
      <c r="F198" s="19">
        <f t="shared" ref="F198" si="185">SUM(F199:F200)</f>
        <v>21.1</v>
      </c>
      <c r="G198" s="4">
        <f t="shared" ref="G198" si="186">SUM(G199:G200)</f>
        <v>13</v>
      </c>
      <c r="H198" s="4">
        <f t="shared" ref="H198" si="187">SUM(H199:H200)</f>
        <v>0</v>
      </c>
      <c r="I198" s="4">
        <f t="shared" ref="I198" si="188">SUM(I199:I200)</f>
        <v>0</v>
      </c>
      <c r="J198" s="4">
        <f t="shared" ref="J198" si="189">SUM(J199:J200)</f>
        <v>0</v>
      </c>
    </row>
    <row r="199" spans="1:10">
      <c r="A199" s="25"/>
      <c r="B199" s="25"/>
      <c r="C199" s="3" t="s">
        <v>70</v>
      </c>
      <c r="D199" s="4">
        <v>21.1</v>
      </c>
      <c r="E199" s="4">
        <v>20.7</v>
      </c>
      <c r="F199" s="19">
        <v>21.1</v>
      </c>
      <c r="G199" s="4">
        <v>13</v>
      </c>
      <c r="H199" s="4">
        <v>0</v>
      </c>
      <c r="I199" s="4">
        <v>0</v>
      </c>
      <c r="J199" s="4">
        <v>0</v>
      </c>
    </row>
    <row r="200" spans="1:10" ht="30">
      <c r="A200" s="26"/>
      <c r="B200" s="26"/>
      <c r="C200" s="3" t="s">
        <v>71</v>
      </c>
      <c r="D200" s="4"/>
      <c r="E200" s="4"/>
      <c r="F200" s="19"/>
      <c r="G200" s="4"/>
      <c r="H200" s="4"/>
      <c r="I200" s="4"/>
      <c r="J200" s="4"/>
    </row>
    <row r="201" spans="1:10">
      <c r="A201" s="31" t="s">
        <v>64</v>
      </c>
      <c r="B201" s="46" t="s">
        <v>65</v>
      </c>
      <c r="C201" s="2" t="s">
        <v>69</v>
      </c>
      <c r="D201" s="1">
        <f>SUM(D202:D203)</f>
        <v>14457.8</v>
      </c>
      <c r="E201" s="1">
        <f t="shared" ref="E201" si="190">SUM(E202:E203)</f>
        <v>17711</v>
      </c>
      <c r="F201" s="20">
        <f t="shared" ref="F201" si="191">SUM(F202:F203)</f>
        <v>18075.900000000001</v>
      </c>
      <c r="G201" s="1">
        <f t="shared" ref="G201" si="192">SUM(G202:G203)</f>
        <v>17123.7</v>
      </c>
      <c r="H201" s="1">
        <f t="shared" ref="H201" si="193">SUM(H202:H203)</f>
        <v>17193.599999999999</v>
      </c>
      <c r="I201" s="1">
        <f t="shared" ref="I201" si="194">SUM(I202:I203)</f>
        <v>17073.599999999999</v>
      </c>
      <c r="J201" s="1">
        <f t="shared" ref="J201" si="195">SUM(J202:J203)</f>
        <v>0</v>
      </c>
    </row>
    <row r="202" spans="1:10">
      <c r="A202" s="32"/>
      <c r="B202" s="47"/>
      <c r="C202" s="2" t="s">
        <v>70</v>
      </c>
      <c r="D202" s="1">
        <f>D205+D208</f>
        <v>14457.8</v>
      </c>
      <c r="E202" s="1">
        <f t="shared" ref="E202:J202" si="196">E205+E208</f>
        <v>17711</v>
      </c>
      <c r="F202" s="20">
        <f t="shared" si="196"/>
        <v>18075.900000000001</v>
      </c>
      <c r="G202" s="1">
        <f t="shared" si="196"/>
        <v>17123.7</v>
      </c>
      <c r="H202" s="1">
        <f t="shared" si="196"/>
        <v>17193.599999999999</v>
      </c>
      <c r="I202" s="1">
        <f t="shared" si="196"/>
        <v>17073.599999999999</v>
      </c>
      <c r="J202" s="1">
        <f t="shared" si="196"/>
        <v>0</v>
      </c>
    </row>
    <row r="203" spans="1:10" ht="30">
      <c r="A203" s="33"/>
      <c r="B203" s="48"/>
      <c r="C203" s="2" t="s">
        <v>71</v>
      </c>
      <c r="D203" s="1">
        <f>D206+D209</f>
        <v>0</v>
      </c>
      <c r="E203" s="1">
        <f t="shared" ref="E203:J203" si="197">E206+E209</f>
        <v>0</v>
      </c>
      <c r="F203" s="20">
        <f t="shared" si="197"/>
        <v>0</v>
      </c>
      <c r="G203" s="1">
        <f t="shared" si="197"/>
        <v>0</v>
      </c>
      <c r="H203" s="1">
        <f t="shared" si="197"/>
        <v>0</v>
      </c>
      <c r="I203" s="1">
        <f t="shared" si="197"/>
        <v>0</v>
      </c>
      <c r="J203" s="1">
        <f t="shared" si="197"/>
        <v>0</v>
      </c>
    </row>
    <row r="204" spans="1:10">
      <c r="A204" s="24" t="s">
        <v>113</v>
      </c>
      <c r="B204" s="24" t="s">
        <v>66</v>
      </c>
      <c r="C204" s="3" t="s">
        <v>69</v>
      </c>
      <c r="D204" s="4">
        <f>SUM(D205:D206)</f>
        <v>2843.2</v>
      </c>
      <c r="E204" s="4">
        <f t="shared" ref="E204" si="198">SUM(E205:E206)</f>
        <v>17711</v>
      </c>
      <c r="F204" s="19">
        <f t="shared" ref="F204" si="199">SUM(F205:F206)</f>
        <v>18075.900000000001</v>
      </c>
      <c r="G204" s="4">
        <f t="shared" ref="G204" si="200">SUM(G205:G206)</f>
        <v>17123.7</v>
      </c>
      <c r="H204" s="4">
        <f t="shared" ref="H204" si="201">SUM(H205:H206)</f>
        <v>17193.599999999999</v>
      </c>
      <c r="I204" s="4">
        <f t="shared" ref="I204" si="202">SUM(I205:I206)</f>
        <v>17073.599999999999</v>
      </c>
      <c r="J204" s="4">
        <f t="shared" ref="J204" si="203">SUM(J205:J206)</f>
        <v>0</v>
      </c>
    </row>
    <row r="205" spans="1:10">
      <c r="A205" s="25"/>
      <c r="B205" s="25"/>
      <c r="C205" s="3" t="s">
        <v>70</v>
      </c>
      <c r="D205" s="4">
        <v>2843.2</v>
      </c>
      <c r="E205" s="4">
        <v>17711</v>
      </c>
      <c r="F205" s="19">
        <f>17840.9-10-10+255-70.7+70.7</f>
        <v>18075.900000000001</v>
      </c>
      <c r="G205" s="4">
        <v>17123.7</v>
      </c>
      <c r="H205" s="4">
        <v>17193.599999999999</v>
      </c>
      <c r="I205" s="4">
        <v>17073.599999999999</v>
      </c>
      <c r="J205" s="4">
        <v>0</v>
      </c>
    </row>
    <row r="206" spans="1:10" ht="30">
      <c r="A206" s="26"/>
      <c r="B206" s="26"/>
      <c r="C206" s="3" t="s">
        <v>71</v>
      </c>
      <c r="D206" s="4"/>
      <c r="E206" s="4"/>
      <c r="F206" s="19"/>
      <c r="G206" s="4"/>
      <c r="H206" s="4"/>
      <c r="I206" s="4"/>
      <c r="J206" s="4"/>
    </row>
    <row r="207" spans="1:10">
      <c r="A207" s="24" t="s">
        <v>114</v>
      </c>
      <c r="B207" s="24" t="s">
        <v>67</v>
      </c>
      <c r="C207" s="3" t="s">
        <v>69</v>
      </c>
      <c r="D207" s="4">
        <f>SUM(D208:D209)</f>
        <v>11614.6</v>
      </c>
      <c r="E207" s="4">
        <f t="shared" ref="E207" si="204">SUM(E208:E209)</f>
        <v>0</v>
      </c>
      <c r="F207" s="19">
        <f t="shared" ref="F207" si="205">SUM(F208:F209)</f>
        <v>0</v>
      </c>
      <c r="G207" s="4">
        <f t="shared" ref="G207" si="206">SUM(G208:G209)</f>
        <v>0</v>
      </c>
      <c r="H207" s="4">
        <f t="shared" ref="H207" si="207">SUM(H208:H209)</f>
        <v>0</v>
      </c>
      <c r="I207" s="4">
        <f t="shared" ref="I207" si="208">SUM(I208:I209)</f>
        <v>0</v>
      </c>
      <c r="J207" s="4">
        <f t="shared" ref="J207" si="209">SUM(J208:J209)</f>
        <v>0</v>
      </c>
    </row>
    <row r="208" spans="1:10">
      <c r="A208" s="25"/>
      <c r="B208" s="25"/>
      <c r="C208" s="3" t="s">
        <v>70</v>
      </c>
      <c r="D208" s="4">
        <v>11614.6</v>
      </c>
      <c r="E208" s="4">
        <v>0</v>
      </c>
      <c r="F208" s="19">
        <v>0</v>
      </c>
      <c r="G208" s="4">
        <v>0</v>
      </c>
      <c r="H208" s="4">
        <v>0</v>
      </c>
      <c r="I208" s="4">
        <v>0</v>
      </c>
      <c r="J208" s="4">
        <v>0</v>
      </c>
    </row>
    <row r="209" spans="1:10" ht="30">
      <c r="A209" s="26"/>
      <c r="B209" s="26"/>
      <c r="C209" s="13" t="s">
        <v>71</v>
      </c>
      <c r="D209" s="4"/>
      <c r="E209" s="4"/>
      <c r="F209" s="19"/>
      <c r="G209" s="4"/>
      <c r="H209" s="4"/>
      <c r="I209" s="4"/>
      <c r="J209" s="4"/>
    </row>
  </sheetData>
  <mergeCells count="131">
    <mergeCell ref="A180:A182"/>
    <mergeCell ref="B180:B182"/>
    <mergeCell ref="B183:B185"/>
    <mergeCell ref="A183:A188"/>
    <mergeCell ref="B186:B188"/>
    <mergeCell ref="A189:A191"/>
    <mergeCell ref="B189:B191"/>
    <mergeCell ref="A165:A167"/>
    <mergeCell ref="B165:B167"/>
    <mergeCell ref="A168:A170"/>
    <mergeCell ref="B168:B170"/>
    <mergeCell ref="B171:B173"/>
    <mergeCell ref="A171:A176"/>
    <mergeCell ref="B174:B176"/>
    <mergeCell ref="A201:A203"/>
    <mergeCell ref="B201:B203"/>
    <mergeCell ref="A204:A206"/>
    <mergeCell ref="B204:B206"/>
    <mergeCell ref="A207:A209"/>
    <mergeCell ref="B207:B209"/>
    <mergeCell ref="A192:A194"/>
    <mergeCell ref="B192:B194"/>
    <mergeCell ref="A195:A197"/>
    <mergeCell ref="B195:B197"/>
    <mergeCell ref="A198:A200"/>
    <mergeCell ref="B198:B200"/>
    <mergeCell ref="A162:A164"/>
    <mergeCell ref="B162:B164"/>
    <mergeCell ref="B117:B119"/>
    <mergeCell ref="A111:A119"/>
    <mergeCell ref="A120:A122"/>
    <mergeCell ref="B120:B122"/>
    <mergeCell ref="B111:B113"/>
    <mergeCell ref="A135:A137"/>
    <mergeCell ref="B135:B137"/>
    <mergeCell ref="A138:A140"/>
    <mergeCell ref="B138:B140"/>
    <mergeCell ref="B114:B116"/>
    <mergeCell ref="A123:A125"/>
    <mergeCell ref="B123:B125"/>
    <mergeCell ref="A141:A143"/>
    <mergeCell ref="B141:B143"/>
    <mergeCell ref="A144:A146"/>
    <mergeCell ref="B144:B146"/>
    <mergeCell ref="B150:B152"/>
    <mergeCell ref="B153:B155"/>
    <mergeCell ref="A150:A158"/>
    <mergeCell ref="B156:B158"/>
    <mergeCell ref="A159:A161"/>
    <mergeCell ref="B159:B161"/>
    <mergeCell ref="E3:J3"/>
    <mergeCell ref="E1:J1"/>
    <mergeCell ref="E2:J2"/>
    <mergeCell ref="A42:A44"/>
    <mergeCell ref="B42:B44"/>
    <mergeCell ref="A45:A47"/>
    <mergeCell ref="B45:B47"/>
    <mergeCell ref="A48:A50"/>
    <mergeCell ref="B48:B50"/>
    <mergeCell ref="B27:B29"/>
    <mergeCell ref="A30:A32"/>
    <mergeCell ref="B30:B32"/>
    <mergeCell ref="A33:A35"/>
    <mergeCell ref="B33:B35"/>
    <mergeCell ref="B36:B38"/>
    <mergeCell ref="A36:A41"/>
    <mergeCell ref="B39:B41"/>
    <mergeCell ref="B21:B23"/>
    <mergeCell ref="B5:H5"/>
    <mergeCell ref="G4:J4"/>
    <mergeCell ref="D7:J7"/>
    <mergeCell ref="A21:A26"/>
    <mergeCell ref="B24:B26"/>
    <mergeCell ref="A27:A29"/>
    <mergeCell ref="A90:A92"/>
    <mergeCell ref="B90:B92"/>
    <mergeCell ref="C7:C8"/>
    <mergeCell ref="A9:A11"/>
    <mergeCell ref="B9:B11"/>
    <mergeCell ref="A12:A14"/>
    <mergeCell ref="B12:B14"/>
    <mergeCell ref="B15:B17"/>
    <mergeCell ref="A15:A20"/>
    <mergeCell ref="B18:B20"/>
    <mergeCell ref="A51:A53"/>
    <mergeCell ref="B51:B53"/>
    <mergeCell ref="A54:A56"/>
    <mergeCell ref="B54:B56"/>
    <mergeCell ref="A60:A62"/>
    <mergeCell ref="B63:B65"/>
    <mergeCell ref="A63:A68"/>
    <mergeCell ref="B66:B68"/>
    <mergeCell ref="A69:A71"/>
    <mergeCell ref="B69:B71"/>
    <mergeCell ref="A72:A74"/>
    <mergeCell ref="B72:B74"/>
    <mergeCell ref="B60:B62"/>
    <mergeCell ref="A7:A8"/>
    <mergeCell ref="B7:B8"/>
    <mergeCell ref="A57:A59"/>
    <mergeCell ref="B84:B86"/>
    <mergeCell ref="A84:A89"/>
    <mergeCell ref="B75:B77"/>
    <mergeCell ref="A75:A80"/>
    <mergeCell ref="B78:B80"/>
    <mergeCell ref="B57:B59"/>
    <mergeCell ref="B87:B89"/>
    <mergeCell ref="A96:A98"/>
    <mergeCell ref="B96:B98"/>
    <mergeCell ref="A99:A101"/>
    <mergeCell ref="B99:B101"/>
    <mergeCell ref="A81:A83"/>
    <mergeCell ref="B81:B83"/>
    <mergeCell ref="B108:B110"/>
    <mergeCell ref="A177:A179"/>
    <mergeCell ref="B177:B179"/>
    <mergeCell ref="A93:A95"/>
    <mergeCell ref="B93:B95"/>
    <mergeCell ref="A102:A104"/>
    <mergeCell ref="B102:B104"/>
    <mergeCell ref="A105:A107"/>
    <mergeCell ref="B105:B107"/>
    <mergeCell ref="A108:A110"/>
    <mergeCell ref="A126:A128"/>
    <mergeCell ref="B126:B128"/>
    <mergeCell ref="A129:A131"/>
    <mergeCell ref="B129:B131"/>
    <mergeCell ref="A132:A134"/>
    <mergeCell ref="B132:B134"/>
    <mergeCell ref="A147:A149"/>
    <mergeCell ref="B147:B149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2016-12-29T05:21:06Z</dcterms:modified>
</cp:coreProperties>
</file>