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oc\ПОСТАНОВЛЕНИЯ\внесен изм в программу №23 НОВАЯ РЕДАКЦИЯ\"/>
    </mc:Choice>
  </mc:AlternateContent>
  <bookViews>
    <workbookView xWindow="135" yWindow="165" windowWidth="16485" windowHeight="12150"/>
  </bookViews>
  <sheets>
    <sheet name="227 и 226" sheetId="12" r:id="rId1"/>
  </sheets>
  <calcPr calcId="152511"/>
</workbook>
</file>

<file path=xl/calcChain.xml><?xml version="1.0" encoding="utf-8"?>
<calcChain xmlns="http://schemas.openxmlformats.org/spreadsheetml/2006/main">
  <c r="I30" i="12" l="1"/>
  <c r="I26" i="12"/>
  <c r="I37" i="12" l="1"/>
  <c r="I34" i="12"/>
  <c r="I35" i="12"/>
  <c r="I36" i="12"/>
  <c r="I41" i="12"/>
  <c r="P39" i="12" l="1"/>
  <c r="P32" i="12"/>
  <c r="P28" i="12"/>
  <c r="P24" i="12"/>
  <c r="P38" i="12"/>
  <c r="P31" i="12"/>
  <c r="P27" i="12"/>
  <c r="P23" i="12"/>
  <c r="P18" i="12"/>
  <c r="P13" i="12"/>
  <c r="P12" i="12" s="1"/>
  <c r="O39" i="12" l="1"/>
  <c r="N39" i="12"/>
  <c r="M39" i="12"/>
  <c r="L39" i="12"/>
  <c r="K39" i="12"/>
  <c r="J39" i="12"/>
  <c r="I39" i="12" s="1"/>
  <c r="O38" i="12"/>
  <c r="N38" i="12"/>
  <c r="L38" i="12"/>
  <c r="K38" i="12"/>
  <c r="J38" i="12"/>
  <c r="O32" i="12"/>
  <c r="N32" i="12"/>
  <c r="N31" i="12" s="1"/>
  <c r="M32" i="12"/>
  <c r="M31" i="12" s="1"/>
  <c r="L32" i="12"/>
  <c r="K32" i="12"/>
  <c r="I32" i="12" s="1"/>
  <c r="J32" i="12"/>
  <c r="J31" i="12" s="1"/>
  <c r="L31" i="12"/>
  <c r="I27" i="12"/>
  <c r="O28" i="12"/>
  <c r="N28" i="12"/>
  <c r="M28" i="12"/>
  <c r="M27" i="12" s="1"/>
  <c r="L28" i="12"/>
  <c r="K28" i="12"/>
  <c r="J28" i="12"/>
  <c r="O27" i="12"/>
  <c r="L27" i="12"/>
  <c r="K27" i="12"/>
  <c r="J27" i="12"/>
  <c r="O24" i="12"/>
  <c r="O23" i="12" s="1"/>
  <c r="N24" i="12"/>
  <c r="M24" i="12"/>
  <c r="I24" i="12" s="1"/>
  <c r="N23" i="12"/>
  <c r="L23" i="12"/>
  <c r="K23" i="12"/>
  <c r="J23" i="12"/>
  <c r="M22" i="12"/>
  <c r="I22" i="12" s="1"/>
  <c r="M21" i="12"/>
  <c r="I21" i="12" s="1"/>
  <c r="O19" i="12"/>
  <c r="O18" i="12" s="1"/>
  <c r="N19" i="12"/>
  <c r="L19" i="12"/>
  <c r="N18" i="12"/>
  <c r="L18" i="12"/>
  <c r="K18" i="12"/>
  <c r="J18" i="12"/>
  <c r="M17" i="12"/>
  <c r="I17" i="12" s="1"/>
  <c r="M16" i="12"/>
  <c r="I16" i="12" s="1"/>
  <c r="M14" i="12"/>
  <c r="I14" i="12" s="1"/>
  <c r="I13" i="12" s="1"/>
  <c r="L14" i="12"/>
  <c r="O13" i="12"/>
  <c r="L13" i="12"/>
  <c r="L12" i="12" s="1"/>
  <c r="J13" i="12"/>
  <c r="M13" i="12" l="1"/>
  <c r="M23" i="12"/>
  <c r="I23" i="12" s="1"/>
  <c r="I28" i="12"/>
  <c r="K31" i="12"/>
  <c r="O31" i="12"/>
  <c r="J12" i="12"/>
  <c r="N12" i="12"/>
  <c r="M38" i="12"/>
  <c r="I38" i="12" s="1"/>
  <c r="M19" i="12"/>
  <c r="I31" i="12" l="1"/>
  <c r="K12" i="12"/>
  <c r="I12" i="12" s="1"/>
  <c r="O12" i="12"/>
  <c r="M18" i="12"/>
  <c r="M12" i="12" s="1"/>
  <c r="I19" i="12"/>
  <c r="I18" i="12" s="1"/>
</calcChain>
</file>

<file path=xl/sharedStrings.xml><?xml version="1.0" encoding="utf-8"?>
<sst xmlns="http://schemas.openxmlformats.org/spreadsheetml/2006/main" count="168" uniqueCount="108">
  <si>
    <t xml:space="preserve"> администрации МР «Княжпогостский» </t>
  </si>
  <si>
    <t>6. Ресурсное обеспечение реализации Программы</t>
  </si>
  <si>
    <t>Статус</t>
  </si>
  <si>
    <t>Наименование муниципальной программы, подпрограммы муниципальной программы, основного мероприятий</t>
  </si>
  <si>
    <t>Ответственный  исполнитель, соисполнители</t>
  </si>
  <si>
    <t>Код бюджетной классификации</t>
  </si>
  <si>
    <t>Расходы (тыс. руб.), годы</t>
  </si>
  <si>
    <t>ГРБС</t>
  </si>
  <si>
    <t>Рз,</t>
  </si>
  <si>
    <t>ПР</t>
  </si>
  <si>
    <t xml:space="preserve">Муниципальная программа </t>
  </si>
  <si>
    <t xml:space="preserve">Всего </t>
  </si>
  <si>
    <t xml:space="preserve">Ответственный исполнитель Управление делами администрации </t>
  </si>
  <si>
    <t xml:space="preserve">Соисполнитель иные органы администрации </t>
  </si>
  <si>
    <t>-</t>
  </si>
  <si>
    <t>Подпрограмма 1</t>
  </si>
  <si>
    <t xml:space="preserve">Основные мероприятия </t>
  </si>
  <si>
    <t>Ответственный исполнитель Управление делами администрации</t>
  </si>
  <si>
    <t xml:space="preserve">Подпрограмма 2 </t>
  </si>
  <si>
    <t xml:space="preserve">Подпрограмма 3 </t>
  </si>
  <si>
    <t>Подпрограмма 4</t>
  </si>
  <si>
    <t>Всего</t>
  </si>
  <si>
    <t>Соисполнитель</t>
  </si>
  <si>
    <t>Основные мероприятия</t>
  </si>
  <si>
    <t>Подпрограмма 5</t>
  </si>
  <si>
    <t>Основные мероприятия:</t>
  </si>
  <si>
    <t>Финансовое управление</t>
  </si>
  <si>
    <t xml:space="preserve">Управление делами администрации </t>
  </si>
  <si>
    <t xml:space="preserve">Основное мероприятие </t>
  </si>
  <si>
    <t>Подпрограмма 7</t>
  </si>
  <si>
    <t>Администрация МР «Княжпогостский»</t>
  </si>
  <si>
    <t>« Таблица 4.</t>
  </si>
  <si>
    <t>Развитие муниципального управления в муниципальном районе "Княжпогостский"</t>
  </si>
  <si>
    <t>2.2. Функционирование многофункционального центра</t>
  </si>
  <si>
    <t>0104</t>
  </si>
  <si>
    <t>200</t>
  </si>
  <si>
    <t>923</t>
  </si>
  <si>
    <t>600</t>
  </si>
  <si>
    <t>963</t>
  </si>
  <si>
    <t>Ответственный исполнительУправлению муниципальным имуществом, землями и природными ресурсами АМР «Княжпогостский»</t>
  </si>
  <si>
    <t>0113</t>
  </si>
  <si>
    <t>100;200;800</t>
  </si>
  <si>
    <t>992</t>
  </si>
  <si>
    <t>500</t>
  </si>
  <si>
    <t>1402</t>
  </si>
  <si>
    <t>0106</t>
  </si>
  <si>
    <t>КЦСР</t>
  </si>
  <si>
    <t>ВР</t>
  </si>
  <si>
    <t>в том числе по годам:</t>
  </si>
  <si>
    <t>07 1 0000</t>
  </si>
  <si>
    <t>07 2 0000</t>
  </si>
  <si>
    <t>07 1 0102</t>
  </si>
  <si>
    <t>07 1 0101</t>
  </si>
  <si>
    <t>07 2 0201</t>
  </si>
  <si>
    <t>07 3 0000</t>
  </si>
  <si>
    <t>07 2 0202</t>
  </si>
  <si>
    <t>Управление делами администрации</t>
  </si>
  <si>
    <t>Оптимизация деятельности органов местного самоуправления муниципального района «Княжпогостский»</t>
  </si>
  <si>
    <t>Развитие кадрового потенциала системы муниципального управления муниципальном районе «Княжпогостский»</t>
  </si>
  <si>
    <t>07 3 0301</t>
  </si>
  <si>
    <t xml:space="preserve">Управление муниципальным имуществом муниципального района «Княжпогостский» </t>
  </si>
  <si>
    <t>07 4 0000</t>
  </si>
  <si>
    <t>07 4 0405</t>
  </si>
  <si>
    <t>УМИЗиПР администрации МР "Княжпогостский"</t>
  </si>
  <si>
    <t>Управление муниципальными финансами</t>
  </si>
  <si>
    <t>07 5 0000</t>
  </si>
  <si>
    <t>07 5 0505</t>
  </si>
  <si>
    <t>07 5 7311</t>
  </si>
  <si>
    <t>07 5 0601</t>
  </si>
  <si>
    <t xml:space="preserve"> Обеспечение реализации муниципальной программы</t>
  </si>
  <si>
    <t>07 7 0000</t>
  </si>
  <si>
    <t>07 7 0701</t>
  </si>
  <si>
    <t>Ответственный исполнитель АМР "Княжпогостский"</t>
  </si>
  <si>
    <t xml:space="preserve">Ответственный исполнитель Финансовое управление администрации </t>
  </si>
  <si>
    <t>до 2015 года</t>
  </si>
  <si>
    <t>после 2015 года</t>
  </si>
  <si>
    <t>07 1 1А 00000</t>
  </si>
  <si>
    <t>07 1 1Б 00000</t>
  </si>
  <si>
    <t>07 1 00 00000</t>
  </si>
  <si>
    <t>07 0 0000</t>
  </si>
  <si>
    <t>07 0 00 00000</t>
  </si>
  <si>
    <t>07 2 2А 00000</t>
  </si>
  <si>
    <t>07 2 2 Б 00000</t>
  </si>
  <si>
    <t>07 2 00 00000</t>
  </si>
  <si>
    <t>07 3 3А 00000</t>
  </si>
  <si>
    <t>07 3 00 00000</t>
  </si>
  <si>
    <t>07 4 4Д 00000</t>
  </si>
  <si>
    <t>07 4 00 00000</t>
  </si>
  <si>
    <t>07 5 5А 73110</t>
  </si>
  <si>
    <t>07 5 5Д 00000</t>
  </si>
  <si>
    <t>07 5 5Е 00000</t>
  </si>
  <si>
    <t>07 5 00 00000</t>
  </si>
  <si>
    <t>07 7 7А 00000</t>
  </si>
  <si>
    <t>07 7 00 00000</t>
  </si>
  <si>
    <t xml:space="preserve">3.1. Организация обучения лиц, замещающих муниципальные должности в муниципальном районе «Княжпогостский»  и лиц включённых в кадровый резерв управленческих кадров муниципального района «Княжпогостский» </t>
  </si>
  <si>
    <t>5.7.  Выравнивание бюджетной обеспеченности муниципальных районов и поселений из регионального фонда финансовой поддержки</t>
  </si>
  <si>
    <t>5.6.  Руководство и управление в сфере финансов</t>
  </si>
  <si>
    <t>5.5.  Сбалансированность бюджетов поселений</t>
  </si>
  <si>
    <t>7.7.  Руководство и управление в сфере установленных функций органов местного самоуправления</t>
  </si>
  <si>
    <t xml:space="preserve">1.2. Организация размещения информационных материалов </t>
  </si>
  <si>
    <t xml:space="preserve">1.1. Введение новых рубрик, вкладок, баннеров </t>
  </si>
  <si>
    <t>1 .Развитие системы открытого муниципалитета в органах местного самоуправления муниципального района «Княжпогостский»</t>
  </si>
  <si>
    <t>2.1. Обеспечение организационных, разъяснительных правовых и иных мер</t>
  </si>
  <si>
    <t>4.5. Руководство и управление в сфере реализации подпрограммы</t>
  </si>
  <si>
    <t>07 5 5 Ж 00000</t>
  </si>
  <si>
    <t>5.8.  Выравнивание бюджетной обеспеченности поселений из районного фонда финансовой поддержки</t>
  </si>
  <si>
    <t>Приложение  № 1 к постановлению</t>
  </si>
  <si>
    <t xml:space="preserve">от 13.02.2018 г. г. №51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</si>
</sst>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1" fillId="0" borderId="0" xfId="0" applyFont="1" applyFill="1" applyAlignment="1">
      <alignment horizontal="center" vertical="center"/>
    </xf>
    <xf numFmtId="0" fontId="3" fillId="0" borderId="0" xfId="0" applyFont="1" applyFill="1"/>
    <xf numFmtId="0" fontId="3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49" fontId="1" fillId="2" borderId="11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49" fontId="1" fillId="2" borderId="12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4" fontId="1" fillId="3" borderId="11" xfId="0" applyNumberFormat="1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2" borderId="15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6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 vertical="center" wrapText="1"/>
    </xf>
    <xf numFmtId="164" fontId="1" fillId="0" borderId="13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164" fontId="1" fillId="3" borderId="20" xfId="0" applyNumberFormat="1" applyFont="1" applyFill="1" applyBorder="1" applyAlignment="1">
      <alignment horizontal="center" vertical="center" wrapText="1"/>
    </xf>
    <xf numFmtId="164" fontId="2" fillId="2" borderId="20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vertical="center" wrapText="1"/>
    </xf>
    <xf numFmtId="164" fontId="1" fillId="2" borderId="22" xfId="0" applyNumberFormat="1" applyFont="1" applyFill="1" applyBorder="1" applyAlignment="1">
      <alignment horizontal="center" vertical="center" wrapText="1"/>
    </xf>
    <xf numFmtId="164" fontId="1" fillId="0" borderId="20" xfId="0" applyNumberFormat="1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3" xfId="0" applyNumberFormat="1" applyFont="1" applyFill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>
      <alignment horizontal="center"/>
    </xf>
    <xf numFmtId="0" fontId="6" fillId="0" borderId="9" xfId="0" applyNumberFormat="1" applyFont="1" applyFill="1" applyBorder="1" applyAlignment="1">
      <alignment horizontal="center"/>
    </xf>
    <xf numFmtId="0" fontId="6" fillId="0" borderId="19" xfId="0" applyNumberFormat="1" applyFont="1" applyFill="1" applyBorder="1" applyAlignment="1">
      <alignment horizontal="center"/>
    </xf>
    <xf numFmtId="0" fontId="6" fillId="0" borderId="14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164" fontId="5" fillId="0" borderId="14" xfId="0" applyNumberFormat="1" applyFont="1" applyFill="1" applyBorder="1" applyAlignment="1">
      <alignment horizontal="center"/>
    </xf>
    <xf numFmtId="164" fontId="5" fillId="2" borderId="14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164" fontId="1" fillId="0" borderId="12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164" fontId="1" fillId="0" borderId="14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164" fontId="5" fillId="0" borderId="0" xfId="0" applyNumberFormat="1" applyFont="1" applyFill="1"/>
    <xf numFmtId="0" fontId="1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0" xfId="0" applyFont="1" applyFill="1" applyAlignment="1">
      <alignment horizontal="right" vertical="center"/>
    </xf>
    <xf numFmtId="0" fontId="1" fillId="4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zoomScale="57" zoomScaleNormal="57" workbookViewId="0">
      <selection activeCell="Q14" sqref="Q14"/>
    </sheetView>
  </sheetViews>
  <sheetFormatPr defaultRowHeight="15" x14ac:dyDescent="0.25"/>
  <cols>
    <col min="1" max="1" width="30.28515625" style="17" customWidth="1"/>
    <col min="2" max="2" width="56.85546875" style="17" customWidth="1"/>
    <col min="3" max="3" width="41.7109375" style="17" customWidth="1"/>
    <col min="4" max="4" width="9.85546875" style="17" customWidth="1"/>
    <col min="5" max="5" width="9.140625" style="17"/>
    <col min="6" max="6" width="13.7109375" style="17" customWidth="1"/>
    <col min="7" max="7" width="18.7109375" style="17" customWidth="1"/>
    <col min="8" max="8" width="15.28515625" style="17" customWidth="1"/>
    <col min="9" max="9" width="13.7109375" style="17" customWidth="1"/>
    <col min="10" max="10" width="16.28515625" style="17" customWidth="1"/>
    <col min="11" max="11" width="13" style="17" customWidth="1"/>
    <col min="12" max="13" width="16.140625" style="17" customWidth="1"/>
    <col min="14" max="15" width="13.85546875" style="17" customWidth="1"/>
    <col min="16" max="16" width="15" style="17" customWidth="1"/>
    <col min="17" max="17" width="14" style="17" customWidth="1"/>
    <col min="18" max="16384" width="9.140625" style="17"/>
  </cols>
  <sheetData>
    <row r="1" spans="1:17" ht="15.75" x14ac:dyDescent="0.25">
      <c r="A1" s="101" t="s">
        <v>106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</row>
    <row r="2" spans="1:17" ht="15.75" x14ac:dyDescent="0.25">
      <c r="A2" s="101" t="s">
        <v>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7" ht="15.75" x14ac:dyDescent="0.25">
      <c r="A3" s="102" t="s">
        <v>107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</row>
    <row r="4" spans="1:17" ht="15.75" x14ac:dyDescent="0.25">
      <c r="A4" s="48"/>
    </row>
    <row r="5" spans="1:17" ht="15.75" x14ac:dyDescent="0.25">
      <c r="A5" s="101" t="s">
        <v>31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48"/>
    </row>
    <row r="6" spans="1:17" ht="15.75" x14ac:dyDescent="0.25">
      <c r="A6" s="103" t="s">
        <v>1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49"/>
    </row>
    <row r="7" spans="1:17" ht="16.5" thickBot="1" x14ac:dyDescent="0.3">
      <c r="A7" s="18"/>
    </row>
    <row r="8" spans="1:17" ht="16.5" customHeight="1" thickBot="1" x14ac:dyDescent="0.3">
      <c r="A8" s="106" t="s">
        <v>2</v>
      </c>
      <c r="B8" s="106" t="s">
        <v>3</v>
      </c>
      <c r="C8" s="106" t="s">
        <v>4</v>
      </c>
      <c r="D8" s="98" t="s">
        <v>5</v>
      </c>
      <c r="E8" s="99"/>
      <c r="F8" s="99"/>
      <c r="G8" s="99"/>
      <c r="H8" s="125"/>
      <c r="I8" s="98" t="s">
        <v>6</v>
      </c>
      <c r="J8" s="99"/>
      <c r="K8" s="99"/>
      <c r="L8" s="99"/>
      <c r="M8" s="99"/>
      <c r="N8" s="99"/>
      <c r="O8" s="99"/>
      <c r="P8" s="100"/>
    </row>
    <row r="9" spans="1:17" ht="16.5" customHeight="1" thickBot="1" x14ac:dyDescent="0.3">
      <c r="A9" s="124"/>
      <c r="B9" s="124"/>
      <c r="C9" s="124"/>
      <c r="D9" s="106" t="s">
        <v>7</v>
      </c>
      <c r="E9" s="1" t="s">
        <v>8</v>
      </c>
      <c r="F9" s="108" t="s">
        <v>46</v>
      </c>
      <c r="G9" s="109"/>
      <c r="H9" s="106" t="s">
        <v>47</v>
      </c>
      <c r="I9" s="107" t="s">
        <v>21</v>
      </c>
      <c r="J9" s="98" t="s">
        <v>48</v>
      </c>
      <c r="K9" s="99"/>
      <c r="L9" s="99"/>
      <c r="M9" s="99"/>
      <c r="N9" s="99"/>
      <c r="O9" s="99"/>
      <c r="P9" s="100"/>
    </row>
    <row r="10" spans="1:17" ht="16.5" thickBot="1" x14ac:dyDescent="0.3">
      <c r="A10" s="107"/>
      <c r="B10" s="107"/>
      <c r="C10" s="107"/>
      <c r="D10" s="107"/>
      <c r="E10" s="2" t="s">
        <v>9</v>
      </c>
      <c r="F10" s="20" t="s">
        <v>74</v>
      </c>
      <c r="G10" s="20" t="s">
        <v>75</v>
      </c>
      <c r="H10" s="107"/>
      <c r="I10" s="110"/>
      <c r="J10" s="50">
        <v>2014</v>
      </c>
      <c r="K10" s="50">
        <v>2015</v>
      </c>
      <c r="L10" s="96">
        <v>2016</v>
      </c>
      <c r="M10" s="50">
        <v>2017</v>
      </c>
      <c r="N10" s="50">
        <v>2018</v>
      </c>
      <c r="O10" s="50">
        <v>2019</v>
      </c>
      <c r="P10" s="67">
        <v>2020</v>
      </c>
    </row>
    <row r="11" spans="1:17" s="19" customFormat="1" ht="15.75" customHeight="1" thickBot="1" x14ac:dyDescent="0.25">
      <c r="A11" s="3">
        <v>1</v>
      </c>
      <c r="B11" s="4">
        <v>2</v>
      </c>
      <c r="C11" s="4">
        <v>3</v>
      </c>
      <c r="D11" s="4">
        <v>4</v>
      </c>
      <c r="E11" s="4">
        <v>5</v>
      </c>
      <c r="F11" s="122">
        <v>6</v>
      </c>
      <c r="G11" s="123"/>
      <c r="H11" s="4">
        <v>7</v>
      </c>
      <c r="I11" s="4">
        <v>8</v>
      </c>
      <c r="J11" s="4">
        <v>9</v>
      </c>
      <c r="K11" s="4">
        <v>10</v>
      </c>
      <c r="L11" s="4">
        <v>11</v>
      </c>
      <c r="M11" s="4">
        <v>12</v>
      </c>
      <c r="N11" s="4">
        <v>13</v>
      </c>
      <c r="O11" s="4">
        <v>14</v>
      </c>
      <c r="P11" s="79">
        <v>15</v>
      </c>
    </row>
    <row r="12" spans="1:17" ht="42" customHeight="1" thickBot="1" x14ac:dyDescent="0.3">
      <c r="A12" s="41" t="s">
        <v>10</v>
      </c>
      <c r="B12" s="42" t="s">
        <v>32</v>
      </c>
      <c r="C12" s="43" t="s">
        <v>11</v>
      </c>
      <c r="D12" s="44"/>
      <c r="E12" s="44"/>
      <c r="F12" s="45" t="s">
        <v>79</v>
      </c>
      <c r="G12" s="45" t="s">
        <v>80</v>
      </c>
      <c r="H12" s="44"/>
      <c r="I12" s="51">
        <f>SUM(J12:P12)</f>
        <v>573436.51467000006</v>
      </c>
      <c r="J12" s="52">
        <f t="shared" ref="J12:P12" si="0">J13+J18+J23+J27+J31+J38</f>
        <v>98620.270999999993</v>
      </c>
      <c r="K12" s="52">
        <f t="shared" si="0"/>
        <v>82998.675000000003</v>
      </c>
      <c r="L12" s="52">
        <f>L13+L18+L23+L27+L31+L38</f>
        <v>90907.59599999999</v>
      </c>
      <c r="M12" s="52">
        <f t="shared" si="0"/>
        <v>75180.848670000007</v>
      </c>
      <c r="N12" s="52">
        <f t="shared" si="0"/>
        <v>80395.728000000003</v>
      </c>
      <c r="O12" s="68">
        <f t="shared" si="0"/>
        <v>72593.497999999992</v>
      </c>
      <c r="P12" s="92">
        <f t="shared" si="0"/>
        <v>72739.898000000001</v>
      </c>
      <c r="Q12" s="97"/>
    </row>
    <row r="13" spans="1:17" ht="15.75" x14ac:dyDescent="0.25">
      <c r="A13" s="111" t="s">
        <v>15</v>
      </c>
      <c r="B13" s="114" t="s">
        <v>101</v>
      </c>
      <c r="C13" s="13" t="s">
        <v>11</v>
      </c>
      <c r="D13" s="14">
        <v>923</v>
      </c>
      <c r="E13" s="14"/>
      <c r="F13" s="27" t="s">
        <v>49</v>
      </c>
      <c r="G13" s="27" t="s">
        <v>78</v>
      </c>
      <c r="H13" s="14"/>
      <c r="I13" s="53">
        <f>I14</f>
        <v>30</v>
      </c>
      <c r="J13" s="54">
        <f>J14</f>
        <v>10</v>
      </c>
      <c r="K13" s="54">
        <v>0</v>
      </c>
      <c r="L13" s="54">
        <f>L14</f>
        <v>0</v>
      </c>
      <c r="M13" s="54">
        <f>M14</f>
        <v>0</v>
      </c>
      <c r="N13" s="54">
        <v>10</v>
      </c>
      <c r="O13" s="69">
        <f>O14</f>
        <v>10</v>
      </c>
      <c r="P13" s="53">
        <f>P14</f>
        <v>0</v>
      </c>
    </row>
    <row r="14" spans="1:17" ht="32.25" thickBot="1" x14ac:dyDescent="0.3">
      <c r="A14" s="112"/>
      <c r="B14" s="115"/>
      <c r="C14" s="30" t="s">
        <v>12</v>
      </c>
      <c r="D14" s="38"/>
      <c r="E14" s="38"/>
      <c r="F14" s="38"/>
      <c r="G14" s="38"/>
      <c r="H14" s="38"/>
      <c r="I14" s="55">
        <f>SUM(J14:O14)</f>
        <v>30</v>
      </c>
      <c r="J14" s="56">
        <v>10</v>
      </c>
      <c r="K14" s="56">
        <v>0</v>
      </c>
      <c r="L14" s="56">
        <f>L16+L17</f>
        <v>0</v>
      </c>
      <c r="M14" s="56">
        <f>M16+M17</f>
        <v>0</v>
      </c>
      <c r="N14" s="56">
        <v>10</v>
      </c>
      <c r="O14" s="70">
        <v>10</v>
      </c>
      <c r="P14" s="80"/>
    </row>
    <row r="15" spans="1:17" ht="32.25" thickBot="1" x14ac:dyDescent="0.3">
      <c r="A15" s="113"/>
      <c r="B15" s="116"/>
      <c r="C15" s="32" t="s">
        <v>13</v>
      </c>
      <c r="D15" s="39" t="s">
        <v>14</v>
      </c>
      <c r="E15" s="39" t="s">
        <v>14</v>
      </c>
      <c r="F15" s="39" t="s">
        <v>14</v>
      </c>
      <c r="G15" s="39"/>
      <c r="H15" s="39" t="s">
        <v>14</v>
      </c>
      <c r="I15" s="57" t="s">
        <v>14</v>
      </c>
      <c r="J15" s="58" t="s">
        <v>14</v>
      </c>
      <c r="K15" s="58" t="s">
        <v>14</v>
      </c>
      <c r="L15" s="58" t="s">
        <v>14</v>
      </c>
      <c r="M15" s="58" t="s">
        <v>14</v>
      </c>
      <c r="N15" s="58" t="s">
        <v>14</v>
      </c>
      <c r="O15" s="71" t="s">
        <v>14</v>
      </c>
      <c r="P15" s="81"/>
    </row>
    <row r="16" spans="1:17" ht="31.5" x14ac:dyDescent="0.25">
      <c r="A16" s="117" t="s">
        <v>16</v>
      </c>
      <c r="B16" s="8" t="s">
        <v>100</v>
      </c>
      <c r="C16" s="8" t="s">
        <v>17</v>
      </c>
      <c r="D16" s="21">
        <v>923</v>
      </c>
      <c r="E16" s="10" t="s">
        <v>34</v>
      </c>
      <c r="F16" s="10" t="s">
        <v>52</v>
      </c>
      <c r="G16" s="10" t="s">
        <v>76</v>
      </c>
      <c r="H16" s="9">
        <v>200</v>
      </c>
      <c r="I16" s="59">
        <f>SUM(J16:O16)</f>
        <v>15</v>
      </c>
      <c r="J16" s="59">
        <v>5</v>
      </c>
      <c r="K16" s="59">
        <v>0</v>
      </c>
      <c r="L16" s="59">
        <v>0</v>
      </c>
      <c r="M16" s="59">
        <f>5-5</f>
        <v>0</v>
      </c>
      <c r="N16" s="59">
        <v>5</v>
      </c>
      <c r="O16" s="72">
        <v>5</v>
      </c>
      <c r="P16" s="82">
        <v>0</v>
      </c>
    </row>
    <row r="17" spans="1:16" ht="32.25" thickBot="1" x14ac:dyDescent="0.3">
      <c r="A17" s="118"/>
      <c r="B17" s="6" t="s">
        <v>99</v>
      </c>
      <c r="C17" s="6" t="s">
        <v>17</v>
      </c>
      <c r="D17" s="22">
        <v>923</v>
      </c>
      <c r="E17" s="11" t="s">
        <v>34</v>
      </c>
      <c r="F17" s="11" t="s">
        <v>51</v>
      </c>
      <c r="G17" s="11" t="s">
        <v>77</v>
      </c>
      <c r="H17" s="11" t="s">
        <v>35</v>
      </c>
      <c r="I17" s="60">
        <f>SUM(J17:O17)</f>
        <v>15</v>
      </c>
      <c r="J17" s="60">
        <v>5</v>
      </c>
      <c r="K17" s="60">
        <v>0</v>
      </c>
      <c r="L17" s="60">
        <v>0</v>
      </c>
      <c r="M17" s="60">
        <f>5-5</f>
        <v>0</v>
      </c>
      <c r="N17" s="60">
        <v>5</v>
      </c>
      <c r="O17" s="73">
        <v>5</v>
      </c>
      <c r="P17" s="83"/>
    </row>
    <row r="18" spans="1:16" ht="16.5" thickBot="1" x14ac:dyDescent="0.3">
      <c r="A18" s="119" t="s">
        <v>18</v>
      </c>
      <c r="B18" s="114" t="s">
        <v>57</v>
      </c>
      <c r="C18" s="13" t="s">
        <v>11</v>
      </c>
      <c r="D18" s="28" t="s">
        <v>36</v>
      </c>
      <c r="E18" s="27"/>
      <c r="F18" s="27" t="s">
        <v>50</v>
      </c>
      <c r="G18" s="27" t="s">
        <v>83</v>
      </c>
      <c r="H18" s="27"/>
      <c r="I18" s="54">
        <f t="shared" ref="I18:P18" si="1">I19</f>
        <v>4036.0876699999999</v>
      </c>
      <c r="J18" s="54">
        <f t="shared" si="1"/>
        <v>7.6</v>
      </c>
      <c r="K18" s="54">
        <f t="shared" si="1"/>
        <v>1047.5</v>
      </c>
      <c r="L18" s="54">
        <f t="shared" si="1"/>
        <v>2955</v>
      </c>
      <c r="M18" s="54">
        <f t="shared" si="1"/>
        <v>5.9876700000000014</v>
      </c>
      <c r="N18" s="54">
        <f t="shared" si="1"/>
        <v>10</v>
      </c>
      <c r="O18" s="69">
        <f t="shared" si="1"/>
        <v>10</v>
      </c>
      <c r="P18" s="91">
        <f t="shared" si="1"/>
        <v>0</v>
      </c>
    </row>
    <row r="19" spans="1:16" ht="32.25" thickBot="1" x14ac:dyDescent="0.3">
      <c r="A19" s="120"/>
      <c r="B19" s="115"/>
      <c r="C19" s="30" t="s">
        <v>12</v>
      </c>
      <c r="D19" s="30"/>
      <c r="E19" s="38"/>
      <c r="F19" s="38"/>
      <c r="G19" s="38"/>
      <c r="H19" s="38"/>
      <c r="I19" s="56">
        <f>SUM(J19:O19)</f>
        <v>4036.0876699999999</v>
      </c>
      <c r="J19" s="56">
        <v>7.6</v>
      </c>
      <c r="K19" s="56">
        <v>1047.5</v>
      </c>
      <c r="L19" s="56">
        <f>L21+L22</f>
        <v>2955</v>
      </c>
      <c r="M19" s="56">
        <f>M21+M22</f>
        <v>5.9876700000000014</v>
      </c>
      <c r="N19" s="56">
        <f>N21+N22</f>
        <v>10</v>
      </c>
      <c r="O19" s="70">
        <f>O21+O22</f>
        <v>10</v>
      </c>
      <c r="P19" s="81"/>
    </row>
    <row r="20" spans="1:16" ht="32.25" thickBot="1" x14ac:dyDescent="0.3">
      <c r="A20" s="121"/>
      <c r="B20" s="116"/>
      <c r="C20" s="32" t="s">
        <v>13</v>
      </c>
      <c r="D20" s="40" t="s">
        <v>14</v>
      </c>
      <c r="E20" s="39" t="s">
        <v>14</v>
      </c>
      <c r="F20" s="39" t="s">
        <v>14</v>
      </c>
      <c r="G20" s="39"/>
      <c r="H20" s="39" t="s">
        <v>14</v>
      </c>
      <c r="I20" s="58" t="s">
        <v>14</v>
      </c>
      <c r="J20" s="58" t="s">
        <v>14</v>
      </c>
      <c r="K20" s="58" t="s">
        <v>14</v>
      </c>
      <c r="L20" s="58" t="s">
        <v>14</v>
      </c>
      <c r="M20" s="58" t="s">
        <v>14</v>
      </c>
      <c r="N20" s="58" t="s">
        <v>14</v>
      </c>
      <c r="O20" s="71" t="s">
        <v>14</v>
      </c>
      <c r="P20" s="81"/>
    </row>
    <row r="21" spans="1:16" ht="32.25" thickBot="1" x14ac:dyDescent="0.3">
      <c r="A21" s="104" t="s">
        <v>16</v>
      </c>
      <c r="B21" s="8" t="s">
        <v>102</v>
      </c>
      <c r="C21" s="8" t="s">
        <v>27</v>
      </c>
      <c r="D21" s="23" t="s">
        <v>36</v>
      </c>
      <c r="E21" s="10" t="s">
        <v>34</v>
      </c>
      <c r="F21" s="10" t="s">
        <v>53</v>
      </c>
      <c r="G21" s="10" t="s">
        <v>81</v>
      </c>
      <c r="H21" s="10" t="s">
        <v>35</v>
      </c>
      <c r="I21" s="59">
        <f>SUM(J21:O21)</f>
        <v>27.6</v>
      </c>
      <c r="J21" s="59">
        <v>7.6</v>
      </c>
      <c r="K21" s="59">
        <v>0</v>
      </c>
      <c r="L21" s="59">
        <v>0</v>
      </c>
      <c r="M21" s="59">
        <f>5-5</f>
        <v>0</v>
      </c>
      <c r="N21" s="59">
        <v>10</v>
      </c>
      <c r="O21" s="72">
        <v>10</v>
      </c>
      <c r="P21" s="81"/>
    </row>
    <row r="22" spans="1:16" ht="16.5" thickBot="1" x14ac:dyDescent="0.3">
      <c r="A22" s="105"/>
      <c r="B22" s="6" t="s">
        <v>33</v>
      </c>
      <c r="C22" s="6" t="s">
        <v>27</v>
      </c>
      <c r="D22" s="24" t="s">
        <v>36</v>
      </c>
      <c r="E22" s="11" t="s">
        <v>40</v>
      </c>
      <c r="F22" s="11" t="s">
        <v>55</v>
      </c>
      <c r="G22" s="11" t="s">
        <v>82</v>
      </c>
      <c r="H22" s="11" t="s">
        <v>37</v>
      </c>
      <c r="I22" s="60">
        <f>SUM(J22:O22)</f>
        <v>4008.48767</v>
      </c>
      <c r="J22" s="60">
        <v>0</v>
      </c>
      <c r="K22" s="60">
        <v>1047.5</v>
      </c>
      <c r="L22" s="60">
        <v>2955</v>
      </c>
      <c r="M22" s="60">
        <f>50-44.01233</f>
        <v>5.9876700000000014</v>
      </c>
      <c r="N22" s="60">
        <v>0</v>
      </c>
      <c r="O22" s="73">
        <v>0</v>
      </c>
      <c r="P22" s="84"/>
    </row>
    <row r="23" spans="1:16" ht="15.75" x14ac:dyDescent="0.25">
      <c r="A23" s="119" t="s">
        <v>19</v>
      </c>
      <c r="B23" s="114" t="s">
        <v>58</v>
      </c>
      <c r="C23" s="13" t="s">
        <v>11</v>
      </c>
      <c r="D23" s="27" t="s">
        <v>36</v>
      </c>
      <c r="E23" s="27"/>
      <c r="F23" s="27" t="s">
        <v>54</v>
      </c>
      <c r="G23" s="27" t="s">
        <v>85</v>
      </c>
      <c r="H23" s="28"/>
      <c r="I23" s="54">
        <f>SUM(J23:P23)</f>
        <v>150.654</v>
      </c>
      <c r="J23" s="54">
        <f t="shared" ref="J23:P23" si="2">J24</f>
        <v>52</v>
      </c>
      <c r="K23" s="54">
        <f t="shared" si="2"/>
        <v>3.8</v>
      </c>
      <c r="L23" s="54">
        <f t="shared" si="2"/>
        <v>14.853999999999999</v>
      </c>
      <c r="M23" s="54">
        <f t="shared" si="2"/>
        <v>20</v>
      </c>
      <c r="N23" s="54">
        <f t="shared" si="2"/>
        <v>20</v>
      </c>
      <c r="O23" s="69">
        <f t="shared" si="2"/>
        <v>20</v>
      </c>
      <c r="P23" s="87">
        <f t="shared" si="2"/>
        <v>20</v>
      </c>
    </row>
    <row r="24" spans="1:16" ht="31.5" x14ac:dyDescent="0.25">
      <c r="A24" s="120"/>
      <c r="B24" s="115"/>
      <c r="C24" s="30" t="s">
        <v>12</v>
      </c>
      <c r="D24" s="38"/>
      <c r="E24" s="38"/>
      <c r="F24" s="38"/>
      <c r="G24" s="38"/>
      <c r="H24" s="30"/>
      <c r="I24" s="56">
        <f>SUM(J24:P24)</f>
        <v>150.654</v>
      </c>
      <c r="J24" s="56">
        <v>52</v>
      </c>
      <c r="K24" s="56">
        <v>3.8</v>
      </c>
      <c r="L24" s="56">
        <v>14.853999999999999</v>
      </c>
      <c r="M24" s="56">
        <f>M26</f>
        <v>20</v>
      </c>
      <c r="N24" s="56">
        <f>N26</f>
        <v>20</v>
      </c>
      <c r="O24" s="70">
        <f>O26</f>
        <v>20</v>
      </c>
      <c r="P24" s="55">
        <f>P26</f>
        <v>20</v>
      </c>
    </row>
    <row r="25" spans="1:16" ht="32.25" thickBot="1" x14ac:dyDescent="0.3">
      <c r="A25" s="121"/>
      <c r="B25" s="116"/>
      <c r="C25" s="32" t="s">
        <v>13</v>
      </c>
      <c r="D25" s="39"/>
      <c r="E25" s="39"/>
      <c r="F25" s="39"/>
      <c r="G25" s="39"/>
      <c r="H25" s="40"/>
      <c r="I25" s="58" t="s">
        <v>14</v>
      </c>
      <c r="J25" s="58" t="s">
        <v>14</v>
      </c>
      <c r="K25" s="58" t="s">
        <v>14</v>
      </c>
      <c r="L25" s="58" t="s">
        <v>14</v>
      </c>
      <c r="M25" s="58" t="s">
        <v>14</v>
      </c>
      <c r="N25" s="58" t="s">
        <v>14</v>
      </c>
      <c r="O25" s="71" t="s">
        <v>14</v>
      </c>
      <c r="P25" s="85"/>
    </row>
    <row r="26" spans="1:16" ht="79.5" thickBot="1" x14ac:dyDescent="0.3">
      <c r="A26" s="47" t="s">
        <v>16</v>
      </c>
      <c r="B26" s="7" t="s">
        <v>94</v>
      </c>
      <c r="C26" s="7" t="s">
        <v>56</v>
      </c>
      <c r="D26" s="12" t="s">
        <v>36</v>
      </c>
      <c r="E26" s="12" t="s">
        <v>34</v>
      </c>
      <c r="F26" s="12" t="s">
        <v>59</v>
      </c>
      <c r="G26" s="12" t="s">
        <v>84</v>
      </c>
      <c r="H26" s="12" t="s">
        <v>35</v>
      </c>
      <c r="I26" s="61">
        <f>SUM(J26:P26)</f>
        <v>150.654</v>
      </c>
      <c r="J26" s="61">
        <v>52</v>
      </c>
      <c r="K26" s="61">
        <v>3.8</v>
      </c>
      <c r="L26" s="61">
        <v>14.853999999999999</v>
      </c>
      <c r="M26" s="61">
        <v>20</v>
      </c>
      <c r="N26" s="61">
        <v>20</v>
      </c>
      <c r="O26" s="74">
        <v>20</v>
      </c>
      <c r="P26" s="89">
        <v>20</v>
      </c>
    </row>
    <row r="27" spans="1:16" ht="15.75" x14ac:dyDescent="0.25">
      <c r="A27" s="119" t="s">
        <v>20</v>
      </c>
      <c r="B27" s="114" t="s">
        <v>60</v>
      </c>
      <c r="C27" s="13" t="s">
        <v>21</v>
      </c>
      <c r="D27" s="27" t="s">
        <v>38</v>
      </c>
      <c r="E27" s="27"/>
      <c r="F27" s="27" t="s">
        <v>61</v>
      </c>
      <c r="G27" s="27" t="s">
        <v>87</v>
      </c>
      <c r="H27" s="27"/>
      <c r="I27" s="54">
        <f>I30</f>
        <v>34352.455999999998</v>
      </c>
      <c r="J27" s="54">
        <f>J30</f>
        <v>5163.2929999999997</v>
      </c>
      <c r="K27" s="54">
        <f>K30</f>
        <v>4814.5559999999996</v>
      </c>
      <c r="L27" s="54">
        <f t="shared" ref="L27:P27" si="3">L30</f>
        <v>4769.24</v>
      </c>
      <c r="M27" s="54">
        <f>M28</f>
        <v>4959.3670000000002</v>
      </c>
      <c r="N27" s="54">
        <v>4946</v>
      </c>
      <c r="O27" s="69">
        <f t="shared" si="3"/>
        <v>4850</v>
      </c>
      <c r="P27" s="87">
        <f t="shared" si="3"/>
        <v>4850</v>
      </c>
    </row>
    <row r="28" spans="1:16" ht="73.5" customHeight="1" x14ac:dyDescent="0.25">
      <c r="A28" s="120"/>
      <c r="B28" s="115"/>
      <c r="C28" s="36" t="s">
        <v>39</v>
      </c>
      <c r="D28" s="37"/>
      <c r="E28" s="37"/>
      <c r="F28" s="37"/>
      <c r="G28" s="31"/>
      <c r="H28" s="31"/>
      <c r="I28" s="56">
        <f>SUM(J28:P28)</f>
        <v>34352.455999999998</v>
      </c>
      <c r="J28" s="55">
        <f t="shared" ref="J28:P28" si="4">J30</f>
        <v>5163.2929999999997</v>
      </c>
      <c r="K28" s="55">
        <f t="shared" si="4"/>
        <v>4814.5559999999996</v>
      </c>
      <c r="L28" s="55">
        <f t="shared" si="4"/>
        <v>4769.24</v>
      </c>
      <c r="M28" s="55">
        <f t="shared" si="4"/>
        <v>4959.3670000000002</v>
      </c>
      <c r="N28" s="55">
        <f t="shared" si="4"/>
        <v>4946</v>
      </c>
      <c r="O28" s="75">
        <f t="shared" si="4"/>
        <v>4850</v>
      </c>
      <c r="P28" s="55">
        <f t="shared" si="4"/>
        <v>4850</v>
      </c>
    </row>
    <row r="29" spans="1:16" ht="30" customHeight="1" thickBot="1" x14ac:dyDescent="0.3">
      <c r="A29" s="121"/>
      <c r="B29" s="116"/>
      <c r="C29" s="32" t="s">
        <v>22</v>
      </c>
      <c r="D29" s="33"/>
      <c r="E29" s="33"/>
      <c r="F29" s="33"/>
      <c r="G29" s="33"/>
      <c r="H29" s="32"/>
      <c r="I29" s="58"/>
      <c r="J29" s="58"/>
      <c r="K29" s="58"/>
      <c r="L29" s="58"/>
      <c r="M29" s="58"/>
      <c r="N29" s="58"/>
      <c r="O29" s="71"/>
      <c r="P29" s="85"/>
    </row>
    <row r="30" spans="1:16" ht="32.25" thickBot="1" x14ac:dyDescent="0.3">
      <c r="A30" s="46" t="s">
        <v>23</v>
      </c>
      <c r="B30" s="7" t="s">
        <v>103</v>
      </c>
      <c r="C30" s="7" t="s">
        <v>63</v>
      </c>
      <c r="D30" s="12">
        <v>963</v>
      </c>
      <c r="E30" s="12" t="s">
        <v>40</v>
      </c>
      <c r="F30" s="12" t="s">
        <v>62</v>
      </c>
      <c r="G30" s="12" t="s">
        <v>86</v>
      </c>
      <c r="H30" s="12" t="s">
        <v>41</v>
      </c>
      <c r="I30" s="61">
        <f>SUM(J30:P30)</f>
        <v>34352.455999999998</v>
      </c>
      <c r="J30" s="61">
        <v>5163.2929999999997</v>
      </c>
      <c r="K30" s="61">
        <v>4814.5559999999996</v>
      </c>
      <c r="L30" s="61">
        <v>4769.24</v>
      </c>
      <c r="M30" s="61">
        <v>4959.3670000000002</v>
      </c>
      <c r="N30" s="61">
        <v>4946</v>
      </c>
      <c r="O30" s="74">
        <v>4850</v>
      </c>
      <c r="P30" s="86">
        <v>4850</v>
      </c>
    </row>
    <row r="31" spans="1:16" ht="15.75" x14ac:dyDescent="0.25">
      <c r="A31" s="119" t="s">
        <v>24</v>
      </c>
      <c r="B31" s="114" t="s">
        <v>64</v>
      </c>
      <c r="C31" s="13" t="s">
        <v>21</v>
      </c>
      <c r="D31" s="27" t="s">
        <v>42</v>
      </c>
      <c r="E31" s="27"/>
      <c r="F31" s="27" t="s">
        <v>65</v>
      </c>
      <c r="G31" s="27" t="s">
        <v>91</v>
      </c>
      <c r="H31" s="27"/>
      <c r="I31" s="54">
        <f>SUM(J31:P31)</f>
        <v>331675.19999999995</v>
      </c>
      <c r="J31" s="54">
        <f>J32</f>
        <v>68405.047999999995</v>
      </c>
      <c r="K31" s="54">
        <f t="shared" ref="K31:P31" si="5">K32</f>
        <v>47766.188999999998</v>
      </c>
      <c r="L31" s="54">
        <f t="shared" si="5"/>
        <v>55121.7</v>
      </c>
      <c r="M31" s="54">
        <f t="shared" si="5"/>
        <v>41771.68</v>
      </c>
      <c r="N31" s="54">
        <f t="shared" si="5"/>
        <v>43502.680999999997</v>
      </c>
      <c r="O31" s="69">
        <f t="shared" si="5"/>
        <v>37468.250999999997</v>
      </c>
      <c r="P31" s="88">
        <f t="shared" si="5"/>
        <v>37639.650999999998</v>
      </c>
    </row>
    <row r="32" spans="1:16" ht="30.75" customHeight="1" x14ac:dyDescent="0.25">
      <c r="A32" s="120"/>
      <c r="B32" s="115"/>
      <c r="C32" s="30" t="s">
        <v>73</v>
      </c>
      <c r="D32" s="34"/>
      <c r="E32" s="35"/>
      <c r="F32" s="35"/>
      <c r="G32" s="35"/>
      <c r="H32" s="35"/>
      <c r="I32" s="55">
        <f>SUM(J32:P32)</f>
        <v>331675.19999999995</v>
      </c>
      <c r="J32" s="55">
        <f>J34+J35+J36</f>
        <v>68405.047999999995</v>
      </c>
      <c r="K32" s="55">
        <f>K34+K35+K36</f>
        <v>47766.188999999998</v>
      </c>
      <c r="L32" s="55">
        <f>L34+L35+L36</f>
        <v>55121.7</v>
      </c>
      <c r="M32" s="55">
        <f>SUM(M34:M37)</f>
        <v>41771.68</v>
      </c>
      <c r="N32" s="55">
        <f>SUM(N34:N37)</f>
        <v>43502.680999999997</v>
      </c>
      <c r="O32" s="75">
        <f>SUM(O34:O37)</f>
        <v>37468.250999999997</v>
      </c>
      <c r="P32" s="55">
        <f>SUM(P34:P37)</f>
        <v>37639.650999999998</v>
      </c>
    </row>
    <row r="33" spans="1:16" ht="16.5" thickBot="1" x14ac:dyDescent="0.3">
      <c r="A33" s="121"/>
      <c r="B33" s="116"/>
      <c r="C33" s="32" t="s">
        <v>22</v>
      </c>
      <c r="D33" s="33"/>
      <c r="E33" s="33"/>
      <c r="F33" s="33"/>
      <c r="G33" s="33"/>
      <c r="H33" s="33"/>
      <c r="I33" s="58"/>
      <c r="J33" s="58"/>
      <c r="K33" s="58"/>
      <c r="L33" s="58"/>
      <c r="M33" s="58"/>
      <c r="N33" s="58"/>
      <c r="O33" s="71"/>
      <c r="P33" s="90"/>
    </row>
    <row r="34" spans="1:16" ht="15.75" x14ac:dyDescent="0.25">
      <c r="A34" s="106" t="s">
        <v>25</v>
      </c>
      <c r="B34" s="8" t="s">
        <v>97</v>
      </c>
      <c r="C34" s="106" t="s">
        <v>26</v>
      </c>
      <c r="D34" s="10" t="s">
        <v>42</v>
      </c>
      <c r="E34" s="10" t="s">
        <v>44</v>
      </c>
      <c r="F34" s="10" t="s">
        <v>66</v>
      </c>
      <c r="G34" s="10" t="s">
        <v>89</v>
      </c>
      <c r="H34" s="10" t="s">
        <v>43</v>
      </c>
      <c r="I34" s="59">
        <f>J34+K34+L34+M34+N34+O34+P34</f>
        <v>226283.26500000001</v>
      </c>
      <c r="J34" s="59">
        <v>58636.563999999998</v>
      </c>
      <c r="K34" s="59">
        <v>37372.307999999997</v>
      </c>
      <c r="L34" s="59">
        <v>44314.086000000003</v>
      </c>
      <c r="M34" s="59">
        <v>20922.007000000001</v>
      </c>
      <c r="N34" s="59">
        <v>22898</v>
      </c>
      <c r="O34" s="72">
        <v>24414.3</v>
      </c>
      <c r="P34" s="94">
        <v>17726</v>
      </c>
    </row>
    <row r="35" spans="1:16" ht="15.75" x14ac:dyDescent="0.25">
      <c r="A35" s="124"/>
      <c r="B35" s="5" t="s">
        <v>96</v>
      </c>
      <c r="C35" s="124"/>
      <c r="D35" s="15" t="s">
        <v>42</v>
      </c>
      <c r="E35" s="15" t="s">
        <v>45</v>
      </c>
      <c r="F35" s="15" t="s">
        <v>68</v>
      </c>
      <c r="G35" s="15" t="s">
        <v>90</v>
      </c>
      <c r="H35" s="15" t="s">
        <v>41</v>
      </c>
      <c r="I35" s="62">
        <f>SUM(J35:P35)</f>
        <v>71293.811000000002</v>
      </c>
      <c r="J35" s="63">
        <v>9115.2839999999997</v>
      </c>
      <c r="K35" s="63">
        <v>9740.6810000000005</v>
      </c>
      <c r="L35" s="63">
        <v>10154.414000000001</v>
      </c>
      <c r="M35" s="63">
        <v>10383.349</v>
      </c>
      <c r="N35" s="63">
        <v>11051.981</v>
      </c>
      <c r="O35" s="76">
        <v>10404.050999999999</v>
      </c>
      <c r="P35" s="62">
        <v>10444.050999999999</v>
      </c>
    </row>
    <row r="36" spans="1:16" ht="48" thickBot="1" x14ac:dyDescent="0.3">
      <c r="A36" s="124"/>
      <c r="B36" s="6" t="s">
        <v>95</v>
      </c>
      <c r="C36" s="124"/>
      <c r="D36" s="16">
        <v>992</v>
      </c>
      <c r="E36" s="29">
        <v>1401</v>
      </c>
      <c r="F36" s="29" t="s">
        <v>67</v>
      </c>
      <c r="G36" s="29" t="s">
        <v>88</v>
      </c>
      <c r="H36" s="29">
        <v>500</v>
      </c>
      <c r="I36" s="62">
        <f>SUM(J36:P36)</f>
        <v>4381.3</v>
      </c>
      <c r="J36" s="63">
        <v>653.20000000000005</v>
      </c>
      <c r="K36" s="63">
        <v>653.20000000000005</v>
      </c>
      <c r="L36" s="63">
        <v>653.20000000000005</v>
      </c>
      <c r="M36" s="63">
        <v>632.5</v>
      </c>
      <c r="N36" s="63">
        <v>612.70000000000005</v>
      </c>
      <c r="O36" s="76">
        <v>595.9</v>
      </c>
      <c r="P36" s="93">
        <v>580.6</v>
      </c>
    </row>
    <row r="37" spans="1:16" ht="32.25" thickBot="1" x14ac:dyDescent="0.3">
      <c r="A37" s="107"/>
      <c r="B37" s="6" t="s">
        <v>105</v>
      </c>
      <c r="C37" s="107"/>
      <c r="D37" s="1">
        <v>992</v>
      </c>
      <c r="E37" s="1">
        <v>1401</v>
      </c>
      <c r="F37" s="1"/>
      <c r="G37" s="1" t="s">
        <v>104</v>
      </c>
      <c r="H37" s="1">
        <v>500</v>
      </c>
      <c r="I37" s="62">
        <f>SUM(J37:P37)</f>
        <v>29716.824000000001</v>
      </c>
      <c r="J37" s="64">
        <v>0</v>
      </c>
      <c r="K37" s="64">
        <v>0</v>
      </c>
      <c r="L37" s="64">
        <v>0</v>
      </c>
      <c r="M37" s="64">
        <v>9833.8240000000005</v>
      </c>
      <c r="N37" s="64">
        <v>8940</v>
      </c>
      <c r="O37" s="77">
        <v>2054</v>
      </c>
      <c r="P37" s="95">
        <v>8889</v>
      </c>
    </row>
    <row r="38" spans="1:16" ht="15.75" x14ac:dyDescent="0.25">
      <c r="A38" s="119" t="s">
        <v>29</v>
      </c>
      <c r="B38" s="114" t="s">
        <v>69</v>
      </c>
      <c r="C38" s="13" t="s">
        <v>21</v>
      </c>
      <c r="D38" s="27" t="s">
        <v>36</v>
      </c>
      <c r="E38" s="27"/>
      <c r="F38" s="27" t="s">
        <v>70</v>
      </c>
      <c r="G38" s="27" t="s">
        <v>93</v>
      </c>
      <c r="H38" s="28"/>
      <c r="I38" s="53">
        <f>SUM(J38:P38)</f>
        <v>203192.117</v>
      </c>
      <c r="J38" s="54">
        <f>J41</f>
        <v>24982.33</v>
      </c>
      <c r="K38" s="54">
        <f>K41</f>
        <v>29366.63</v>
      </c>
      <c r="L38" s="54">
        <f t="shared" ref="L38:P38" si="6">L41</f>
        <v>28046.802</v>
      </c>
      <c r="M38" s="54">
        <f t="shared" si="6"/>
        <v>28423.813999999998</v>
      </c>
      <c r="N38" s="54">
        <f t="shared" si="6"/>
        <v>31907.046999999999</v>
      </c>
      <c r="O38" s="69">
        <f t="shared" si="6"/>
        <v>30235.246999999999</v>
      </c>
      <c r="P38" s="87">
        <f t="shared" si="6"/>
        <v>30230.246999999999</v>
      </c>
    </row>
    <row r="39" spans="1:16" ht="28.5" customHeight="1" x14ac:dyDescent="0.25">
      <c r="A39" s="120"/>
      <c r="B39" s="115"/>
      <c r="C39" s="30" t="s">
        <v>72</v>
      </c>
      <c r="D39" s="31"/>
      <c r="E39" s="31"/>
      <c r="F39" s="31"/>
      <c r="G39" s="31"/>
      <c r="H39" s="31"/>
      <c r="I39" s="55">
        <f>SUM(J39:P39)</f>
        <v>203192.117</v>
      </c>
      <c r="J39" s="55">
        <f t="shared" ref="J39:P39" si="7">J41</f>
        <v>24982.33</v>
      </c>
      <c r="K39" s="55">
        <f t="shared" si="7"/>
        <v>29366.63</v>
      </c>
      <c r="L39" s="55">
        <f t="shared" si="7"/>
        <v>28046.802</v>
      </c>
      <c r="M39" s="55">
        <f t="shared" si="7"/>
        <v>28423.813999999998</v>
      </c>
      <c r="N39" s="55">
        <f t="shared" si="7"/>
        <v>31907.046999999999</v>
      </c>
      <c r="O39" s="75">
        <f t="shared" si="7"/>
        <v>30235.246999999999</v>
      </c>
      <c r="P39" s="55">
        <f t="shared" si="7"/>
        <v>30230.246999999999</v>
      </c>
    </row>
    <row r="40" spans="1:16" ht="16.5" thickBot="1" x14ac:dyDescent="0.3">
      <c r="A40" s="121"/>
      <c r="B40" s="116"/>
      <c r="C40" s="32" t="s">
        <v>22</v>
      </c>
      <c r="D40" s="33"/>
      <c r="E40" s="33"/>
      <c r="F40" s="33"/>
      <c r="G40" s="33"/>
      <c r="H40" s="32"/>
      <c r="I40" s="58"/>
      <c r="J40" s="58"/>
      <c r="K40" s="58"/>
      <c r="L40" s="58"/>
      <c r="M40" s="58"/>
      <c r="N40" s="58"/>
      <c r="O40" s="71"/>
      <c r="P40" s="85"/>
    </row>
    <row r="41" spans="1:16" ht="38.25" customHeight="1" thickBot="1" x14ac:dyDescent="0.3">
      <c r="A41" s="47" t="s">
        <v>28</v>
      </c>
      <c r="B41" s="7" t="s">
        <v>98</v>
      </c>
      <c r="C41" s="7" t="s">
        <v>30</v>
      </c>
      <c r="D41" s="12">
        <v>923</v>
      </c>
      <c r="E41" s="12" t="s">
        <v>34</v>
      </c>
      <c r="F41" s="12" t="s">
        <v>71</v>
      </c>
      <c r="G41" s="25" t="s">
        <v>92</v>
      </c>
      <c r="H41" s="26" t="s">
        <v>41</v>
      </c>
      <c r="I41" s="65">
        <f>SUM(J41:P41)</f>
        <v>203192.117</v>
      </c>
      <c r="J41" s="66">
        <v>24982.33</v>
      </c>
      <c r="K41" s="66">
        <v>29366.63</v>
      </c>
      <c r="L41" s="66">
        <v>28046.802</v>
      </c>
      <c r="M41" s="66">
        <v>28423.813999999998</v>
      </c>
      <c r="N41" s="66">
        <v>31907.046999999999</v>
      </c>
      <c r="O41" s="78">
        <v>30235.246999999999</v>
      </c>
      <c r="P41" s="89">
        <v>30230.246999999999</v>
      </c>
    </row>
  </sheetData>
  <mergeCells count="32">
    <mergeCell ref="A34:A37"/>
    <mergeCell ref="C34:C37"/>
    <mergeCell ref="A38:A40"/>
    <mergeCell ref="B38:B40"/>
    <mergeCell ref="A23:A25"/>
    <mergeCell ref="B23:B25"/>
    <mergeCell ref="A27:A29"/>
    <mergeCell ref="B27:B29"/>
    <mergeCell ref="A31:A33"/>
    <mergeCell ref="B31:B33"/>
    <mergeCell ref="A21:A22"/>
    <mergeCell ref="D9:D10"/>
    <mergeCell ref="F9:G9"/>
    <mergeCell ref="H9:H10"/>
    <mergeCell ref="I9:I10"/>
    <mergeCell ref="A13:A15"/>
    <mergeCell ref="B13:B15"/>
    <mergeCell ref="A16:A17"/>
    <mergeCell ref="A18:A20"/>
    <mergeCell ref="B18:B20"/>
    <mergeCell ref="F11:G11"/>
    <mergeCell ref="A8:A10"/>
    <mergeCell ref="B8:B10"/>
    <mergeCell ref="C8:C10"/>
    <mergeCell ref="D8:H8"/>
    <mergeCell ref="I8:P8"/>
    <mergeCell ref="J9:P9"/>
    <mergeCell ref="A1:N1"/>
    <mergeCell ref="A2:N2"/>
    <mergeCell ref="A3:N3"/>
    <mergeCell ref="A5:L5"/>
    <mergeCell ref="A6:L6"/>
  </mergeCells>
  <pageMargins left="0.70866141732283472" right="0.70866141732283472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227 и 226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cp:lastModifiedBy>Alieva</cp:lastModifiedBy>
  <cp:lastPrinted>2018-02-19T09:23:21Z</cp:lastPrinted>
  <dcterms:created xsi:type="dcterms:W3CDTF">2014-08-04T11:56:29Z</dcterms:created>
  <dcterms:modified xsi:type="dcterms:W3CDTF">2018-02-19T09:23:28Z</dcterms:modified>
</cp:coreProperties>
</file>