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1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s\MyDoc\документы в работе\внесен изм в программу №26\"/>
    </mc:Choice>
  </mc:AlternateContent>
  <xr:revisionPtr revIDLastSave="0" documentId="13_ncr:1_{A174419D-2DB2-4BB1-8B59-6EC839362B9D}" xr6:coauthVersionLast="40" xr6:coauthVersionMax="40" xr10:uidLastSave="{00000000-0000-0000-0000-000000000000}"/>
  <bookViews>
    <workbookView xWindow="13800" yWindow="90" windowWidth="14805" windowHeight="12090" firstSheet="9" activeTab="13" xr2:uid="{00000000-000D-0000-FFFF-FFFF00000000}"/>
  </bookViews>
  <sheets>
    <sheet name="№ 770 от 30.12.2015" sheetId="1" r:id="rId1"/>
    <sheet name="май 2016" sheetId="2" r:id="rId2"/>
    <sheet name="июнь 2016" sheetId="3" r:id="rId3"/>
    <sheet name="июль 2016" sheetId="4" r:id="rId4"/>
    <sheet name="август № 82" sheetId="5" r:id="rId5"/>
    <sheet name="сентябрь № 98" sheetId="6" r:id="rId6"/>
    <sheet name="ОКТЯБРЬ № 101" sheetId="7" r:id="rId7"/>
    <sheet name="№ 111 и № 113" sheetId="8" r:id="rId8"/>
    <sheet name=" 183 от 23.07.17" sheetId="9" r:id="rId9"/>
    <sheet name="№ 203 от 26.09.2017" sheetId="10" r:id="rId10"/>
    <sheet name="№214 от 20.11.2017" sheetId="11" r:id="rId11"/>
    <sheet name="227 и 226" sheetId="12" r:id="rId12"/>
    <sheet name="258" sheetId="13" r:id="rId13"/>
    <sheet name="проект до 2021" sheetId="14" r:id="rId14"/>
  </sheets>
  <calcPr calcId="181029"/>
</workbook>
</file>

<file path=xl/calcChain.xml><?xml version="1.0" encoding="utf-8"?>
<calcChain xmlns="http://schemas.openxmlformats.org/spreadsheetml/2006/main">
  <c r="P13" i="14" l="1"/>
  <c r="P19" i="14"/>
  <c r="P18" i="14" s="1"/>
  <c r="I41" i="14" l="1"/>
  <c r="P39" i="14"/>
  <c r="O39" i="14"/>
  <c r="N39" i="14"/>
  <c r="M39" i="14"/>
  <c r="L39" i="14"/>
  <c r="K39" i="14"/>
  <c r="J39" i="14"/>
  <c r="P38" i="14"/>
  <c r="O38" i="14"/>
  <c r="N38" i="14"/>
  <c r="M38" i="14"/>
  <c r="L38" i="14"/>
  <c r="K38" i="14"/>
  <c r="J38" i="14"/>
  <c r="I37" i="14"/>
  <c r="I36" i="14"/>
  <c r="I35" i="14"/>
  <c r="I34" i="14"/>
  <c r="P32" i="14"/>
  <c r="P31" i="14" s="1"/>
  <c r="O32" i="14"/>
  <c r="O31" i="14" s="1"/>
  <c r="N32" i="14"/>
  <c r="N31" i="14" s="1"/>
  <c r="M32" i="14"/>
  <c r="L32" i="14"/>
  <c r="K32" i="14"/>
  <c r="J32" i="14"/>
  <c r="M31" i="14"/>
  <c r="L31" i="14"/>
  <c r="K31" i="14"/>
  <c r="J31" i="14"/>
  <c r="I30" i="14"/>
  <c r="I27" i="14" s="1"/>
  <c r="P28" i="14"/>
  <c r="O28" i="14"/>
  <c r="N28" i="14"/>
  <c r="N27" i="14" s="1"/>
  <c r="M28" i="14"/>
  <c r="M27" i="14" s="1"/>
  <c r="L28" i="14"/>
  <c r="K28" i="14"/>
  <c r="J28" i="14"/>
  <c r="P27" i="14"/>
  <c r="O27" i="14"/>
  <c r="L27" i="14"/>
  <c r="K27" i="14"/>
  <c r="J27" i="14"/>
  <c r="I26" i="14"/>
  <c r="P24" i="14"/>
  <c r="O24" i="14"/>
  <c r="N24" i="14"/>
  <c r="N23" i="14" s="1"/>
  <c r="M24" i="14"/>
  <c r="M23" i="14" s="1"/>
  <c r="P23" i="14"/>
  <c r="O23" i="14"/>
  <c r="L23" i="14"/>
  <c r="K23" i="14"/>
  <c r="J23" i="14"/>
  <c r="M22" i="14"/>
  <c r="M21" i="14"/>
  <c r="I21" i="14" s="1"/>
  <c r="O19" i="14"/>
  <c r="O18" i="14" s="1"/>
  <c r="N19" i="14"/>
  <c r="N18" i="14" s="1"/>
  <c r="L19" i="14"/>
  <c r="L18" i="14" s="1"/>
  <c r="K18" i="14"/>
  <c r="J18" i="14"/>
  <c r="J12" i="14" s="1"/>
  <c r="M17" i="14"/>
  <c r="I17" i="14" s="1"/>
  <c r="M16" i="14"/>
  <c r="I16" i="14"/>
  <c r="L14" i="14"/>
  <c r="L13" i="14" s="1"/>
  <c r="O13" i="14"/>
  <c r="J13" i="14"/>
  <c r="L12" i="14" l="1"/>
  <c r="M19" i="14"/>
  <c r="K12" i="14"/>
  <c r="I22" i="14"/>
  <c r="I24" i="14"/>
  <c r="I38" i="14"/>
  <c r="P12" i="14"/>
  <c r="I39" i="14"/>
  <c r="I32" i="14"/>
  <c r="I31" i="14"/>
  <c r="N12" i="14"/>
  <c r="I28" i="14"/>
  <c r="O12" i="14"/>
  <c r="M18" i="14"/>
  <c r="I19" i="14"/>
  <c r="I18" i="14" s="1"/>
  <c r="I23" i="14"/>
  <c r="M14" i="14"/>
  <c r="M13" i="14" s="1"/>
  <c r="N32" i="13"/>
  <c r="M12" i="14" l="1"/>
  <c r="I12" i="14"/>
  <c r="I14" i="14"/>
  <c r="I13" i="14" s="1"/>
  <c r="I41" i="13"/>
  <c r="P39" i="13"/>
  <c r="O39" i="13"/>
  <c r="N39" i="13"/>
  <c r="M39" i="13"/>
  <c r="L39" i="13"/>
  <c r="K39" i="13"/>
  <c r="J39" i="13"/>
  <c r="P38" i="13"/>
  <c r="O38" i="13"/>
  <c r="N38" i="13"/>
  <c r="M38" i="13"/>
  <c r="L38" i="13"/>
  <c r="I38" i="13" s="1"/>
  <c r="K38" i="13"/>
  <c r="J38" i="13"/>
  <c r="I37" i="13"/>
  <c r="I36" i="13"/>
  <c r="I35" i="13"/>
  <c r="I34" i="13"/>
  <c r="P32" i="13"/>
  <c r="P31" i="13" s="1"/>
  <c r="O32" i="13"/>
  <c r="M32" i="13"/>
  <c r="L32" i="13"/>
  <c r="K32" i="13"/>
  <c r="K31" i="13" s="1"/>
  <c r="J32" i="13"/>
  <c r="O31" i="13"/>
  <c r="N31" i="13"/>
  <c r="M31" i="13"/>
  <c r="L31" i="13"/>
  <c r="J31" i="13"/>
  <c r="I30" i="13"/>
  <c r="I27" i="13" s="1"/>
  <c r="P28" i="13"/>
  <c r="O28" i="13"/>
  <c r="N28" i="13"/>
  <c r="N27" i="13" s="1"/>
  <c r="M28" i="13"/>
  <c r="L28" i="13"/>
  <c r="K28" i="13"/>
  <c r="J28" i="13"/>
  <c r="P27" i="13"/>
  <c r="O27" i="13"/>
  <c r="M27" i="13"/>
  <c r="L27" i="13"/>
  <c r="K27" i="13"/>
  <c r="J27" i="13"/>
  <c r="I26" i="13"/>
  <c r="P24" i="13"/>
  <c r="O24" i="13"/>
  <c r="N24" i="13"/>
  <c r="N23" i="13" s="1"/>
  <c r="M24" i="13"/>
  <c r="M23" i="13" s="1"/>
  <c r="P23" i="13"/>
  <c r="O23" i="13"/>
  <c r="L23" i="13"/>
  <c r="K23" i="13"/>
  <c r="J23" i="13"/>
  <c r="M22" i="13"/>
  <c r="M19" i="13" s="1"/>
  <c r="I22" i="13"/>
  <c r="M21" i="13"/>
  <c r="I21" i="13" s="1"/>
  <c r="O19" i="13"/>
  <c r="O18" i="13" s="1"/>
  <c r="N19" i="13"/>
  <c r="N18" i="13" s="1"/>
  <c r="L19" i="13"/>
  <c r="P18" i="13"/>
  <c r="L18" i="13"/>
  <c r="K18" i="13"/>
  <c r="J18" i="13"/>
  <c r="M17" i="13"/>
  <c r="I17" i="13" s="1"/>
  <c r="M16" i="13"/>
  <c r="M14" i="13" s="1"/>
  <c r="M13" i="13" s="1"/>
  <c r="I16" i="13"/>
  <c r="L14" i="13"/>
  <c r="L13" i="13" s="1"/>
  <c r="L12" i="13" s="1"/>
  <c r="P13" i="13"/>
  <c r="O13" i="13"/>
  <c r="J13" i="13"/>
  <c r="J12" i="13"/>
  <c r="P12" i="13" l="1"/>
  <c r="I39" i="13"/>
  <c r="I32" i="13"/>
  <c r="N12" i="13"/>
  <c r="I31" i="13"/>
  <c r="I28" i="13"/>
  <c r="I19" i="13"/>
  <c r="I18" i="13" s="1"/>
  <c r="M18" i="13"/>
  <c r="M12" i="13" s="1"/>
  <c r="I23" i="13"/>
  <c r="O12" i="13"/>
  <c r="K12" i="13"/>
  <c r="I14" i="13"/>
  <c r="I13" i="13" s="1"/>
  <c r="I24" i="13"/>
  <c r="I12" i="13" l="1"/>
  <c r="I30" i="12"/>
  <c r="I26" i="12"/>
  <c r="I37" i="12" l="1"/>
  <c r="I34" i="12"/>
  <c r="I35" i="12"/>
  <c r="I36" i="12"/>
  <c r="I41" i="12"/>
  <c r="P39" i="12" l="1"/>
  <c r="P32" i="12"/>
  <c r="P28" i="12"/>
  <c r="P24" i="12"/>
  <c r="P38" i="12"/>
  <c r="P31" i="12"/>
  <c r="P27" i="12"/>
  <c r="P23" i="12"/>
  <c r="P18" i="12"/>
  <c r="P13" i="12"/>
  <c r="P12" i="12" s="1"/>
  <c r="O39" i="12" l="1"/>
  <c r="N39" i="12"/>
  <c r="M39" i="12"/>
  <c r="L39" i="12"/>
  <c r="K39" i="12"/>
  <c r="J39" i="12"/>
  <c r="O38" i="12"/>
  <c r="N38" i="12"/>
  <c r="L38" i="12"/>
  <c r="K38" i="12"/>
  <c r="J38" i="12"/>
  <c r="O32" i="12"/>
  <c r="N32" i="12"/>
  <c r="N31" i="12" s="1"/>
  <c r="M32" i="12"/>
  <c r="M31" i="12" s="1"/>
  <c r="L32" i="12"/>
  <c r="K32" i="12"/>
  <c r="I32" i="12" s="1"/>
  <c r="J32" i="12"/>
  <c r="J31" i="12" s="1"/>
  <c r="L31" i="12"/>
  <c r="I27" i="12"/>
  <c r="O28" i="12"/>
  <c r="N28" i="12"/>
  <c r="M28" i="12"/>
  <c r="M27" i="12" s="1"/>
  <c r="L28" i="12"/>
  <c r="K28" i="12"/>
  <c r="J28" i="12"/>
  <c r="O27" i="12"/>
  <c r="L27" i="12"/>
  <c r="K27" i="12"/>
  <c r="J27" i="12"/>
  <c r="O24" i="12"/>
  <c r="O23" i="12" s="1"/>
  <c r="N24" i="12"/>
  <c r="M24" i="12"/>
  <c r="I24" i="12" s="1"/>
  <c r="N23" i="12"/>
  <c r="L23" i="12"/>
  <c r="K23" i="12"/>
  <c r="J23" i="12"/>
  <c r="M22" i="12"/>
  <c r="I22" i="12" s="1"/>
  <c r="M21" i="12"/>
  <c r="I21" i="12" s="1"/>
  <c r="O19" i="12"/>
  <c r="O18" i="12" s="1"/>
  <c r="N19" i="12"/>
  <c r="N18" i="12" s="1"/>
  <c r="L19" i="12"/>
  <c r="L18" i="12" s="1"/>
  <c r="K18" i="12"/>
  <c r="J18" i="12"/>
  <c r="M17" i="12"/>
  <c r="I17" i="12" s="1"/>
  <c r="M16" i="12"/>
  <c r="I16" i="12" s="1"/>
  <c r="M14" i="12"/>
  <c r="I14" i="12" s="1"/>
  <c r="I13" i="12" s="1"/>
  <c r="L14" i="12"/>
  <c r="O13" i="12"/>
  <c r="L13" i="12"/>
  <c r="J13" i="12"/>
  <c r="M13" i="12" l="1"/>
  <c r="M23" i="12"/>
  <c r="I23" i="12"/>
  <c r="I39" i="12"/>
  <c r="L12" i="12"/>
  <c r="I28" i="12"/>
  <c r="K31" i="12"/>
  <c r="O31" i="12"/>
  <c r="J12" i="12"/>
  <c r="N12" i="12"/>
  <c r="M38" i="12"/>
  <c r="I38" i="12" s="1"/>
  <c r="M19" i="12"/>
  <c r="M41" i="11"/>
  <c r="M38" i="11"/>
  <c r="I41" i="11"/>
  <c r="O39" i="11"/>
  <c r="N39" i="11"/>
  <c r="L39" i="11"/>
  <c r="K39" i="11"/>
  <c r="J39" i="11"/>
  <c r="O38" i="11"/>
  <c r="N38" i="11"/>
  <c r="L38" i="11"/>
  <c r="K38" i="11"/>
  <c r="J38" i="11"/>
  <c r="I36" i="11"/>
  <c r="I35" i="11"/>
  <c r="O32" i="11"/>
  <c r="N32" i="11"/>
  <c r="N31" i="11" s="1"/>
  <c r="M32" i="11"/>
  <c r="M31" i="11" s="1"/>
  <c r="L32" i="11"/>
  <c r="I32" i="11" s="1"/>
  <c r="K32" i="11"/>
  <c r="J32" i="11"/>
  <c r="J31" i="11" s="1"/>
  <c r="O31" i="11"/>
  <c r="K31" i="11"/>
  <c r="M30" i="11"/>
  <c r="M27" i="11" s="1"/>
  <c r="I30" i="11"/>
  <c r="I27" i="11" s="1"/>
  <c r="O28" i="11"/>
  <c r="N28" i="11"/>
  <c r="M28" i="11"/>
  <c r="L28" i="11"/>
  <c r="K28" i="11"/>
  <c r="J28" i="11"/>
  <c r="O27" i="11"/>
  <c r="N27" i="11"/>
  <c r="L27" i="11"/>
  <c r="K27" i="11"/>
  <c r="J27" i="11"/>
  <c r="I26" i="11"/>
  <c r="O24" i="11"/>
  <c r="N24" i="11"/>
  <c r="N23" i="11" s="1"/>
  <c r="M24" i="11"/>
  <c r="O23" i="11"/>
  <c r="M23" i="11"/>
  <c r="L23" i="11"/>
  <c r="K23" i="11"/>
  <c r="J23" i="11"/>
  <c r="M22" i="11"/>
  <c r="M19" i="11" s="1"/>
  <c r="M21" i="11"/>
  <c r="I21" i="11" s="1"/>
  <c r="O19" i="11"/>
  <c r="O18" i="11" s="1"/>
  <c r="O12" i="11" s="1"/>
  <c r="N19" i="11"/>
  <c r="N18" i="11" s="1"/>
  <c r="L19" i="11"/>
  <c r="L18" i="11"/>
  <c r="K18" i="11"/>
  <c r="J18" i="11"/>
  <c r="M17" i="11"/>
  <c r="I17" i="11"/>
  <c r="M16" i="11"/>
  <c r="I16" i="11"/>
  <c r="M14" i="11"/>
  <c r="L14" i="11"/>
  <c r="I14" i="11" s="1"/>
  <c r="I13" i="11" s="1"/>
  <c r="O13" i="11"/>
  <c r="M13" i="11"/>
  <c r="J13" i="11"/>
  <c r="L13" i="11" l="1"/>
  <c r="I24" i="11"/>
  <c r="I23" i="11"/>
  <c r="I28" i="11"/>
  <c r="K12" i="11"/>
  <c r="I22" i="11"/>
  <c r="I38" i="11"/>
  <c r="I31" i="12"/>
  <c r="K12" i="12"/>
  <c r="I12" i="12" s="1"/>
  <c r="O12" i="12"/>
  <c r="M18" i="12"/>
  <c r="M12" i="12" s="1"/>
  <c r="I19" i="12"/>
  <c r="I18" i="12" s="1"/>
  <c r="I31" i="11"/>
  <c r="J12" i="11"/>
  <c r="N12" i="11"/>
  <c r="M18" i="11"/>
  <c r="M12" i="11" s="1"/>
  <c r="I19" i="11"/>
  <c r="I18" i="11" s="1"/>
  <c r="L12" i="11"/>
  <c r="I39" i="11"/>
  <c r="L31" i="11"/>
  <c r="M39" i="11"/>
  <c r="M41" i="10"/>
  <c r="M38" i="10" s="1"/>
  <c r="I38" i="10" s="1"/>
  <c r="M22" i="10"/>
  <c r="I22" i="10" s="1"/>
  <c r="M30" i="10"/>
  <c r="M28" i="10" s="1"/>
  <c r="M21" i="10"/>
  <c r="M17" i="10"/>
  <c r="M16" i="10"/>
  <c r="I16" i="10" s="1"/>
  <c r="I41" i="10"/>
  <c r="O39" i="10"/>
  <c r="N39" i="10"/>
  <c r="M39" i="10"/>
  <c r="L39" i="10"/>
  <c r="K39" i="10"/>
  <c r="J39" i="10"/>
  <c r="O38" i="10"/>
  <c r="N38" i="10"/>
  <c r="L38" i="10"/>
  <c r="K38" i="10"/>
  <c r="J38" i="10"/>
  <c r="I36" i="10"/>
  <c r="I35" i="10"/>
  <c r="O32" i="10"/>
  <c r="O31" i="10" s="1"/>
  <c r="N32" i="10"/>
  <c r="N31" i="10" s="1"/>
  <c r="M32" i="10"/>
  <c r="L32" i="10"/>
  <c r="L31" i="10" s="1"/>
  <c r="K32" i="10"/>
  <c r="K31" i="10" s="1"/>
  <c r="J32" i="10"/>
  <c r="I32" i="10" s="1"/>
  <c r="M31" i="10"/>
  <c r="O28" i="10"/>
  <c r="N28" i="10"/>
  <c r="L28" i="10"/>
  <c r="K28" i="10"/>
  <c r="J28" i="10"/>
  <c r="O27" i="10"/>
  <c r="N27" i="10"/>
  <c r="M27" i="10"/>
  <c r="L27" i="10"/>
  <c r="K27" i="10"/>
  <c r="J27" i="10"/>
  <c r="I26" i="10"/>
  <c r="O24" i="10"/>
  <c r="N24" i="10"/>
  <c r="M24" i="10"/>
  <c r="I24" i="10" s="1"/>
  <c r="O23" i="10"/>
  <c r="N23" i="10"/>
  <c r="M23" i="10"/>
  <c r="L23" i="10"/>
  <c r="K23" i="10"/>
  <c r="J23" i="10"/>
  <c r="O19" i="10"/>
  <c r="O18" i="10" s="1"/>
  <c r="O12" i="10" s="1"/>
  <c r="N19" i="10"/>
  <c r="L19" i="10"/>
  <c r="N18" i="10"/>
  <c r="N12" i="10" s="1"/>
  <c r="L18" i="10"/>
  <c r="K18" i="10"/>
  <c r="J18" i="10"/>
  <c r="I17" i="10"/>
  <c r="L14" i="10"/>
  <c r="L13" i="10" s="1"/>
  <c r="O13" i="10"/>
  <c r="J13" i="10"/>
  <c r="I39" i="10" l="1"/>
  <c r="I23" i="10"/>
  <c r="M14" i="10"/>
  <c r="M13" i="10" s="1"/>
  <c r="M12" i="10" s="1"/>
  <c r="I28" i="10"/>
  <c r="I12" i="11"/>
  <c r="I30" i="10"/>
  <c r="I27" i="10" s="1"/>
  <c r="M19" i="10"/>
  <c r="M18" i="10" s="1"/>
  <c r="I21" i="10"/>
  <c r="K12" i="10"/>
  <c r="L12" i="10"/>
  <c r="J31" i="10"/>
  <c r="I31" i="10" s="1"/>
  <c r="I41" i="9"/>
  <c r="O39" i="9"/>
  <c r="N39" i="9"/>
  <c r="M39" i="9"/>
  <c r="L39" i="9"/>
  <c r="K39" i="9"/>
  <c r="J39" i="9"/>
  <c r="O38" i="9"/>
  <c r="N38" i="9"/>
  <c r="M38" i="9"/>
  <c r="L38" i="9"/>
  <c r="K38" i="9"/>
  <c r="J38" i="9"/>
  <c r="I38" i="9"/>
  <c r="I36" i="9"/>
  <c r="I35" i="9"/>
  <c r="O32" i="9"/>
  <c r="O31" i="9" s="1"/>
  <c r="N32" i="9"/>
  <c r="N31" i="9" s="1"/>
  <c r="M32" i="9"/>
  <c r="L32" i="9"/>
  <c r="L31" i="9" s="1"/>
  <c r="K32" i="9"/>
  <c r="J32" i="9"/>
  <c r="J31" i="9" s="1"/>
  <c r="M31" i="9"/>
  <c r="K31" i="9"/>
  <c r="I30" i="9"/>
  <c r="I27" i="9" s="1"/>
  <c r="O28" i="9"/>
  <c r="N28" i="9"/>
  <c r="M28" i="9"/>
  <c r="L28" i="9"/>
  <c r="I28" i="9" s="1"/>
  <c r="K28" i="9"/>
  <c r="J28" i="9"/>
  <c r="O27" i="9"/>
  <c r="N27" i="9"/>
  <c r="M27" i="9"/>
  <c r="L27" i="9"/>
  <c r="K27" i="9"/>
  <c r="J27" i="9"/>
  <c r="I26" i="9"/>
  <c r="O24" i="9"/>
  <c r="N24" i="9"/>
  <c r="I24" i="9" s="1"/>
  <c r="M24" i="9"/>
  <c r="O23" i="9"/>
  <c r="N23" i="9"/>
  <c r="M23" i="9"/>
  <c r="L23" i="9"/>
  <c r="K23" i="9"/>
  <c r="J23" i="9"/>
  <c r="I23" i="9" s="1"/>
  <c r="I22" i="9"/>
  <c r="I21" i="9"/>
  <c r="O19" i="9"/>
  <c r="O18" i="9" s="1"/>
  <c r="N19" i="9"/>
  <c r="N18" i="9" s="1"/>
  <c r="N12" i="9" s="1"/>
  <c r="M19" i="9"/>
  <c r="M18" i="9" s="1"/>
  <c r="L19" i="9"/>
  <c r="L18" i="9"/>
  <c r="K18" i="9"/>
  <c r="J18" i="9"/>
  <c r="I17" i="9"/>
  <c r="I16" i="9"/>
  <c r="L14" i="9"/>
  <c r="L13" i="9" s="1"/>
  <c r="O13" i="9"/>
  <c r="J13" i="9"/>
  <c r="K12" i="9"/>
  <c r="J12" i="9" l="1"/>
  <c r="O12" i="9"/>
  <c r="I14" i="10"/>
  <c r="I13" i="10" s="1"/>
  <c r="L12" i="9"/>
  <c r="I12" i="9" s="1"/>
  <c r="I19" i="10"/>
  <c r="I18" i="10" s="1"/>
  <c r="J12" i="10"/>
  <c r="I12" i="10" s="1"/>
  <c r="I39" i="9"/>
  <c r="M12" i="9"/>
  <c r="I31" i="9"/>
  <c r="I19" i="9"/>
  <c r="I18" i="9" s="1"/>
  <c r="I14" i="9"/>
  <c r="I13" i="9" s="1"/>
  <c r="I32" i="9"/>
  <c r="O32" i="8"/>
  <c r="O31" i="8" s="1"/>
  <c r="N32" i="8"/>
  <c r="N31" i="8" s="1"/>
  <c r="M32" i="8"/>
  <c r="O13" i="8"/>
  <c r="I41" i="8"/>
  <c r="I36" i="8"/>
  <c r="I35" i="8"/>
  <c r="I30" i="8"/>
  <c r="I26" i="8"/>
  <c r="I22" i="8"/>
  <c r="I21" i="8"/>
  <c r="I17" i="8"/>
  <c r="I16" i="8"/>
  <c r="O39" i="8"/>
  <c r="O38" i="8"/>
  <c r="O28" i="8"/>
  <c r="O27" i="8"/>
  <c r="O24" i="8"/>
  <c r="O23" i="8" s="1"/>
  <c r="O19" i="8"/>
  <c r="O18" i="8" l="1"/>
  <c r="O12" i="8" s="1"/>
  <c r="N39" i="8"/>
  <c r="M39" i="8"/>
  <c r="L39" i="8"/>
  <c r="K39" i="8"/>
  <c r="J39" i="8"/>
  <c r="N38" i="8"/>
  <c r="M38" i="8"/>
  <c r="L38" i="8"/>
  <c r="K38" i="8"/>
  <c r="J38" i="8"/>
  <c r="M31" i="8"/>
  <c r="L32" i="8"/>
  <c r="L31" i="8" s="1"/>
  <c r="K32" i="8"/>
  <c r="K31" i="8" s="1"/>
  <c r="J32" i="8"/>
  <c r="J31" i="8"/>
  <c r="N28" i="8"/>
  <c r="M28" i="8"/>
  <c r="L28" i="8"/>
  <c r="K28" i="8"/>
  <c r="J28" i="8"/>
  <c r="N27" i="8"/>
  <c r="M27" i="8"/>
  <c r="L27" i="8"/>
  <c r="K27" i="8"/>
  <c r="J27" i="8"/>
  <c r="I27" i="8"/>
  <c r="N24" i="8"/>
  <c r="M24" i="8"/>
  <c r="L23" i="8"/>
  <c r="K23" i="8"/>
  <c r="J23" i="8"/>
  <c r="N19" i="8"/>
  <c r="M19" i="8"/>
  <c r="L19" i="8"/>
  <c r="L18" i="8" s="1"/>
  <c r="M18" i="8"/>
  <c r="K18" i="8"/>
  <c r="J18" i="8"/>
  <c r="L14" i="8"/>
  <c r="J13" i="8"/>
  <c r="J12" i="8" l="1"/>
  <c r="I24" i="8"/>
  <c r="I38" i="8"/>
  <c r="K12" i="8"/>
  <c r="L13" i="8"/>
  <c r="I14" i="8"/>
  <c r="I13" i="8" s="1"/>
  <c r="I39" i="8"/>
  <c r="I19" i="8"/>
  <c r="M23" i="8"/>
  <c r="I28" i="8"/>
  <c r="I32" i="8"/>
  <c r="I31" i="8"/>
  <c r="M12" i="8"/>
  <c r="N18" i="8"/>
  <c r="L12" i="8"/>
  <c r="I18" i="8"/>
  <c r="N23" i="8"/>
  <c r="I40" i="7"/>
  <c r="N38" i="7"/>
  <c r="M38" i="7"/>
  <c r="L38" i="7"/>
  <c r="K38" i="7"/>
  <c r="J38" i="7"/>
  <c r="N37" i="7"/>
  <c r="M37" i="7"/>
  <c r="L37" i="7"/>
  <c r="K37" i="7"/>
  <c r="J37" i="7"/>
  <c r="I36" i="7"/>
  <c r="I35" i="7"/>
  <c r="N32" i="7"/>
  <c r="N31" i="7" s="1"/>
  <c r="M32" i="7"/>
  <c r="M31" i="7" s="1"/>
  <c r="L32" i="7"/>
  <c r="K32" i="7"/>
  <c r="K31" i="7" s="1"/>
  <c r="J32" i="7"/>
  <c r="J31" i="7" s="1"/>
  <c r="L31" i="7"/>
  <c r="I30" i="7"/>
  <c r="I27" i="7" s="1"/>
  <c r="N28" i="7"/>
  <c r="M28" i="7"/>
  <c r="L28" i="7"/>
  <c r="K28" i="7"/>
  <c r="J28" i="7"/>
  <c r="N27" i="7"/>
  <c r="M27" i="7"/>
  <c r="L27" i="7"/>
  <c r="K27" i="7"/>
  <c r="J27" i="7"/>
  <c r="I26" i="7"/>
  <c r="N24" i="7"/>
  <c r="N23" i="7" s="1"/>
  <c r="M24" i="7"/>
  <c r="M23" i="7" s="1"/>
  <c r="I24" i="7"/>
  <c r="L23" i="7"/>
  <c r="K23" i="7"/>
  <c r="J23" i="7"/>
  <c r="I22" i="7"/>
  <c r="I21" i="7"/>
  <c r="N19" i="7"/>
  <c r="M19" i="7"/>
  <c r="M18" i="7" s="1"/>
  <c r="L19" i="7"/>
  <c r="L18" i="7"/>
  <c r="K18" i="7"/>
  <c r="J18" i="7"/>
  <c r="I17" i="7"/>
  <c r="I16" i="7"/>
  <c r="L14" i="7"/>
  <c r="I14" i="7" s="1"/>
  <c r="I13" i="7" s="1"/>
  <c r="J13" i="7"/>
  <c r="K12" i="7" l="1"/>
  <c r="I23" i="7"/>
  <c r="I19" i="7"/>
  <c r="I18" i="7" s="1"/>
  <c r="M12" i="7"/>
  <c r="I28" i="7"/>
  <c r="I37" i="7"/>
  <c r="I38" i="7"/>
  <c r="J12" i="7"/>
  <c r="I32" i="7"/>
  <c r="I23" i="8"/>
  <c r="N12" i="8"/>
  <c r="I12" i="8" s="1"/>
  <c r="I31" i="7"/>
  <c r="N18" i="7"/>
  <c r="N12" i="7" s="1"/>
  <c r="L13" i="7"/>
  <c r="L12" i="7" s="1"/>
  <c r="I40" i="6"/>
  <c r="N38" i="6"/>
  <c r="M38" i="6"/>
  <c r="L38" i="6"/>
  <c r="K38" i="6"/>
  <c r="J38" i="6"/>
  <c r="N37" i="6"/>
  <c r="M37" i="6"/>
  <c r="L37" i="6"/>
  <c r="K37" i="6"/>
  <c r="J37" i="6"/>
  <c r="I36" i="6"/>
  <c r="I35" i="6"/>
  <c r="N32" i="6"/>
  <c r="N31" i="6" s="1"/>
  <c r="M32" i="6"/>
  <c r="L32" i="6"/>
  <c r="K32" i="6"/>
  <c r="K31" i="6" s="1"/>
  <c r="J32" i="6"/>
  <c r="I32" i="6" s="1"/>
  <c r="M31" i="6"/>
  <c r="L31" i="6"/>
  <c r="I30" i="6"/>
  <c r="I27" i="6" s="1"/>
  <c r="N28" i="6"/>
  <c r="M28" i="6"/>
  <c r="L28" i="6"/>
  <c r="K28" i="6"/>
  <c r="J28" i="6"/>
  <c r="N27" i="6"/>
  <c r="M27" i="6"/>
  <c r="L27" i="6"/>
  <c r="K27" i="6"/>
  <c r="J27" i="6"/>
  <c r="I26" i="6"/>
  <c r="N24" i="6"/>
  <c r="N23" i="6" s="1"/>
  <c r="M24" i="6"/>
  <c r="M23" i="6" s="1"/>
  <c r="L23" i="6"/>
  <c r="K23" i="6"/>
  <c r="J23" i="6"/>
  <c r="I22" i="6"/>
  <c r="I21" i="6"/>
  <c r="N19" i="6"/>
  <c r="M19" i="6"/>
  <c r="I19" i="6" s="1"/>
  <c r="I18" i="6" s="1"/>
  <c r="L19" i="6"/>
  <c r="N18" i="6"/>
  <c r="M18" i="6"/>
  <c r="L18" i="6"/>
  <c r="K18" i="6"/>
  <c r="J18" i="6"/>
  <c r="I17" i="6"/>
  <c r="I16" i="6"/>
  <c r="L14" i="6"/>
  <c r="I14" i="6"/>
  <c r="I13" i="6" s="1"/>
  <c r="L13" i="6"/>
  <c r="J13" i="6"/>
  <c r="M12" i="6" l="1"/>
  <c r="N12" i="6"/>
  <c r="L12" i="6"/>
  <c r="I28" i="6"/>
  <c r="K12" i="6"/>
  <c r="I38" i="6"/>
  <c r="I12" i="7"/>
  <c r="I24" i="6"/>
  <c r="I37" i="6"/>
  <c r="I23" i="6"/>
  <c r="J31" i="6"/>
  <c r="I31" i="6" s="1"/>
  <c r="L28" i="5"/>
  <c r="L27" i="5"/>
  <c r="I40" i="5"/>
  <c r="N38" i="5"/>
  <c r="M38" i="5"/>
  <c r="L38" i="5"/>
  <c r="K38" i="5"/>
  <c r="J38" i="5"/>
  <c r="I38" i="5" s="1"/>
  <c r="N37" i="5"/>
  <c r="M37" i="5"/>
  <c r="L37" i="5"/>
  <c r="K37" i="5"/>
  <c r="J37" i="5"/>
  <c r="I36" i="5"/>
  <c r="I35" i="5"/>
  <c r="N32" i="5"/>
  <c r="N31" i="5" s="1"/>
  <c r="M32" i="5"/>
  <c r="M31" i="5" s="1"/>
  <c r="L32" i="5"/>
  <c r="L31" i="5" s="1"/>
  <c r="K32" i="5"/>
  <c r="K31" i="5" s="1"/>
  <c r="K12" i="5" s="1"/>
  <c r="J32" i="5"/>
  <c r="J31" i="5" s="1"/>
  <c r="I30" i="5"/>
  <c r="I27" i="5" s="1"/>
  <c r="N28" i="5"/>
  <c r="M28" i="5"/>
  <c r="K28" i="5"/>
  <c r="J28" i="5"/>
  <c r="N27" i="5"/>
  <c r="M27" i="5"/>
  <c r="K27" i="5"/>
  <c r="J27" i="5"/>
  <c r="I26" i="5"/>
  <c r="N24" i="5"/>
  <c r="N23" i="5" s="1"/>
  <c r="M24" i="5"/>
  <c r="M23" i="5" s="1"/>
  <c r="L23" i="5"/>
  <c r="K23" i="5"/>
  <c r="J23" i="5"/>
  <c r="I22" i="5"/>
  <c r="I21" i="5"/>
  <c r="N19" i="5"/>
  <c r="M19" i="5"/>
  <c r="M18" i="5" s="1"/>
  <c r="L19" i="5"/>
  <c r="L18" i="5" s="1"/>
  <c r="N18" i="5"/>
  <c r="K18" i="5"/>
  <c r="J18" i="5"/>
  <c r="I17" i="5"/>
  <c r="I16" i="5"/>
  <c r="L14" i="5"/>
  <c r="I14" i="5" s="1"/>
  <c r="I13" i="5" s="1"/>
  <c r="J13" i="5"/>
  <c r="N12" i="5" l="1"/>
  <c r="I37" i="5"/>
  <c r="I23" i="5"/>
  <c r="I24" i="5"/>
  <c r="I28" i="5"/>
  <c r="J12" i="6"/>
  <c r="I12" i="6" s="1"/>
  <c r="J12" i="5"/>
  <c r="M12" i="5"/>
  <c r="I19" i="5"/>
  <c r="I18" i="5" s="1"/>
  <c r="I31" i="5"/>
  <c r="I32" i="5"/>
  <c r="L13" i="5"/>
  <c r="L12" i="5" s="1"/>
  <c r="I12" i="5" s="1"/>
  <c r="I40" i="4"/>
  <c r="N38" i="4"/>
  <c r="M38" i="4"/>
  <c r="L38" i="4"/>
  <c r="K38" i="4"/>
  <c r="J38" i="4"/>
  <c r="N37" i="4"/>
  <c r="M37" i="4"/>
  <c r="L37" i="4"/>
  <c r="K37" i="4"/>
  <c r="J37" i="4"/>
  <c r="I36" i="4"/>
  <c r="L35" i="4"/>
  <c r="I35" i="4"/>
  <c r="N32" i="4"/>
  <c r="N31" i="4" s="1"/>
  <c r="M32" i="4"/>
  <c r="M31" i="4" s="1"/>
  <c r="L32" i="4"/>
  <c r="K32" i="4"/>
  <c r="K31" i="4" s="1"/>
  <c r="J32" i="4"/>
  <c r="L31" i="4"/>
  <c r="I30" i="4"/>
  <c r="I27" i="4" s="1"/>
  <c r="N28" i="4"/>
  <c r="M28" i="4"/>
  <c r="L28" i="4"/>
  <c r="K28" i="4"/>
  <c r="J28" i="4"/>
  <c r="N27" i="4"/>
  <c r="M27" i="4"/>
  <c r="L27" i="4"/>
  <c r="K27" i="4"/>
  <c r="J27" i="4"/>
  <c r="I26" i="4"/>
  <c r="N24" i="4"/>
  <c r="N23" i="4" s="1"/>
  <c r="M24" i="4"/>
  <c r="I24" i="4" s="1"/>
  <c r="L23" i="4"/>
  <c r="K23" i="4"/>
  <c r="J23" i="4"/>
  <c r="I22" i="4"/>
  <c r="I21" i="4"/>
  <c r="N19" i="4"/>
  <c r="N18" i="4" s="1"/>
  <c r="M19" i="4"/>
  <c r="M18" i="4" s="1"/>
  <c r="L19" i="4"/>
  <c r="I19" i="4" s="1"/>
  <c r="I18" i="4" s="1"/>
  <c r="K18" i="4"/>
  <c r="K12" i="4" s="1"/>
  <c r="J18" i="4"/>
  <c r="I17" i="4"/>
  <c r="I16" i="4"/>
  <c r="L14" i="4"/>
  <c r="I14" i="4" s="1"/>
  <c r="I13" i="4" s="1"/>
  <c r="J13" i="4"/>
  <c r="O12" i="3"/>
  <c r="L14" i="3"/>
  <c r="I14" i="3" s="1"/>
  <c r="I13" i="3" s="1"/>
  <c r="I40" i="3"/>
  <c r="N38" i="3"/>
  <c r="M38" i="3"/>
  <c r="L38" i="3"/>
  <c r="K38" i="3"/>
  <c r="J38" i="3"/>
  <c r="N37" i="3"/>
  <c r="M37" i="3"/>
  <c r="L37" i="3"/>
  <c r="I37" i="3" s="1"/>
  <c r="K37" i="3"/>
  <c r="J37" i="3"/>
  <c r="I36" i="3"/>
  <c r="L35" i="3"/>
  <c r="I35" i="3" s="1"/>
  <c r="N32" i="3"/>
  <c r="N31" i="3" s="1"/>
  <c r="M32" i="3"/>
  <c r="M31" i="3" s="1"/>
  <c r="L32" i="3"/>
  <c r="I32" i="3" s="1"/>
  <c r="K32" i="3"/>
  <c r="J32" i="3"/>
  <c r="J31" i="3" s="1"/>
  <c r="K31" i="3"/>
  <c r="I30" i="3"/>
  <c r="I27" i="3" s="1"/>
  <c r="N28" i="3"/>
  <c r="M28" i="3"/>
  <c r="L28" i="3"/>
  <c r="K28" i="3"/>
  <c r="J28" i="3"/>
  <c r="N27" i="3"/>
  <c r="M27" i="3"/>
  <c r="L27" i="3"/>
  <c r="K27" i="3"/>
  <c r="J27" i="3"/>
  <c r="I26" i="3"/>
  <c r="N24" i="3"/>
  <c r="M24" i="3"/>
  <c r="M23" i="3" s="1"/>
  <c r="L23" i="3"/>
  <c r="I24" i="3"/>
  <c r="N23" i="3"/>
  <c r="K23" i="3"/>
  <c r="J23" i="3"/>
  <c r="I22" i="3"/>
  <c r="I21" i="3"/>
  <c r="N19" i="3"/>
  <c r="M19" i="3"/>
  <c r="I19" i="3" s="1"/>
  <c r="I18" i="3" s="1"/>
  <c r="L19" i="3"/>
  <c r="L18" i="3" s="1"/>
  <c r="N18" i="3"/>
  <c r="K18" i="3"/>
  <c r="J18" i="3"/>
  <c r="I17" i="3"/>
  <c r="I16" i="3"/>
  <c r="J13" i="3"/>
  <c r="I23" i="3" l="1"/>
  <c r="L18" i="4"/>
  <c r="N12" i="3"/>
  <c r="L13" i="3"/>
  <c r="L12" i="3" s="1"/>
  <c r="L13" i="4"/>
  <c r="I28" i="4"/>
  <c r="M18" i="3"/>
  <c r="M12" i="3" s="1"/>
  <c r="N12" i="4"/>
  <c r="I32" i="4"/>
  <c r="I37" i="4"/>
  <c r="K12" i="3"/>
  <c r="I28" i="3"/>
  <c r="I38" i="4"/>
  <c r="M23" i="4"/>
  <c r="M12" i="4" s="1"/>
  <c r="J31" i="4"/>
  <c r="I38" i="3"/>
  <c r="L31" i="3"/>
  <c r="I31" i="3" s="1"/>
  <c r="J12" i="3"/>
  <c r="I40" i="2"/>
  <c r="N38" i="2"/>
  <c r="M38" i="2"/>
  <c r="L38" i="2"/>
  <c r="K38" i="2"/>
  <c r="I38" i="2" s="1"/>
  <c r="J38" i="2"/>
  <c r="N37" i="2"/>
  <c r="M37" i="2"/>
  <c r="L37" i="2"/>
  <c r="I37" i="2" s="1"/>
  <c r="K37" i="2"/>
  <c r="J37" i="2"/>
  <c r="I36" i="2"/>
  <c r="L35" i="2"/>
  <c r="I35" i="2"/>
  <c r="N32" i="2"/>
  <c r="N31" i="2" s="1"/>
  <c r="M32" i="2"/>
  <c r="M31" i="2" s="1"/>
  <c r="L32" i="2"/>
  <c r="L31" i="2" s="1"/>
  <c r="K32" i="2"/>
  <c r="K31" i="2" s="1"/>
  <c r="J32" i="2"/>
  <c r="I30" i="2"/>
  <c r="I27" i="2" s="1"/>
  <c r="N28" i="2"/>
  <c r="M28" i="2"/>
  <c r="L28" i="2"/>
  <c r="I28" i="2" s="1"/>
  <c r="K28" i="2"/>
  <c r="J28" i="2"/>
  <c r="N27" i="2"/>
  <c r="M27" i="2"/>
  <c r="K27" i="2"/>
  <c r="J27" i="2"/>
  <c r="I26" i="2"/>
  <c r="N24" i="2"/>
  <c r="N23" i="2" s="1"/>
  <c r="M24" i="2"/>
  <c r="L24" i="2"/>
  <c r="L23" i="2"/>
  <c r="K23" i="2"/>
  <c r="J23" i="2"/>
  <c r="I22" i="2"/>
  <c r="I21" i="2"/>
  <c r="N19" i="2"/>
  <c r="M19" i="2"/>
  <c r="M18" i="2" s="1"/>
  <c r="L19" i="2"/>
  <c r="L18" i="2" s="1"/>
  <c r="N18" i="2"/>
  <c r="K18" i="2"/>
  <c r="J18" i="2"/>
  <c r="I17" i="2"/>
  <c r="I16" i="2"/>
  <c r="I14" i="2"/>
  <c r="I13" i="2" s="1"/>
  <c r="J13" i="2"/>
  <c r="I32" i="2" l="1"/>
  <c r="I23" i="4"/>
  <c r="I24" i="2"/>
  <c r="L12" i="4"/>
  <c r="I31" i="4"/>
  <c r="J12" i="4"/>
  <c r="I12" i="3"/>
  <c r="I19" i="2"/>
  <c r="I18" i="2" s="1"/>
  <c r="N12" i="2"/>
  <c r="K12" i="2"/>
  <c r="M23" i="2"/>
  <c r="I23" i="2" s="1"/>
  <c r="L27" i="2"/>
  <c r="L12" i="2" s="1"/>
  <c r="J31" i="2"/>
  <c r="I31" i="2" s="1"/>
  <c r="L35" i="1"/>
  <c r="L30" i="1"/>
  <c r="I12" i="4" l="1"/>
  <c r="M12" i="2"/>
  <c r="J12" i="2"/>
  <c r="I14" i="1"/>
  <c r="I16" i="1"/>
  <c r="I17" i="1"/>
  <c r="I21" i="1"/>
  <c r="I22" i="1"/>
  <c r="I26" i="1"/>
  <c r="I30" i="1"/>
  <c r="I40" i="1"/>
  <c r="I35" i="1"/>
  <c r="I36" i="1"/>
  <c r="N28" i="1"/>
  <c r="M28" i="1"/>
  <c r="K28" i="1"/>
  <c r="I28" i="1" s="1"/>
  <c r="J28" i="1"/>
  <c r="L28" i="1"/>
  <c r="N24" i="1"/>
  <c r="M24" i="1"/>
  <c r="M23" i="1" s="1"/>
  <c r="L24" i="1"/>
  <c r="L23" i="1" s="1"/>
  <c r="I24" i="1" l="1"/>
  <c r="I12" i="2"/>
  <c r="N32" i="1"/>
  <c r="N31" i="1" s="1"/>
  <c r="M32" i="1"/>
  <c r="M31" i="1" s="1"/>
  <c r="L32" i="1"/>
  <c r="L31" i="1" s="1"/>
  <c r="K32" i="1"/>
  <c r="K31" i="1" s="1"/>
  <c r="J32" i="1"/>
  <c r="J31" i="1" s="1"/>
  <c r="N38" i="1"/>
  <c r="M38" i="1"/>
  <c r="L38" i="1"/>
  <c r="K38" i="1"/>
  <c r="J38" i="1"/>
  <c r="N23" i="1"/>
  <c r="I38" i="1" l="1"/>
  <c r="I31" i="1"/>
  <c r="I32" i="1"/>
  <c r="I27" i="1"/>
  <c r="I13" i="1"/>
  <c r="M37" i="1"/>
  <c r="M27" i="1"/>
  <c r="M19" i="1"/>
  <c r="M18" i="1" s="1"/>
  <c r="M12" i="1" l="1"/>
  <c r="K27" i="1"/>
  <c r="K23" i="1" l="1"/>
  <c r="K37" i="1" l="1"/>
  <c r="L37" i="1" l="1"/>
  <c r="N37" i="1"/>
  <c r="L27" i="1"/>
  <c r="N27" i="1"/>
  <c r="N19" i="1"/>
  <c r="N18" i="1" s="1"/>
  <c r="L19" i="1"/>
  <c r="K18" i="1"/>
  <c r="K12" i="1" s="1"/>
  <c r="L18" i="1" l="1"/>
  <c r="L12" i="1" s="1"/>
  <c r="I19" i="1"/>
  <c r="I18" i="1" s="1"/>
  <c r="N12" i="1"/>
  <c r="J13" i="1"/>
  <c r="J18" i="1"/>
  <c r="J23" i="1"/>
  <c r="I23" i="1" s="1"/>
  <c r="J27" i="1"/>
  <c r="J37" i="1"/>
  <c r="I37" i="1" s="1"/>
  <c r="I12" i="1" l="1"/>
  <c r="J12" i="1"/>
</calcChain>
</file>

<file path=xl/sharedStrings.xml><?xml version="1.0" encoding="utf-8"?>
<sst xmlns="http://schemas.openxmlformats.org/spreadsheetml/2006/main" count="2333" uniqueCount="112">
  <si>
    <t xml:space="preserve"> администрации МР «Княжпогостский» </t>
  </si>
  <si>
    <t>6. Ресурсное обеспечение реализации Программы</t>
  </si>
  <si>
    <t>Статус</t>
  </si>
  <si>
    <t>Наименование муниципальной программы, подпрограммы муниципальной программы, основного мероприятий</t>
  </si>
  <si>
    <t>Ответственный  исполнитель, соисполнители</t>
  </si>
  <si>
    <t>Код бюджетной классификации</t>
  </si>
  <si>
    <t>Расходы (тыс. руб.), годы</t>
  </si>
  <si>
    <t>ГРБС</t>
  </si>
  <si>
    <t>Рз,</t>
  </si>
  <si>
    <t>ПР</t>
  </si>
  <si>
    <t xml:space="preserve">Муниципальная программа </t>
  </si>
  <si>
    <t xml:space="preserve">Всего </t>
  </si>
  <si>
    <t xml:space="preserve">Ответственный исполнитель Управление делами администрации </t>
  </si>
  <si>
    <t xml:space="preserve">Соисполнитель иные органы администрации </t>
  </si>
  <si>
    <t>-</t>
  </si>
  <si>
    <t>Подпрограмма 1</t>
  </si>
  <si>
    <t xml:space="preserve">Основные мероприятия </t>
  </si>
  <si>
    <t>Ответственный исполнитель Управление делами администрации</t>
  </si>
  <si>
    <t xml:space="preserve">Подпрограмма 2 </t>
  </si>
  <si>
    <t xml:space="preserve">Подпрограмма 3 </t>
  </si>
  <si>
    <t>Подпрограмма 4</t>
  </si>
  <si>
    <t>Всего</t>
  </si>
  <si>
    <t>Соисполнитель</t>
  </si>
  <si>
    <t>Основные мероприятия</t>
  </si>
  <si>
    <t>Подпрограмма 5</t>
  </si>
  <si>
    <t>Основные мероприятия:</t>
  </si>
  <si>
    <t>Финансовое управление</t>
  </si>
  <si>
    <t xml:space="preserve">Управление делами администрации </t>
  </si>
  <si>
    <t xml:space="preserve">Основное мероприятие </t>
  </si>
  <si>
    <t>Подпрограмма 7</t>
  </si>
  <si>
    <t>Администрация МР «Княжпогостский»</t>
  </si>
  <si>
    <t>« Таблица 4.</t>
  </si>
  <si>
    <t>Развитие муниципального управления в муниципальном районе "Княжпогостский"</t>
  </si>
  <si>
    <t>Приложение  к постановлению</t>
  </si>
  <si>
    <t>2.2. Функционирование многофункционального центра</t>
  </si>
  <si>
    <t>0104</t>
  </si>
  <si>
    <t>200</t>
  </si>
  <si>
    <t>923</t>
  </si>
  <si>
    <t>600</t>
  </si>
  <si>
    <t>963</t>
  </si>
  <si>
    <t>Ответственный исполнительУправлению муниципальным имуществом, землями и природными ресурсами АМР «Княжпогостский»</t>
  </si>
  <si>
    <t>0113</t>
  </si>
  <si>
    <t>100;200;800</t>
  </si>
  <si>
    <t>992</t>
  </si>
  <si>
    <t>500</t>
  </si>
  <si>
    <t>1402</t>
  </si>
  <si>
    <t>0106</t>
  </si>
  <si>
    <t>КЦСР</t>
  </si>
  <si>
    <t>ВР</t>
  </si>
  <si>
    <t>в том числе по годам:</t>
  </si>
  <si>
    <t>07 1 0000</t>
  </si>
  <si>
    <t>07 2 0000</t>
  </si>
  <si>
    <t>07 1 0102</t>
  </si>
  <si>
    <t>07 1 0101</t>
  </si>
  <si>
    <t>07 2 0201</t>
  </si>
  <si>
    <t>07 3 0000</t>
  </si>
  <si>
    <t>07 2 0202</t>
  </si>
  <si>
    <t>Управление делами администрации</t>
  </si>
  <si>
    <t>Оптимизация деятельности органов местного самоуправления муниципального района «Княжпогостский»</t>
  </si>
  <si>
    <t>Развитие кадрового потенциала системы муниципального управления муниципальном районе «Княжпогостский»</t>
  </si>
  <si>
    <t>07 3 0301</t>
  </si>
  <si>
    <t xml:space="preserve">Управление муниципальным имуществом муниципального района «Княжпогостский» </t>
  </si>
  <si>
    <t>07 4 0000</t>
  </si>
  <si>
    <t>07 4 0405</t>
  </si>
  <si>
    <t>УМИЗиПР администрации МР "Княжпогостский"</t>
  </si>
  <si>
    <t>Управление муниципальными финансами</t>
  </si>
  <si>
    <t>07 5 0000</t>
  </si>
  <si>
    <t>07 5 0505</t>
  </si>
  <si>
    <t>07 5 7311</t>
  </si>
  <si>
    <t>07 5 0601</t>
  </si>
  <si>
    <t xml:space="preserve"> Обеспечение реализации муниципальной программы</t>
  </si>
  <si>
    <t>07 7 0000</t>
  </si>
  <si>
    <t>07 7 0701</t>
  </si>
  <si>
    <t>Ответственный исполнитель АМР "Княжпогостский"</t>
  </si>
  <si>
    <t xml:space="preserve">Ответственный исполнитель Финансовое управление администрации </t>
  </si>
  <si>
    <t>до 2015 года</t>
  </si>
  <si>
    <t>после 2015 года</t>
  </si>
  <si>
    <t>07 1 1А 00000</t>
  </si>
  <si>
    <t>07 1 1Б 00000</t>
  </si>
  <si>
    <t>07 1 00 00000</t>
  </si>
  <si>
    <t>07 0 0000</t>
  </si>
  <si>
    <t>07 0 00 00000</t>
  </si>
  <si>
    <t>07 2 2А 00000</t>
  </si>
  <si>
    <t>07 2 2 Б 00000</t>
  </si>
  <si>
    <t>07 2 00 00000</t>
  </si>
  <si>
    <t>07 3 3А 00000</t>
  </si>
  <si>
    <t>07 3 00 00000</t>
  </si>
  <si>
    <t>07 4 4Д 00000</t>
  </si>
  <si>
    <t>07 4 00 00000</t>
  </si>
  <si>
    <t>07 5 5А 73110</t>
  </si>
  <si>
    <t>07 5 5Д 00000</t>
  </si>
  <si>
    <t>07 5 5Е 00000</t>
  </si>
  <si>
    <t>07 5 00 00000</t>
  </si>
  <si>
    <t>07 7 7А 00000</t>
  </si>
  <si>
    <t>07 7 00 00000</t>
  </si>
  <si>
    <t xml:space="preserve">3.1. Организация обучения лиц, замещающих муниципальные должности в муниципальном районе «Княжпогостский»  и лиц включённых в кадровый резерв управленческих кадров муниципального района «Княжпогостский» </t>
  </si>
  <si>
    <t>5.7.  Выравнивание бюджетной обеспеченности муниципальных районов и поселений из регионального фонда финансовой поддержки</t>
  </si>
  <si>
    <t>5.6.  Руководство и управление в сфере финансов</t>
  </si>
  <si>
    <t>5.5.  Сбалансированность бюджетов поселений</t>
  </si>
  <si>
    <t>7.7.  Руководство и управление в сфере установленных функций органов местного самоуправления</t>
  </si>
  <si>
    <t xml:space="preserve">1.2. Организация размещения информационных материалов </t>
  </si>
  <si>
    <t xml:space="preserve">1.1. Введение новых рубрик, вкладок, баннеров </t>
  </si>
  <si>
    <t>1 .Развитие системы открытого муниципалитета в органах местного самоуправления муниципального района «Княжпогостский»</t>
  </si>
  <si>
    <t>2.1. Обеспечение организационных, разъяснительных правовых и иных мер</t>
  </si>
  <si>
    <t>4.5. Руководство и управление в сфере реализации подпрограммы</t>
  </si>
  <si>
    <t xml:space="preserve">от  30.12.2015  № 770   </t>
  </si>
  <si>
    <t xml:space="preserve">от  ________мая 2016  № ________________  </t>
  </si>
  <si>
    <t>07 5 5 Ж 00000</t>
  </si>
  <si>
    <t>5.8.  Выравнивание бюджетной обеспеченности поселений из районного фонда финансовой поддержки</t>
  </si>
  <si>
    <t xml:space="preserve">от  ________ ______ 2017  № ________________  </t>
  </si>
  <si>
    <t>от 31 мая 2018  № 258</t>
  </si>
  <si>
    <t>от 27 декабря 2018  №483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</si>
</sst>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11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name val="Times New Roman"/>
      <family val="1"/>
      <charset val="204"/>
    </font>
    <font>
      <sz val="12"/>
      <color rgb="FFC00000"/>
      <name val="Times New Roman"/>
      <family val="1"/>
      <charset val="204"/>
    </font>
    <font>
      <sz val="11"/>
      <color rgb="FFC0000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84">
    <xf numFmtId="0" fontId="0" fillId="0" borderId="0" xfId="0"/>
    <xf numFmtId="4" fontId="1" fillId="0" borderId="6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vertical="center" wrapText="1"/>
    </xf>
    <xf numFmtId="0" fontId="1" fillId="0" borderId="13" xfId="0" applyFont="1" applyFill="1" applyBorder="1" applyAlignment="1">
      <alignment vertical="center" wrapText="1"/>
    </xf>
    <xf numFmtId="4" fontId="1" fillId="0" borderId="13" xfId="0" applyNumberFormat="1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vertical="center" wrapText="1"/>
    </xf>
    <xf numFmtId="0" fontId="1" fillId="0" borderId="15" xfId="0" applyFont="1" applyFill="1" applyBorder="1" applyAlignment="1">
      <alignment horizontal="center" vertical="center" wrapText="1"/>
    </xf>
    <xf numFmtId="4" fontId="1" fillId="0" borderId="15" xfId="0" applyNumberFormat="1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vertical="center" wrapText="1"/>
    </xf>
    <xf numFmtId="0" fontId="1" fillId="0" borderId="10" xfId="0" applyFont="1" applyFill="1" applyBorder="1" applyAlignment="1">
      <alignment vertical="center" wrapText="1"/>
    </xf>
    <xf numFmtId="0" fontId="1" fillId="0" borderId="11" xfId="0" applyFont="1" applyFill="1" applyBorder="1" applyAlignment="1">
      <alignment horizontal="center" vertical="center" wrapText="1"/>
    </xf>
    <xf numFmtId="49" fontId="1" fillId="0" borderId="11" xfId="0" applyNumberFormat="1" applyFont="1" applyFill="1" applyBorder="1" applyAlignment="1">
      <alignment horizontal="center" vertical="center" wrapText="1"/>
    </xf>
    <xf numFmtId="4" fontId="1" fillId="0" borderId="11" xfId="0" applyNumberFormat="1" applyFont="1" applyFill="1" applyBorder="1" applyAlignment="1">
      <alignment horizontal="center" vertical="center" wrapText="1"/>
    </xf>
    <xf numFmtId="49" fontId="1" fillId="0" borderId="15" xfId="0" applyNumberFormat="1" applyFont="1" applyFill="1" applyBorder="1" applyAlignment="1">
      <alignment horizontal="center" vertical="center" wrapText="1"/>
    </xf>
    <xf numFmtId="49" fontId="1" fillId="0" borderId="6" xfId="0" applyNumberFormat="1" applyFont="1" applyFill="1" applyBorder="1" applyAlignment="1">
      <alignment horizontal="center" vertical="center" wrapText="1"/>
    </xf>
    <xf numFmtId="4" fontId="1" fillId="2" borderId="11" xfId="0" applyNumberFormat="1" applyFont="1" applyFill="1" applyBorder="1" applyAlignment="1">
      <alignment horizontal="center" vertical="center" wrapText="1"/>
    </xf>
    <xf numFmtId="4" fontId="1" fillId="2" borderId="13" xfId="0" applyNumberFormat="1" applyFont="1" applyFill="1" applyBorder="1" applyAlignment="1">
      <alignment horizontal="center" vertical="center" wrapText="1"/>
    </xf>
    <xf numFmtId="4" fontId="1" fillId="2" borderId="15" xfId="0" applyNumberFormat="1" applyFont="1" applyFill="1" applyBorder="1" applyAlignment="1">
      <alignment horizontal="center" vertical="center" wrapText="1"/>
    </xf>
    <xf numFmtId="4" fontId="1" fillId="2" borderId="6" xfId="0" applyNumberFormat="1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vertical="center" wrapText="1"/>
    </xf>
    <xf numFmtId="0" fontId="1" fillId="2" borderId="11" xfId="0" applyFont="1" applyFill="1" applyBorder="1" applyAlignment="1">
      <alignment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vertical="center" wrapText="1"/>
    </xf>
    <xf numFmtId="49" fontId="1" fillId="0" borderId="13" xfId="0" applyNumberFormat="1" applyFont="1" applyFill="1" applyBorder="1" applyAlignment="1">
      <alignment horizontal="center" vertical="center" wrapText="1"/>
    </xf>
    <xf numFmtId="49" fontId="1" fillId="0" borderId="12" xfId="0" applyNumberFormat="1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5" fillId="0" borderId="0" xfId="0" applyFont="1" applyFill="1"/>
    <xf numFmtId="0" fontId="1" fillId="0" borderId="0" xfId="0" applyFont="1" applyFill="1" applyAlignment="1">
      <alignment horizontal="center" vertical="center"/>
    </xf>
    <xf numFmtId="0" fontId="3" fillId="0" borderId="0" xfId="0" applyFont="1" applyFill="1"/>
    <xf numFmtId="0" fontId="4" fillId="0" borderId="1" xfId="0" applyFont="1" applyFill="1" applyBorder="1" applyAlignment="1">
      <alignment horizontal="left" vertical="center" wrapText="1"/>
    </xf>
    <xf numFmtId="4" fontId="1" fillId="2" borderId="12" xfId="0" applyNumberFormat="1" applyFont="1" applyFill="1" applyBorder="1" applyAlignment="1">
      <alignment horizontal="center" vertical="center" wrapText="1"/>
    </xf>
    <xf numFmtId="4" fontId="1" fillId="0" borderId="12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right" vertical="center"/>
    </xf>
    <xf numFmtId="0" fontId="4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vertical="center" wrapText="1"/>
    </xf>
    <xf numFmtId="0" fontId="2" fillId="0" borderId="0" xfId="0" applyFont="1" applyFill="1" applyAlignment="1">
      <alignment horizontal="center" vertical="center"/>
    </xf>
    <xf numFmtId="0" fontId="3" fillId="0" borderId="9" xfId="0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center" vertical="center" wrapText="1"/>
    </xf>
    <xf numFmtId="4" fontId="1" fillId="2" borderId="18" xfId="0" applyNumberFormat="1" applyFont="1" applyFill="1" applyBorder="1" applyAlignment="1">
      <alignment horizontal="center" vertical="center" wrapText="1"/>
    </xf>
    <xf numFmtId="0" fontId="1" fillId="0" borderId="18" xfId="0" applyFont="1" applyFill="1" applyBorder="1" applyAlignment="1">
      <alignment vertical="center" wrapText="1"/>
    </xf>
    <xf numFmtId="4" fontId="1" fillId="2" borderId="14" xfId="0" applyNumberFormat="1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49" fontId="1" fillId="0" borderId="10" xfId="0" applyNumberFormat="1" applyFont="1" applyFill="1" applyBorder="1" applyAlignment="1">
      <alignment horizontal="center" vertical="center" wrapText="1"/>
    </xf>
    <xf numFmtId="49" fontId="1" fillId="0" borderId="14" xfId="0" applyNumberFormat="1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center" vertical="center" wrapText="1"/>
    </xf>
    <xf numFmtId="4" fontId="1" fillId="0" borderId="20" xfId="0" applyNumberFormat="1" applyFont="1" applyFill="1" applyBorder="1" applyAlignment="1">
      <alignment horizontal="center" vertical="center" wrapText="1"/>
    </xf>
    <xf numFmtId="49" fontId="1" fillId="0" borderId="9" xfId="0" applyNumberFormat="1" applyFont="1" applyFill="1" applyBorder="1" applyAlignment="1">
      <alignment horizontal="center" vertical="center" wrapText="1"/>
    </xf>
    <xf numFmtId="49" fontId="1" fillId="0" borderId="4" xfId="0" applyNumberFormat="1" applyFont="1" applyFill="1" applyBorder="1" applyAlignment="1">
      <alignment horizontal="center" vertical="center" wrapText="1"/>
    </xf>
    <xf numFmtId="4" fontId="1" fillId="2" borderId="9" xfId="0" applyNumberFormat="1" applyFont="1" applyFill="1" applyBorder="1" applyAlignment="1">
      <alignment horizontal="center" vertical="center" wrapText="1"/>
    </xf>
    <xf numFmtId="4" fontId="1" fillId="0" borderId="4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vertical="center" wrapText="1"/>
    </xf>
    <xf numFmtId="0" fontId="1" fillId="0" borderId="0" xfId="0" applyFont="1" applyFill="1" applyAlignment="1">
      <alignment horizontal="right" vertical="center"/>
    </xf>
    <xf numFmtId="0" fontId="2" fillId="0" borderId="0" xfId="0" applyFont="1" applyFill="1" applyAlignment="1">
      <alignment horizontal="center" vertical="center"/>
    </xf>
    <xf numFmtId="49" fontId="1" fillId="2" borderId="11" xfId="0" applyNumberFormat="1" applyFont="1" applyFill="1" applyBorder="1" applyAlignment="1">
      <alignment horizontal="center" vertical="center" wrapText="1"/>
    </xf>
    <xf numFmtId="4" fontId="1" fillId="2" borderId="10" xfId="0" applyNumberFormat="1" applyFont="1" applyFill="1" applyBorder="1" applyAlignment="1">
      <alignment horizontal="center" vertical="center" wrapText="1"/>
    </xf>
    <xf numFmtId="49" fontId="1" fillId="2" borderId="10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right" vertical="center"/>
    </xf>
    <xf numFmtId="0" fontId="2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vertical="center" wrapText="1"/>
    </xf>
    <xf numFmtId="4" fontId="1" fillId="0" borderId="10" xfId="0" applyNumberFormat="1" applyFont="1" applyFill="1" applyBorder="1" applyAlignment="1">
      <alignment horizontal="center" vertical="center" wrapText="1"/>
    </xf>
    <xf numFmtId="4" fontId="1" fillId="0" borderId="14" xfId="0" applyNumberFormat="1" applyFont="1" applyFill="1" applyBorder="1" applyAlignment="1">
      <alignment horizontal="center" vertical="center" wrapText="1"/>
    </xf>
    <xf numFmtId="4" fontId="1" fillId="0" borderId="18" xfId="0" applyNumberFormat="1" applyFont="1" applyFill="1" applyBorder="1" applyAlignment="1">
      <alignment horizontal="center" vertical="center" wrapText="1"/>
    </xf>
    <xf numFmtId="4" fontId="1" fillId="0" borderId="9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vertical="center" wrapText="1"/>
    </xf>
    <xf numFmtId="0" fontId="1" fillId="0" borderId="0" xfId="0" applyFont="1" applyFill="1" applyAlignment="1">
      <alignment horizontal="right" vertical="center"/>
    </xf>
    <xf numFmtId="0" fontId="2" fillId="0" borderId="0" xfId="0" applyFont="1" applyFill="1" applyAlignment="1">
      <alignment horizontal="center" vertical="center"/>
    </xf>
    <xf numFmtId="0" fontId="6" fillId="0" borderId="10" xfId="0" applyFont="1" applyFill="1" applyBorder="1" applyAlignment="1">
      <alignment vertical="center" wrapText="1"/>
    </xf>
    <xf numFmtId="0" fontId="6" fillId="0" borderId="10" xfId="0" applyFont="1" applyFill="1" applyBorder="1" applyAlignment="1">
      <alignment horizontal="center" vertical="center" wrapText="1"/>
    </xf>
    <xf numFmtId="49" fontId="6" fillId="0" borderId="11" xfId="0" applyNumberFormat="1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4" fontId="6" fillId="0" borderId="11" xfId="0" applyNumberFormat="1" applyFont="1" applyFill="1" applyBorder="1" applyAlignment="1">
      <alignment horizontal="center" vertical="center" wrapText="1"/>
    </xf>
    <xf numFmtId="0" fontId="7" fillId="0" borderId="0" xfId="0" applyFont="1" applyFill="1"/>
    <xf numFmtId="0" fontId="6" fillId="0" borderId="14" xfId="0" applyFont="1" applyFill="1" applyBorder="1" applyAlignment="1">
      <alignment vertical="center" wrapText="1"/>
    </xf>
    <xf numFmtId="0" fontId="6" fillId="0" borderId="14" xfId="0" applyFont="1" applyFill="1" applyBorder="1" applyAlignment="1">
      <alignment horizontal="center" vertical="center" wrapText="1"/>
    </xf>
    <xf numFmtId="49" fontId="6" fillId="0" borderId="15" xfId="0" applyNumberFormat="1" applyFont="1" applyFill="1" applyBorder="1" applyAlignment="1">
      <alignment horizontal="center" vertical="center" wrapText="1"/>
    </xf>
    <xf numFmtId="4" fontId="6" fillId="0" borderId="15" xfId="0" applyNumberFormat="1" applyFont="1" applyFill="1" applyBorder="1" applyAlignment="1">
      <alignment horizontal="center" vertical="center" wrapText="1"/>
    </xf>
    <xf numFmtId="4" fontId="5" fillId="0" borderId="0" xfId="0" applyNumberFormat="1" applyFont="1" applyFill="1"/>
    <xf numFmtId="0" fontId="6" fillId="3" borderId="10" xfId="0" applyFont="1" applyFill="1" applyBorder="1" applyAlignment="1">
      <alignment vertical="center" wrapText="1"/>
    </xf>
    <xf numFmtId="0" fontId="6" fillId="3" borderId="11" xfId="0" applyFont="1" applyFill="1" applyBorder="1" applyAlignment="1">
      <alignment horizontal="center" vertical="center" wrapText="1"/>
    </xf>
    <xf numFmtId="49" fontId="6" fillId="3" borderId="11" xfId="0" applyNumberFormat="1" applyFont="1" applyFill="1" applyBorder="1" applyAlignment="1">
      <alignment horizontal="center" vertical="center" wrapText="1"/>
    </xf>
    <xf numFmtId="4" fontId="6" fillId="3" borderId="10" xfId="0" applyNumberFormat="1" applyFont="1" applyFill="1" applyBorder="1" applyAlignment="1">
      <alignment horizontal="center" vertical="center" wrapText="1"/>
    </xf>
    <xf numFmtId="4" fontId="6" fillId="3" borderId="11" xfId="0" applyNumberFormat="1" applyFont="1" applyFill="1" applyBorder="1" applyAlignment="1">
      <alignment horizontal="center" vertical="center" wrapText="1"/>
    </xf>
    <xf numFmtId="49" fontId="6" fillId="3" borderId="10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right" vertical="center"/>
    </xf>
    <xf numFmtId="0" fontId="2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vertical="center" wrapText="1"/>
    </xf>
    <xf numFmtId="49" fontId="6" fillId="0" borderId="10" xfId="0" applyNumberFormat="1" applyFont="1" applyFill="1" applyBorder="1" applyAlignment="1">
      <alignment horizontal="center" vertical="center" wrapText="1"/>
    </xf>
    <xf numFmtId="4" fontId="6" fillId="0" borderId="10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vertical="center" wrapText="1"/>
    </xf>
    <xf numFmtId="0" fontId="1" fillId="0" borderId="0" xfId="0" applyFont="1" applyFill="1" applyAlignment="1">
      <alignment horizontal="right" vertical="center"/>
    </xf>
    <xf numFmtId="0" fontId="2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vertical="center" wrapText="1"/>
    </xf>
    <xf numFmtId="0" fontId="1" fillId="0" borderId="0" xfId="0" applyFont="1" applyFill="1" applyAlignment="1">
      <alignment horizontal="right" vertical="center"/>
    </xf>
    <xf numFmtId="0" fontId="2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vertical="center" wrapText="1"/>
    </xf>
    <xf numFmtId="0" fontId="1" fillId="0" borderId="0" xfId="0" applyFont="1" applyFill="1" applyAlignment="1">
      <alignment horizontal="right" vertical="center"/>
    </xf>
    <xf numFmtId="0" fontId="2" fillId="0" borderId="0" xfId="0" applyFont="1" applyFill="1" applyAlignment="1">
      <alignment horizontal="center" vertical="center"/>
    </xf>
    <xf numFmtId="4" fontId="1" fillId="4" borderId="1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vertical="center" wrapText="1"/>
    </xf>
    <xf numFmtId="0" fontId="1" fillId="0" borderId="0" xfId="0" applyFont="1" applyFill="1" applyAlignment="1">
      <alignment horizontal="right" vertical="center"/>
    </xf>
    <xf numFmtId="0" fontId="2" fillId="0" borderId="0" xfId="0" applyFont="1" applyFill="1" applyAlignment="1">
      <alignment horizontal="center" vertical="center"/>
    </xf>
    <xf numFmtId="0" fontId="1" fillId="0" borderId="9" xfId="0" applyFont="1" applyFill="1" applyBorder="1" applyAlignment="1">
      <alignment horizontal="center" vertical="center" wrapText="1"/>
    </xf>
    <xf numFmtId="4" fontId="1" fillId="0" borderId="2" xfId="0" applyNumberFormat="1" applyFont="1" applyFill="1" applyBorder="1" applyAlignment="1">
      <alignment horizontal="center" vertical="center" wrapText="1"/>
    </xf>
    <xf numFmtId="4" fontId="1" fillId="0" borderId="5" xfId="0" applyNumberFormat="1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4" fontId="2" fillId="2" borderId="10" xfId="0" applyNumberFormat="1" applyFont="1" applyFill="1" applyBorder="1" applyAlignment="1">
      <alignment horizontal="center" vertical="center" wrapText="1"/>
    </xf>
    <xf numFmtId="4" fontId="2" fillId="2" borderId="11" xfId="0" applyNumberFormat="1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vertical="center" wrapText="1"/>
    </xf>
    <xf numFmtId="0" fontId="1" fillId="2" borderId="15" xfId="0" applyFont="1" applyFill="1" applyBorder="1" applyAlignment="1">
      <alignment vertical="center" wrapText="1"/>
    </xf>
    <xf numFmtId="49" fontId="1" fillId="2" borderId="12" xfId="0" applyNumberFormat="1" applyFont="1" applyFill="1" applyBorder="1" applyAlignment="1">
      <alignment horizontal="center" vertical="center" wrapText="1"/>
    </xf>
    <xf numFmtId="49" fontId="1" fillId="2" borderId="13" xfId="0" applyNumberFormat="1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1" fillId="3" borderId="10" xfId="0" applyFont="1" applyFill="1" applyBorder="1" applyAlignment="1">
      <alignment vertical="center" wrapText="1"/>
    </xf>
    <xf numFmtId="0" fontId="1" fillId="3" borderId="11" xfId="0" applyFont="1" applyFill="1" applyBorder="1" applyAlignment="1">
      <alignment vertical="center" wrapText="1"/>
    </xf>
    <xf numFmtId="0" fontId="1" fillId="3" borderId="11" xfId="0" applyFont="1" applyFill="1" applyBorder="1" applyAlignment="1">
      <alignment horizontal="center" vertical="center" wrapText="1"/>
    </xf>
    <xf numFmtId="4" fontId="1" fillId="3" borderId="6" xfId="0" applyNumberFormat="1" applyFont="1" applyFill="1" applyBorder="1" applyAlignment="1">
      <alignment horizontal="center" vertical="center" wrapText="1"/>
    </xf>
    <xf numFmtId="4" fontId="1" fillId="3" borderId="1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vertical="center" wrapText="1"/>
    </xf>
    <xf numFmtId="0" fontId="1" fillId="0" borderId="0" xfId="0" applyFont="1" applyFill="1" applyAlignment="1">
      <alignment horizontal="right" vertical="center"/>
    </xf>
    <xf numFmtId="0" fontId="2" fillId="0" borderId="0" xfId="0" applyFont="1" applyFill="1" applyAlignment="1">
      <alignment horizontal="center" vertical="center"/>
    </xf>
    <xf numFmtId="0" fontId="1" fillId="0" borderId="9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vertical="center" wrapText="1"/>
    </xf>
    <xf numFmtId="0" fontId="1" fillId="0" borderId="0" xfId="0" applyFont="1" applyFill="1" applyAlignment="1">
      <alignment horizontal="right" vertical="center"/>
    </xf>
    <xf numFmtId="0" fontId="2" fillId="0" borderId="0" xfId="0" applyFont="1" applyFill="1" applyAlignment="1">
      <alignment horizontal="center" vertical="center"/>
    </xf>
    <xf numFmtId="0" fontId="1" fillId="0" borderId="9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vertical="center" wrapText="1"/>
    </xf>
    <xf numFmtId="0" fontId="1" fillId="0" borderId="0" xfId="0" applyFont="1" applyFill="1" applyAlignment="1">
      <alignment horizontal="right" vertical="center"/>
    </xf>
    <xf numFmtId="0" fontId="2" fillId="0" borderId="0" xfId="0" applyFont="1" applyFill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right" vertical="center"/>
    </xf>
    <xf numFmtId="0" fontId="2" fillId="0" borderId="0" xfId="0" applyFont="1" applyFill="1" applyAlignment="1">
      <alignment horizontal="center" vertical="center"/>
    </xf>
    <xf numFmtId="164" fontId="1" fillId="3" borderId="6" xfId="0" applyNumberFormat="1" applyFont="1" applyFill="1" applyBorder="1" applyAlignment="1">
      <alignment horizontal="center" vertical="center" wrapText="1"/>
    </xf>
    <xf numFmtId="164" fontId="1" fillId="3" borderId="11" xfId="0" applyNumberFormat="1" applyFont="1" applyFill="1" applyBorder="1" applyAlignment="1">
      <alignment horizontal="center" vertical="center" wrapText="1"/>
    </xf>
    <xf numFmtId="164" fontId="2" fillId="2" borderId="10" xfId="0" applyNumberFormat="1" applyFont="1" applyFill="1" applyBorder="1" applyAlignment="1">
      <alignment horizontal="center" vertical="center" wrapText="1"/>
    </xf>
    <xf numFmtId="164" fontId="2" fillId="2" borderId="11" xfId="0" applyNumberFormat="1" applyFont="1" applyFill="1" applyBorder="1" applyAlignment="1">
      <alignment horizontal="center" vertical="center" wrapText="1"/>
    </xf>
    <xf numFmtId="164" fontId="1" fillId="2" borderId="12" xfId="0" applyNumberFormat="1" applyFont="1" applyFill="1" applyBorder="1" applyAlignment="1">
      <alignment horizontal="center" vertical="center" wrapText="1"/>
    </xf>
    <xf numFmtId="164" fontId="1" fillId="2" borderId="13" xfId="0" applyNumberFormat="1" applyFont="1" applyFill="1" applyBorder="1" applyAlignment="1">
      <alignment horizontal="center" vertical="center" wrapText="1"/>
    </xf>
    <xf numFmtId="164" fontId="1" fillId="2" borderId="14" xfId="0" applyNumberFormat="1" applyFont="1" applyFill="1" applyBorder="1" applyAlignment="1">
      <alignment horizontal="center" vertical="center" wrapText="1"/>
    </xf>
    <xf numFmtId="164" fontId="1" fillId="2" borderId="15" xfId="0" applyNumberFormat="1" applyFont="1" applyFill="1" applyBorder="1" applyAlignment="1">
      <alignment horizontal="center" vertical="center" wrapText="1"/>
    </xf>
    <xf numFmtId="164" fontId="1" fillId="0" borderId="11" xfId="0" applyNumberFormat="1" applyFont="1" applyFill="1" applyBorder="1" applyAlignment="1">
      <alignment horizontal="center" vertical="center" wrapText="1"/>
    </xf>
    <xf numFmtId="164" fontId="1" fillId="0" borderId="15" xfId="0" applyNumberFormat="1" applyFont="1" applyFill="1" applyBorder="1" applyAlignment="1">
      <alignment horizontal="center" vertical="center" wrapText="1"/>
    </xf>
    <xf numFmtId="164" fontId="1" fillId="0" borderId="6" xfId="0" applyNumberFormat="1" applyFont="1" applyFill="1" applyBorder="1" applyAlignment="1">
      <alignment horizontal="center" vertical="center" wrapText="1"/>
    </xf>
    <xf numFmtId="164" fontId="1" fillId="0" borderId="12" xfId="0" applyNumberFormat="1" applyFont="1" applyFill="1" applyBorder="1" applyAlignment="1">
      <alignment horizontal="center" vertical="center" wrapText="1"/>
    </xf>
    <xf numFmtId="164" fontId="1" fillId="0" borderId="13" xfId="0" applyNumberFormat="1" applyFont="1" applyFill="1" applyBorder="1" applyAlignment="1">
      <alignment horizontal="center" vertical="center" wrapText="1"/>
    </xf>
    <xf numFmtId="164" fontId="1" fillId="0" borderId="5" xfId="0" applyNumberFormat="1" applyFont="1" applyFill="1" applyBorder="1" applyAlignment="1">
      <alignment horizontal="center" vertical="center" wrapText="1"/>
    </xf>
    <xf numFmtId="164" fontId="1" fillId="0" borderId="9" xfId="0" applyNumberFormat="1" applyFont="1" applyFill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/>
    </xf>
    <xf numFmtId="164" fontId="1" fillId="3" borderId="21" xfId="0" applyNumberFormat="1" applyFont="1" applyFill="1" applyBorder="1" applyAlignment="1">
      <alignment horizontal="center" vertical="center" wrapText="1"/>
    </xf>
    <xf numFmtId="164" fontId="2" fillId="2" borderId="21" xfId="0" applyNumberFormat="1" applyFont="1" applyFill="1" applyBorder="1" applyAlignment="1">
      <alignment horizontal="center" vertical="center" wrapText="1"/>
    </xf>
    <xf numFmtId="164" fontId="1" fillId="2" borderId="22" xfId="0" applyNumberFormat="1" applyFont="1" applyFill="1" applyBorder="1" applyAlignment="1">
      <alignment horizontal="center" vertical="center" wrapText="1"/>
    </xf>
    <xf numFmtId="164" fontId="1" fillId="2" borderId="23" xfId="0" applyNumberFormat="1" applyFont="1" applyFill="1" applyBorder="1" applyAlignment="1">
      <alignment horizontal="center" vertical="center" wrapText="1"/>
    </xf>
    <xf numFmtId="164" fontId="1" fillId="0" borderId="21" xfId="0" applyNumberFormat="1" applyFont="1" applyFill="1" applyBorder="1" applyAlignment="1">
      <alignment horizontal="center" vertical="center" wrapText="1"/>
    </xf>
    <xf numFmtId="164" fontId="1" fillId="0" borderId="23" xfId="0" applyNumberFormat="1" applyFont="1" applyFill="1" applyBorder="1" applyAlignment="1">
      <alignment horizontal="center" vertical="center" wrapText="1"/>
    </xf>
    <xf numFmtId="164" fontId="1" fillId="0" borderId="24" xfId="0" applyNumberFormat="1" applyFont="1" applyFill="1" applyBorder="1" applyAlignment="1">
      <alignment horizontal="center" vertical="center" wrapText="1"/>
    </xf>
    <xf numFmtId="164" fontId="1" fillId="2" borderId="25" xfId="0" applyNumberFormat="1" applyFont="1" applyFill="1" applyBorder="1" applyAlignment="1">
      <alignment horizontal="center" vertical="center" wrapText="1"/>
    </xf>
    <xf numFmtId="164" fontId="1" fillId="0" borderId="22" xfId="0" applyNumberFormat="1" applyFont="1" applyFill="1" applyBorder="1" applyAlignment="1">
      <alignment horizontal="center" vertical="center" wrapText="1"/>
    </xf>
    <xf numFmtId="164" fontId="1" fillId="0" borderId="0" xfId="0" applyNumberFormat="1" applyFont="1" applyFill="1" applyBorder="1" applyAlignment="1">
      <alignment horizontal="center" vertical="center" wrapText="1"/>
    </xf>
    <xf numFmtId="164" fontId="1" fillId="0" borderId="7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/>
    </xf>
    <xf numFmtId="0" fontId="8" fillId="0" borderId="2" xfId="0" applyNumberFormat="1" applyFont="1" applyFill="1" applyBorder="1" applyAlignment="1">
      <alignment horizontal="center"/>
    </xf>
    <xf numFmtId="0" fontId="8" fillId="0" borderId="9" xfId="0" applyNumberFormat="1" applyFont="1" applyFill="1" applyBorder="1" applyAlignment="1">
      <alignment horizontal="center"/>
    </xf>
    <xf numFmtId="0" fontId="8" fillId="0" borderId="19" xfId="0" applyNumberFormat="1" applyFont="1" applyFill="1" applyBorder="1" applyAlignment="1">
      <alignment horizontal="center"/>
    </xf>
    <xf numFmtId="0" fontId="8" fillId="0" borderId="14" xfId="0" applyNumberFormat="1" applyFont="1" applyFill="1" applyBorder="1" applyAlignment="1">
      <alignment horizontal="center"/>
    </xf>
    <xf numFmtId="0" fontId="8" fillId="0" borderId="1" xfId="0" applyNumberFormat="1" applyFont="1" applyFill="1" applyBorder="1" applyAlignment="1">
      <alignment horizontal="center"/>
    </xf>
    <xf numFmtId="164" fontId="8" fillId="0" borderId="12" xfId="0" applyNumberFormat="1" applyFont="1" applyFill="1" applyBorder="1" applyAlignment="1">
      <alignment horizontal="center"/>
    </xf>
    <xf numFmtId="164" fontId="5" fillId="0" borderId="18" xfId="0" applyNumberFormat="1" applyFont="1" applyFill="1" applyBorder="1" applyAlignment="1">
      <alignment horizontal="center"/>
    </xf>
    <xf numFmtId="164" fontId="2" fillId="2" borderId="10" xfId="0" applyNumberFormat="1" applyFont="1" applyFill="1" applyBorder="1" applyAlignment="1">
      <alignment horizontal="center" wrapText="1"/>
    </xf>
    <xf numFmtId="164" fontId="2" fillId="2" borderId="1" xfId="0" applyNumberFormat="1" applyFont="1" applyFill="1" applyBorder="1" applyAlignment="1">
      <alignment horizontal="center" wrapText="1"/>
    </xf>
    <xf numFmtId="164" fontId="5" fillId="0" borderId="14" xfId="0" applyNumberFormat="1" applyFont="1" applyFill="1" applyBorder="1" applyAlignment="1">
      <alignment horizontal="center"/>
    </xf>
    <xf numFmtId="164" fontId="5" fillId="2" borderId="14" xfId="0" applyNumberFormat="1" applyFont="1" applyFill="1" applyBorder="1" applyAlignment="1">
      <alignment horizontal="center"/>
    </xf>
    <xf numFmtId="0" fontId="2" fillId="2" borderId="10" xfId="0" applyNumberFormat="1" applyFont="1" applyFill="1" applyBorder="1" applyAlignment="1">
      <alignment horizontal="center" wrapText="1"/>
    </xf>
    <xf numFmtId="164" fontId="1" fillId="3" borderId="9" xfId="0" applyNumberFormat="1" applyFont="1" applyFill="1" applyBorder="1" applyAlignment="1">
      <alignment horizontal="center" vertical="center" wrapText="1"/>
    </xf>
    <xf numFmtId="164" fontId="1" fillId="0" borderId="12" xfId="0" applyNumberFormat="1" applyFont="1" applyFill="1" applyBorder="1" applyAlignment="1">
      <alignment horizontal="center"/>
    </xf>
    <xf numFmtId="164" fontId="5" fillId="0" borderId="10" xfId="0" applyNumberFormat="1" applyFont="1" applyFill="1" applyBorder="1" applyAlignment="1">
      <alignment horizontal="center"/>
    </xf>
    <xf numFmtId="164" fontId="1" fillId="0" borderId="14" xfId="0" applyNumberFormat="1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 vertical="center" wrapText="1"/>
    </xf>
    <xf numFmtId="164" fontId="5" fillId="0" borderId="0" xfId="0" applyNumberFormat="1" applyFont="1" applyFill="1"/>
    <xf numFmtId="0" fontId="1" fillId="0" borderId="1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vertical="center" wrapText="1"/>
    </xf>
    <xf numFmtId="0" fontId="1" fillId="0" borderId="0" xfId="0" applyFont="1" applyFill="1" applyAlignment="1">
      <alignment horizontal="right" vertical="center"/>
    </xf>
    <xf numFmtId="0" fontId="2" fillId="0" borderId="0" xfId="0" applyFont="1" applyFill="1" applyAlignment="1">
      <alignment horizontal="center" vertical="center"/>
    </xf>
    <xf numFmtId="164" fontId="2" fillId="2" borderId="12" xfId="0" applyNumberFormat="1" applyFont="1" applyFill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center"/>
    </xf>
    <xf numFmtId="164" fontId="2" fillId="2" borderId="27" xfId="0" applyNumberFormat="1" applyFont="1" applyFill="1" applyBorder="1" applyAlignment="1">
      <alignment horizontal="center" vertical="center" wrapText="1"/>
    </xf>
    <xf numFmtId="164" fontId="1" fillId="2" borderId="28" xfId="0" applyNumberFormat="1" applyFont="1" applyFill="1" applyBorder="1" applyAlignment="1">
      <alignment horizontal="center" vertical="center" wrapText="1"/>
    </xf>
    <xf numFmtId="4" fontId="8" fillId="0" borderId="29" xfId="0" applyNumberFormat="1" applyFont="1" applyFill="1" applyBorder="1" applyAlignment="1">
      <alignment horizontal="center" vertical="center"/>
    </xf>
    <xf numFmtId="164" fontId="2" fillId="2" borderId="25" xfId="0" applyNumberFormat="1" applyFont="1" applyFill="1" applyBorder="1" applyAlignment="1">
      <alignment horizontal="center" wrapText="1"/>
    </xf>
    <xf numFmtId="4" fontId="5" fillId="0" borderId="25" xfId="0" applyNumberFormat="1" applyFont="1" applyFill="1" applyBorder="1" applyAlignment="1">
      <alignment horizontal="center" vertical="center"/>
    </xf>
    <xf numFmtId="164" fontId="5" fillId="0" borderId="26" xfId="0" applyNumberFormat="1" applyFont="1" applyFill="1" applyBorder="1" applyAlignment="1">
      <alignment horizontal="center" vertical="center"/>
    </xf>
    <xf numFmtId="164" fontId="2" fillId="2" borderId="16" xfId="0" applyNumberFormat="1" applyFont="1" applyFill="1" applyBorder="1" applyAlignment="1">
      <alignment horizontal="center" wrapText="1"/>
    </xf>
    <xf numFmtId="164" fontId="5" fillId="2" borderId="28" xfId="0" applyNumberFormat="1" applyFont="1" applyFill="1" applyBorder="1" applyAlignment="1">
      <alignment horizontal="center"/>
    </xf>
    <xf numFmtId="164" fontId="5" fillId="0" borderId="27" xfId="0" applyNumberFormat="1" applyFont="1" applyFill="1" applyBorder="1" applyAlignment="1">
      <alignment horizontal="center"/>
    </xf>
    <xf numFmtId="164" fontId="1" fillId="0" borderId="25" xfId="0" applyNumberFormat="1" applyFont="1" applyFill="1" applyBorder="1" applyAlignment="1">
      <alignment horizontal="center" vertical="center" wrapText="1"/>
    </xf>
    <xf numFmtId="164" fontId="1" fillId="0" borderId="25" xfId="0" applyNumberFormat="1" applyFont="1" applyFill="1" applyBorder="1" applyAlignment="1">
      <alignment horizontal="center" vertical="center"/>
    </xf>
    <xf numFmtId="164" fontId="1" fillId="0" borderId="28" xfId="0" applyNumberFormat="1" applyFont="1" applyFill="1" applyBorder="1" applyAlignment="1">
      <alignment horizontal="center" vertical="center"/>
    </xf>
    <xf numFmtId="164" fontId="2" fillId="2" borderId="27" xfId="0" applyNumberFormat="1" applyFont="1" applyFill="1" applyBorder="1" applyAlignment="1">
      <alignment horizontal="center" wrapText="1"/>
    </xf>
    <xf numFmtId="164" fontId="8" fillId="0" borderId="25" xfId="0" applyNumberFormat="1" applyFont="1" applyFill="1" applyBorder="1" applyAlignment="1">
      <alignment horizontal="center"/>
    </xf>
    <xf numFmtId="164" fontId="5" fillId="0" borderId="28" xfId="0" applyNumberFormat="1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/>
    </xf>
    <xf numFmtId="164" fontId="2" fillId="3" borderId="8" xfId="0" applyNumberFormat="1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vertical="center" wrapText="1"/>
    </xf>
    <xf numFmtId="164" fontId="2" fillId="3" borderId="6" xfId="0" applyNumberFormat="1" applyFont="1" applyFill="1" applyBorder="1" applyAlignment="1">
      <alignment horizontal="center" vertical="center" wrapText="1"/>
    </xf>
    <xf numFmtId="164" fontId="2" fillId="3" borderId="11" xfId="0" applyNumberFormat="1" applyFont="1" applyFill="1" applyBorder="1" applyAlignment="1">
      <alignment horizontal="center" vertical="center" wrapText="1"/>
    </xf>
    <xf numFmtId="164" fontId="2" fillId="3" borderId="9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right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0" fillId="0" borderId="4" xfId="0" applyBorder="1" applyAlignment="1">
      <alignment wrapText="1"/>
    </xf>
    <xf numFmtId="0" fontId="9" fillId="0" borderId="7" xfId="0" applyFont="1" applyBorder="1" applyAlignment="1">
      <alignment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10" fillId="0" borderId="7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40"/>
  <sheetViews>
    <sheetView topLeftCell="A4" zoomScale="75" zoomScaleNormal="75" workbookViewId="0">
      <selection activeCell="A4" sqref="A1:XFD1048576"/>
    </sheetView>
  </sheetViews>
  <sheetFormatPr defaultRowHeight="15" x14ac:dyDescent="0.25"/>
  <cols>
    <col min="1" max="1" width="30.28515625" style="32" customWidth="1"/>
    <col min="2" max="2" width="56.85546875" style="32" customWidth="1"/>
    <col min="3" max="3" width="41.7109375" style="32" customWidth="1"/>
    <col min="4" max="4" width="9.85546875" style="32" customWidth="1"/>
    <col min="5" max="5" width="9.140625" style="32"/>
    <col min="6" max="6" width="13.7109375" style="32" customWidth="1"/>
    <col min="7" max="7" width="18.7109375" style="32" customWidth="1"/>
    <col min="8" max="8" width="15.28515625" style="32" customWidth="1"/>
    <col min="9" max="9" width="13.7109375" style="32" customWidth="1"/>
    <col min="10" max="10" width="16.28515625" style="32" customWidth="1"/>
    <col min="11" max="11" width="13" style="32" customWidth="1"/>
    <col min="12" max="13" width="16.140625" style="32" customWidth="1"/>
    <col min="14" max="14" width="13.85546875" style="32" customWidth="1"/>
    <col min="15" max="16384" width="9.140625" style="32"/>
  </cols>
  <sheetData>
    <row r="1" spans="1:14" ht="15.75" x14ac:dyDescent="0.25">
      <c r="A1" s="254" t="s">
        <v>33</v>
      </c>
      <c r="B1" s="254"/>
      <c r="C1" s="254"/>
      <c r="D1" s="254"/>
      <c r="E1" s="254"/>
      <c r="F1" s="254"/>
      <c r="G1" s="254"/>
      <c r="H1" s="254"/>
      <c r="I1" s="254"/>
      <c r="J1" s="254"/>
      <c r="K1" s="254"/>
      <c r="L1" s="254"/>
      <c r="M1" s="254"/>
      <c r="N1" s="254"/>
    </row>
    <row r="2" spans="1:14" ht="15.75" x14ac:dyDescent="0.25">
      <c r="A2" s="254" t="s">
        <v>0</v>
      </c>
      <c r="B2" s="254"/>
      <c r="C2" s="254"/>
      <c r="D2" s="254"/>
      <c r="E2" s="254"/>
      <c r="F2" s="254"/>
      <c r="G2" s="254"/>
      <c r="H2" s="254"/>
      <c r="I2" s="254"/>
      <c r="J2" s="254"/>
      <c r="K2" s="254"/>
      <c r="L2" s="254"/>
      <c r="M2" s="254"/>
      <c r="N2" s="254"/>
    </row>
    <row r="3" spans="1:14" ht="15.75" x14ac:dyDescent="0.25">
      <c r="A3" s="254" t="s">
        <v>105</v>
      </c>
      <c r="B3" s="254"/>
      <c r="C3" s="254"/>
      <c r="D3" s="254"/>
      <c r="E3" s="254"/>
      <c r="F3" s="254"/>
      <c r="G3" s="254"/>
      <c r="H3" s="254"/>
      <c r="I3" s="254"/>
      <c r="J3" s="254"/>
      <c r="K3" s="254"/>
      <c r="L3" s="254"/>
      <c r="M3" s="254"/>
      <c r="N3" s="254"/>
    </row>
    <row r="4" spans="1:14" ht="15.75" x14ac:dyDescent="0.25">
      <c r="A4" s="38"/>
    </row>
    <row r="5" spans="1:14" ht="15.75" x14ac:dyDescent="0.25">
      <c r="A5" s="254" t="s">
        <v>31</v>
      </c>
      <c r="B5" s="254"/>
      <c r="C5" s="254"/>
      <c r="D5" s="254"/>
      <c r="E5" s="254"/>
      <c r="F5" s="254"/>
      <c r="G5" s="254"/>
      <c r="H5" s="254"/>
      <c r="I5" s="254"/>
      <c r="J5" s="254"/>
      <c r="K5" s="254"/>
      <c r="L5" s="254"/>
      <c r="M5" s="38"/>
    </row>
    <row r="6" spans="1:14" ht="15.75" x14ac:dyDescent="0.25">
      <c r="A6" s="257" t="s">
        <v>1</v>
      </c>
      <c r="B6" s="257"/>
      <c r="C6" s="257"/>
      <c r="D6" s="257"/>
      <c r="E6" s="257"/>
      <c r="F6" s="257"/>
      <c r="G6" s="257"/>
      <c r="H6" s="257"/>
      <c r="I6" s="257"/>
      <c r="J6" s="257"/>
      <c r="K6" s="257"/>
      <c r="L6" s="257"/>
      <c r="M6" s="42"/>
    </row>
    <row r="7" spans="1:14" ht="16.5" thickBot="1" x14ac:dyDescent="0.3">
      <c r="A7" s="33"/>
    </row>
    <row r="8" spans="1:14" ht="16.5" thickBot="1" x14ac:dyDescent="0.3">
      <c r="A8" s="255" t="s">
        <v>2</v>
      </c>
      <c r="B8" s="255" t="s">
        <v>3</v>
      </c>
      <c r="C8" s="255" t="s">
        <v>4</v>
      </c>
      <c r="D8" s="251" t="s">
        <v>5</v>
      </c>
      <c r="E8" s="252"/>
      <c r="F8" s="252"/>
      <c r="G8" s="252"/>
      <c r="H8" s="253"/>
      <c r="I8" s="251" t="s">
        <v>6</v>
      </c>
      <c r="J8" s="252"/>
      <c r="K8" s="252"/>
      <c r="L8" s="252"/>
      <c r="M8" s="252"/>
      <c r="N8" s="253"/>
    </row>
    <row r="9" spans="1:14" ht="16.5" thickBot="1" x14ac:dyDescent="0.3">
      <c r="A9" s="258"/>
      <c r="B9" s="258"/>
      <c r="C9" s="258"/>
      <c r="D9" s="255" t="s">
        <v>7</v>
      </c>
      <c r="E9" s="2" t="s">
        <v>8</v>
      </c>
      <c r="F9" s="262" t="s">
        <v>47</v>
      </c>
      <c r="G9" s="263"/>
      <c r="H9" s="255" t="s">
        <v>48</v>
      </c>
      <c r="I9" s="255" t="s">
        <v>21</v>
      </c>
      <c r="J9" s="251" t="s">
        <v>49</v>
      </c>
      <c r="K9" s="252"/>
      <c r="L9" s="252"/>
      <c r="M9" s="252"/>
      <c r="N9" s="253"/>
    </row>
    <row r="10" spans="1:14" ht="16.5" thickBot="1" x14ac:dyDescent="0.3">
      <c r="A10" s="256"/>
      <c r="B10" s="256"/>
      <c r="C10" s="256"/>
      <c r="D10" s="256"/>
      <c r="E10" s="3" t="s">
        <v>9</v>
      </c>
      <c r="F10" s="43" t="s">
        <v>75</v>
      </c>
      <c r="G10" s="43" t="s">
        <v>76</v>
      </c>
      <c r="H10" s="256"/>
      <c r="I10" s="256"/>
      <c r="J10" s="4">
        <v>2014</v>
      </c>
      <c r="K10" s="4">
        <v>2015</v>
      </c>
      <c r="L10" s="4">
        <v>2016</v>
      </c>
      <c r="M10" s="4">
        <v>2017</v>
      </c>
      <c r="N10" s="4">
        <v>2018</v>
      </c>
    </row>
    <row r="11" spans="1:14" s="34" customFormat="1" ht="15.75" customHeight="1" thickBot="1" x14ac:dyDescent="0.25">
      <c r="A11" s="5">
        <v>1</v>
      </c>
      <c r="B11" s="6">
        <v>2</v>
      </c>
      <c r="C11" s="6">
        <v>3</v>
      </c>
      <c r="D11" s="6">
        <v>4</v>
      </c>
      <c r="E11" s="6">
        <v>5</v>
      </c>
      <c r="F11" s="264">
        <v>6</v>
      </c>
      <c r="G11" s="265"/>
      <c r="H11" s="6">
        <v>7</v>
      </c>
      <c r="I11" s="6">
        <v>8</v>
      </c>
      <c r="J11" s="6">
        <v>9</v>
      </c>
      <c r="K11" s="6">
        <v>10</v>
      </c>
      <c r="L11" s="6">
        <v>11</v>
      </c>
      <c r="M11" s="6">
        <v>12</v>
      </c>
      <c r="N11" s="6">
        <v>13</v>
      </c>
    </row>
    <row r="12" spans="1:14" ht="42" customHeight="1" thickBot="1" x14ac:dyDescent="0.3">
      <c r="A12" s="39" t="s">
        <v>10</v>
      </c>
      <c r="B12" s="35" t="s">
        <v>32</v>
      </c>
      <c r="C12" s="24" t="s">
        <v>11</v>
      </c>
      <c r="D12" s="25"/>
      <c r="E12" s="25"/>
      <c r="F12" s="26" t="s">
        <v>80</v>
      </c>
      <c r="G12" s="26" t="s">
        <v>81</v>
      </c>
      <c r="H12" s="25"/>
      <c r="I12" s="23">
        <f>SUM(J12:N12)</f>
        <v>429228.49800000002</v>
      </c>
      <c r="J12" s="20">
        <f>J13+J18+J23+J27+J31+J37</f>
        <v>98620.267999999996</v>
      </c>
      <c r="K12" s="20">
        <f>K13+K18+K23+K27+K31+K37</f>
        <v>82998.675000000003</v>
      </c>
      <c r="L12" s="17">
        <f>L13+L18+L23+L27+L31+L37</f>
        <v>85480.985000000001</v>
      </c>
      <c r="M12" s="20">
        <f>M13+M18+M23+M27+M31+M37</f>
        <v>81021.385000000009</v>
      </c>
      <c r="N12" s="20">
        <f>N13+N18+N23+N27+N31+N37</f>
        <v>81107.184999999998</v>
      </c>
    </row>
    <row r="13" spans="1:14" ht="15.75" x14ac:dyDescent="0.25">
      <c r="A13" s="245" t="s">
        <v>15</v>
      </c>
      <c r="B13" s="248" t="s">
        <v>102</v>
      </c>
      <c r="C13" s="24" t="s">
        <v>11</v>
      </c>
      <c r="D13" s="26">
        <v>923</v>
      </c>
      <c r="E13" s="26"/>
      <c r="F13" s="63" t="s">
        <v>50</v>
      </c>
      <c r="G13" s="63" t="s">
        <v>79</v>
      </c>
      <c r="H13" s="26"/>
      <c r="I13" s="64">
        <f>I14</f>
        <v>40</v>
      </c>
      <c r="J13" s="17">
        <f>J14</f>
        <v>10</v>
      </c>
      <c r="K13" s="17">
        <v>0</v>
      </c>
      <c r="L13" s="17">
        <v>10</v>
      </c>
      <c r="M13" s="17">
        <v>10</v>
      </c>
      <c r="N13" s="17">
        <v>10</v>
      </c>
    </row>
    <row r="14" spans="1:14" ht="31.5" x14ac:dyDescent="0.25">
      <c r="A14" s="246"/>
      <c r="B14" s="249"/>
      <c r="C14" s="7" t="s">
        <v>12</v>
      </c>
      <c r="D14" s="8"/>
      <c r="E14" s="8"/>
      <c r="F14" s="8"/>
      <c r="G14" s="8"/>
      <c r="H14" s="8"/>
      <c r="I14" s="36">
        <f>SUM(J14:N14)</f>
        <v>40</v>
      </c>
      <c r="J14" s="9">
        <v>10</v>
      </c>
      <c r="K14" s="9">
        <v>0</v>
      </c>
      <c r="L14" s="9">
        <v>10</v>
      </c>
      <c r="M14" s="9">
        <v>10</v>
      </c>
      <c r="N14" s="9">
        <v>10</v>
      </c>
    </row>
    <row r="15" spans="1:14" ht="32.25" thickBot="1" x14ac:dyDescent="0.3">
      <c r="A15" s="247"/>
      <c r="B15" s="250"/>
      <c r="C15" s="10" t="s">
        <v>13</v>
      </c>
      <c r="D15" s="11" t="s">
        <v>14</v>
      </c>
      <c r="E15" s="11" t="s">
        <v>14</v>
      </c>
      <c r="F15" s="11" t="s">
        <v>14</v>
      </c>
      <c r="G15" s="11"/>
      <c r="H15" s="11" t="s">
        <v>14</v>
      </c>
      <c r="I15" s="47" t="s">
        <v>14</v>
      </c>
      <c r="J15" s="12" t="s">
        <v>14</v>
      </c>
      <c r="K15" s="12" t="s">
        <v>14</v>
      </c>
      <c r="L15" s="12" t="s">
        <v>14</v>
      </c>
      <c r="M15" s="12" t="s">
        <v>14</v>
      </c>
      <c r="N15" s="12" t="s">
        <v>14</v>
      </c>
    </row>
    <row r="16" spans="1:14" ht="31.5" x14ac:dyDescent="0.25">
      <c r="A16" s="248" t="s">
        <v>16</v>
      </c>
      <c r="B16" s="14" t="s">
        <v>101</v>
      </c>
      <c r="C16" s="14" t="s">
        <v>17</v>
      </c>
      <c r="D16" s="48">
        <v>923</v>
      </c>
      <c r="E16" s="16" t="s">
        <v>35</v>
      </c>
      <c r="F16" s="16" t="s">
        <v>53</v>
      </c>
      <c r="G16" s="16" t="s">
        <v>77</v>
      </c>
      <c r="H16" s="15">
        <v>200</v>
      </c>
      <c r="I16" s="20">
        <f>SUM(J16:N16)</f>
        <v>20</v>
      </c>
      <c r="J16" s="17">
        <v>5</v>
      </c>
      <c r="K16" s="17">
        <v>0</v>
      </c>
      <c r="L16" s="17">
        <v>5</v>
      </c>
      <c r="M16" s="17">
        <v>5</v>
      </c>
      <c r="N16" s="17">
        <v>5</v>
      </c>
    </row>
    <row r="17" spans="1:14" ht="32.25" thickBot="1" x14ac:dyDescent="0.3">
      <c r="A17" s="250"/>
      <c r="B17" s="10" t="s">
        <v>100</v>
      </c>
      <c r="C17" s="10" t="s">
        <v>17</v>
      </c>
      <c r="D17" s="49">
        <v>923</v>
      </c>
      <c r="E17" s="18" t="s">
        <v>35</v>
      </c>
      <c r="F17" s="18" t="s">
        <v>52</v>
      </c>
      <c r="G17" s="18" t="s">
        <v>78</v>
      </c>
      <c r="H17" s="18" t="s">
        <v>36</v>
      </c>
      <c r="I17" s="22">
        <f>SUM(J17:N17)</f>
        <v>20</v>
      </c>
      <c r="J17" s="12">
        <v>5</v>
      </c>
      <c r="K17" s="12">
        <v>0</v>
      </c>
      <c r="L17" s="12">
        <v>5</v>
      </c>
      <c r="M17" s="12">
        <v>5</v>
      </c>
      <c r="N17" s="12">
        <v>5</v>
      </c>
    </row>
    <row r="18" spans="1:14" ht="15.75" x14ac:dyDescent="0.25">
      <c r="A18" s="259" t="s">
        <v>18</v>
      </c>
      <c r="B18" s="248" t="s">
        <v>58</v>
      </c>
      <c r="C18" s="24" t="s">
        <v>11</v>
      </c>
      <c r="D18" s="65" t="s">
        <v>37</v>
      </c>
      <c r="E18" s="63"/>
      <c r="F18" s="63" t="s">
        <v>51</v>
      </c>
      <c r="G18" s="63" t="s">
        <v>84</v>
      </c>
      <c r="H18" s="63"/>
      <c r="I18" s="20">
        <f t="shared" ref="I18:N18" si="0">I19</f>
        <v>13349.1</v>
      </c>
      <c r="J18" s="20">
        <f t="shared" si="0"/>
        <v>7.6</v>
      </c>
      <c r="K18" s="20">
        <f t="shared" si="0"/>
        <v>1047.5</v>
      </c>
      <c r="L18" s="17">
        <f t="shared" si="0"/>
        <v>4098</v>
      </c>
      <c r="M18" s="20">
        <f t="shared" si="0"/>
        <v>4098</v>
      </c>
      <c r="N18" s="20">
        <f t="shared" si="0"/>
        <v>4098</v>
      </c>
    </row>
    <row r="19" spans="1:14" ht="31.5" x14ac:dyDescent="0.25">
      <c r="A19" s="260"/>
      <c r="B19" s="249"/>
      <c r="C19" s="7" t="s">
        <v>12</v>
      </c>
      <c r="D19" s="7"/>
      <c r="E19" s="8"/>
      <c r="F19" s="8"/>
      <c r="G19" s="8"/>
      <c r="H19" s="8"/>
      <c r="I19" s="21">
        <f>SUM(J19:N19)</f>
        <v>13349.1</v>
      </c>
      <c r="J19" s="9">
        <v>7.6</v>
      </c>
      <c r="K19" s="9">
        <v>1047.5</v>
      </c>
      <c r="L19" s="9">
        <f>L21+L22</f>
        <v>4098</v>
      </c>
      <c r="M19" s="9">
        <f>M21+M22</f>
        <v>4098</v>
      </c>
      <c r="N19" s="9">
        <f>N21+N22</f>
        <v>4098</v>
      </c>
    </row>
    <row r="20" spans="1:14" ht="32.25" thickBot="1" x14ac:dyDescent="0.3">
      <c r="A20" s="261"/>
      <c r="B20" s="250"/>
      <c r="C20" s="10" t="s">
        <v>13</v>
      </c>
      <c r="D20" s="49" t="s">
        <v>14</v>
      </c>
      <c r="E20" s="11" t="s">
        <v>14</v>
      </c>
      <c r="F20" s="11" t="s">
        <v>14</v>
      </c>
      <c r="G20" s="11"/>
      <c r="H20" s="11" t="s">
        <v>14</v>
      </c>
      <c r="I20" s="22" t="s">
        <v>14</v>
      </c>
      <c r="J20" s="12" t="s">
        <v>14</v>
      </c>
      <c r="K20" s="12" t="s">
        <v>14</v>
      </c>
      <c r="L20" s="12" t="s">
        <v>14</v>
      </c>
      <c r="M20" s="12" t="s">
        <v>14</v>
      </c>
      <c r="N20" s="12" t="s">
        <v>14</v>
      </c>
    </row>
    <row r="21" spans="1:14" ht="31.5" x14ac:dyDescent="0.25">
      <c r="A21" s="266" t="s">
        <v>16</v>
      </c>
      <c r="B21" s="14" t="s">
        <v>103</v>
      </c>
      <c r="C21" s="14" t="s">
        <v>27</v>
      </c>
      <c r="D21" s="50" t="s">
        <v>37</v>
      </c>
      <c r="E21" s="16" t="s">
        <v>35</v>
      </c>
      <c r="F21" s="16" t="s">
        <v>54</v>
      </c>
      <c r="G21" s="16" t="s">
        <v>82</v>
      </c>
      <c r="H21" s="16" t="s">
        <v>36</v>
      </c>
      <c r="I21" s="20">
        <f>SUM(J21:N21)</f>
        <v>37.6</v>
      </c>
      <c r="J21" s="17">
        <v>7.6</v>
      </c>
      <c r="K21" s="17">
        <v>0</v>
      </c>
      <c r="L21" s="17">
        <v>10</v>
      </c>
      <c r="M21" s="17">
        <v>10</v>
      </c>
      <c r="N21" s="17">
        <v>10</v>
      </c>
    </row>
    <row r="22" spans="1:14" ht="16.5" thickBot="1" x14ac:dyDescent="0.3">
      <c r="A22" s="268"/>
      <c r="B22" s="10" t="s">
        <v>34</v>
      </c>
      <c r="C22" s="10" t="s">
        <v>27</v>
      </c>
      <c r="D22" s="51" t="s">
        <v>37</v>
      </c>
      <c r="E22" s="18" t="s">
        <v>35</v>
      </c>
      <c r="F22" s="18" t="s">
        <v>56</v>
      </c>
      <c r="G22" s="18" t="s">
        <v>83</v>
      </c>
      <c r="H22" s="18" t="s">
        <v>38</v>
      </c>
      <c r="I22" s="22">
        <f>SUM(J22:N22)</f>
        <v>13311.5</v>
      </c>
      <c r="J22" s="12">
        <v>0</v>
      </c>
      <c r="K22" s="12">
        <v>1047.5</v>
      </c>
      <c r="L22" s="12">
        <v>4088</v>
      </c>
      <c r="M22" s="12">
        <v>4088</v>
      </c>
      <c r="N22" s="12">
        <v>4088</v>
      </c>
    </row>
    <row r="23" spans="1:14" ht="15.75" x14ac:dyDescent="0.25">
      <c r="A23" s="259" t="s">
        <v>19</v>
      </c>
      <c r="B23" s="248" t="s">
        <v>59</v>
      </c>
      <c r="C23" s="24" t="s">
        <v>11</v>
      </c>
      <c r="D23" s="63" t="s">
        <v>37</v>
      </c>
      <c r="E23" s="63"/>
      <c r="F23" s="63" t="s">
        <v>55</v>
      </c>
      <c r="G23" s="63" t="s">
        <v>86</v>
      </c>
      <c r="H23" s="65"/>
      <c r="I23" s="20">
        <f>SUM(J23:N23)</f>
        <v>115.8</v>
      </c>
      <c r="J23" s="20">
        <f>J24</f>
        <v>52</v>
      </c>
      <c r="K23" s="20">
        <f>K24</f>
        <v>3.8</v>
      </c>
      <c r="L23" s="17">
        <f>L24</f>
        <v>20</v>
      </c>
      <c r="M23" s="20">
        <f>M24</f>
        <v>20</v>
      </c>
      <c r="N23" s="20">
        <f>N24</f>
        <v>20</v>
      </c>
    </row>
    <row r="24" spans="1:14" ht="31.5" x14ac:dyDescent="0.25">
      <c r="A24" s="260"/>
      <c r="B24" s="249"/>
      <c r="C24" s="7" t="s">
        <v>12</v>
      </c>
      <c r="D24" s="8"/>
      <c r="E24" s="8"/>
      <c r="F24" s="8"/>
      <c r="G24" s="8"/>
      <c r="H24" s="7"/>
      <c r="I24" s="21">
        <f>SUM(J24:N24)</f>
        <v>115.8</v>
      </c>
      <c r="J24" s="9">
        <v>52</v>
      </c>
      <c r="K24" s="9">
        <v>3.8</v>
      </c>
      <c r="L24" s="9">
        <f>L26</f>
        <v>20</v>
      </c>
      <c r="M24" s="9">
        <f>M26</f>
        <v>20</v>
      </c>
      <c r="N24" s="9">
        <f>N26</f>
        <v>20</v>
      </c>
    </row>
    <row r="25" spans="1:14" ht="32.25" thickBot="1" x14ac:dyDescent="0.3">
      <c r="A25" s="261"/>
      <c r="B25" s="250"/>
      <c r="C25" s="10" t="s">
        <v>13</v>
      </c>
      <c r="D25" s="11"/>
      <c r="E25" s="11"/>
      <c r="F25" s="11"/>
      <c r="G25" s="11"/>
      <c r="H25" s="49"/>
      <c r="I25" s="22" t="s">
        <v>14</v>
      </c>
      <c r="J25" s="12" t="s">
        <v>14</v>
      </c>
      <c r="K25" s="12" t="s">
        <v>14</v>
      </c>
      <c r="L25" s="12" t="s">
        <v>14</v>
      </c>
      <c r="M25" s="12" t="s">
        <v>14</v>
      </c>
      <c r="N25" s="12" t="s">
        <v>14</v>
      </c>
    </row>
    <row r="26" spans="1:14" ht="79.5" thickBot="1" x14ac:dyDescent="0.3">
      <c r="A26" s="41" t="s">
        <v>16</v>
      </c>
      <c r="B26" s="13" t="s">
        <v>95</v>
      </c>
      <c r="C26" s="13" t="s">
        <v>57</v>
      </c>
      <c r="D26" s="19" t="s">
        <v>37</v>
      </c>
      <c r="E26" s="19" t="s">
        <v>35</v>
      </c>
      <c r="F26" s="19" t="s">
        <v>60</v>
      </c>
      <c r="G26" s="19" t="s">
        <v>85</v>
      </c>
      <c r="H26" s="19" t="s">
        <v>36</v>
      </c>
      <c r="I26" s="23">
        <f>SUM(J26:N26)</f>
        <v>115.8</v>
      </c>
      <c r="J26" s="1">
        <v>52</v>
      </c>
      <c r="K26" s="1">
        <v>3.8</v>
      </c>
      <c r="L26" s="1">
        <v>20</v>
      </c>
      <c r="M26" s="1">
        <v>20</v>
      </c>
      <c r="N26" s="1">
        <v>20</v>
      </c>
    </row>
    <row r="27" spans="1:14" ht="15.75" x14ac:dyDescent="0.25">
      <c r="A27" s="259" t="s">
        <v>20</v>
      </c>
      <c r="B27" s="248" t="s">
        <v>61</v>
      </c>
      <c r="C27" s="24" t="s">
        <v>21</v>
      </c>
      <c r="D27" s="63" t="s">
        <v>39</v>
      </c>
      <c r="E27" s="63"/>
      <c r="F27" s="63" t="s">
        <v>62</v>
      </c>
      <c r="G27" s="63" t="s">
        <v>88</v>
      </c>
      <c r="H27" s="63"/>
      <c r="I27" s="20">
        <f>I30</f>
        <v>23645.905999999999</v>
      </c>
      <c r="J27" s="20">
        <f>J30</f>
        <v>5163.29</v>
      </c>
      <c r="K27" s="20">
        <f>K30</f>
        <v>4814.5559999999996</v>
      </c>
      <c r="L27" s="17">
        <f t="shared" ref="L27:N27" si="1">L30</f>
        <v>4554.8999999999996</v>
      </c>
      <c r="M27" s="20">
        <f t="shared" ref="M27" si="2">M30</f>
        <v>4555.16</v>
      </c>
      <c r="N27" s="20">
        <f t="shared" si="1"/>
        <v>4558</v>
      </c>
    </row>
    <row r="28" spans="1:14" ht="73.5" customHeight="1" x14ac:dyDescent="0.25">
      <c r="A28" s="260"/>
      <c r="B28" s="249"/>
      <c r="C28" s="46" t="s">
        <v>40</v>
      </c>
      <c r="D28" s="44"/>
      <c r="E28" s="44"/>
      <c r="F28" s="44"/>
      <c r="G28" s="31"/>
      <c r="H28" s="31"/>
      <c r="I28" s="21">
        <f>SUM(J28:N28)</f>
        <v>23645.905999999999</v>
      </c>
      <c r="J28" s="37">
        <f>J30</f>
        <v>5163.29</v>
      </c>
      <c r="K28" s="37">
        <f>K30</f>
        <v>4814.5559999999996</v>
      </c>
      <c r="L28" s="37">
        <f>L30</f>
        <v>4554.8999999999996</v>
      </c>
      <c r="M28" s="37">
        <f>M30</f>
        <v>4555.16</v>
      </c>
      <c r="N28" s="37">
        <f>N30</f>
        <v>4558</v>
      </c>
    </row>
    <row r="29" spans="1:14" ht="30" customHeight="1" thickBot="1" x14ac:dyDescent="0.3">
      <c r="A29" s="261"/>
      <c r="B29" s="250"/>
      <c r="C29" s="10" t="s">
        <v>22</v>
      </c>
      <c r="D29" s="27"/>
      <c r="E29" s="27"/>
      <c r="F29" s="27"/>
      <c r="G29" s="27"/>
      <c r="H29" s="10"/>
      <c r="I29" s="22"/>
      <c r="J29" s="12"/>
      <c r="K29" s="12"/>
      <c r="L29" s="12"/>
      <c r="M29" s="12"/>
      <c r="N29" s="12"/>
    </row>
    <row r="30" spans="1:14" ht="32.25" thickBot="1" x14ac:dyDescent="0.3">
      <c r="A30" s="40" t="s">
        <v>23</v>
      </c>
      <c r="B30" s="13" t="s">
        <v>104</v>
      </c>
      <c r="C30" s="13" t="s">
        <v>64</v>
      </c>
      <c r="D30" s="19">
        <v>963</v>
      </c>
      <c r="E30" s="19" t="s">
        <v>41</v>
      </c>
      <c r="F30" s="19" t="s">
        <v>63</v>
      </c>
      <c r="G30" s="19" t="s">
        <v>87</v>
      </c>
      <c r="H30" s="19" t="s">
        <v>42</v>
      </c>
      <c r="I30" s="23">
        <f>SUM(J30:N30)</f>
        <v>23645.905999999999</v>
      </c>
      <c r="J30" s="1">
        <v>5163.29</v>
      </c>
      <c r="K30" s="1">
        <v>4814.5559999999996</v>
      </c>
      <c r="L30" s="1">
        <f>4343.9+211</f>
        <v>4554.8999999999996</v>
      </c>
      <c r="M30" s="1">
        <v>4555.16</v>
      </c>
      <c r="N30" s="1">
        <v>4558</v>
      </c>
    </row>
    <row r="31" spans="1:14" ht="15.75" x14ac:dyDescent="0.25">
      <c r="A31" s="259" t="s">
        <v>24</v>
      </c>
      <c r="B31" s="248" t="s">
        <v>65</v>
      </c>
      <c r="C31" s="24" t="s">
        <v>21</v>
      </c>
      <c r="D31" s="63" t="s">
        <v>43</v>
      </c>
      <c r="E31" s="63"/>
      <c r="F31" s="63" t="s">
        <v>66</v>
      </c>
      <c r="G31" s="63" t="s">
        <v>92</v>
      </c>
      <c r="H31" s="63"/>
      <c r="I31" s="20">
        <f>SUM(J31:N31)</f>
        <v>251694.13699999999</v>
      </c>
      <c r="J31" s="20">
        <f>J32</f>
        <v>68405.047999999995</v>
      </c>
      <c r="K31" s="20">
        <f t="shared" ref="K31:N31" si="3">K32</f>
        <v>47766.188999999998</v>
      </c>
      <c r="L31" s="17">
        <f t="shared" si="3"/>
        <v>47998.22</v>
      </c>
      <c r="M31" s="20">
        <f t="shared" si="3"/>
        <v>43723.360000000001</v>
      </c>
      <c r="N31" s="20">
        <f t="shared" si="3"/>
        <v>43801.319999999992</v>
      </c>
    </row>
    <row r="32" spans="1:14" ht="30.75" customHeight="1" x14ac:dyDescent="0.25">
      <c r="A32" s="260"/>
      <c r="B32" s="249"/>
      <c r="C32" s="7" t="s">
        <v>74</v>
      </c>
      <c r="D32" s="29"/>
      <c r="E32" s="28"/>
      <c r="F32" s="28"/>
      <c r="G32" s="28"/>
      <c r="H32" s="28"/>
      <c r="I32" s="36">
        <f>SUM(J32:N32)</f>
        <v>251694.13699999999</v>
      </c>
      <c r="J32" s="37">
        <f>J34+J35+J36</f>
        <v>68405.047999999995</v>
      </c>
      <c r="K32" s="37">
        <f>K34+K35+K36</f>
        <v>47766.188999999998</v>
      </c>
      <c r="L32" s="37">
        <f>L34+L35+L36</f>
        <v>47998.22</v>
      </c>
      <c r="M32" s="37">
        <f>M34+M35+M36</f>
        <v>43723.360000000001</v>
      </c>
      <c r="N32" s="37">
        <f>N34+N35+N36</f>
        <v>43801.319999999992</v>
      </c>
    </row>
    <row r="33" spans="1:14" ht="16.5" thickBot="1" x14ac:dyDescent="0.3">
      <c r="A33" s="261"/>
      <c r="B33" s="250"/>
      <c r="C33" s="10" t="s">
        <v>22</v>
      </c>
      <c r="D33" s="27"/>
      <c r="E33" s="27"/>
      <c r="F33" s="27"/>
      <c r="G33" s="27"/>
      <c r="H33" s="27"/>
      <c r="I33" s="22"/>
      <c r="J33" s="12"/>
      <c r="K33" s="12"/>
      <c r="L33" s="12"/>
      <c r="M33" s="12"/>
      <c r="N33" s="12"/>
    </row>
    <row r="34" spans="1:14" ht="15.75" x14ac:dyDescent="0.25">
      <c r="A34" s="266" t="s">
        <v>25</v>
      </c>
      <c r="B34" s="14" t="s">
        <v>98</v>
      </c>
      <c r="C34" s="30" t="s">
        <v>26</v>
      </c>
      <c r="D34" s="16" t="s">
        <v>43</v>
      </c>
      <c r="E34" s="16" t="s">
        <v>45</v>
      </c>
      <c r="F34" s="16" t="s">
        <v>67</v>
      </c>
      <c r="G34" s="16" t="s">
        <v>90</v>
      </c>
      <c r="H34" s="16" t="s">
        <v>44</v>
      </c>
      <c r="I34" s="20">
        <v>58636.563999999998</v>
      </c>
      <c r="J34" s="17">
        <v>58636.563999999998</v>
      </c>
      <c r="K34" s="17">
        <v>37372.307999999997</v>
      </c>
      <c r="L34" s="17">
        <v>36858.36</v>
      </c>
      <c r="M34" s="17">
        <v>32632.2</v>
      </c>
      <c r="N34" s="17">
        <v>32744.46</v>
      </c>
    </row>
    <row r="35" spans="1:14" ht="15.75" x14ac:dyDescent="0.25">
      <c r="A35" s="267"/>
      <c r="B35" s="7" t="s">
        <v>97</v>
      </c>
      <c r="C35" s="8" t="s">
        <v>26</v>
      </c>
      <c r="D35" s="28" t="s">
        <v>43</v>
      </c>
      <c r="E35" s="28" t="s">
        <v>46</v>
      </c>
      <c r="F35" s="28" t="s">
        <v>69</v>
      </c>
      <c r="G35" s="28" t="s">
        <v>91</v>
      </c>
      <c r="H35" s="28" t="s">
        <v>42</v>
      </c>
      <c r="I35" s="36">
        <f>SUM(J35:N35)</f>
        <v>50245.445000000007</v>
      </c>
      <c r="J35" s="9">
        <v>9115.2839999999997</v>
      </c>
      <c r="K35" s="9">
        <v>9740.6810000000005</v>
      </c>
      <c r="L35" s="9">
        <f>10028.56+449+9.1</f>
        <v>10486.66</v>
      </c>
      <c r="M35" s="9">
        <v>10458.66</v>
      </c>
      <c r="N35" s="9">
        <v>10444.16</v>
      </c>
    </row>
    <row r="36" spans="1:14" ht="48" thickBot="1" x14ac:dyDescent="0.3">
      <c r="A36" s="268"/>
      <c r="B36" s="10" t="s">
        <v>96</v>
      </c>
      <c r="C36" s="27" t="s">
        <v>26</v>
      </c>
      <c r="D36" s="11">
        <v>992</v>
      </c>
      <c r="E36" s="11">
        <v>1401</v>
      </c>
      <c r="F36" s="11" t="s">
        <v>68</v>
      </c>
      <c r="G36" s="11" t="s">
        <v>89</v>
      </c>
      <c r="H36" s="52">
        <v>500</v>
      </c>
      <c r="I36" s="45">
        <f>SUM(J36:N36)</f>
        <v>3204.8</v>
      </c>
      <c r="J36" s="53">
        <v>653.20000000000005</v>
      </c>
      <c r="K36" s="53">
        <v>653.20000000000005</v>
      </c>
      <c r="L36" s="53">
        <v>653.20000000000005</v>
      </c>
      <c r="M36" s="53">
        <v>632.5</v>
      </c>
      <c r="N36" s="53">
        <v>612.70000000000005</v>
      </c>
    </row>
    <row r="37" spans="1:14" ht="15.75" x14ac:dyDescent="0.25">
      <c r="A37" s="259" t="s">
        <v>29</v>
      </c>
      <c r="B37" s="248" t="s">
        <v>70</v>
      </c>
      <c r="C37" s="24" t="s">
        <v>21</v>
      </c>
      <c r="D37" s="63" t="s">
        <v>37</v>
      </c>
      <c r="E37" s="63"/>
      <c r="F37" s="63" t="s">
        <v>71</v>
      </c>
      <c r="G37" s="63" t="s">
        <v>94</v>
      </c>
      <c r="H37" s="65"/>
      <c r="I37" s="64">
        <f>SUM(J37:N37)</f>
        <v>140383.55500000002</v>
      </c>
      <c r="J37" s="20">
        <f>J40</f>
        <v>24982.33</v>
      </c>
      <c r="K37" s="20">
        <f>K40</f>
        <v>29366.63</v>
      </c>
      <c r="L37" s="17">
        <f t="shared" ref="L37:N37" si="4">L40</f>
        <v>28799.865000000002</v>
      </c>
      <c r="M37" s="20">
        <f t="shared" ref="M37" si="5">M40</f>
        <v>28614.865000000002</v>
      </c>
      <c r="N37" s="20">
        <f t="shared" si="4"/>
        <v>28619.865000000002</v>
      </c>
    </row>
    <row r="38" spans="1:14" ht="28.5" customHeight="1" x14ac:dyDescent="0.25">
      <c r="A38" s="260"/>
      <c r="B38" s="249"/>
      <c r="C38" s="7" t="s">
        <v>73</v>
      </c>
      <c r="D38" s="31"/>
      <c r="E38" s="31"/>
      <c r="F38" s="31"/>
      <c r="G38" s="31"/>
      <c r="H38" s="31"/>
      <c r="I38" s="36">
        <f>SUM(J38:N38)</f>
        <v>140383.55500000002</v>
      </c>
      <c r="J38" s="37">
        <f>J40</f>
        <v>24982.33</v>
      </c>
      <c r="K38" s="37">
        <f>K40</f>
        <v>29366.63</v>
      </c>
      <c r="L38" s="37">
        <f>L40</f>
        <v>28799.865000000002</v>
      </c>
      <c r="M38" s="37">
        <f>M40</f>
        <v>28614.865000000002</v>
      </c>
      <c r="N38" s="37">
        <f>N40</f>
        <v>28619.865000000002</v>
      </c>
    </row>
    <row r="39" spans="1:14" ht="16.5" thickBot="1" x14ac:dyDescent="0.3">
      <c r="A39" s="261"/>
      <c r="B39" s="250"/>
      <c r="C39" s="10" t="s">
        <v>22</v>
      </c>
      <c r="D39" s="27"/>
      <c r="E39" s="27"/>
      <c r="F39" s="27"/>
      <c r="G39" s="27"/>
      <c r="H39" s="10"/>
      <c r="I39" s="22"/>
      <c r="J39" s="12"/>
      <c r="K39" s="12"/>
      <c r="L39" s="12"/>
      <c r="M39" s="12"/>
      <c r="N39" s="12"/>
    </row>
    <row r="40" spans="1:14" ht="38.25" customHeight="1" thickBot="1" x14ac:dyDescent="0.3">
      <c r="A40" s="41" t="s">
        <v>28</v>
      </c>
      <c r="B40" s="13" t="s">
        <v>99</v>
      </c>
      <c r="C40" s="13" t="s">
        <v>30</v>
      </c>
      <c r="D40" s="19">
        <v>923</v>
      </c>
      <c r="E40" s="19" t="s">
        <v>35</v>
      </c>
      <c r="F40" s="19" t="s">
        <v>72</v>
      </c>
      <c r="G40" s="54" t="s">
        <v>93</v>
      </c>
      <c r="H40" s="55" t="s">
        <v>42</v>
      </c>
      <c r="I40" s="56">
        <f>SUM(J40:N40)</f>
        <v>140383.55500000002</v>
      </c>
      <c r="J40" s="57">
        <v>24982.33</v>
      </c>
      <c r="K40" s="57">
        <v>29366.63</v>
      </c>
      <c r="L40" s="57">
        <v>28799.865000000002</v>
      </c>
      <c r="M40" s="57">
        <v>28614.865000000002</v>
      </c>
      <c r="N40" s="57">
        <v>28619.865000000002</v>
      </c>
    </row>
  </sheetData>
  <mergeCells count="31">
    <mergeCell ref="A37:A39"/>
    <mergeCell ref="B37:B39"/>
    <mergeCell ref="F9:G9"/>
    <mergeCell ref="F11:G11"/>
    <mergeCell ref="A31:A33"/>
    <mergeCell ref="B31:B33"/>
    <mergeCell ref="A34:A36"/>
    <mergeCell ref="A21:A22"/>
    <mergeCell ref="A27:A29"/>
    <mergeCell ref="B27:B29"/>
    <mergeCell ref="A23:A25"/>
    <mergeCell ref="A18:A20"/>
    <mergeCell ref="B18:B20"/>
    <mergeCell ref="A8:A10"/>
    <mergeCell ref="B8:B10"/>
    <mergeCell ref="B23:B25"/>
    <mergeCell ref="A13:A15"/>
    <mergeCell ref="B13:B15"/>
    <mergeCell ref="A16:A17"/>
    <mergeCell ref="J9:N9"/>
    <mergeCell ref="A1:N1"/>
    <mergeCell ref="A2:N2"/>
    <mergeCell ref="A3:N3"/>
    <mergeCell ref="I8:N8"/>
    <mergeCell ref="D8:H8"/>
    <mergeCell ref="D9:D10"/>
    <mergeCell ref="A5:L5"/>
    <mergeCell ref="A6:L6"/>
    <mergeCell ref="I9:I10"/>
    <mergeCell ref="H9:H10"/>
    <mergeCell ref="C8:C10"/>
  </mergeCells>
  <pageMargins left="0.19685039370078741" right="0.19685039370078741" top="0.19685039370078741" bottom="0.19685039370078741" header="0.31496062992125984" footer="0.31496062992125984"/>
  <pageSetup paperSize="9" scale="50" fitToHeight="6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O41"/>
  <sheetViews>
    <sheetView zoomScale="75" zoomScaleNormal="75" workbookViewId="0">
      <selection activeCell="C29" sqref="C29"/>
    </sheetView>
  </sheetViews>
  <sheetFormatPr defaultRowHeight="15" x14ac:dyDescent="0.25"/>
  <cols>
    <col min="1" max="1" width="30.28515625" style="32" customWidth="1"/>
    <col min="2" max="2" width="56.85546875" style="32" customWidth="1"/>
    <col min="3" max="3" width="41.7109375" style="32" customWidth="1"/>
    <col min="4" max="4" width="9.85546875" style="32" customWidth="1"/>
    <col min="5" max="5" width="9.140625" style="32"/>
    <col min="6" max="6" width="13.7109375" style="32" customWidth="1"/>
    <col min="7" max="7" width="18.7109375" style="32" customWidth="1"/>
    <col min="8" max="8" width="15.28515625" style="32" customWidth="1"/>
    <col min="9" max="9" width="13.7109375" style="32" customWidth="1"/>
    <col min="10" max="10" width="16.28515625" style="32" customWidth="1"/>
    <col min="11" max="11" width="13" style="32" customWidth="1"/>
    <col min="12" max="13" width="16.140625" style="32" customWidth="1"/>
    <col min="14" max="15" width="13.85546875" style="32" customWidth="1"/>
    <col min="16" max="16384" width="9.140625" style="32"/>
  </cols>
  <sheetData>
    <row r="1" spans="1:15" ht="15.75" x14ac:dyDescent="0.25">
      <c r="A1" s="254" t="s">
        <v>33</v>
      </c>
      <c r="B1" s="254"/>
      <c r="C1" s="254"/>
      <c r="D1" s="254"/>
      <c r="E1" s="254"/>
      <c r="F1" s="254"/>
      <c r="G1" s="254"/>
      <c r="H1" s="254"/>
      <c r="I1" s="254"/>
      <c r="J1" s="254"/>
      <c r="K1" s="254"/>
      <c r="L1" s="254"/>
      <c r="M1" s="254"/>
      <c r="N1" s="254"/>
    </row>
    <row r="2" spans="1:15" ht="15.75" x14ac:dyDescent="0.25">
      <c r="A2" s="254" t="s">
        <v>0</v>
      </c>
      <c r="B2" s="254"/>
      <c r="C2" s="254"/>
      <c r="D2" s="254"/>
      <c r="E2" s="254"/>
      <c r="F2" s="254"/>
      <c r="G2" s="254"/>
      <c r="H2" s="254"/>
      <c r="I2" s="254"/>
      <c r="J2" s="254"/>
      <c r="K2" s="254"/>
      <c r="L2" s="254"/>
      <c r="M2" s="254"/>
      <c r="N2" s="254"/>
    </row>
    <row r="3" spans="1:15" ht="15.75" x14ac:dyDescent="0.25">
      <c r="A3" s="254" t="s">
        <v>109</v>
      </c>
      <c r="B3" s="254"/>
      <c r="C3" s="254"/>
      <c r="D3" s="254"/>
      <c r="E3" s="254"/>
      <c r="F3" s="254"/>
      <c r="G3" s="254"/>
      <c r="H3" s="254"/>
      <c r="I3" s="254"/>
      <c r="J3" s="254"/>
      <c r="K3" s="254"/>
      <c r="L3" s="254"/>
      <c r="M3" s="254"/>
      <c r="N3" s="254"/>
    </row>
    <row r="4" spans="1:15" ht="15.75" x14ac:dyDescent="0.25">
      <c r="A4" s="150"/>
    </row>
    <row r="5" spans="1:15" ht="15.75" x14ac:dyDescent="0.25">
      <c r="A5" s="254" t="s">
        <v>31</v>
      </c>
      <c r="B5" s="254"/>
      <c r="C5" s="254"/>
      <c r="D5" s="254"/>
      <c r="E5" s="254"/>
      <c r="F5" s="254"/>
      <c r="G5" s="254"/>
      <c r="H5" s="254"/>
      <c r="I5" s="254"/>
      <c r="J5" s="254"/>
      <c r="K5" s="254"/>
      <c r="L5" s="254"/>
      <c r="M5" s="150"/>
    </row>
    <row r="6" spans="1:15" ht="15.75" x14ac:dyDescent="0.25">
      <c r="A6" s="257" t="s">
        <v>1</v>
      </c>
      <c r="B6" s="257"/>
      <c r="C6" s="257"/>
      <c r="D6" s="257"/>
      <c r="E6" s="257"/>
      <c r="F6" s="257"/>
      <c r="G6" s="257"/>
      <c r="H6" s="257"/>
      <c r="I6" s="257"/>
      <c r="J6" s="257"/>
      <c r="K6" s="257"/>
      <c r="L6" s="257"/>
      <c r="M6" s="151"/>
    </row>
    <row r="7" spans="1:15" ht="16.5" thickBot="1" x14ac:dyDescent="0.3">
      <c r="A7" s="33"/>
    </row>
    <row r="8" spans="1:15" ht="16.5" customHeight="1" thickBot="1" x14ac:dyDescent="0.3">
      <c r="A8" s="255" t="s">
        <v>2</v>
      </c>
      <c r="B8" s="255" t="s">
        <v>3</v>
      </c>
      <c r="C8" s="255" t="s">
        <v>4</v>
      </c>
      <c r="D8" s="251" t="s">
        <v>5</v>
      </c>
      <c r="E8" s="252"/>
      <c r="F8" s="252"/>
      <c r="G8" s="252"/>
      <c r="H8" s="253"/>
      <c r="I8" s="269" t="s">
        <v>6</v>
      </c>
      <c r="J8" s="269"/>
      <c r="K8" s="269"/>
      <c r="L8" s="269"/>
      <c r="M8" s="269"/>
      <c r="N8" s="269"/>
      <c r="O8" s="269"/>
    </row>
    <row r="9" spans="1:15" ht="16.5" customHeight="1" thickBot="1" x14ac:dyDescent="0.3">
      <c r="A9" s="258"/>
      <c r="B9" s="258"/>
      <c r="C9" s="258"/>
      <c r="D9" s="255" t="s">
        <v>7</v>
      </c>
      <c r="E9" s="2" t="s">
        <v>8</v>
      </c>
      <c r="F9" s="262" t="s">
        <v>47</v>
      </c>
      <c r="G9" s="263"/>
      <c r="H9" s="255" t="s">
        <v>48</v>
      </c>
      <c r="I9" s="269" t="s">
        <v>21</v>
      </c>
      <c r="J9" s="269" t="s">
        <v>49</v>
      </c>
      <c r="K9" s="269"/>
      <c r="L9" s="269"/>
      <c r="M9" s="269"/>
      <c r="N9" s="269"/>
      <c r="O9" s="269"/>
    </row>
    <row r="10" spans="1:15" ht="16.5" thickBot="1" x14ac:dyDescent="0.3">
      <c r="A10" s="256"/>
      <c r="B10" s="256"/>
      <c r="C10" s="256"/>
      <c r="D10" s="256"/>
      <c r="E10" s="3" t="s">
        <v>9</v>
      </c>
      <c r="F10" s="43" t="s">
        <v>75</v>
      </c>
      <c r="G10" s="43" t="s">
        <v>76</v>
      </c>
      <c r="H10" s="256"/>
      <c r="I10" s="269"/>
      <c r="J10" s="152">
        <v>2014</v>
      </c>
      <c r="K10" s="152">
        <v>2015</v>
      </c>
      <c r="L10" s="152">
        <v>2016</v>
      </c>
      <c r="M10" s="152">
        <v>2017</v>
      </c>
      <c r="N10" s="152">
        <v>2018</v>
      </c>
      <c r="O10" s="152">
        <v>2019</v>
      </c>
    </row>
    <row r="11" spans="1:15" s="34" customFormat="1" ht="15.75" customHeight="1" thickBot="1" x14ac:dyDescent="0.25">
      <c r="A11" s="5">
        <v>1</v>
      </c>
      <c r="B11" s="6">
        <v>2</v>
      </c>
      <c r="C11" s="6">
        <v>3</v>
      </c>
      <c r="D11" s="6">
        <v>4</v>
      </c>
      <c r="E11" s="6">
        <v>5</v>
      </c>
      <c r="F11" s="264">
        <v>6</v>
      </c>
      <c r="G11" s="265"/>
      <c r="H11" s="6">
        <v>7</v>
      </c>
      <c r="I11" s="6">
        <v>8</v>
      </c>
      <c r="J11" s="6">
        <v>9</v>
      </c>
      <c r="K11" s="6">
        <v>10</v>
      </c>
      <c r="L11" s="6">
        <v>11</v>
      </c>
      <c r="M11" s="6">
        <v>12</v>
      </c>
      <c r="N11" s="6">
        <v>13</v>
      </c>
      <c r="O11" s="6">
        <v>14</v>
      </c>
    </row>
    <row r="12" spans="1:15" ht="42" customHeight="1" thickBot="1" x14ac:dyDescent="0.3">
      <c r="A12" s="141" t="s">
        <v>10</v>
      </c>
      <c r="B12" s="142" t="s">
        <v>32</v>
      </c>
      <c r="C12" s="143" t="s">
        <v>11</v>
      </c>
      <c r="D12" s="144"/>
      <c r="E12" s="144"/>
      <c r="F12" s="145" t="s">
        <v>80</v>
      </c>
      <c r="G12" s="145" t="s">
        <v>81</v>
      </c>
      <c r="H12" s="144"/>
      <c r="I12" s="146">
        <f>SUM(J12:N12)</f>
        <v>426482.28366999998</v>
      </c>
      <c r="J12" s="147">
        <f t="shared" ref="J12:O12" si="0">J13+J18+J23+J27+J31+J38</f>
        <v>98620.267999999996</v>
      </c>
      <c r="K12" s="147">
        <f t="shared" si="0"/>
        <v>82998.675000000003</v>
      </c>
      <c r="L12" s="147">
        <f t="shared" si="0"/>
        <v>90907.59599999999</v>
      </c>
      <c r="M12" s="147">
        <f t="shared" si="0"/>
        <v>77728.973670000007</v>
      </c>
      <c r="N12" s="147">
        <f t="shared" si="0"/>
        <v>76226.771000000008</v>
      </c>
      <c r="O12" s="147">
        <f t="shared" si="0"/>
        <v>76113.921000000002</v>
      </c>
    </row>
    <row r="13" spans="1:15" ht="15.75" x14ac:dyDescent="0.25">
      <c r="A13" s="276" t="s">
        <v>15</v>
      </c>
      <c r="B13" s="270" t="s">
        <v>102</v>
      </c>
      <c r="C13" s="24" t="s">
        <v>11</v>
      </c>
      <c r="D13" s="26">
        <v>923</v>
      </c>
      <c r="E13" s="26"/>
      <c r="F13" s="63" t="s">
        <v>50</v>
      </c>
      <c r="G13" s="63" t="s">
        <v>79</v>
      </c>
      <c r="H13" s="26"/>
      <c r="I13" s="128">
        <f>I14</f>
        <v>30</v>
      </c>
      <c r="J13" s="129">
        <f>J14</f>
        <v>10</v>
      </c>
      <c r="K13" s="129">
        <v>0</v>
      </c>
      <c r="L13" s="129">
        <f>L14</f>
        <v>0</v>
      </c>
      <c r="M13" s="129">
        <f>M14</f>
        <v>0</v>
      </c>
      <c r="N13" s="129">
        <v>10</v>
      </c>
      <c r="O13" s="129">
        <f>O14</f>
        <v>10</v>
      </c>
    </row>
    <row r="14" spans="1:15" ht="31.5" x14ac:dyDescent="0.25">
      <c r="A14" s="277"/>
      <c r="B14" s="271"/>
      <c r="C14" s="130" t="s">
        <v>12</v>
      </c>
      <c r="D14" s="138"/>
      <c r="E14" s="138"/>
      <c r="F14" s="138"/>
      <c r="G14" s="138"/>
      <c r="H14" s="138"/>
      <c r="I14" s="36">
        <f>SUM(J14:O14)</f>
        <v>30</v>
      </c>
      <c r="J14" s="21">
        <v>10</v>
      </c>
      <c r="K14" s="21">
        <v>0</v>
      </c>
      <c r="L14" s="21">
        <f>L16+L17</f>
        <v>0</v>
      </c>
      <c r="M14" s="21">
        <f>M16+M17</f>
        <v>0</v>
      </c>
      <c r="N14" s="21">
        <v>10</v>
      </c>
      <c r="O14" s="21">
        <v>10</v>
      </c>
    </row>
    <row r="15" spans="1:15" ht="32.25" thickBot="1" x14ac:dyDescent="0.3">
      <c r="A15" s="278"/>
      <c r="B15" s="272"/>
      <c r="C15" s="132" t="s">
        <v>13</v>
      </c>
      <c r="D15" s="139" t="s">
        <v>14</v>
      </c>
      <c r="E15" s="139" t="s">
        <v>14</v>
      </c>
      <c r="F15" s="139" t="s">
        <v>14</v>
      </c>
      <c r="G15" s="139"/>
      <c r="H15" s="139" t="s">
        <v>14</v>
      </c>
      <c r="I15" s="47" t="s">
        <v>14</v>
      </c>
      <c r="J15" s="22" t="s">
        <v>14</v>
      </c>
      <c r="K15" s="22" t="s">
        <v>14</v>
      </c>
      <c r="L15" s="22" t="s">
        <v>14</v>
      </c>
      <c r="M15" s="22" t="s">
        <v>14</v>
      </c>
      <c r="N15" s="22" t="s">
        <v>14</v>
      </c>
      <c r="O15" s="22" t="s">
        <v>14</v>
      </c>
    </row>
    <row r="16" spans="1:15" ht="31.5" x14ac:dyDescent="0.25">
      <c r="A16" s="248" t="s">
        <v>16</v>
      </c>
      <c r="B16" s="14" t="s">
        <v>101</v>
      </c>
      <c r="C16" s="14" t="s">
        <v>17</v>
      </c>
      <c r="D16" s="48">
        <v>923</v>
      </c>
      <c r="E16" s="16" t="s">
        <v>35</v>
      </c>
      <c r="F16" s="16" t="s">
        <v>53</v>
      </c>
      <c r="G16" s="16" t="s">
        <v>77</v>
      </c>
      <c r="H16" s="15">
        <v>200</v>
      </c>
      <c r="I16" s="17">
        <f>SUM(J16:O16)</f>
        <v>15</v>
      </c>
      <c r="J16" s="17">
        <v>5</v>
      </c>
      <c r="K16" s="17">
        <v>0</v>
      </c>
      <c r="L16" s="17">
        <v>0</v>
      </c>
      <c r="M16" s="17">
        <f>5-5</f>
        <v>0</v>
      </c>
      <c r="N16" s="17">
        <v>5</v>
      </c>
      <c r="O16" s="17">
        <v>5</v>
      </c>
    </row>
    <row r="17" spans="1:15" ht="32.25" thickBot="1" x14ac:dyDescent="0.3">
      <c r="A17" s="250"/>
      <c r="B17" s="10" t="s">
        <v>100</v>
      </c>
      <c r="C17" s="10" t="s">
        <v>17</v>
      </c>
      <c r="D17" s="49">
        <v>923</v>
      </c>
      <c r="E17" s="18" t="s">
        <v>35</v>
      </c>
      <c r="F17" s="18" t="s">
        <v>52</v>
      </c>
      <c r="G17" s="18" t="s">
        <v>78</v>
      </c>
      <c r="H17" s="18" t="s">
        <v>36</v>
      </c>
      <c r="I17" s="12">
        <f>SUM(J17:O17)</f>
        <v>15</v>
      </c>
      <c r="J17" s="12">
        <v>5</v>
      </c>
      <c r="K17" s="12">
        <v>0</v>
      </c>
      <c r="L17" s="12">
        <v>0</v>
      </c>
      <c r="M17" s="12">
        <f>5-5</f>
        <v>0</v>
      </c>
      <c r="N17" s="12">
        <v>5</v>
      </c>
      <c r="O17" s="12">
        <v>5</v>
      </c>
    </row>
    <row r="18" spans="1:15" ht="15.75" x14ac:dyDescent="0.25">
      <c r="A18" s="273" t="s">
        <v>18</v>
      </c>
      <c r="B18" s="270" t="s">
        <v>58</v>
      </c>
      <c r="C18" s="24" t="s">
        <v>11</v>
      </c>
      <c r="D18" s="65" t="s">
        <v>37</v>
      </c>
      <c r="E18" s="63"/>
      <c r="F18" s="63" t="s">
        <v>51</v>
      </c>
      <c r="G18" s="63" t="s">
        <v>84</v>
      </c>
      <c r="H18" s="63"/>
      <c r="I18" s="129">
        <f t="shared" ref="I18:O18" si="1">I19</f>
        <v>4036.0876699999999</v>
      </c>
      <c r="J18" s="129">
        <f t="shared" si="1"/>
        <v>7.6</v>
      </c>
      <c r="K18" s="129">
        <f t="shared" si="1"/>
        <v>1047.5</v>
      </c>
      <c r="L18" s="129">
        <f t="shared" si="1"/>
        <v>2955</v>
      </c>
      <c r="M18" s="129">
        <f t="shared" si="1"/>
        <v>5.9876700000000014</v>
      </c>
      <c r="N18" s="129">
        <f t="shared" si="1"/>
        <v>10</v>
      </c>
      <c r="O18" s="129">
        <f t="shared" si="1"/>
        <v>10</v>
      </c>
    </row>
    <row r="19" spans="1:15" ht="31.5" x14ac:dyDescent="0.25">
      <c r="A19" s="274"/>
      <c r="B19" s="271"/>
      <c r="C19" s="130" t="s">
        <v>12</v>
      </c>
      <c r="D19" s="130"/>
      <c r="E19" s="138"/>
      <c r="F19" s="138"/>
      <c r="G19" s="138"/>
      <c r="H19" s="138"/>
      <c r="I19" s="21">
        <f>SUM(J19:O19)</f>
        <v>4036.0876699999999</v>
      </c>
      <c r="J19" s="21">
        <v>7.6</v>
      </c>
      <c r="K19" s="21">
        <v>1047.5</v>
      </c>
      <c r="L19" s="21">
        <f>L21+L22</f>
        <v>2955</v>
      </c>
      <c r="M19" s="21">
        <f>M21+M22</f>
        <v>5.9876700000000014</v>
      </c>
      <c r="N19" s="21">
        <f>N21+N22</f>
        <v>10</v>
      </c>
      <c r="O19" s="21">
        <f>O21+O22</f>
        <v>10</v>
      </c>
    </row>
    <row r="20" spans="1:15" ht="32.25" thickBot="1" x14ac:dyDescent="0.3">
      <c r="A20" s="275"/>
      <c r="B20" s="272"/>
      <c r="C20" s="132" t="s">
        <v>13</v>
      </c>
      <c r="D20" s="140" t="s">
        <v>14</v>
      </c>
      <c r="E20" s="139" t="s">
        <v>14</v>
      </c>
      <c r="F20" s="139" t="s">
        <v>14</v>
      </c>
      <c r="G20" s="139"/>
      <c r="H20" s="139" t="s">
        <v>14</v>
      </c>
      <c r="I20" s="22" t="s">
        <v>14</v>
      </c>
      <c r="J20" s="22" t="s">
        <v>14</v>
      </c>
      <c r="K20" s="22" t="s">
        <v>14</v>
      </c>
      <c r="L20" s="22" t="s">
        <v>14</v>
      </c>
      <c r="M20" s="22" t="s">
        <v>14</v>
      </c>
      <c r="N20" s="22" t="s">
        <v>14</v>
      </c>
      <c r="O20" s="22" t="s">
        <v>14</v>
      </c>
    </row>
    <row r="21" spans="1:15" ht="31.5" x14ac:dyDescent="0.25">
      <c r="A21" s="266" t="s">
        <v>16</v>
      </c>
      <c r="B21" s="14" t="s">
        <v>103</v>
      </c>
      <c r="C21" s="14" t="s">
        <v>27</v>
      </c>
      <c r="D21" s="50" t="s">
        <v>37</v>
      </c>
      <c r="E21" s="16" t="s">
        <v>35</v>
      </c>
      <c r="F21" s="16" t="s">
        <v>54</v>
      </c>
      <c r="G21" s="16" t="s">
        <v>82</v>
      </c>
      <c r="H21" s="16" t="s">
        <v>36</v>
      </c>
      <c r="I21" s="17">
        <f>SUM(J21:O21)</f>
        <v>27.6</v>
      </c>
      <c r="J21" s="17">
        <v>7.6</v>
      </c>
      <c r="K21" s="17">
        <v>0</v>
      </c>
      <c r="L21" s="17">
        <v>0</v>
      </c>
      <c r="M21" s="17">
        <f>5-5</f>
        <v>0</v>
      </c>
      <c r="N21" s="17">
        <v>10</v>
      </c>
      <c r="O21" s="17">
        <v>10</v>
      </c>
    </row>
    <row r="22" spans="1:15" ht="16.5" thickBot="1" x14ac:dyDescent="0.3">
      <c r="A22" s="268"/>
      <c r="B22" s="10" t="s">
        <v>34</v>
      </c>
      <c r="C22" s="10" t="s">
        <v>27</v>
      </c>
      <c r="D22" s="51" t="s">
        <v>37</v>
      </c>
      <c r="E22" s="18" t="s">
        <v>41</v>
      </c>
      <c r="F22" s="18" t="s">
        <v>56</v>
      </c>
      <c r="G22" s="18" t="s">
        <v>83</v>
      </c>
      <c r="H22" s="18" t="s">
        <v>38</v>
      </c>
      <c r="I22" s="12">
        <f>SUM(J22:O22)</f>
        <v>4008.48767</v>
      </c>
      <c r="J22" s="12">
        <v>0</v>
      </c>
      <c r="K22" s="12">
        <v>1047.5</v>
      </c>
      <c r="L22" s="12">
        <v>2955</v>
      </c>
      <c r="M22" s="12">
        <f>50-44.01233</f>
        <v>5.9876700000000014</v>
      </c>
      <c r="N22" s="12">
        <v>0</v>
      </c>
      <c r="O22" s="12">
        <v>0</v>
      </c>
    </row>
    <row r="23" spans="1:15" ht="15.75" x14ac:dyDescent="0.25">
      <c r="A23" s="273" t="s">
        <v>19</v>
      </c>
      <c r="B23" s="270" t="s">
        <v>59</v>
      </c>
      <c r="C23" s="24" t="s">
        <v>11</v>
      </c>
      <c r="D23" s="63" t="s">
        <v>37</v>
      </c>
      <c r="E23" s="63"/>
      <c r="F23" s="63" t="s">
        <v>55</v>
      </c>
      <c r="G23" s="63" t="s">
        <v>86</v>
      </c>
      <c r="H23" s="65"/>
      <c r="I23" s="129">
        <f>SUM(J23:O23)</f>
        <v>130.654</v>
      </c>
      <c r="J23" s="129">
        <f t="shared" ref="J23:O23" si="2">J24</f>
        <v>52</v>
      </c>
      <c r="K23" s="129">
        <f t="shared" si="2"/>
        <v>3.8</v>
      </c>
      <c r="L23" s="129">
        <f t="shared" si="2"/>
        <v>14.853999999999999</v>
      </c>
      <c r="M23" s="129">
        <f t="shared" si="2"/>
        <v>20</v>
      </c>
      <c r="N23" s="129">
        <f t="shared" si="2"/>
        <v>20</v>
      </c>
      <c r="O23" s="129">
        <f t="shared" si="2"/>
        <v>20</v>
      </c>
    </row>
    <row r="24" spans="1:15" ht="31.5" x14ac:dyDescent="0.25">
      <c r="A24" s="274"/>
      <c r="B24" s="271"/>
      <c r="C24" s="130" t="s">
        <v>12</v>
      </c>
      <c r="D24" s="138"/>
      <c r="E24" s="138"/>
      <c r="F24" s="138"/>
      <c r="G24" s="138"/>
      <c r="H24" s="130"/>
      <c r="I24" s="21">
        <f>SUM(J24:O24)</f>
        <v>130.654</v>
      </c>
      <c r="J24" s="21">
        <v>52</v>
      </c>
      <c r="K24" s="21">
        <v>3.8</v>
      </c>
      <c r="L24" s="21">
        <v>14.853999999999999</v>
      </c>
      <c r="M24" s="21">
        <f>M26</f>
        <v>20</v>
      </c>
      <c r="N24" s="21">
        <f>N26</f>
        <v>20</v>
      </c>
      <c r="O24" s="21">
        <f>O26</f>
        <v>20</v>
      </c>
    </row>
    <row r="25" spans="1:15" ht="32.25" thickBot="1" x14ac:dyDescent="0.3">
      <c r="A25" s="275"/>
      <c r="B25" s="272"/>
      <c r="C25" s="132" t="s">
        <v>13</v>
      </c>
      <c r="D25" s="139"/>
      <c r="E25" s="139"/>
      <c r="F25" s="139"/>
      <c r="G25" s="139"/>
      <c r="H25" s="140"/>
      <c r="I25" s="22" t="s">
        <v>14</v>
      </c>
      <c r="J25" s="22" t="s">
        <v>14</v>
      </c>
      <c r="K25" s="22" t="s">
        <v>14</v>
      </c>
      <c r="L25" s="22" t="s">
        <v>14</v>
      </c>
      <c r="M25" s="22" t="s">
        <v>14</v>
      </c>
      <c r="N25" s="22" t="s">
        <v>14</v>
      </c>
      <c r="O25" s="22" t="s">
        <v>14</v>
      </c>
    </row>
    <row r="26" spans="1:15" ht="79.5" thickBot="1" x14ac:dyDescent="0.3">
      <c r="A26" s="149" t="s">
        <v>16</v>
      </c>
      <c r="B26" s="13" t="s">
        <v>95</v>
      </c>
      <c r="C26" s="13" t="s">
        <v>57</v>
      </c>
      <c r="D26" s="19" t="s">
        <v>37</v>
      </c>
      <c r="E26" s="19" t="s">
        <v>35</v>
      </c>
      <c r="F26" s="19" t="s">
        <v>60</v>
      </c>
      <c r="G26" s="19" t="s">
        <v>85</v>
      </c>
      <c r="H26" s="19" t="s">
        <v>36</v>
      </c>
      <c r="I26" s="1">
        <f>SUM(J26:O26)</f>
        <v>130.654</v>
      </c>
      <c r="J26" s="1">
        <v>52</v>
      </c>
      <c r="K26" s="1">
        <v>3.8</v>
      </c>
      <c r="L26" s="1">
        <v>14.853999999999999</v>
      </c>
      <c r="M26" s="1">
        <v>20</v>
      </c>
      <c r="N26" s="1">
        <v>20</v>
      </c>
      <c r="O26" s="1">
        <v>20</v>
      </c>
    </row>
    <row r="27" spans="1:15" ht="15.75" x14ac:dyDescent="0.25">
      <c r="A27" s="273" t="s">
        <v>20</v>
      </c>
      <c r="B27" s="270" t="s">
        <v>61</v>
      </c>
      <c r="C27" s="24" t="s">
        <v>21</v>
      </c>
      <c r="D27" s="63" t="s">
        <v>39</v>
      </c>
      <c r="E27" s="63"/>
      <c r="F27" s="63" t="s">
        <v>62</v>
      </c>
      <c r="G27" s="63" t="s">
        <v>88</v>
      </c>
      <c r="H27" s="63"/>
      <c r="I27" s="129">
        <f>I30</f>
        <v>28960.085999999999</v>
      </c>
      <c r="J27" s="129">
        <f>J30</f>
        <v>5163.29</v>
      </c>
      <c r="K27" s="129">
        <f>K30</f>
        <v>4814.5559999999996</v>
      </c>
      <c r="L27" s="129">
        <f t="shared" ref="L27:O27" si="3">L30</f>
        <v>4769.24</v>
      </c>
      <c r="M27" s="129">
        <f t="shared" si="3"/>
        <v>4929</v>
      </c>
      <c r="N27" s="129">
        <f t="shared" si="3"/>
        <v>4672</v>
      </c>
      <c r="O27" s="129">
        <f t="shared" si="3"/>
        <v>4612</v>
      </c>
    </row>
    <row r="28" spans="1:15" ht="73.5" customHeight="1" x14ac:dyDescent="0.25">
      <c r="A28" s="274"/>
      <c r="B28" s="271"/>
      <c r="C28" s="136" t="s">
        <v>40</v>
      </c>
      <c r="D28" s="137"/>
      <c r="E28" s="137"/>
      <c r="F28" s="137"/>
      <c r="G28" s="131"/>
      <c r="H28" s="131"/>
      <c r="I28" s="21">
        <f>SUM(J28:O28)</f>
        <v>28960.085999999999</v>
      </c>
      <c r="J28" s="36">
        <f t="shared" ref="J28:O28" si="4">J30</f>
        <v>5163.29</v>
      </c>
      <c r="K28" s="36">
        <f t="shared" si="4"/>
        <v>4814.5559999999996</v>
      </c>
      <c r="L28" s="36">
        <f t="shared" si="4"/>
        <v>4769.24</v>
      </c>
      <c r="M28" s="36">
        <f t="shared" si="4"/>
        <v>4929</v>
      </c>
      <c r="N28" s="36">
        <f t="shared" si="4"/>
        <v>4672</v>
      </c>
      <c r="O28" s="36">
        <f t="shared" si="4"/>
        <v>4612</v>
      </c>
    </row>
    <row r="29" spans="1:15" ht="30" customHeight="1" thickBot="1" x14ac:dyDescent="0.3">
      <c r="A29" s="275"/>
      <c r="B29" s="272"/>
      <c r="C29" s="132" t="s">
        <v>22</v>
      </c>
      <c r="D29" s="133"/>
      <c r="E29" s="133"/>
      <c r="F29" s="133"/>
      <c r="G29" s="133"/>
      <c r="H29" s="132"/>
      <c r="I29" s="22"/>
      <c r="J29" s="22"/>
      <c r="K29" s="22"/>
      <c r="L29" s="22"/>
      <c r="M29" s="22"/>
      <c r="N29" s="22"/>
      <c r="O29" s="22"/>
    </row>
    <row r="30" spans="1:15" ht="32.25" thickBot="1" x14ac:dyDescent="0.3">
      <c r="A30" s="148" t="s">
        <v>23</v>
      </c>
      <c r="B30" s="13" t="s">
        <v>104</v>
      </c>
      <c r="C30" s="13" t="s">
        <v>64</v>
      </c>
      <c r="D30" s="19">
        <v>963</v>
      </c>
      <c r="E30" s="19" t="s">
        <v>41</v>
      </c>
      <c r="F30" s="19" t="s">
        <v>63</v>
      </c>
      <c r="G30" s="19" t="s">
        <v>87</v>
      </c>
      <c r="H30" s="19" t="s">
        <v>42</v>
      </c>
      <c r="I30" s="1">
        <f>SUM(J30:O30)</f>
        <v>28960.085999999999</v>
      </c>
      <c r="J30" s="1">
        <v>5163.29</v>
      </c>
      <c r="K30" s="1">
        <v>4814.5559999999996</v>
      </c>
      <c r="L30" s="1">
        <v>4769.24</v>
      </c>
      <c r="M30" s="1">
        <f>4869+60</f>
        <v>4929</v>
      </c>
      <c r="N30" s="1">
        <v>4672</v>
      </c>
      <c r="O30" s="1">
        <v>4612</v>
      </c>
    </row>
    <row r="31" spans="1:15" ht="15.75" x14ac:dyDescent="0.25">
      <c r="A31" s="273" t="s">
        <v>24</v>
      </c>
      <c r="B31" s="270" t="s">
        <v>65</v>
      </c>
      <c r="C31" s="24" t="s">
        <v>21</v>
      </c>
      <c r="D31" s="63" t="s">
        <v>43</v>
      </c>
      <c r="E31" s="63"/>
      <c r="F31" s="63" t="s">
        <v>66</v>
      </c>
      <c r="G31" s="63" t="s">
        <v>92</v>
      </c>
      <c r="H31" s="63"/>
      <c r="I31" s="129">
        <f>SUM(J31:O31)</f>
        <v>300829.92499999999</v>
      </c>
      <c r="J31" s="129">
        <f>J32</f>
        <v>68405.047999999995</v>
      </c>
      <c r="K31" s="129">
        <f t="shared" ref="K31:O31" si="5">K32</f>
        <v>47766.188999999998</v>
      </c>
      <c r="L31" s="129">
        <f t="shared" si="5"/>
        <v>55121.7</v>
      </c>
      <c r="M31" s="129">
        <f t="shared" si="5"/>
        <v>43826.345999999998</v>
      </c>
      <c r="N31" s="129">
        <f t="shared" si="5"/>
        <v>42881.746000000006</v>
      </c>
      <c r="O31" s="129">
        <f t="shared" si="5"/>
        <v>42828.895999999993</v>
      </c>
    </row>
    <row r="32" spans="1:15" ht="30.75" customHeight="1" x14ac:dyDescent="0.25">
      <c r="A32" s="274"/>
      <c r="B32" s="271"/>
      <c r="C32" s="130" t="s">
        <v>74</v>
      </c>
      <c r="D32" s="134"/>
      <c r="E32" s="135"/>
      <c r="F32" s="135"/>
      <c r="G32" s="135"/>
      <c r="H32" s="135"/>
      <c r="I32" s="36">
        <f>SUM(J32:O32)</f>
        <v>300829.92499999999</v>
      </c>
      <c r="J32" s="36">
        <f>J34+J35+J36</f>
        <v>68405.047999999995</v>
      </c>
      <c r="K32" s="36">
        <f>K34+K35+K36</f>
        <v>47766.188999999998</v>
      </c>
      <c r="L32" s="36">
        <f>L34+L35+L36</f>
        <v>55121.7</v>
      </c>
      <c r="M32" s="36">
        <f>SUM(M34:M37)</f>
        <v>43826.345999999998</v>
      </c>
      <c r="N32" s="36">
        <f>SUM(N34:N37)</f>
        <v>42881.746000000006</v>
      </c>
      <c r="O32" s="36">
        <f>SUM(O34:O37)</f>
        <v>42828.895999999993</v>
      </c>
    </row>
    <row r="33" spans="1:15" ht="16.5" thickBot="1" x14ac:dyDescent="0.3">
      <c r="A33" s="275"/>
      <c r="B33" s="272"/>
      <c r="C33" s="132" t="s">
        <v>22</v>
      </c>
      <c r="D33" s="133"/>
      <c r="E33" s="133"/>
      <c r="F33" s="133"/>
      <c r="G33" s="133"/>
      <c r="H33" s="133"/>
      <c r="I33" s="22"/>
      <c r="J33" s="22"/>
      <c r="K33" s="22"/>
      <c r="L33" s="22"/>
      <c r="M33" s="22"/>
      <c r="N33" s="22"/>
      <c r="O33" s="22"/>
    </row>
    <row r="34" spans="1:15" ht="15.75" x14ac:dyDescent="0.25">
      <c r="A34" s="255" t="s">
        <v>25</v>
      </c>
      <c r="B34" s="14" t="s">
        <v>98</v>
      </c>
      <c r="C34" s="255" t="s">
        <v>26</v>
      </c>
      <c r="D34" s="16" t="s">
        <v>43</v>
      </c>
      <c r="E34" s="16" t="s">
        <v>45</v>
      </c>
      <c r="F34" s="16" t="s">
        <v>67</v>
      </c>
      <c r="G34" s="16" t="s">
        <v>90</v>
      </c>
      <c r="H34" s="16" t="s">
        <v>44</v>
      </c>
      <c r="I34" s="17">
        <v>58636.563999999998</v>
      </c>
      <c r="J34" s="17">
        <v>58636.563999999998</v>
      </c>
      <c r="K34" s="17">
        <v>37372.307999999997</v>
      </c>
      <c r="L34" s="17">
        <v>44314.086000000003</v>
      </c>
      <c r="M34" s="17">
        <v>22466.91</v>
      </c>
      <c r="N34" s="17">
        <v>22704.83</v>
      </c>
      <c r="O34" s="17">
        <v>22490</v>
      </c>
    </row>
    <row r="35" spans="1:15" ht="15.75" x14ac:dyDescent="0.25">
      <c r="A35" s="258"/>
      <c r="B35" s="7" t="s">
        <v>97</v>
      </c>
      <c r="C35" s="258"/>
      <c r="D35" s="28" t="s">
        <v>43</v>
      </c>
      <c r="E35" s="28" t="s">
        <v>46</v>
      </c>
      <c r="F35" s="28" t="s">
        <v>69</v>
      </c>
      <c r="G35" s="28" t="s">
        <v>91</v>
      </c>
      <c r="H35" s="28" t="s">
        <v>42</v>
      </c>
      <c r="I35" s="37">
        <f>SUM(J35:O35)</f>
        <v>60300.267</v>
      </c>
      <c r="J35" s="9">
        <v>9115.2839999999997</v>
      </c>
      <c r="K35" s="9">
        <v>9740.6810000000005</v>
      </c>
      <c r="L35" s="9">
        <v>10154.414000000001</v>
      </c>
      <c r="M35" s="9">
        <v>10411.646000000001</v>
      </c>
      <c r="N35" s="9">
        <v>10457.146000000001</v>
      </c>
      <c r="O35" s="9">
        <v>10421.096</v>
      </c>
    </row>
    <row r="36" spans="1:15" ht="48" thickBot="1" x14ac:dyDescent="0.3">
      <c r="A36" s="258"/>
      <c r="B36" s="10" t="s">
        <v>96</v>
      </c>
      <c r="C36" s="258"/>
      <c r="D36" s="31">
        <v>992</v>
      </c>
      <c r="E36" s="127">
        <v>1401</v>
      </c>
      <c r="F36" s="127" t="s">
        <v>68</v>
      </c>
      <c r="G36" s="127" t="s">
        <v>89</v>
      </c>
      <c r="H36" s="127">
        <v>500</v>
      </c>
      <c r="I36" s="37">
        <f>SUM(J36:O36)</f>
        <v>3800.6800000000003</v>
      </c>
      <c r="J36" s="9">
        <v>653.20000000000005</v>
      </c>
      <c r="K36" s="9">
        <v>653.20000000000005</v>
      </c>
      <c r="L36" s="9">
        <v>653.20000000000005</v>
      </c>
      <c r="M36" s="9">
        <v>632.5</v>
      </c>
      <c r="N36" s="9">
        <v>612.69000000000005</v>
      </c>
      <c r="O36" s="9">
        <v>595.89</v>
      </c>
    </row>
    <row r="37" spans="1:15" ht="32.25" thickBot="1" x14ac:dyDescent="0.3">
      <c r="A37" s="256"/>
      <c r="B37" s="10" t="s">
        <v>108</v>
      </c>
      <c r="C37" s="256"/>
      <c r="D37" s="2">
        <v>992</v>
      </c>
      <c r="E37" s="2">
        <v>1401</v>
      </c>
      <c r="F37" s="2"/>
      <c r="G37" s="2" t="s">
        <v>107</v>
      </c>
      <c r="H37" s="2">
        <v>500</v>
      </c>
      <c r="I37" s="125">
        <v>0</v>
      </c>
      <c r="J37" s="126">
        <v>0</v>
      </c>
      <c r="K37" s="126">
        <v>0</v>
      </c>
      <c r="L37" s="126">
        <v>0</v>
      </c>
      <c r="M37" s="126">
        <v>10315.290000000001</v>
      </c>
      <c r="N37" s="126">
        <v>9107.08</v>
      </c>
      <c r="O37" s="126">
        <v>9321.91</v>
      </c>
    </row>
    <row r="38" spans="1:15" ht="15.75" x14ac:dyDescent="0.25">
      <c r="A38" s="273" t="s">
        <v>29</v>
      </c>
      <c r="B38" s="270" t="s">
        <v>70</v>
      </c>
      <c r="C38" s="24" t="s">
        <v>21</v>
      </c>
      <c r="D38" s="63" t="s">
        <v>37</v>
      </c>
      <c r="E38" s="63"/>
      <c r="F38" s="63" t="s">
        <v>71</v>
      </c>
      <c r="G38" s="63" t="s">
        <v>94</v>
      </c>
      <c r="H38" s="65"/>
      <c r="I38" s="128">
        <f>SUM(J38:O38)</f>
        <v>168609.45199999999</v>
      </c>
      <c r="J38" s="129">
        <f>J41</f>
        <v>24982.33</v>
      </c>
      <c r="K38" s="129">
        <f>K41</f>
        <v>29366.63</v>
      </c>
      <c r="L38" s="129">
        <f t="shared" ref="L38:O38" si="6">L41</f>
        <v>28046.802</v>
      </c>
      <c r="M38" s="129">
        <f t="shared" si="6"/>
        <v>28947.64</v>
      </c>
      <c r="N38" s="129">
        <f t="shared" si="6"/>
        <v>28633.025000000001</v>
      </c>
      <c r="O38" s="129">
        <f t="shared" si="6"/>
        <v>28633.025000000001</v>
      </c>
    </row>
    <row r="39" spans="1:15" ht="28.5" customHeight="1" x14ac:dyDescent="0.25">
      <c r="A39" s="274"/>
      <c r="B39" s="271"/>
      <c r="C39" s="130" t="s">
        <v>73</v>
      </c>
      <c r="D39" s="131"/>
      <c r="E39" s="131"/>
      <c r="F39" s="131"/>
      <c r="G39" s="131"/>
      <c r="H39" s="131"/>
      <c r="I39" s="36">
        <f>SUM(J39:O39)</f>
        <v>168609.45199999999</v>
      </c>
      <c r="J39" s="36">
        <f t="shared" ref="J39:O39" si="7">J41</f>
        <v>24982.33</v>
      </c>
      <c r="K39" s="36">
        <f t="shared" si="7"/>
        <v>29366.63</v>
      </c>
      <c r="L39" s="36">
        <f t="shared" si="7"/>
        <v>28046.802</v>
      </c>
      <c r="M39" s="36">
        <f t="shared" si="7"/>
        <v>28947.64</v>
      </c>
      <c r="N39" s="36">
        <f t="shared" si="7"/>
        <v>28633.025000000001</v>
      </c>
      <c r="O39" s="36">
        <f t="shared" si="7"/>
        <v>28633.025000000001</v>
      </c>
    </row>
    <row r="40" spans="1:15" ht="16.5" thickBot="1" x14ac:dyDescent="0.3">
      <c r="A40" s="275"/>
      <c r="B40" s="272"/>
      <c r="C40" s="132" t="s">
        <v>22</v>
      </c>
      <c r="D40" s="133"/>
      <c r="E40" s="133"/>
      <c r="F40" s="133"/>
      <c r="G40" s="133"/>
      <c r="H40" s="132"/>
      <c r="I40" s="22"/>
      <c r="J40" s="22"/>
      <c r="K40" s="22"/>
      <c r="L40" s="22"/>
      <c r="M40" s="22"/>
      <c r="N40" s="22"/>
      <c r="O40" s="22"/>
    </row>
    <row r="41" spans="1:15" ht="38.25" customHeight="1" thickBot="1" x14ac:dyDescent="0.3">
      <c r="A41" s="149" t="s">
        <v>28</v>
      </c>
      <c r="B41" s="13" t="s">
        <v>99</v>
      </c>
      <c r="C41" s="13" t="s">
        <v>30</v>
      </c>
      <c r="D41" s="19">
        <v>923</v>
      </c>
      <c r="E41" s="19" t="s">
        <v>35</v>
      </c>
      <c r="F41" s="19" t="s">
        <v>72</v>
      </c>
      <c r="G41" s="54" t="s">
        <v>93</v>
      </c>
      <c r="H41" s="55" t="s">
        <v>42</v>
      </c>
      <c r="I41" s="74">
        <f>SUM(J41:O41)</f>
        <v>168609.45199999999</v>
      </c>
      <c r="J41" s="57">
        <v>24982.33</v>
      </c>
      <c r="K41" s="57">
        <v>29366.63</v>
      </c>
      <c r="L41" s="57">
        <v>28046.802</v>
      </c>
      <c r="M41" s="57">
        <f>28960.725-13.085</f>
        <v>28947.64</v>
      </c>
      <c r="N41" s="57">
        <v>28633.025000000001</v>
      </c>
      <c r="O41" s="57">
        <v>28633.025000000001</v>
      </c>
    </row>
  </sheetData>
  <mergeCells count="32">
    <mergeCell ref="A34:A37"/>
    <mergeCell ref="C34:C37"/>
    <mergeCell ref="A38:A40"/>
    <mergeCell ref="B38:B40"/>
    <mergeCell ref="A23:A25"/>
    <mergeCell ref="B23:B25"/>
    <mergeCell ref="A27:A29"/>
    <mergeCell ref="B27:B29"/>
    <mergeCell ref="A31:A33"/>
    <mergeCell ref="B31:B33"/>
    <mergeCell ref="A21:A22"/>
    <mergeCell ref="D9:D10"/>
    <mergeCell ref="F9:G9"/>
    <mergeCell ref="H9:H10"/>
    <mergeCell ref="I9:I10"/>
    <mergeCell ref="A13:A15"/>
    <mergeCell ref="B13:B15"/>
    <mergeCell ref="A16:A17"/>
    <mergeCell ref="A18:A20"/>
    <mergeCell ref="B18:B20"/>
    <mergeCell ref="J9:O9"/>
    <mergeCell ref="F11:G11"/>
    <mergeCell ref="A1:N1"/>
    <mergeCell ref="A2:N2"/>
    <mergeCell ref="A3:N3"/>
    <mergeCell ref="A5:L5"/>
    <mergeCell ref="A6:L6"/>
    <mergeCell ref="A8:A10"/>
    <mergeCell ref="B8:B10"/>
    <mergeCell ref="C8:C10"/>
    <mergeCell ref="D8:H8"/>
    <mergeCell ref="I8:O8"/>
  </mergeCells>
  <pageMargins left="0.70866141732283472" right="0.70866141732283472" top="0.74803149606299213" bottom="0.74803149606299213" header="0.31496062992125984" footer="0.31496062992125984"/>
  <pageSetup paperSize="9" scale="43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O41"/>
  <sheetViews>
    <sheetView topLeftCell="A16" workbookViewId="0">
      <selection activeCell="C22" sqref="C22"/>
    </sheetView>
  </sheetViews>
  <sheetFormatPr defaultRowHeight="15" x14ac:dyDescent="0.25"/>
  <cols>
    <col min="1" max="1" width="30.28515625" style="32" customWidth="1"/>
    <col min="2" max="2" width="56.85546875" style="32" customWidth="1"/>
    <col min="3" max="3" width="41.7109375" style="32" customWidth="1"/>
    <col min="4" max="4" width="9.85546875" style="32" customWidth="1"/>
    <col min="5" max="5" width="9.140625" style="32"/>
    <col min="6" max="6" width="13.7109375" style="32" customWidth="1"/>
    <col min="7" max="7" width="18.7109375" style="32" customWidth="1"/>
    <col min="8" max="8" width="15.28515625" style="32" customWidth="1"/>
    <col min="9" max="9" width="13.7109375" style="32" customWidth="1"/>
    <col min="10" max="10" width="16.28515625" style="32" customWidth="1"/>
    <col min="11" max="11" width="13" style="32" customWidth="1"/>
    <col min="12" max="13" width="16.140625" style="32" customWidth="1"/>
    <col min="14" max="15" width="13.85546875" style="32" customWidth="1"/>
    <col min="16" max="16384" width="9.140625" style="32"/>
  </cols>
  <sheetData>
    <row r="1" spans="1:15" ht="15.75" x14ac:dyDescent="0.25">
      <c r="A1" s="254" t="s">
        <v>33</v>
      </c>
      <c r="B1" s="254"/>
      <c r="C1" s="254"/>
      <c r="D1" s="254"/>
      <c r="E1" s="254"/>
      <c r="F1" s="254"/>
      <c r="G1" s="254"/>
      <c r="H1" s="254"/>
      <c r="I1" s="254"/>
      <c r="J1" s="254"/>
      <c r="K1" s="254"/>
      <c r="L1" s="254"/>
      <c r="M1" s="254"/>
      <c r="N1" s="254"/>
    </row>
    <row r="2" spans="1:15" ht="15.75" x14ac:dyDescent="0.25">
      <c r="A2" s="254" t="s">
        <v>0</v>
      </c>
      <c r="B2" s="254"/>
      <c r="C2" s="254"/>
      <c r="D2" s="254"/>
      <c r="E2" s="254"/>
      <c r="F2" s="254"/>
      <c r="G2" s="254"/>
      <c r="H2" s="254"/>
      <c r="I2" s="254"/>
      <c r="J2" s="254"/>
      <c r="K2" s="254"/>
      <c r="L2" s="254"/>
      <c r="M2" s="254"/>
      <c r="N2" s="254"/>
    </row>
    <row r="3" spans="1:15" ht="15.75" x14ac:dyDescent="0.25">
      <c r="A3" s="254" t="s">
        <v>109</v>
      </c>
      <c r="B3" s="254"/>
      <c r="C3" s="254"/>
      <c r="D3" s="254"/>
      <c r="E3" s="254"/>
      <c r="F3" s="254"/>
      <c r="G3" s="254"/>
      <c r="H3" s="254"/>
      <c r="I3" s="254"/>
      <c r="J3" s="254"/>
      <c r="K3" s="254"/>
      <c r="L3" s="254"/>
      <c r="M3" s="254"/>
      <c r="N3" s="254"/>
    </row>
    <row r="4" spans="1:15" ht="15.75" x14ac:dyDescent="0.25">
      <c r="A4" s="155"/>
    </row>
    <row r="5" spans="1:15" ht="15.75" x14ac:dyDescent="0.25">
      <c r="A5" s="254" t="s">
        <v>31</v>
      </c>
      <c r="B5" s="254"/>
      <c r="C5" s="254"/>
      <c r="D5" s="254"/>
      <c r="E5" s="254"/>
      <c r="F5" s="254"/>
      <c r="G5" s="254"/>
      <c r="H5" s="254"/>
      <c r="I5" s="254"/>
      <c r="J5" s="254"/>
      <c r="K5" s="254"/>
      <c r="L5" s="254"/>
      <c r="M5" s="155"/>
    </row>
    <row r="6" spans="1:15" ht="15.75" x14ac:dyDescent="0.25">
      <c r="A6" s="257" t="s">
        <v>1</v>
      </c>
      <c r="B6" s="257"/>
      <c r="C6" s="257"/>
      <c r="D6" s="257"/>
      <c r="E6" s="257"/>
      <c r="F6" s="257"/>
      <c r="G6" s="257"/>
      <c r="H6" s="257"/>
      <c r="I6" s="257"/>
      <c r="J6" s="257"/>
      <c r="K6" s="257"/>
      <c r="L6" s="257"/>
      <c r="M6" s="156"/>
    </row>
    <row r="7" spans="1:15" ht="16.5" thickBot="1" x14ac:dyDescent="0.3">
      <c r="A7" s="33"/>
    </row>
    <row r="8" spans="1:15" ht="16.5" customHeight="1" thickBot="1" x14ac:dyDescent="0.3">
      <c r="A8" s="255" t="s">
        <v>2</v>
      </c>
      <c r="B8" s="255" t="s">
        <v>3</v>
      </c>
      <c r="C8" s="255" t="s">
        <v>4</v>
      </c>
      <c r="D8" s="251" t="s">
        <v>5</v>
      </c>
      <c r="E8" s="252"/>
      <c r="F8" s="252"/>
      <c r="G8" s="252"/>
      <c r="H8" s="253"/>
      <c r="I8" s="269" t="s">
        <v>6</v>
      </c>
      <c r="J8" s="269"/>
      <c r="K8" s="269"/>
      <c r="L8" s="269"/>
      <c r="M8" s="269"/>
      <c r="N8" s="269"/>
      <c r="O8" s="269"/>
    </row>
    <row r="9" spans="1:15" ht="16.5" customHeight="1" thickBot="1" x14ac:dyDescent="0.3">
      <c r="A9" s="258"/>
      <c r="B9" s="258"/>
      <c r="C9" s="258"/>
      <c r="D9" s="255" t="s">
        <v>7</v>
      </c>
      <c r="E9" s="2" t="s">
        <v>8</v>
      </c>
      <c r="F9" s="262" t="s">
        <v>47</v>
      </c>
      <c r="G9" s="263"/>
      <c r="H9" s="255" t="s">
        <v>48</v>
      </c>
      <c r="I9" s="269" t="s">
        <v>21</v>
      </c>
      <c r="J9" s="269" t="s">
        <v>49</v>
      </c>
      <c r="K9" s="269"/>
      <c r="L9" s="269"/>
      <c r="M9" s="269"/>
      <c r="N9" s="269"/>
      <c r="O9" s="269"/>
    </row>
    <row r="10" spans="1:15" ht="16.5" thickBot="1" x14ac:dyDescent="0.3">
      <c r="A10" s="256"/>
      <c r="B10" s="256"/>
      <c r="C10" s="256"/>
      <c r="D10" s="256"/>
      <c r="E10" s="3" t="s">
        <v>9</v>
      </c>
      <c r="F10" s="43" t="s">
        <v>75</v>
      </c>
      <c r="G10" s="43" t="s">
        <v>76</v>
      </c>
      <c r="H10" s="256"/>
      <c r="I10" s="269"/>
      <c r="J10" s="157">
        <v>2014</v>
      </c>
      <c r="K10" s="157">
        <v>2015</v>
      </c>
      <c r="L10" s="157">
        <v>2016</v>
      </c>
      <c r="M10" s="157">
        <v>2017</v>
      </c>
      <c r="N10" s="157">
        <v>2018</v>
      </c>
      <c r="O10" s="157">
        <v>2019</v>
      </c>
    </row>
    <row r="11" spans="1:15" s="34" customFormat="1" ht="15.75" customHeight="1" thickBot="1" x14ac:dyDescent="0.25">
      <c r="A11" s="5">
        <v>1</v>
      </c>
      <c r="B11" s="6">
        <v>2</v>
      </c>
      <c r="C11" s="6">
        <v>3</v>
      </c>
      <c r="D11" s="6">
        <v>4</v>
      </c>
      <c r="E11" s="6">
        <v>5</v>
      </c>
      <c r="F11" s="264">
        <v>6</v>
      </c>
      <c r="G11" s="265"/>
      <c r="H11" s="6">
        <v>7</v>
      </c>
      <c r="I11" s="6">
        <v>8</v>
      </c>
      <c r="J11" s="6">
        <v>9</v>
      </c>
      <c r="K11" s="6">
        <v>10</v>
      </c>
      <c r="L11" s="6">
        <v>11</v>
      </c>
      <c r="M11" s="6">
        <v>12</v>
      </c>
      <c r="N11" s="6">
        <v>13</v>
      </c>
      <c r="O11" s="6">
        <v>14</v>
      </c>
    </row>
    <row r="12" spans="1:15" ht="42" customHeight="1" thickBot="1" x14ac:dyDescent="0.3">
      <c r="A12" s="141" t="s">
        <v>10</v>
      </c>
      <c r="B12" s="142" t="s">
        <v>32</v>
      </c>
      <c r="C12" s="143" t="s">
        <v>11</v>
      </c>
      <c r="D12" s="144"/>
      <c r="E12" s="144"/>
      <c r="F12" s="145" t="s">
        <v>80</v>
      </c>
      <c r="G12" s="145" t="s">
        <v>81</v>
      </c>
      <c r="H12" s="144"/>
      <c r="I12" s="146">
        <f>SUM(J12:N12)</f>
        <v>426250.58766999998</v>
      </c>
      <c r="J12" s="147">
        <f t="shared" ref="J12:O12" si="0">J13+J18+J23+J27+J31+J38</f>
        <v>98620.267999999996</v>
      </c>
      <c r="K12" s="147">
        <f t="shared" si="0"/>
        <v>82998.675000000003</v>
      </c>
      <c r="L12" s="147">
        <f t="shared" si="0"/>
        <v>90907.59599999999</v>
      </c>
      <c r="M12" s="147">
        <f t="shared" si="0"/>
        <v>77497.27767000001</v>
      </c>
      <c r="N12" s="147">
        <f t="shared" si="0"/>
        <v>76226.771000000008</v>
      </c>
      <c r="O12" s="147">
        <f t="shared" si="0"/>
        <v>76113.921000000002</v>
      </c>
    </row>
    <row r="13" spans="1:15" ht="15.75" x14ac:dyDescent="0.25">
      <c r="A13" s="276" t="s">
        <v>15</v>
      </c>
      <c r="B13" s="270" t="s">
        <v>102</v>
      </c>
      <c r="C13" s="24" t="s">
        <v>11</v>
      </c>
      <c r="D13" s="26">
        <v>923</v>
      </c>
      <c r="E13" s="26"/>
      <c r="F13" s="63" t="s">
        <v>50</v>
      </c>
      <c r="G13" s="63" t="s">
        <v>79</v>
      </c>
      <c r="H13" s="26"/>
      <c r="I13" s="128">
        <f>I14</f>
        <v>30</v>
      </c>
      <c r="J13" s="129">
        <f>J14</f>
        <v>10</v>
      </c>
      <c r="K13" s="129">
        <v>0</v>
      </c>
      <c r="L13" s="129">
        <f>L14</f>
        <v>0</v>
      </c>
      <c r="M13" s="129">
        <f>M14</f>
        <v>0</v>
      </c>
      <c r="N13" s="129">
        <v>10</v>
      </c>
      <c r="O13" s="129">
        <f>O14</f>
        <v>10</v>
      </c>
    </row>
    <row r="14" spans="1:15" ht="31.5" x14ac:dyDescent="0.25">
      <c r="A14" s="277"/>
      <c r="B14" s="271"/>
      <c r="C14" s="130" t="s">
        <v>12</v>
      </c>
      <c r="D14" s="138"/>
      <c r="E14" s="138"/>
      <c r="F14" s="138"/>
      <c r="G14" s="138"/>
      <c r="H14" s="138"/>
      <c r="I14" s="36">
        <f>SUM(J14:O14)</f>
        <v>30</v>
      </c>
      <c r="J14" s="21">
        <v>10</v>
      </c>
      <c r="K14" s="21">
        <v>0</v>
      </c>
      <c r="L14" s="21">
        <f>L16+L17</f>
        <v>0</v>
      </c>
      <c r="M14" s="21">
        <f>M16+M17</f>
        <v>0</v>
      </c>
      <c r="N14" s="21">
        <v>10</v>
      </c>
      <c r="O14" s="21">
        <v>10</v>
      </c>
    </row>
    <row r="15" spans="1:15" ht="32.25" thickBot="1" x14ac:dyDescent="0.3">
      <c r="A15" s="278"/>
      <c r="B15" s="272"/>
      <c r="C15" s="132" t="s">
        <v>13</v>
      </c>
      <c r="D15" s="139" t="s">
        <v>14</v>
      </c>
      <c r="E15" s="139" t="s">
        <v>14</v>
      </c>
      <c r="F15" s="139" t="s">
        <v>14</v>
      </c>
      <c r="G15" s="139"/>
      <c r="H15" s="139" t="s">
        <v>14</v>
      </c>
      <c r="I15" s="47" t="s">
        <v>14</v>
      </c>
      <c r="J15" s="22" t="s">
        <v>14</v>
      </c>
      <c r="K15" s="22" t="s">
        <v>14</v>
      </c>
      <c r="L15" s="22" t="s">
        <v>14</v>
      </c>
      <c r="M15" s="22" t="s">
        <v>14</v>
      </c>
      <c r="N15" s="22" t="s">
        <v>14</v>
      </c>
      <c r="O15" s="22" t="s">
        <v>14</v>
      </c>
    </row>
    <row r="16" spans="1:15" ht="31.5" x14ac:dyDescent="0.25">
      <c r="A16" s="248" t="s">
        <v>16</v>
      </c>
      <c r="B16" s="14" t="s">
        <v>101</v>
      </c>
      <c r="C16" s="14" t="s">
        <v>17</v>
      </c>
      <c r="D16" s="48">
        <v>923</v>
      </c>
      <c r="E16" s="16" t="s">
        <v>35</v>
      </c>
      <c r="F16" s="16" t="s">
        <v>53</v>
      </c>
      <c r="G16" s="16" t="s">
        <v>77</v>
      </c>
      <c r="H16" s="15">
        <v>200</v>
      </c>
      <c r="I16" s="17">
        <f>SUM(J16:O16)</f>
        <v>15</v>
      </c>
      <c r="J16" s="17">
        <v>5</v>
      </c>
      <c r="K16" s="17">
        <v>0</v>
      </c>
      <c r="L16" s="17">
        <v>0</v>
      </c>
      <c r="M16" s="17">
        <f>5-5</f>
        <v>0</v>
      </c>
      <c r="N16" s="17">
        <v>5</v>
      </c>
      <c r="O16" s="17">
        <v>5</v>
      </c>
    </row>
    <row r="17" spans="1:15" ht="32.25" thickBot="1" x14ac:dyDescent="0.3">
      <c r="A17" s="250"/>
      <c r="B17" s="10" t="s">
        <v>100</v>
      </c>
      <c r="C17" s="10" t="s">
        <v>17</v>
      </c>
      <c r="D17" s="49">
        <v>923</v>
      </c>
      <c r="E17" s="18" t="s">
        <v>35</v>
      </c>
      <c r="F17" s="18" t="s">
        <v>52</v>
      </c>
      <c r="G17" s="18" t="s">
        <v>78</v>
      </c>
      <c r="H17" s="18" t="s">
        <v>36</v>
      </c>
      <c r="I17" s="12">
        <f>SUM(J17:O17)</f>
        <v>15</v>
      </c>
      <c r="J17" s="12">
        <v>5</v>
      </c>
      <c r="K17" s="12">
        <v>0</v>
      </c>
      <c r="L17" s="12">
        <v>0</v>
      </c>
      <c r="M17" s="12">
        <f>5-5</f>
        <v>0</v>
      </c>
      <c r="N17" s="12">
        <v>5</v>
      </c>
      <c r="O17" s="12">
        <v>5</v>
      </c>
    </row>
    <row r="18" spans="1:15" ht="15.75" x14ac:dyDescent="0.25">
      <c r="A18" s="273" t="s">
        <v>18</v>
      </c>
      <c r="B18" s="270" t="s">
        <v>58</v>
      </c>
      <c r="C18" s="24" t="s">
        <v>11</v>
      </c>
      <c r="D18" s="65" t="s">
        <v>37</v>
      </c>
      <c r="E18" s="63"/>
      <c r="F18" s="63" t="s">
        <v>51</v>
      </c>
      <c r="G18" s="63" t="s">
        <v>84</v>
      </c>
      <c r="H18" s="63"/>
      <c r="I18" s="129">
        <f t="shared" ref="I18:O18" si="1">I19</f>
        <v>4036.0876699999999</v>
      </c>
      <c r="J18" s="129">
        <f t="shared" si="1"/>
        <v>7.6</v>
      </c>
      <c r="K18" s="129">
        <f t="shared" si="1"/>
        <v>1047.5</v>
      </c>
      <c r="L18" s="129">
        <f t="shared" si="1"/>
        <v>2955</v>
      </c>
      <c r="M18" s="129">
        <f t="shared" si="1"/>
        <v>5.9876700000000014</v>
      </c>
      <c r="N18" s="129">
        <f t="shared" si="1"/>
        <v>10</v>
      </c>
      <c r="O18" s="129">
        <f t="shared" si="1"/>
        <v>10</v>
      </c>
    </row>
    <row r="19" spans="1:15" ht="31.5" x14ac:dyDescent="0.25">
      <c r="A19" s="274"/>
      <c r="B19" s="271"/>
      <c r="C19" s="130" t="s">
        <v>12</v>
      </c>
      <c r="D19" s="130"/>
      <c r="E19" s="138"/>
      <c r="F19" s="138"/>
      <c r="G19" s="138"/>
      <c r="H19" s="138"/>
      <c r="I19" s="21">
        <f>SUM(J19:O19)</f>
        <v>4036.0876699999999</v>
      </c>
      <c r="J19" s="21">
        <v>7.6</v>
      </c>
      <c r="K19" s="21">
        <v>1047.5</v>
      </c>
      <c r="L19" s="21">
        <f>L21+L22</f>
        <v>2955</v>
      </c>
      <c r="M19" s="21">
        <f>M21+M22</f>
        <v>5.9876700000000014</v>
      </c>
      <c r="N19" s="21">
        <f>N21+N22</f>
        <v>10</v>
      </c>
      <c r="O19" s="21">
        <f>O21+O22</f>
        <v>10</v>
      </c>
    </row>
    <row r="20" spans="1:15" ht="32.25" thickBot="1" x14ac:dyDescent="0.3">
      <c r="A20" s="275"/>
      <c r="B20" s="272"/>
      <c r="C20" s="132" t="s">
        <v>13</v>
      </c>
      <c r="D20" s="140" t="s">
        <v>14</v>
      </c>
      <c r="E20" s="139" t="s">
        <v>14</v>
      </c>
      <c r="F20" s="139" t="s">
        <v>14</v>
      </c>
      <c r="G20" s="139"/>
      <c r="H20" s="139" t="s">
        <v>14</v>
      </c>
      <c r="I20" s="22" t="s">
        <v>14</v>
      </c>
      <c r="J20" s="22" t="s">
        <v>14</v>
      </c>
      <c r="K20" s="22" t="s">
        <v>14</v>
      </c>
      <c r="L20" s="22" t="s">
        <v>14</v>
      </c>
      <c r="M20" s="22" t="s">
        <v>14</v>
      </c>
      <c r="N20" s="22" t="s">
        <v>14</v>
      </c>
      <c r="O20" s="22" t="s">
        <v>14</v>
      </c>
    </row>
    <row r="21" spans="1:15" ht="31.5" x14ac:dyDescent="0.25">
      <c r="A21" s="266" t="s">
        <v>16</v>
      </c>
      <c r="B21" s="14" t="s">
        <v>103</v>
      </c>
      <c r="C21" s="14" t="s">
        <v>27</v>
      </c>
      <c r="D21" s="50" t="s">
        <v>37</v>
      </c>
      <c r="E21" s="16" t="s">
        <v>35</v>
      </c>
      <c r="F21" s="16" t="s">
        <v>54</v>
      </c>
      <c r="G21" s="16" t="s">
        <v>82</v>
      </c>
      <c r="H21" s="16" t="s">
        <v>36</v>
      </c>
      <c r="I21" s="17">
        <f>SUM(J21:O21)</f>
        <v>27.6</v>
      </c>
      <c r="J21" s="17">
        <v>7.6</v>
      </c>
      <c r="K21" s="17">
        <v>0</v>
      </c>
      <c r="L21" s="17">
        <v>0</v>
      </c>
      <c r="M21" s="17">
        <f>5-5</f>
        <v>0</v>
      </c>
      <c r="N21" s="17">
        <v>10</v>
      </c>
      <c r="O21" s="17">
        <v>10</v>
      </c>
    </row>
    <row r="22" spans="1:15" ht="16.5" thickBot="1" x14ac:dyDescent="0.3">
      <c r="A22" s="268"/>
      <c r="B22" s="10" t="s">
        <v>34</v>
      </c>
      <c r="C22" s="10" t="s">
        <v>27</v>
      </c>
      <c r="D22" s="51" t="s">
        <v>37</v>
      </c>
      <c r="E22" s="18" t="s">
        <v>41</v>
      </c>
      <c r="F22" s="18" t="s">
        <v>56</v>
      </c>
      <c r="G22" s="18" t="s">
        <v>83</v>
      </c>
      <c r="H22" s="18" t="s">
        <v>38</v>
      </c>
      <c r="I22" s="12">
        <f>SUM(J22:O22)</f>
        <v>4008.48767</v>
      </c>
      <c r="J22" s="12">
        <v>0</v>
      </c>
      <c r="K22" s="12">
        <v>1047.5</v>
      </c>
      <c r="L22" s="12">
        <v>2955</v>
      </c>
      <c r="M22" s="12">
        <f>50-44.01233</f>
        <v>5.9876700000000014</v>
      </c>
      <c r="N22" s="12">
        <v>0</v>
      </c>
      <c r="O22" s="12">
        <v>0</v>
      </c>
    </row>
    <row r="23" spans="1:15" ht="15.75" x14ac:dyDescent="0.25">
      <c r="A23" s="273" t="s">
        <v>19</v>
      </c>
      <c r="B23" s="270" t="s">
        <v>59</v>
      </c>
      <c r="C23" s="24" t="s">
        <v>11</v>
      </c>
      <c r="D23" s="63" t="s">
        <v>37</v>
      </c>
      <c r="E23" s="63"/>
      <c r="F23" s="63" t="s">
        <v>55</v>
      </c>
      <c r="G23" s="63" t="s">
        <v>86</v>
      </c>
      <c r="H23" s="65"/>
      <c r="I23" s="129">
        <f>SUM(J23:O23)</f>
        <v>130.654</v>
      </c>
      <c r="J23" s="129">
        <f t="shared" ref="J23:O23" si="2">J24</f>
        <v>52</v>
      </c>
      <c r="K23" s="129">
        <f t="shared" si="2"/>
        <v>3.8</v>
      </c>
      <c r="L23" s="129">
        <f t="shared" si="2"/>
        <v>14.853999999999999</v>
      </c>
      <c r="M23" s="129">
        <f t="shared" si="2"/>
        <v>20</v>
      </c>
      <c r="N23" s="129">
        <f t="shared" si="2"/>
        <v>20</v>
      </c>
      <c r="O23" s="129">
        <f t="shared" si="2"/>
        <v>20</v>
      </c>
    </row>
    <row r="24" spans="1:15" ht="31.5" x14ac:dyDescent="0.25">
      <c r="A24" s="274"/>
      <c r="B24" s="271"/>
      <c r="C24" s="130" t="s">
        <v>12</v>
      </c>
      <c r="D24" s="138"/>
      <c r="E24" s="138"/>
      <c r="F24" s="138"/>
      <c r="G24" s="138"/>
      <c r="H24" s="130"/>
      <c r="I24" s="21">
        <f>SUM(J24:O24)</f>
        <v>130.654</v>
      </c>
      <c r="J24" s="21">
        <v>52</v>
      </c>
      <c r="K24" s="21">
        <v>3.8</v>
      </c>
      <c r="L24" s="21">
        <v>14.853999999999999</v>
      </c>
      <c r="M24" s="21">
        <f>M26</f>
        <v>20</v>
      </c>
      <c r="N24" s="21">
        <f>N26</f>
        <v>20</v>
      </c>
      <c r="O24" s="21">
        <f>O26</f>
        <v>20</v>
      </c>
    </row>
    <row r="25" spans="1:15" ht="32.25" thickBot="1" x14ac:dyDescent="0.3">
      <c r="A25" s="275"/>
      <c r="B25" s="272"/>
      <c r="C25" s="132" t="s">
        <v>13</v>
      </c>
      <c r="D25" s="139"/>
      <c r="E25" s="139"/>
      <c r="F25" s="139"/>
      <c r="G25" s="139"/>
      <c r="H25" s="140"/>
      <c r="I25" s="22" t="s">
        <v>14</v>
      </c>
      <c r="J25" s="22" t="s">
        <v>14</v>
      </c>
      <c r="K25" s="22" t="s">
        <v>14</v>
      </c>
      <c r="L25" s="22" t="s">
        <v>14</v>
      </c>
      <c r="M25" s="22" t="s">
        <v>14</v>
      </c>
      <c r="N25" s="22" t="s">
        <v>14</v>
      </c>
      <c r="O25" s="22" t="s">
        <v>14</v>
      </c>
    </row>
    <row r="26" spans="1:15" ht="79.5" thickBot="1" x14ac:dyDescent="0.3">
      <c r="A26" s="154" t="s">
        <v>16</v>
      </c>
      <c r="B26" s="13" t="s">
        <v>95</v>
      </c>
      <c r="C26" s="13" t="s">
        <v>57</v>
      </c>
      <c r="D26" s="19" t="s">
        <v>37</v>
      </c>
      <c r="E26" s="19" t="s">
        <v>35</v>
      </c>
      <c r="F26" s="19" t="s">
        <v>60</v>
      </c>
      <c r="G26" s="19" t="s">
        <v>85</v>
      </c>
      <c r="H26" s="19" t="s">
        <v>36</v>
      </c>
      <c r="I26" s="1">
        <f>SUM(J26:O26)</f>
        <v>130.654</v>
      </c>
      <c r="J26" s="1">
        <v>52</v>
      </c>
      <c r="K26" s="1">
        <v>3.8</v>
      </c>
      <c r="L26" s="1">
        <v>14.853999999999999</v>
      </c>
      <c r="M26" s="1">
        <v>20</v>
      </c>
      <c r="N26" s="1">
        <v>20</v>
      </c>
      <c r="O26" s="1">
        <v>20</v>
      </c>
    </row>
    <row r="27" spans="1:15" ht="15.75" x14ac:dyDescent="0.25">
      <c r="A27" s="273" t="s">
        <v>20</v>
      </c>
      <c r="B27" s="270" t="s">
        <v>61</v>
      </c>
      <c r="C27" s="24" t="s">
        <v>21</v>
      </c>
      <c r="D27" s="63" t="s">
        <v>39</v>
      </c>
      <c r="E27" s="63"/>
      <c r="F27" s="63" t="s">
        <v>62</v>
      </c>
      <c r="G27" s="63" t="s">
        <v>88</v>
      </c>
      <c r="H27" s="63"/>
      <c r="I27" s="129">
        <f>I30</f>
        <v>28960.085999999999</v>
      </c>
      <c r="J27" s="129">
        <f>J30</f>
        <v>5163.29</v>
      </c>
      <c r="K27" s="129">
        <f>K30</f>
        <v>4814.5559999999996</v>
      </c>
      <c r="L27" s="129">
        <f t="shared" ref="L27:O27" si="3">L30</f>
        <v>4769.24</v>
      </c>
      <c r="M27" s="129">
        <f t="shared" si="3"/>
        <v>4929</v>
      </c>
      <c r="N27" s="129">
        <f t="shared" si="3"/>
        <v>4672</v>
      </c>
      <c r="O27" s="129">
        <f t="shared" si="3"/>
        <v>4612</v>
      </c>
    </row>
    <row r="28" spans="1:15" ht="73.5" customHeight="1" x14ac:dyDescent="0.25">
      <c r="A28" s="274"/>
      <c r="B28" s="271"/>
      <c r="C28" s="136" t="s">
        <v>40</v>
      </c>
      <c r="D28" s="137"/>
      <c r="E28" s="137"/>
      <c r="F28" s="137"/>
      <c r="G28" s="131"/>
      <c r="H28" s="131"/>
      <c r="I28" s="21">
        <f>SUM(J28:O28)</f>
        <v>28960.085999999999</v>
      </c>
      <c r="J28" s="36">
        <f t="shared" ref="J28:O28" si="4">J30</f>
        <v>5163.29</v>
      </c>
      <c r="K28" s="36">
        <f t="shared" si="4"/>
        <v>4814.5559999999996</v>
      </c>
      <c r="L28" s="36">
        <f t="shared" si="4"/>
        <v>4769.24</v>
      </c>
      <c r="M28" s="36">
        <f t="shared" si="4"/>
        <v>4929</v>
      </c>
      <c r="N28" s="36">
        <f t="shared" si="4"/>
        <v>4672</v>
      </c>
      <c r="O28" s="36">
        <f t="shared" si="4"/>
        <v>4612</v>
      </c>
    </row>
    <row r="29" spans="1:15" ht="30" customHeight="1" thickBot="1" x14ac:dyDescent="0.3">
      <c r="A29" s="275"/>
      <c r="B29" s="272"/>
      <c r="C29" s="132" t="s">
        <v>22</v>
      </c>
      <c r="D29" s="133"/>
      <c r="E29" s="133"/>
      <c r="F29" s="133"/>
      <c r="G29" s="133"/>
      <c r="H29" s="132"/>
      <c r="I29" s="22"/>
      <c r="J29" s="22"/>
      <c r="K29" s="22"/>
      <c r="L29" s="22"/>
      <c r="M29" s="22"/>
      <c r="N29" s="22"/>
      <c r="O29" s="22"/>
    </row>
    <row r="30" spans="1:15" ht="32.25" thickBot="1" x14ac:dyDescent="0.3">
      <c r="A30" s="153" t="s">
        <v>23</v>
      </c>
      <c r="B30" s="13" t="s">
        <v>104</v>
      </c>
      <c r="C30" s="13" t="s">
        <v>64</v>
      </c>
      <c r="D30" s="19">
        <v>963</v>
      </c>
      <c r="E30" s="19" t="s">
        <v>41</v>
      </c>
      <c r="F30" s="19" t="s">
        <v>63</v>
      </c>
      <c r="G30" s="19" t="s">
        <v>87</v>
      </c>
      <c r="H30" s="19" t="s">
        <v>42</v>
      </c>
      <c r="I30" s="1">
        <f>SUM(J30:O30)</f>
        <v>28960.085999999999</v>
      </c>
      <c r="J30" s="1">
        <v>5163.29</v>
      </c>
      <c r="K30" s="1">
        <v>4814.5559999999996</v>
      </c>
      <c r="L30" s="1">
        <v>4769.24</v>
      </c>
      <c r="M30" s="1">
        <f>4869+60</f>
        <v>4929</v>
      </c>
      <c r="N30" s="1">
        <v>4672</v>
      </c>
      <c r="O30" s="1">
        <v>4612</v>
      </c>
    </row>
    <row r="31" spans="1:15" ht="15.75" x14ac:dyDescent="0.25">
      <c r="A31" s="273" t="s">
        <v>24</v>
      </c>
      <c r="B31" s="270" t="s">
        <v>65</v>
      </c>
      <c r="C31" s="24" t="s">
        <v>21</v>
      </c>
      <c r="D31" s="63" t="s">
        <v>43</v>
      </c>
      <c r="E31" s="63"/>
      <c r="F31" s="63" t="s">
        <v>66</v>
      </c>
      <c r="G31" s="63" t="s">
        <v>92</v>
      </c>
      <c r="H31" s="63"/>
      <c r="I31" s="129">
        <f>SUM(J31:O31)</f>
        <v>300829.91899999999</v>
      </c>
      <c r="J31" s="129">
        <f>J32</f>
        <v>68405.047999999995</v>
      </c>
      <c r="K31" s="129">
        <f t="shared" ref="K31:O31" si="5">K32</f>
        <v>47766.188999999998</v>
      </c>
      <c r="L31" s="129">
        <f t="shared" si="5"/>
        <v>55121.7</v>
      </c>
      <c r="M31" s="129">
        <f t="shared" si="5"/>
        <v>43826.340000000004</v>
      </c>
      <c r="N31" s="129">
        <f t="shared" si="5"/>
        <v>42881.746000000006</v>
      </c>
      <c r="O31" s="129">
        <f t="shared" si="5"/>
        <v>42828.895999999993</v>
      </c>
    </row>
    <row r="32" spans="1:15" ht="30.75" customHeight="1" x14ac:dyDescent="0.25">
      <c r="A32" s="274"/>
      <c r="B32" s="271"/>
      <c r="C32" s="130" t="s">
        <v>74</v>
      </c>
      <c r="D32" s="134"/>
      <c r="E32" s="135"/>
      <c r="F32" s="135"/>
      <c r="G32" s="135"/>
      <c r="H32" s="135"/>
      <c r="I32" s="36">
        <f>SUM(J32:O32)</f>
        <v>300829.91899999999</v>
      </c>
      <c r="J32" s="36">
        <f>J34+J35+J36</f>
        <v>68405.047999999995</v>
      </c>
      <c r="K32" s="36">
        <f>K34+K35+K36</f>
        <v>47766.188999999998</v>
      </c>
      <c r="L32" s="36">
        <f>L34+L35+L36</f>
        <v>55121.7</v>
      </c>
      <c r="M32" s="36">
        <f>SUM(M34:M37)</f>
        <v>43826.340000000004</v>
      </c>
      <c r="N32" s="36">
        <f>SUM(N34:N37)</f>
        <v>42881.746000000006</v>
      </c>
      <c r="O32" s="36">
        <f>SUM(O34:O37)</f>
        <v>42828.895999999993</v>
      </c>
    </row>
    <row r="33" spans="1:15" ht="16.5" thickBot="1" x14ac:dyDescent="0.3">
      <c r="A33" s="275"/>
      <c r="B33" s="272"/>
      <c r="C33" s="132" t="s">
        <v>22</v>
      </c>
      <c r="D33" s="133"/>
      <c r="E33" s="133"/>
      <c r="F33" s="133"/>
      <c r="G33" s="133"/>
      <c r="H33" s="133"/>
      <c r="I33" s="22"/>
      <c r="J33" s="22"/>
      <c r="K33" s="22"/>
      <c r="L33" s="22"/>
      <c r="M33" s="22"/>
      <c r="N33" s="22"/>
      <c r="O33" s="22"/>
    </row>
    <row r="34" spans="1:15" ht="15.75" x14ac:dyDescent="0.25">
      <c r="A34" s="255" t="s">
        <v>25</v>
      </c>
      <c r="B34" s="14" t="s">
        <v>98</v>
      </c>
      <c r="C34" s="255" t="s">
        <v>26</v>
      </c>
      <c r="D34" s="16" t="s">
        <v>43</v>
      </c>
      <c r="E34" s="16" t="s">
        <v>45</v>
      </c>
      <c r="F34" s="16" t="s">
        <v>67</v>
      </c>
      <c r="G34" s="16" t="s">
        <v>90</v>
      </c>
      <c r="H34" s="16" t="s">
        <v>44</v>
      </c>
      <c r="I34" s="17">
        <v>58636.563999999998</v>
      </c>
      <c r="J34" s="17">
        <v>58636.563999999998</v>
      </c>
      <c r="K34" s="17">
        <v>37372.307999999997</v>
      </c>
      <c r="L34" s="17">
        <v>44314.086000000003</v>
      </c>
      <c r="M34" s="17">
        <v>22466.91</v>
      </c>
      <c r="N34" s="17">
        <v>22704.83</v>
      </c>
      <c r="O34" s="17">
        <v>22490</v>
      </c>
    </row>
    <row r="35" spans="1:15" ht="15.75" x14ac:dyDescent="0.25">
      <c r="A35" s="258"/>
      <c r="B35" s="7" t="s">
        <v>97</v>
      </c>
      <c r="C35" s="258"/>
      <c r="D35" s="28" t="s">
        <v>43</v>
      </c>
      <c r="E35" s="28" t="s">
        <v>46</v>
      </c>
      <c r="F35" s="28" t="s">
        <v>69</v>
      </c>
      <c r="G35" s="28" t="s">
        <v>91</v>
      </c>
      <c r="H35" s="28" t="s">
        <v>42</v>
      </c>
      <c r="I35" s="37">
        <f>SUM(J35:O35)</f>
        <v>60300.260999999999</v>
      </c>
      <c r="J35" s="9">
        <v>9115.2839999999997</v>
      </c>
      <c r="K35" s="9">
        <v>9740.6810000000005</v>
      </c>
      <c r="L35" s="9">
        <v>10154.414000000001</v>
      </c>
      <c r="M35" s="9">
        <v>10411.64</v>
      </c>
      <c r="N35" s="9">
        <v>10457.146000000001</v>
      </c>
      <c r="O35" s="9">
        <v>10421.096</v>
      </c>
    </row>
    <row r="36" spans="1:15" ht="48" thickBot="1" x14ac:dyDescent="0.3">
      <c r="A36" s="258"/>
      <c r="B36" s="10" t="s">
        <v>96</v>
      </c>
      <c r="C36" s="258"/>
      <c r="D36" s="31">
        <v>992</v>
      </c>
      <c r="E36" s="127">
        <v>1401</v>
      </c>
      <c r="F36" s="127" t="s">
        <v>68</v>
      </c>
      <c r="G36" s="127" t="s">
        <v>89</v>
      </c>
      <c r="H36" s="127">
        <v>500</v>
      </c>
      <c r="I36" s="37">
        <f>SUM(J36:O36)</f>
        <v>3800.6800000000003</v>
      </c>
      <c r="J36" s="9">
        <v>653.20000000000005</v>
      </c>
      <c r="K36" s="9">
        <v>653.20000000000005</v>
      </c>
      <c r="L36" s="9">
        <v>653.20000000000005</v>
      </c>
      <c r="M36" s="9">
        <v>632.5</v>
      </c>
      <c r="N36" s="9">
        <v>612.69000000000005</v>
      </c>
      <c r="O36" s="9">
        <v>595.89</v>
      </c>
    </row>
    <row r="37" spans="1:15" ht="32.25" thickBot="1" x14ac:dyDescent="0.3">
      <c r="A37" s="256"/>
      <c r="B37" s="10" t="s">
        <v>108</v>
      </c>
      <c r="C37" s="256"/>
      <c r="D37" s="2">
        <v>992</v>
      </c>
      <c r="E37" s="2">
        <v>1401</v>
      </c>
      <c r="F37" s="2"/>
      <c r="G37" s="2" t="s">
        <v>107</v>
      </c>
      <c r="H37" s="2">
        <v>500</v>
      </c>
      <c r="I37" s="125">
        <v>0</v>
      </c>
      <c r="J37" s="126">
        <v>0</v>
      </c>
      <c r="K37" s="126">
        <v>0</v>
      </c>
      <c r="L37" s="126">
        <v>0</v>
      </c>
      <c r="M37" s="126">
        <v>10315.290000000001</v>
      </c>
      <c r="N37" s="126">
        <v>9107.08</v>
      </c>
      <c r="O37" s="126">
        <v>9321.91</v>
      </c>
    </row>
    <row r="38" spans="1:15" ht="15.75" x14ac:dyDescent="0.25">
      <c r="A38" s="273" t="s">
        <v>29</v>
      </c>
      <c r="B38" s="270" t="s">
        <v>70</v>
      </c>
      <c r="C38" s="24" t="s">
        <v>21</v>
      </c>
      <c r="D38" s="63" t="s">
        <v>37</v>
      </c>
      <c r="E38" s="63"/>
      <c r="F38" s="63" t="s">
        <v>71</v>
      </c>
      <c r="G38" s="63" t="s">
        <v>94</v>
      </c>
      <c r="H38" s="65"/>
      <c r="I38" s="128">
        <f>SUM(J38:O38)</f>
        <v>168377.76199999999</v>
      </c>
      <c r="J38" s="129">
        <f>J41</f>
        <v>24982.33</v>
      </c>
      <c r="K38" s="129">
        <f>K41</f>
        <v>29366.63</v>
      </c>
      <c r="L38" s="129">
        <f t="shared" ref="L38:O38" si="6">L41</f>
        <v>28046.802</v>
      </c>
      <c r="M38" s="129">
        <f t="shared" si="6"/>
        <v>28715.95</v>
      </c>
      <c r="N38" s="129">
        <f t="shared" si="6"/>
        <v>28633.025000000001</v>
      </c>
      <c r="O38" s="129">
        <f t="shared" si="6"/>
        <v>28633.025000000001</v>
      </c>
    </row>
    <row r="39" spans="1:15" ht="28.5" customHeight="1" x14ac:dyDescent="0.25">
      <c r="A39" s="274"/>
      <c r="B39" s="271"/>
      <c r="C39" s="130" t="s">
        <v>73</v>
      </c>
      <c r="D39" s="131"/>
      <c r="E39" s="131"/>
      <c r="F39" s="131"/>
      <c r="G39" s="131"/>
      <c r="H39" s="131"/>
      <c r="I39" s="36">
        <f>SUM(J39:O39)</f>
        <v>168377.76199999999</v>
      </c>
      <c r="J39" s="36">
        <f t="shared" ref="J39:O39" si="7">J41</f>
        <v>24982.33</v>
      </c>
      <c r="K39" s="36">
        <f t="shared" si="7"/>
        <v>29366.63</v>
      </c>
      <c r="L39" s="36">
        <f t="shared" si="7"/>
        <v>28046.802</v>
      </c>
      <c r="M39" s="36">
        <f t="shared" si="7"/>
        <v>28715.95</v>
      </c>
      <c r="N39" s="36">
        <f t="shared" si="7"/>
        <v>28633.025000000001</v>
      </c>
      <c r="O39" s="36">
        <f t="shared" si="7"/>
        <v>28633.025000000001</v>
      </c>
    </row>
    <row r="40" spans="1:15" ht="16.5" thickBot="1" x14ac:dyDescent="0.3">
      <c r="A40" s="275"/>
      <c r="B40" s="272"/>
      <c r="C40" s="132" t="s">
        <v>22</v>
      </c>
      <c r="D40" s="133"/>
      <c r="E40" s="133"/>
      <c r="F40" s="133"/>
      <c r="G40" s="133"/>
      <c r="H40" s="132"/>
      <c r="I40" s="22"/>
      <c r="J40" s="22"/>
      <c r="K40" s="22"/>
      <c r="L40" s="22"/>
      <c r="M40" s="22"/>
      <c r="N40" s="22"/>
      <c r="O40" s="22"/>
    </row>
    <row r="41" spans="1:15" ht="38.25" customHeight="1" thickBot="1" x14ac:dyDescent="0.3">
      <c r="A41" s="154" t="s">
        <v>28</v>
      </c>
      <c r="B41" s="13" t="s">
        <v>99</v>
      </c>
      <c r="C41" s="13" t="s">
        <v>30</v>
      </c>
      <c r="D41" s="19">
        <v>923</v>
      </c>
      <c r="E41" s="19" t="s">
        <v>35</v>
      </c>
      <c r="F41" s="19" t="s">
        <v>72</v>
      </c>
      <c r="G41" s="54" t="s">
        <v>93</v>
      </c>
      <c r="H41" s="55" t="s">
        <v>42</v>
      </c>
      <c r="I41" s="74">
        <f>SUM(J41:O41)</f>
        <v>168377.76199999999</v>
      </c>
      <c r="J41" s="57">
        <v>24982.33</v>
      </c>
      <c r="K41" s="57">
        <v>29366.63</v>
      </c>
      <c r="L41" s="57">
        <v>28046.802</v>
      </c>
      <c r="M41" s="57">
        <f>28715.95</f>
        <v>28715.95</v>
      </c>
      <c r="N41" s="57">
        <v>28633.025000000001</v>
      </c>
      <c r="O41" s="57">
        <v>28633.025000000001</v>
      </c>
    </row>
  </sheetData>
  <mergeCells count="32">
    <mergeCell ref="J9:O9"/>
    <mergeCell ref="F11:G11"/>
    <mergeCell ref="A1:N1"/>
    <mergeCell ref="A2:N2"/>
    <mergeCell ref="A3:N3"/>
    <mergeCell ref="A5:L5"/>
    <mergeCell ref="A6:L6"/>
    <mergeCell ref="A8:A10"/>
    <mergeCell ref="B8:B10"/>
    <mergeCell ref="C8:C10"/>
    <mergeCell ref="D8:H8"/>
    <mergeCell ref="I8:O8"/>
    <mergeCell ref="A21:A22"/>
    <mergeCell ref="D9:D10"/>
    <mergeCell ref="F9:G9"/>
    <mergeCell ref="H9:H10"/>
    <mergeCell ref="I9:I10"/>
    <mergeCell ref="A13:A15"/>
    <mergeCell ref="B13:B15"/>
    <mergeCell ref="A16:A17"/>
    <mergeCell ref="A18:A20"/>
    <mergeCell ref="B18:B20"/>
    <mergeCell ref="A34:A37"/>
    <mergeCell ref="C34:C37"/>
    <mergeCell ref="A38:A40"/>
    <mergeCell ref="B38:B40"/>
    <mergeCell ref="A23:A25"/>
    <mergeCell ref="B23:B25"/>
    <mergeCell ref="A27:A29"/>
    <mergeCell ref="B27:B29"/>
    <mergeCell ref="A31:A33"/>
    <mergeCell ref="B31:B3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Q41"/>
  <sheetViews>
    <sheetView workbookViewId="0">
      <selection sqref="A1:XFD1048576"/>
    </sheetView>
  </sheetViews>
  <sheetFormatPr defaultRowHeight="15" x14ac:dyDescent="0.25"/>
  <cols>
    <col min="1" max="1" width="30.28515625" style="32" customWidth="1"/>
    <col min="2" max="2" width="56.85546875" style="32" customWidth="1"/>
    <col min="3" max="3" width="41.7109375" style="32" customWidth="1"/>
    <col min="4" max="4" width="9.85546875" style="32" customWidth="1"/>
    <col min="5" max="5" width="9.140625" style="32"/>
    <col min="6" max="6" width="13.7109375" style="32" customWidth="1"/>
    <col min="7" max="7" width="18.7109375" style="32" customWidth="1"/>
    <col min="8" max="8" width="15.28515625" style="32" customWidth="1"/>
    <col min="9" max="9" width="13.7109375" style="32" customWidth="1"/>
    <col min="10" max="10" width="16.28515625" style="32" customWidth="1"/>
    <col min="11" max="11" width="13" style="32" customWidth="1"/>
    <col min="12" max="13" width="16.140625" style="32" customWidth="1"/>
    <col min="14" max="15" width="13.85546875" style="32" customWidth="1"/>
    <col min="16" max="16" width="15" style="32" customWidth="1"/>
    <col min="17" max="17" width="14" style="32" customWidth="1"/>
    <col min="18" max="16384" width="9.140625" style="32"/>
  </cols>
  <sheetData>
    <row r="1" spans="1:17" ht="15.75" x14ac:dyDescent="0.25">
      <c r="A1" s="254" t="s">
        <v>33</v>
      </c>
      <c r="B1" s="254"/>
      <c r="C1" s="254"/>
      <c r="D1" s="254"/>
      <c r="E1" s="254"/>
      <c r="F1" s="254"/>
      <c r="G1" s="254"/>
      <c r="H1" s="254"/>
      <c r="I1" s="254"/>
      <c r="J1" s="254"/>
      <c r="K1" s="254"/>
      <c r="L1" s="254"/>
      <c r="M1" s="254"/>
      <c r="N1" s="254"/>
    </row>
    <row r="2" spans="1:17" ht="15.75" x14ac:dyDescent="0.25">
      <c r="A2" s="254" t="s">
        <v>0</v>
      </c>
      <c r="B2" s="254"/>
      <c r="C2" s="254"/>
      <c r="D2" s="254"/>
      <c r="E2" s="254"/>
      <c r="F2" s="254"/>
      <c r="G2" s="254"/>
      <c r="H2" s="254"/>
      <c r="I2" s="254"/>
      <c r="J2" s="254"/>
      <c r="K2" s="254"/>
      <c r="L2" s="254"/>
      <c r="M2" s="254"/>
      <c r="N2" s="254"/>
    </row>
    <row r="3" spans="1:17" ht="15.75" x14ac:dyDescent="0.25">
      <c r="A3" s="254" t="s">
        <v>109</v>
      </c>
      <c r="B3" s="254"/>
      <c r="C3" s="254"/>
      <c r="D3" s="254"/>
      <c r="E3" s="254"/>
      <c r="F3" s="254"/>
      <c r="G3" s="254"/>
      <c r="H3" s="254"/>
      <c r="I3" s="254"/>
      <c r="J3" s="254"/>
      <c r="K3" s="254"/>
      <c r="L3" s="254"/>
      <c r="M3" s="254"/>
      <c r="N3" s="254"/>
    </row>
    <row r="4" spans="1:17" ht="15.75" x14ac:dyDescent="0.25">
      <c r="A4" s="160"/>
    </row>
    <row r="5" spans="1:17" ht="15.75" x14ac:dyDescent="0.25">
      <c r="A5" s="254" t="s">
        <v>31</v>
      </c>
      <c r="B5" s="254"/>
      <c r="C5" s="254"/>
      <c r="D5" s="254"/>
      <c r="E5" s="254"/>
      <c r="F5" s="254"/>
      <c r="G5" s="254"/>
      <c r="H5" s="254"/>
      <c r="I5" s="254"/>
      <c r="J5" s="254"/>
      <c r="K5" s="254"/>
      <c r="L5" s="254"/>
      <c r="M5" s="160"/>
    </row>
    <row r="6" spans="1:17" ht="15.75" x14ac:dyDescent="0.25">
      <c r="A6" s="257" t="s">
        <v>1</v>
      </c>
      <c r="B6" s="257"/>
      <c r="C6" s="257"/>
      <c r="D6" s="257"/>
      <c r="E6" s="257"/>
      <c r="F6" s="257"/>
      <c r="G6" s="257"/>
      <c r="H6" s="257"/>
      <c r="I6" s="257"/>
      <c r="J6" s="257"/>
      <c r="K6" s="257"/>
      <c r="L6" s="257"/>
      <c r="M6" s="161"/>
    </row>
    <row r="7" spans="1:17" ht="16.5" thickBot="1" x14ac:dyDescent="0.3">
      <c r="A7" s="33"/>
    </row>
    <row r="8" spans="1:17" ht="16.5" customHeight="1" thickBot="1" x14ac:dyDescent="0.3">
      <c r="A8" s="255" t="s">
        <v>2</v>
      </c>
      <c r="B8" s="255" t="s">
        <v>3</v>
      </c>
      <c r="C8" s="255" t="s">
        <v>4</v>
      </c>
      <c r="D8" s="251" t="s">
        <v>5</v>
      </c>
      <c r="E8" s="252"/>
      <c r="F8" s="252"/>
      <c r="G8" s="252"/>
      <c r="H8" s="253"/>
      <c r="I8" s="251" t="s">
        <v>6</v>
      </c>
      <c r="J8" s="252"/>
      <c r="K8" s="252"/>
      <c r="L8" s="252"/>
      <c r="M8" s="252"/>
      <c r="N8" s="252"/>
      <c r="O8" s="252"/>
      <c r="P8" s="279"/>
    </row>
    <row r="9" spans="1:17" ht="16.5" customHeight="1" thickBot="1" x14ac:dyDescent="0.3">
      <c r="A9" s="258"/>
      <c r="B9" s="258"/>
      <c r="C9" s="258"/>
      <c r="D9" s="255" t="s">
        <v>7</v>
      </c>
      <c r="E9" s="2" t="s">
        <v>8</v>
      </c>
      <c r="F9" s="262" t="s">
        <v>47</v>
      </c>
      <c r="G9" s="263"/>
      <c r="H9" s="255" t="s">
        <v>48</v>
      </c>
      <c r="I9" s="256" t="s">
        <v>21</v>
      </c>
      <c r="J9" s="251" t="s">
        <v>49</v>
      </c>
      <c r="K9" s="252"/>
      <c r="L9" s="252"/>
      <c r="M9" s="252"/>
      <c r="N9" s="252"/>
      <c r="O9" s="252"/>
      <c r="P9" s="279"/>
    </row>
    <row r="10" spans="1:17" ht="16.5" thickBot="1" x14ac:dyDescent="0.3">
      <c r="A10" s="256"/>
      <c r="B10" s="256"/>
      <c r="C10" s="256"/>
      <c r="D10" s="256"/>
      <c r="E10" s="3" t="s">
        <v>9</v>
      </c>
      <c r="F10" s="43" t="s">
        <v>75</v>
      </c>
      <c r="G10" s="43" t="s">
        <v>76</v>
      </c>
      <c r="H10" s="256"/>
      <c r="I10" s="269"/>
      <c r="J10" s="162">
        <v>2014</v>
      </c>
      <c r="K10" s="162">
        <v>2015</v>
      </c>
      <c r="L10" s="213">
        <v>2016</v>
      </c>
      <c r="M10" s="162">
        <v>2017</v>
      </c>
      <c r="N10" s="162">
        <v>2018</v>
      </c>
      <c r="O10" s="162">
        <v>2019</v>
      </c>
      <c r="P10" s="184">
        <v>2020</v>
      </c>
    </row>
    <row r="11" spans="1:17" s="34" customFormat="1" ht="15.75" customHeight="1" thickBot="1" x14ac:dyDescent="0.25">
      <c r="A11" s="5">
        <v>1</v>
      </c>
      <c r="B11" s="6">
        <v>2</v>
      </c>
      <c r="C11" s="6">
        <v>3</v>
      </c>
      <c r="D11" s="6">
        <v>4</v>
      </c>
      <c r="E11" s="6">
        <v>5</v>
      </c>
      <c r="F11" s="264">
        <v>6</v>
      </c>
      <c r="G11" s="265"/>
      <c r="H11" s="6">
        <v>7</v>
      </c>
      <c r="I11" s="6">
        <v>8</v>
      </c>
      <c r="J11" s="6">
        <v>9</v>
      </c>
      <c r="K11" s="6">
        <v>10</v>
      </c>
      <c r="L11" s="6">
        <v>11</v>
      </c>
      <c r="M11" s="6">
        <v>12</v>
      </c>
      <c r="N11" s="6">
        <v>13</v>
      </c>
      <c r="O11" s="6">
        <v>14</v>
      </c>
      <c r="P11" s="196">
        <v>15</v>
      </c>
    </row>
    <row r="12" spans="1:17" ht="42" customHeight="1" thickBot="1" x14ac:dyDescent="0.3">
      <c r="A12" s="141" t="s">
        <v>10</v>
      </c>
      <c r="B12" s="142" t="s">
        <v>32</v>
      </c>
      <c r="C12" s="143" t="s">
        <v>11</v>
      </c>
      <c r="D12" s="144"/>
      <c r="E12" s="144"/>
      <c r="F12" s="145" t="s">
        <v>80</v>
      </c>
      <c r="G12" s="145" t="s">
        <v>81</v>
      </c>
      <c r="H12" s="144"/>
      <c r="I12" s="168">
        <f>SUM(J12:P12)</f>
        <v>573436.51467000006</v>
      </c>
      <c r="J12" s="169">
        <f t="shared" ref="J12:P12" si="0">J13+J18+J23+J27+J31+J38</f>
        <v>98620.270999999993</v>
      </c>
      <c r="K12" s="169">
        <f t="shared" si="0"/>
        <v>82998.675000000003</v>
      </c>
      <c r="L12" s="169">
        <f>L13+L18+L23+L27+L31+L38</f>
        <v>90907.59599999999</v>
      </c>
      <c r="M12" s="169">
        <f t="shared" si="0"/>
        <v>75180.848670000007</v>
      </c>
      <c r="N12" s="169">
        <f t="shared" si="0"/>
        <v>80395.728000000003</v>
      </c>
      <c r="O12" s="185">
        <f t="shared" si="0"/>
        <v>72593.497999999992</v>
      </c>
      <c r="P12" s="209">
        <f t="shared" si="0"/>
        <v>72739.898000000001</v>
      </c>
      <c r="Q12" s="214"/>
    </row>
    <row r="13" spans="1:17" ht="15.75" x14ac:dyDescent="0.25">
      <c r="A13" s="276" t="s">
        <v>15</v>
      </c>
      <c r="B13" s="270" t="s">
        <v>102</v>
      </c>
      <c r="C13" s="24" t="s">
        <v>11</v>
      </c>
      <c r="D13" s="26">
        <v>923</v>
      </c>
      <c r="E13" s="26"/>
      <c r="F13" s="63" t="s">
        <v>50</v>
      </c>
      <c r="G13" s="63" t="s">
        <v>79</v>
      </c>
      <c r="H13" s="26"/>
      <c r="I13" s="170">
        <f>I14</f>
        <v>30</v>
      </c>
      <c r="J13" s="171">
        <f>J14</f>
        <v>10</v>
      </c>
      <c r="K13" s="171">
        <v>0</v>
      </c>
      <c r="L13" s="171">
        <f>L14</f>
        <v>0</v>
      </c>
      <c r="M13" s="171">
        <f>M14</f>
        <v>0</v>
      </c>
      <c r="N13" s="171">
        <v>10</v>
      </c>
      <c r="O13" s="186">
        <f>O14</f>
        <v>10</v>
      </c>
      <c r="P13" s="170">
        <f>P14</f>
        <v>0</v>
      </c>
    </row>
    <row r="14" spans="1:17" ht="32.25" thickBot="1" x14ac:dyDescent="0.3">
      <c r="A14" s="277"/>
      <c r="B14" s="271"/>
      <c r="C14" s="130" t="s">
        <v>12</v>
      </c>
      <c r="D14" s="138"/>
      <c r="E14" s="138"/>
      <c r="F14" s="138"/>
      <c r="G14" s="138"/>
      <c r="H14" s="138"/>
      <c r="I14" s="172">
        <f>SUM(J14:O14)</f>
        <v>30</v>
      </c>
      <c r="J14" s="173">
        <v>10</v>
      </c>
      <c r="K14" s="173">
        <v>0</v>
      </c>
      <c r="L14" s="173">
        <f>L16+L17</f>
        <v>0</v>
      </c>
      <c r="M14" s="173">
        <f>M16+M17</f>
        <v>0</v>
      </c>
      <c r="N14" s="173">
        <v>10</v>
      </c>
      <c r="O14" s="187">
        <v>10</v>
      </c>
      <c r="P14" s="197"/>
    </row>
    <row r="15" spans="1:17" ht="32.25" thickBot="1" x14ac:dyDescent="0.3">
      <c r="A15" s="278"/>
      <c r="B15" s="272"/>
      <c r="C15" s="132" t="s">
        <v>13</v>
      </c>
      <c r="D15" s="139" t="s">
        <v>14</v>
      </c>
      <c r="E15" s="139" t="s">
        <v>14</v>
      </c>
      <c r="F15" s="139" t="s">
        <v>14</v>
      </c>
      <c r="G15" s="139"/>
      <c r="H15" s="139" t="s">
        <v>14</v>
      </c>
      <c r="I15" s="174" t="s">
        <v>14</v>
      </c>
      <c r="J15" s="175" t="s">
        <v>14</v>
      </c>
      <c r="K15" s="175" t="s">
        <v>14</v>
      </c>
      <c r="L15" s="175" t="s">
        <v>14</v>
      </c>
      <c r="M15" s="175" t="s">
        <v>14</v>
      </c>
      <c r="N15" s="175" t="s">
        <v>14</v>
      </c>
      <c r="O15" s="188" t="s">
        <v>14</v>
      </c>
      <c r="P15" s="198"/>
    </row>
    <row r="16" spans="1:17" ht="31.5" x14ac:dyDescent="0.25">
      <c r="A16" s="248" t="s">
        <v>16</v>
      </c>
      <c r="B16" s="14" t="s">
        <v>101</v>
      </c>
      <c r="C16" s="14" t="s">
        <v>17</v>
      </c>
      <c r="D16" s="48">
        <v>923</v>
      </c>
      <c r="E16" s="16" t="s">
        <v>35</v>
      </c>
      <c r="F16" s="16" t="s">
        <v>53</v>
      </c>
      <c r="G16" s="16" t="s">
        <v>77</v>
      </c>
      <c r="H16" s="15">
        <v>200</v>
      </c>
      <c r="I16" s="176">
        <f>SUM(J16:O16)</f>
        <v>15</v>
      </c>
      <c r="J16" s="176">
        <v>5</v>
      </c>
      <c r="K16" s="176">
        <v>0</v>
      </c>
      <c r="L16" s="176">
        <v>0</v>
      </c>
      <c r="M16" s="176">
        <f>5-5</f>
        <v>0</v>
      </c>
      <c r="N16" s="176">
        <v>5</v>
      </c>
      <c r="O16" s="189">
        <v>5</v>
      </c>
      <c r="P16" s="199">
        <v>0</v>
      </c>
    </row>
    <row r="17" spans="1:16" ht="32.25" thickBot="1" x14ac:dyDescent="0.3">
      <c r="A17" s="250"/>
      <c r="B17" s="10" t="s">
        <v>100</v>
      </c>
      <c r="C17" s="10" t="s">
        <v>17</v>
      </c>
      <c r="D17" s="49">
        <v>923</v>
      </c>
      <c r="E17" s="18" t="s">
        <v>35</v>
      </c>
      <c r="F17" s="18" t="s">
        <v>52</v>
      </c>
      <c r="G17" s="18" t="s">
        <v>78</v>
      </c>
      <c r="H17" s="18" t="s">
        <v>36</v>
      </c>
      <c r="I17" s="177">
        <f>SUM(J17:O17)</f>
        <v>15</v>
      </c>
      <c r="J17" s="177">
        <v>5</v>
      </c>
      <c r="K17" s="177">
        <v>0</v>
      </c>
      <c r="L17" s="177">
        <v>0</v>
      </c>
      <c r="M17" s="177">
        <f>5-5</f>
        <v>0</v>
      </c>
      <c r="N17" s="177">
        <v>5</v>
      </c>
      <c r="O17" s="190">
        <v>5</v>
      </c>
      <c r="P17" s="200"/>
    </row>
    <row r="18" spans="1:16" ht="16.5" thickBot="1" x14ac:dyDescent="0.3">
      <c r="A18" s="273" t="s">
        <v>18</v>
      </c>
      <c r="B18" s="270" t="s">
        <v>58</v>
      </c>
      <c r="C18" s="24" t="s">
        <v>11</v>
      </c>
      <c r="D18" s="65" t="s">
        <v>37</v>
      </c>
      <c r="E18" s="63"/>
      <c r="F18" s="63" t="s">
        <v>51</v>
      </c>
      <c r="G18" s="63" t="s">
        <v>84</v>
      </c>
      <c r="H18" s="63"/>
      <c r="I18" s="171">
        <f t="shared" ref="I18:P18" si="1">I19</f>
        <v>4036.0876699999999</v>
      </c>
      <c r="J18" s="171">
        <f t="shared" si="1"/>
        <v>7.6</v>
      </c>
      <c r="K18" s="171">
        <f t="shared" si="1"/>
        <v>1047.5</v>
      </c>
      <c r="L18" s="171">
        <f t="shared" si="1"/>
        <v>2955</v>
      </c>
      <c r="M18" s="171">
        <f t="shared" si="1"/>
        <v>5.9876700000000014</v>
      </c>
      <c r="N18" s="171">
        <f t="shared" si="1"/>
        <v>10</v>
      </c>
      <c r="O18" s="186">
        <f t="shared" si="1"/>
        <v>10</v>
      </c>
      <c r="P18" s="208">
        <f t="shared" si="1"/>
        <v>0</v>
      </c>
    </row>
    <row r="19" spans="1:16" ht="32.25" thickBot="1" x14ac:dyDescent="0.3">
      <c r="A19" s="274"/>
      <c r="B19" s="271"/>
      <c r="C19" s="130" t="s">
        <v>12</v>
      </c>
      <c r="D19" s="130"/>
      <c r="E19" s="138"/>
      <c r="F19" s="138"/>
      <c r="G19" s="138"/>
      <c r="H19" s="138"/>
      <c r="I19" s="173">
        <f>SUM(J19:O19)</f>
        <v>4036.0876699999999</v>
      </c>
      <c r="J19" s="173">
        <v>7.6</v>
      </c>
      <c r="K19" s="173">
        <v>1047.5</v>
      </c>
      <c r="L19" s="173">
        <f>L21+L22</f>
        <v>2955</v>
      </c>
      <c r="M19" s="173">
        <f>M21+M22</f>
        <v>5.9876700000000014</v>
      </c>
      <c r="N19" s="173">
        <f>N21+N22</f>
        <v>10</v>
      </c>
      <c r="O19" s="187">
        <f>O21+O22</f>
        <v>10</v>
      </c>
      <c r="P19" s="198"/>
    </row>
    <row r="20" spans="1:16" ht="32.25" thickBot="1" x14ac:dyDescent="0.3">
      <c r="A20" s="275"/>
      <c r="B20" s="272"/>
      <c r="C20" s="132" t="s">
        <v>13</v>
      </c>
      <c r="D20" s="140" t="s">
        <v>14</v>
      </c>
      <c r="E20" s="139" t="s">
        <v>14</v>
      </c>
      <c r="F20" s="139" t="s">
        <v>14</v>
      </c>
      <c r="G20" s="139"/>
      <c r="H20" s="139" t="s">
        <v>14</v>
      </c>
      <c r="I20" s="175" t="s">
        <v>14</v>
      </c>
      <c r="J20" s="175" t="s">
        <v>14</v>
      </c>
      <c r="K20" s="175" t="s">
        <v>14</v>
      </c>
      <c r="L20" s="175" t="s">
        <v>14</v>
      </c>
      <c r="M20" s="175" t="s">
        <v>14</v>
      </c>
      <c r="N20" s="175" t="s">
        <v>14</v>
      </c>
      <c r="O20" s="188" t="s">
        <v>14</v>
      </c>
      <c r="P20" s="198"/>
    </row>
    <row r="21" spans="1:16" ht="32.25" thickBot="1" x14ac:dyDescent="0.3">
      <c r="A21" s="266" t="s">
        <v>16</v>
      </c>
      <c r="B21" s="14" t="s">
        <v>103</v>
      </c>
      <c r="C21" s="14" t="s">
        <v>27</v>
      </c>
      <c r="D21" s="50" t="s">
        <v>37</v>
      </c>
      <c r="E21" s="16" t="s">
        <v>35</v>
      </c>
      <c r="F21" s="16" t="s">
        <v>54</v>
      </c>
      <c r="G21" s="16" t="s">
        <v>82</v>
      </c>
      <c r="H21" s="16" t="s">
        <v>36</v>
      </c>
      <c r="I21" s="176">
        <f>SUM(J21:O21)</f>
        <v>27.6</v>
      </c>
      <c r="J21" s="176">
        <v>7.6</v>
      </c>
      <c r="K21" s="176">
        <v>0</v>
      </c>
      <c r="L21" s="176">
        <v>0</v>
      </c>
      <c r="M21" s="176">
        <f>5-5</f>
        <v>0</v>
      </c>
      <c r="N21" s="176">
        <v>10</v>
      </c>
      <c r="O21" s="189">
        <v>10</v>
      </c>
      <c r="P21" s="198"/>
    </row>
    <row r="22" spans="1:16" ht="16.5" thickBot="1" x14ac:dyDescent="0.3">
      <c r="A22" s="268"/>
      <c r="B22" s="10" t="s">
        <v>34</v>
      </c>
      <c r="C22" s="10" t="s">
        <v>27</v>
      </c>
      <c r="D22" s="51" t="s">
        <v>37</v>
      </c>
      <c r="E22" s="18" t="s">
        <v>41</v>
      </c>
      <c r="F22" s="18" t="s">
        <v>56</v>
      </c>
      <c r="G22" s="18" t="s">
        <v>83</v>
      </c>
      <c r="H22" s="18" t="s">
        <v>38</v>
      </c>
      <c r="I22" s="177">
        <f>SUM(J22:O22)</f>
        <v>4008.48767</v>
      </c>
      <c r="J22" s="177">
        <v>0</v>
      </c>
      <c r="K22" s="177">
        <v>1047.5</v>
      </c>
      <c r="L22" s="177">
        <v>2955</v>
      </c>
      <c r="M22" s="177">
        <f>50-44.01233</f>
        <v>5.9876700000000014</v>
      </c>
      <c r="N22" s="177">
        <v>0</v>
      </c>
      <c r="O22" s="190">
        <v>0</v>
      </c>
      <c r="P22" s="201"/>
    </row>
    <row r="23" spans="1:16" ht="15.75" x14ac:dyDescent="0.25">
      <c r="A23" s="273" t="s">
        <v>19</v>
      </c>
      <c r="B23" s="270" t="s">
        <v>59</v>
      </c>
      <c r="C23" s="24" t="s">
        <v>11</v>
      </c>
      <c r="D23" s="63" t="s">
        <v>37</v>
      </c>
      <c r="E23" s="63"/>
      <c r="F23" s="63" t="s">
        <v>55</v>
      </c>
      <c r="G23" s="63" t="s">
        <v>86</v>
      </c>
      <c r="H23" s="65"/>
      <c r="I23" s="171">
        <f>SUM(J23:P23)</f>
        <v>150.654</v>
      </c>
      <c r="J23" s="171">
        <f t="shared" ref="J23:P23" si="2">J24</f>
        <v>52</v>
      </c>
      <c r="K23" s="171">
        <f t="shared" si="2"/>
        <v>3.8</v>
      </c>
      <c r="L23" s="171">
        <f t="shared" si="2"/>
        <v>14.853999999999999</v>
      </c>
      <c r="M23" s="171">
        <f t="shared" si="2"/>
        <v>20</v>
      </c>
      <c r="N23" s="171">
        <f t="shared" si="2"/>
        <v>20</v>
      </c>
      <c r="O23" s="186">
        <f t="shared" si="2"/>
        <v>20</v>
      </c>
      <c r="P23" s="204">
        <f t="shared" si="2"/>
        <v>20</v>
      </c>
    </row>
    <row r="24" spans="1:16" ht="31.5" x14ac:dyDescent="0.25">
      <c r="A24" s="274"/>
      <c r="B24" s="271"/>
      <c r="C24" s="130" t="s">
        <v>12</v>
      </c>
      <c r="D24" s="138"/>
      <c r="E24" s="138"/>
      <c r="F24" s="138"/>
      <c r="G24" s="138"/>
      <c r="H24" s="130"/>
      <c r="I24" s="173">
        <f>SUM(J24:P24)</f>
        <v>150.654</v>
      </c>
      <c r="J24" s="173">
        <v>52</v>
      </c>
      <c r="K24" s="173">
        <v>3.8</v>
      </c>
      <c r="L24" s="173">
        <v>14.853999999999999</v>
      </c>
      <c r="M24" s="173">
        <f>M26</f>
        <v>20</v>
      </c>
      <c r="N24" s="173">
        <f>N26</f>
        <v>20</v>
      </c>
      <c r="O24" s="187">
        <f>O26</f>
        <v>20</v>
      </c>
      <c r="P24" s="172">
        <f>P26</f>
        <v>20</v>
      </c>
    </row>
    <row r="25" spans="1:16" ht="32.25" thickBot="1" x14ac:dyDescent="0.3">
      <c r="A25" s="275"/>
      <c r="B25" s="272"/>
      <c r="C25" s="132" t="s">
        <v>13</v>
      </c>
      <c r="D25" s="139"/>
      <c r="E25" s="139"/>
      <c r="F25" s="139"/>
      <c r="G25" s="139"/>
      <c r="H25" s="140"/>
      <c r="I25" s="175" t="s">
        <v>14</v>
      </c>
      <c r="J25" s="175" t="s">
        <v>14</v>
      </c>
      <c r="K25" s="175" t="s">
        <v>14</v>
      </c>
      <c r="L25" s="175" t="s">
        <v>14</v>
      </c>
      <c r="M25" s="175" t="s">
        <v>14</v>
      </c>
      <c r="N25" s="175" t="s">
        <v>14</v>
      </c>
      <c r="O25" s="188" t="s">
        <v>14</v>
      </c>
      <c r="P25" s="202"/>
    </row>
    <row r="26" spans="1:16" ht="79.5" thickBot="1" x14ac:dyDescent="0.3">
      <c r="A26" s="159" t="s">
        <v>16</v>
      </c>
      <c r="B26" s="13" t="s">
        <v>95</v>
      </c>
      <c r="C26" s="13" t="s">
        <v>57</v>
      </c>
      <c r="D26" s="19" t="s">
        <v>37</v>
      </c>
      <c r="E26" s="19" t="s">
        <v>35</v>
      </c>
      <c r="F26" s="19" t="s">
        <v>60</v>
      </c>
      <c r="G26" s="19" t="s">
        <v>85</v>
      </c>
      <c r="H26" s="19" t="s">
        <v>36</v>
      </c>
      <c r="I26" s="178">
        <f>SUM(J26:P26)</f>
        <v>150.654</v>
      </c>
      <c r="J26" s="178">
        <v>52</v>
      </c>
      <c r="K26" s="178">
        <v>3.8</v>
      </c>
      <c r="L26" s="178">
        <v>14.853999999999999</v>
      </c>
      <c r="M26" s="178">
        <v>20</v>
      </c>
      <c r="N26" s="178">
        <v>20</v>
      </c>
      <c r="O26" s="191">
        <v>20</v>
      </c>
      <c r="P26" s="206">
        <v>20</v>
      </c>
    </row>
    <row r="27" spans="1:16" ht="15.75" x14ac:dyDescent="0.25">
      <c r="A27" s="273" t="s">
        <v>20</v>
      </c>
      <c r="B27" s="270" t="s">
        <v>61</v>
      </c>
      <c r="C27" s="24" t="s">
        <v>21</v>
      </c>
      <c r="D27" s="63" t="s">
        <v>39</v>
      </c>
      <c r="E27" s="63"/>
      <c r="F27" s="63" t="s">
        <v>62</v>
      </c>
      <c r="G27" s="63" t="s">
        <v>88</v>
      </c>
      <c r="H27" s="63"/>
      <c r="I27" s="171">
        <f>I30</f>
        <v>34352.455999999998</v>
      </c>
      <c r="J27" s="171">
        <f>J30</f>
        <v>5163.2929999999997</v>
      </c>
      <c r="K27" s="171">
        <f>K30</f>
        <v>4814.5559999999996</v>
      </c>
      <c r="L27" s="171">
        <f t="shared" ref="L27:P27" si="3">L30</f>
        <v>4769.24</v>
      </c>
      <c r="M27" s="171">
        <f>M28</f>
        <v>4959.3670000000002</v>
      </c>
      <c r="N27" s="171">
        <v>4946</v>
      </c>
      <c r="O27" s="186">
        <f t="shared" si="3"/>
        <v>4850</v>
      </c>
      <c r="P27" s="204">
        <f t="shared" si="3"/>
        <v>4850</v>
      </c>
    </row>
    <row r="28" spans="1:16" ht="73.5" customHeight="1" x14ac:dyDescent="0.25">
      <c r="A28" s="274"/>
      <c r="B28" s="271"/>
      <c r="C28" s="136" t="s">
        <v>40</v>
      </c>
      <c r="D28" s="137"/>
      <c r="E28" s="137"/>
      <c r="F28" s="137"/>
      <c r="G28" s="131"/>
      <c r="H28" s="131"/>
      <c r="I28" s="173">
        <f>SUM(J28:P28)</f>
        <v>34352.455999999998</v>
      </c>
      <c r="J28" s="172">
        <f t="shared" ref="J28:P28" si="4">J30</f>
        <v>5163.2929999999997</v>
      </c>
      <c r="K28" s="172">
        <f t="shared" si="4"/>
        <v>4814.5559999999996</v>
      </c>
      <c r="L28" s="172">
        <f t="shared" si="4"/>
        <v>4769.24</v>
      </c>
      <c r="M28" s="172">
        <f t="shared" si="4"/>
        <v>4959.3670000000002</v>
      </c>
      <c r="N28" s="172">
        <f t="shared" si="4"/>
        <v>4946</v>
      </c>
      <c r="O28" s="192">
        <f t="shared" si="4"/>
        <v>4850</v>
      </c>
      <c r="P28" s="172">
        <f t="shared" si="4"/>
        <v>4850</v>
      </c>
    </row>
    <row r="29" spans="1:16" ht="30" customHeight="1" thickBot="1" x14ac:dyDescent="0.3">
      <c r="A29" s="275"/>
      <c r="B29" s="272"/>
      <c r="C29" s="132" t="s">
        <v>22</v>
      </c>
      <c r="D29" s="133"/>
      <c r="E29" s="133"/>
      <c r="F29" s="133"/>
      <c r="G29" s="133"/>
      <c r="H29" s="132"/>
      <c r="I29" s="175"/>
      <c r="J29" s="175"/>
      <c r="K29" s="175"/>
      <c r="L29" s="175"/>
      <c r="M29" s="175"/>
      <c r="N29" s="175"/>
      <c r="O29" s="188"/>
      <c r="P29" s="202"/>
    </row>
    <row r="30" spans="1:16" ht="32.25" thickBot="1" x14ac:dyDescent="0.3">
      <c r="A30" s="158" t="s">
        <v>23</v>
      </c>
      <c r="B30" s="13" t="s">
        <v>104</v>
      </c>
      <c r="C30" s="13" t="s">
        <v>64</v>
      </c>
      <c r="D30" s="19">
        <v>963</v>
      </c>
      <c r="E30" s="19" t="s">
        <v>41</v>
      </c>
      <c r="F30" s="19" t="s">
        <v>63</v>
      </c>
      <c r="G30" s="19" t="s">
        <v>87</v>
      </c>
      <c r="H30" s="19" t="s">
        <v>42</v>
      </c>
      <c r="I30" s="178">
        <f>SUM(J30:P30)</f>
        <v>34352.455999999998</v>
      </c>
      <c r="J30" s="178">
        <v>5163.2929999999997</v>
      </c>
      <c r="K30" s="178">
        <v>4814.5559999999996</v>
      </c>
      <c r="L30" s="178">
        <v>4769.24</v>
      </c>
      <c r="M30" s="178">
        <v>4959.3670000000002</v>
      </c>
      <c r="N30" s="178">
        <v>4946</v>
      </c>
      <c r="O30" s="191">
        <v>4850</v>
      </c>
      <c r="P30" s="203">
        <v>4850</v>
      </c>
    </row>
    <row r="31" spans="1:16" ht="15.75" x14ac:dyDescent="0.25">
      <c r="A31" s="273" t="s">
        <v>24</v>
      </c>
      <c r="B31" s="270" t="s">
        <v>65</v>
      </c>
      <c r="C31" s="24" t="s">
        <v>21</v>
      </c>
      <c r="D31" s="63" t="s">
        <v>43</v>
      </c>
      <c r="E31" s="63"/>
      <c r="F31" s="63" t="s">
        <v>66</v>
      </c>
      <c r="G31" s="63" t="s">
        <v>92</v>
      </c>
      <c r="H31" s="63"/>
      <c r="I31" s="171">
        <f>SUM(J31:P31)</f>
        <v>331675.19999999995</v>
      </c>
      <c r="J31" s="171">
        <f>J32</f>
        <v>68405.047999999995</v>
      </c>
      <c r="K31" s="171">
        <f t="shared" ref="K31:P31" si="5">K32</f>
        <v>47766.188999999998</v>
      </c>
      <c r="L31" s="171">
        <f t="shared" si="5"/>
        <v>55121.7</v>
      </c>
      <c r="M31" s="171">
        <f t="shared" si="5"/>
        <v>41771.68</v>
      </c>
      <c r="N31" s="171">
        <f t="shared" si="5"/>
        <v>43502.680999999997</v>
      </c>
      <c r="O31" s="186">
        <f t="shared" si="5"/>
        <v>37468.250999999997</v>
      </c>
      <c r="P31" s="205">
        <f t="shared" si="5"/>
        <v>37639.650999999998</v>
      </c>
    </row>
    <row r="32" spans="1:16" ht="30.75" customHeight="1" x14ac:dyDescent="0.25">
      <c r="A32" s="274"/>
      <c r="B32" s="271"/>
      <c r="C32" s="130" t="s">
        <v>74</v>
      </c>
      <c r="D32" s="134"/>
      <c r="E32" s="135"/>
      <c r="F32" s="135"/>
      <c r="G32" s="135"/>
      <c r="H32" s="135"/>
      <c r="I32" s="172">
        <f>SUM(J32:P32)</f>
        <v>331675.19999999995</v>
      </c>
      <c r="J32" s="172">
        <f>J34+J35+J36</f>
        <v>68405.047999999995</v>
      </c>
      <c r="K32" s="172">
        <f>K34+K35+K36</f>
        <v>47766.188999999998</v>
      </c>
      <c r="L32" s="172">
        <f>L34+L35+L36</f>
        <v>55121.7</v>
      </c>
      <c r="M32" s="172">
        <f>SUM(M34:M37)</f>
        <v>41771.68</v>
      </c>
      <c r="N32" s="172">
        <f>SUM(N34:N37)</f>
        <v>43502.680999999997</v>
      </c>
      <c r="O32" s="192">
        <f>SUM(O34:O37)</f>
        <v>37468.250999999997</v>
      </c>
      <c r="P32" s="172">
        <f>SUM(P34:P37)</f>
        <v>37639.650999999998</v>
      </c>
    </row>
    <row r="33" spans="1:16" ht="16.5" thickBot="1" x14ac:dyDescent="0.3">
      <c r="A33" s="275"/>
      <c r="B33" s="272"/>
      <c r="C33" s="132" t="s">
        <v>22</v>
      </c>
      <c r="D33" s="133"/>
      <c r="E33" s="133"/>
      <c r="F33" s="133"/>
      <c r="G33" s="133"/>
      <c r="H33" s="133"/>
      <c r="I33" s="175"/>
      <c r="J33" s="175"/>
      <c r="K33" s="175"/>
      <c r="L33" s="175"/>
      <c r="M33" s="175"/>
      <c r="N33" s="175"/>
      <c r="O33" s="188"/>
      <c r="P33" s="207"/>
    </row>
    <row r="34" spans="1:16" ht="15.75" x14ac:dyDescent="0.25">
      <c r="A34" s="255" t="s">
        <v>25</v>
      </c>
      <c r="B34" s="14" t="s">
        <v>98</v>
      </c>
      <c r="C34" s="255" t="s">
        <v>26</v>
      </c>
      <c r="D34" s="16" t="s">
        <v>43</v>
      </c>
      <c r="E34" s="16" t="s">
        <v>45</v>
      </c>
      <c r="F34" s="16" t="s">
        <v>67</v>
      </c>
      <c r="G34" s="16" t="s">
        <v>90</v>
      </c>
      <c r="H34" s="16" t="s">
        <v>44</v>
      </c>
      <c r="I34" s="176">
        <f>J34+K34+L34+M34+N34+O34+P34</f>
        <v>226283.26500000001</v>
      </c>
      <c r="J34" s="176">
        <v>58636.563999999998</v>
      </c>
      <c r="K34" s="176">
        <v>37372.307999999997</v>
      </c>
      <c r="L34" s="176">
        <v>44314.086000000003</v>
      </c>
      <c r="M34" s="176">
        <v>20922.007000000001</v>
      </c>
      <c r="N34" s="176">
        <v>22898</v>
      </c>
      <c r="O34" s="189">
        <v>24414.3</v>
      </c>
      <c r="P34" s="211">
        <v>17726</v>
      </c>
    </row>
    <row r="35" spans="1:16" ht="15.75" x14ac:dyDescent="0.25">
      <c r="A35" s="258"/>
      <c r="B35" s="7" t="s">
        <v>97</v>
      </c>
      <c r="C35" s="258"/>
      <c r="D35" s="28" t="s">
        <v>43</v>
      </c>
      <c r="E35" s="28" t="s">
        <v>46</v>
      </c>
      <c r="F35" s="28" t="s">
        <v>69</v>
      </c>
      <c r="G35" s="28" t="s">
        <v>91</v>
      </c>
      <c r="H35" s="28" t="s">
        <v>42</v>
      </c>
      <c r="I35" s="179">
        <f>SUM(J35:P35)</f>
        <v>71293.811000000002</v>
      </c>
      <c r="J35" s="180">
        <v>9115.2839999999997</v>
      </c>
      <c r="K35" s="180">
        <v>9740.6810000000005</v>
      </c>
      <c r="L35" s="180">
        <v>10154.414000000001</v>
      </c>
      <c r="M35" s="180">
        <v>10383.349</v>
      </c>
      <c r="N35" s="180">
        <v>11051.981</v>
      </c>
      <c r="O35" s="193">
        <v>10404.050999999999</v>
      </c>
      <c r="P35" s="179">
        <v>10444.050999999999</v>
      </c>
    </row>
    <row r="36" spans="1:16" ht="48" thickBot="1" x14ac:dyDescent="0.3">
      <c r="A36" s="258"/>
      <c r="B36" s="10" t="s">
        <v>96</v>
      </c>
      <c r="C36" s="258"/>
      <c r="D36" s="31">
        <v>992</v>
      </c>
      <c r="E36" s="127">
        <v>1401</v>
      </c>
      <c r="F36" s="127" t="s">
        <v>68</v>
      </c>
      <c r="G36" s="127" t="s">
        <v>89</v>
      </c>
      <c r="H36" s="127">
        <v>500</v>
      </c>
      <c r="I36" s="179">
        <f>SUM(J36:P36)</f>
        <v>4381.3</v>
      </c>
      <c r="J36" s="180">
        <v>653.20000000000005</v>
      </c>
      <c r="K36" s="180">
        <v>653.20000000000005</v>
      </c>
      <c r="L36" s="180">
        <v>653.20000000000005</v>
      </c>
      <c r="M36" s="180">
        <v>632.5</v>
      </c>
      <c r="N36" s="180">
        <v>612.70000000000005</v>
      </c>
      <c r="O36" s="193">
        <v>595.9</v>
      </c>
      <c r="P36" s="210">
        <v>580.6</v>
      </c>
    </row>
    <row r="37" spans="1:16" ht="32.25" thickBot="1" x14ac:dyDescent="0.3">
      <c r="A37" s="256"/>
      <c r="B37" s="10" t="s">
        <v>108</v>
      </c>
      <c r="C37" s="256"/>
      <c r="D37" s="2">
        <v>992</v>
      </c>
      <c r="E37" s="2">
        <v>1401</v>
      </c>
      <c r="F37" s="2"/>
      <c r="G37" s="2" t="s">
        <v>107</v>
      </c>
      <c r="H37" s="2">
        <v>500</v>
      </c>
      <c r="I37" s="179">
        <f>SUM(J37:P37)</f>
        <v>29716.824000000001</v>
      </c>
      <c r="J37" s="181">
        <v>0</v>
      </c>
      <c r="K37" s="181">
        <v>0</v>
      </c>
      <c r="L37" s="181">
        <v>0</v>
      </c>
      <c r="M37" s="181">
        <v>9833.8240000000005</v>
      </c>
      <c r="N37" s="181">
        <v>8940</v>
      </c>
      <c r="O37" s="194">
        <v>2054</v>
      </c>
      <c r="P37" s="212">
        <v>8889</v>
      </c>
    </row>
    <row r="38" spans="1:16" ht="15.75" x14ac:dyDescent="0.25">
      <c r="A38" s="273" t="s">
        <v>29</v>
      </c>
      <c r="B38" s="270" t="s">
        <v>70</v>
      </c>
      <c r="C38" s="24" t="s">
        <v>21</v>
      </c>
      <c r="D38" s="63" t="s">
        <v>37</v>
      </c>
      <c r="E38" s="63"/>
      <c r="F38" s="63" t="s">
        <v>71</v>
      </c>
      <c r="G38" s="63" t="s">
        <v>94</v>
      </c>
      <c r="H38" s="65"/>
      <c r="I38" s="170">
        <f>SUM(J38:P38)</f>
        <v>203192.117</v>
      </c>
      <c r="J38" s="171">
        <f>J41</f>
        <v>24982.33</v>
      </c>
      <c r="K38" s="171">
        <f>K41</f>
        <v>29366.63</v>
      </c>
      <c r="L38" s="171">
        <f t="shared" ref="L38:P38" si="6">L41</f>
        <v>28046.802</v>
      </c>
      <c r="M38" s="171">
        <f t="shared" si="6"/>
        <v>28423.813999999998</v>
      </c>
      <c r="N38" s="171">
        <f t="shared" si="6"/>
        <v>31907.046999999999</v>
      </c>
      <c r="O38" s="186">
        <f t="shared" si="6"/>
        <v>30235.246999999999</v>
      </c>
      <c r="P38" s="204">
        <f t="shared" si="6"/>
        <v>30230.246999999999</v>
      </c>
    </row>
    <row r="39" spans="1:16" ht="28.5" customHeight="1" x14ac:dyDescent="0.25">
      <c r="A39" s="274"/>
      <c r="B39" s="271"/>
      <c r="C39" s="130" t="s">
        <v>73</v>
      </c>
      <c r="D39" s="131"/>
      <c r="E39" s="131"/>
      <c r="F39" s="131"/>
      <c r="G39" s="131"/>
      <c r="H39" s="131"/>
      <c r="I39" s="172">
        <f>SUM(J39:P39)</f>
        <v>203192.117</v>
      </c>
      <c r="J39" s="172">
        <f t="shared" ref="J39:P39" si="7">J41</f>
        <v>24982.33</v>
      </c>
      <c r="K39" s="172">
        <f t="shared" si="7"/>
        <v>29366.63</v>
      </c>
      <c r="L39" s="172">
        <f t="shared" si="7"/>
        <v>28046.802</v>
      </c>
      <c r="M39" s="172">
        <f t="shared" si="7"/>
        <v>28423.813999999998</v>
      </c>
      <c r="N39" s="172">
        <f t="shared" si="7"/>
        <v>31907.046999999999</v>
      </c>
      <c r="O39" s="192">
        <f t="shared" si="7"/>
        <v>30235.246999999999</v>
      </c>
      <c r="P39" s="172">
        <f t="shared" si="7"/>
        <v>30230.246999999999</v>
      </c>
    </row>
    <row r="40" spans="1:16" ht="16.5" thickBot="1" x14ac:dyDescent="0.3">
      <c r="A40" s="275"/>
      <c r="B40" s="272"/>
      <c r="C40" s="132" t="s">
        <v>22</v>
      </c>
      <c r="D40" s="133"/>
      <c r="E40" s="133"/>
      <c r="F40" s="133"/>
      <c r="G40" s="133"/>
      <c r="H40" s="132"/>
      <c r="I40" s="175"/>
      <c r="J40" s="175"/>
      <c r="K40" s="175"/>
      <c r="L40" s="175"/>
      <c r="M40" s="175"/>
      <c r="N40" s="175"/>
      <c r="O40" s="188"/>
      <c r="P40" s="202"/>
    </row>
    <row r="41" spans="1:16" ht="38.25" customHeight="1" thickBot="1" x14ac:dyDescent="0.3">
      <c r="A41" s="159" t="s">
        <v>28</v>
      </c>
      <c r="B41" s="13" t="s">
        <v>99</v>
      </c>
      <c r="C41" s="13" t="s">
        <v>30</v>
      </c>
      <c r="D41" s="19">
        <v>923</v>
      </c>
      <c r="E41" s="19" t="s">
        <v>35</v>
      </c>
      <c r="F41" s="19" t="s">
        <v>72</v>
      </c>
      <c r="G41" s="54" t="s">
        <v>93</v>
      </c>
      <c r="H41" s="55" t="s">
        <v>42</v>
      </c>
      <c r="I41" s="182">
        <f>SUM(J41:P41)</f>
        <v>203192.117</v>
      </c>
      <c r="J41" s="183">
        <v>24982.33</v>
      </c>
      <c r="K41" s="183">
        <v>29366.63</v>
      </c>
      <c r="L41" s="183">
        <v>28046.802</v>
      </c>
      <c r="M41" s="183">
        <v>28423.813999999998</v>
      </c>
      <c r="N41" s="183">
        <v>31907.046999999999</v>
      </c>
      <c r="O41" s="195">
        <v>30235.246999999999</v>
      </c>
      <c r="P41" s="206">
        <v>30230.246999999999</v>
      </c>
    </row>
  </sheetData>
  <mergeCells count="32">
    <mergeCell ref="A34:A37"/>
    <mergeCell ref="C34:C37"/>
    <mergeCell ref="A38:A40"/>
    <mergeCell ref="B38:B40"/>
    <mergeCell ref="A23:A25"/>
    <mergeCell ref="B23:B25"/>
    <mergeCell ref="A27:A29"/>
    <mergeCell ref="B27:B29"/>
    <mergeCell ref="A31:A33"/>
    <mergeCell ref="B31:B33"/>
    <mergeCell ref="A21:A22"/>
    <mergeCell ref="D9:D10"/>
    <mergeCell ref="F9:G9"/>
    <mergeCell ref="H9:H10"/>
    <mergeCell ref="I9:I10"/>
    <mergeCell ref="A13:A15"/>
    <mergeCell ref="B13:B15"/>
    <mergeCell ref="A16:A17"/>
    <mergeCell ref="A18:A20"/>
    <mergeCell ref="B18:B20"/>
    <mergeCell ref="F11:G11"/>
    <mergeCell ref="A8:A10"/>
    <mergeCell ref="B8:B10"/>
    <mergeCell ref="C8:C10"/>
    <mergeCell ref="D8:H8"/>
    <mergeCell ref="I8:P8"/>
    <mergeCell ref="J9:P9"/>
    <mergeCell ref="A1:N1"/>
    <mergeCell ref="A2:N2"/>
    <mergeCell ref="A3:N3"/>
    <mergeCell ref="A5:L5"/>
    <mergeCell ref="A6:L6"/>
  </mergeCells>
  <pageMargins left="0.70866141732283472" right="0.70866141732283472" top="0.74803149606299213" bottom="0.74803149606299213" header="0.31496062992125984" footer="0.31496062992125984"/>
  <pageSetup paperSize="9" scale="41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Q41"/>
  <sheetViews>
    <sheetView topLeftCell="B1" workbookViewId="0">
      <selection activeCell="B1" sqref="A1:XFD1048576"/>
    </sheetView>
  </sheetViews>
  <sheetFormatPr defaultRowHeight="15" x14ac:dyDescent="0.25"/>
  <cols>
    <col min="1" max="1" width="30.28515625" style="32" customWidth="1"/>
    <col min="2" max="2" width="56.85546875" style="32" customWidth="1"/>
    <col min="3" max="3" width="41.7109375" style="32" customWidth="1"/>
    <col min="4" max="4" width="9.85546875" style="32" customWidth="1"/>
    <col min="5" max="5" width="9.140625" style="32"/>
    <col min="6" max="6" width="13.7109375" style="32" customWidth="1"/>
    <col min="7" max="7" width="18.7109375" style="32" customWidth="1"/>
    <col min="8" max="8" width="15.28515625" style="32" customWidth="1"/>
    <col min="9" max="9" width="13.7109375" style="32" customWidth="1"/>
    <col min="10" max="10" width="16.28515625" style="32" customWidth="1"/>
    <col min="11" max="11" width="13" style="32" customWidth="1"/>
    <col min="12" max="13" width="16.140625" style="32" customWidth="1"/>
    <col min="14" max="15" width="13.85546875" style="32" customWidth="1"/>
    <col min="16" max="16" width="15" style="32" customWidth="1"/>
    <col min="17" max="17" width="14" style="32" customWidth="1"/>
    <col min="18" max="16384" width="9.140625" style="32"/>
  </cols>
  <sheetData>
    <row r="1" spans="1:17" ht="15.75" x14ac:dyDescent="0.25">
      <c r="A1" s="254" t="s">
        <v>33</v>
      </c>
      <c r="B1" s="254"/>
      <c r="C1" s="254"/>
      <c r="D1" s="254"/>
      <c r="E1" s="254"/>
      <c r="F1" s="254"/>
      <c r="G1" s="254"/>
      <c r="H1" s="254"/>
      <c r="I1" s="254"/>
      <c r="J1" s="254"/>
      <c r="K1" s="254"/>
      <c r="L1" s="254"/>
      <c r="M1" s="254"/>
      <c r="N1" s="254"/>
    </row>
    <row r="2" spans="1:17" ht="15.75" x14ac:dyDescent="0.25">
      <c r="A2" s="254" t="s">
        <v>0</v>
      </c>
      <c r="B2" s="254"/>
      <c r="C2" s="254"/>
      <c r="D2" s="254"/>
      <c r="E2" s="254"/>
      <c r="F2" s="254"/>
      <c r="G2" s="254"/>
      <c r="H2" s="254"/>
      <c r="I2" s="254"/>
      <c r="J2" s="254"/>
      <c r="K2" s="254"/>
      <c r="L2" s="254"/>
      <c r="M2" s="254"/>
      <c r="N2" s="254"/>
    </row>
    <row r="3" spans="1:17" ht="15.75" x14ac:dyDescent="0.25">
      <c r="A3" s="254" t="s">
        <v>110</v>
      </c>
      <c r="B3" s="254"/>
      <c r="C3" s="254"/>
      <c r="D3" s="254"/>
      <c r="E3" s="254"/>
      <c r="F3" s="254"/>
      <c r="G3" s="254"/>
      <c r="H3" s="254"/>
      <c r="I3" s="254"/>
      <c r="J3" s="254"/>
      <c r="K3" s="254"/>
      <c r="L3" s="254"/>
      <c r="M3" s="254"/>
      <c r="N3" s="254"/>
    </row>
    <row r="4" spans="1:17" ht="15.75" x14ac:dyDescent="0.25">
      <c r="A4" s="166"/>
    </row>
    <row r="5" spans="1:17" ht="15.75" x14ac:dyDescent="0.25">
      <c r="A5" s="254" t="s">
        <v>31</v>
      </c>
      <c r="B5" s="254"/>
      <c r="C5" s="254"/>
      <c r="D5" s="254"/>
      <c r="E5" s="254"/>
      <c r="F5" s="254"/>
      <c r="G5" s="254"/>
      <c r="H5" s="254"/>
      <c r="I5" s="254"/>
      <c r="J5" s="254"/>
      <c r="K5" s="254"/>
      <c r="L5" s="254"/>
      <c r="M5" s="166"/>
    </row>
    <row r="6" spans="1:17" ht="15.75" x14ac:dyDescent="0.25">
      <c r="A6" s="257" t="s">
        <v>1</v>
      </c>
      <c r="B6" s="257"/>
      <c r="C6" s="257"/>
      <c r="D6" s="257"/>
      <c r="E6" s="257"/>
      <c r="F6" s="257"/>
      <c r="G6" s="257"/>
      <c r="H6" s="257"/>
      <c r="I6" s="257"/>
      <c r="J6" s="257"/>
      <c r="K6" s="257"/>
      <c r="L6" s="257"/>
      <c r="M6" s="167"/>
    </row>
    <row r="7" spans="1:17" ht="16.5" thickBot="1" x14ac:dyDescent="0.3">
      <c r="A7" s="33"/>
    </row>
    <row r="8" spans="1:17" ht="16.5" customHeight="1" thickBot="1" x14ac:dyDescent="0.3">
      <c r="A8" s="255" t="s">
        <v>2</v>
      </c>
      <c r="B8" s="255" t="s">
        <v>3</v>
      </c>
      <c r="C8" s="255" t="s">
        <v>4</v>
      </c>
      <c r="D8" s="251" t="s">
        <v>5</v>
      </c>
      <c r="E8" s="252"/>
      <c r="F8" s="252"/>
      <c r="G8" s="252"/>
      <c r="H8" s="253"/>
      <c r="I8" s="251" t="s">
        <v>6</v>
      </c>
      <c r="J8" s="252"/>
      <c r="K8" s="252"/>
      <c r="L8" s="252"/>
      <c r="M8" s="252"/>
      <c r="N8" s="252"/>
      <c r="O8" s="252"/>
      <c r="P8" s="279"/>
    </row>
    <row r="9" spans="1:17" ht="16.5" customHeight="1" thickBot="1" x14ac:dyDescent="0.3">
      <c r="A9" s="258"/>
      <c r="B9" s="258"/>
      <c r="C9" s="258"/>
      <c r="D9" s="255" t="s">
        <v>7</v>
      </c>
      <c r="E9" s="2" t="s">
        <v>8</v>
      </c>
      <c r="F9" s="262" t="s">
        <v>47</v>
      </c>
      <c r="G9" s="263"/>
      <c r="H9" s="255" t="s">
        <v>48</v>
      </c>
      <c r="I9" s="256" t="s">
        <v>21</v>
      </c>
      <c r="J9" s="251" t="s">
        <v>49</v>
      </c>
      <c r="K9" s="252"/>
      <c r="L9" s="252"/>
      <c r="M9" s="252"/>
      <c r="N9" s="252"/>
      <c r="O9" s="252"/>
      <c r="P9" s="279"/>
    </row>
    <row r="10" spans="1:17" ht="16.5" thickBot="1" x14ac:dyDescent="0.3">
      <c r="A10" s="256"/>
      <c r="B10" s="256"/>
      <c r="C10" s="256"/>
      <c r="D10" s="256"/>
      <c r="E10" s="3" t="s">
        <v>9</v>
      </c>
      <c r="F10" s="43" t="s">
        <v>75</v>
      </c>
      <c r="G10" s="43" t="s">
        <v>76</v>
      </c>
      <c r="H10" s="256"/>
      <c r="I10" s="269"/>
      <c r="J10" s="165">
        <v>2014</v>
      </c>
      <c r="K10" s="165">
        <v>2015</v>
      </c>
      <c r="L10" s="213">
        <v>2016</v>
      </c>
      <c r="M10" s="165">
        <v>2017</v>
      </c>
      <c r="N10" s="165">
        <v>2018</v>
      </c>
      <c r="O10" s="165">
        <v>2019</v>
      </c>
      <c r="P10" s="184">
        <v>2020</v>
      </c>
    </row>
    <row r="11" spans="1:17" s="34" customFormat="1" ht="15.75" customHeight="1" thickBot="1" x14ac:dyDescent="0.25">
      <c r="A11" s="5">
        <v>1</v>
      </c>
      <c r="B11" s="6">
        <v>2</v>
      </c>
      <c r="C11" s="6">
        <v>3</v>
      </c>
      <c r="D11" s="6">
        <v>4</v>
      </c>
      <c r="E11" s="6">
        <v>5</v>
      </c>
      <c r="F11" s="264">
        <v>6</v>
      </c>
      <c r="G11" s="265"/>
      <c r="H11" s="6">
        <v>7</v>
      </c>
      <c r="I11" s="6">
        <v>8</v>
      </c>
      <c r="J11" s="6">
        <v>9</v>
      </c>
      <c r="K11" s="6">
        <v>10</v>
      </c>
      <c r="L11" s="6">
        <v>11</v>
      </c>
      <c r="M11" s="6">
        <v>12</v>
      </c>
      <c r="N11" s="6">
        <v>13</v>
      </c>
      <c r="O11" s="6">
        <v>14</v>
      </c>
      <c r="P11" s="196">
        <v>15</v>
      </c>
    </row>
    <row r="12" spans="1:17" ht="42" customHeight="1" thickBot="1" x14ac:dyDescent="0.3">
      <c r="A12" s="141" t="s">
        <v>10</v>
      </c>
      <c r="B12" s="142" t="s">
        <v>32</v>
      </c>
      <c r="C12" s="143" t="s">
        <v>11</v>
      </c>
      <c r="D12" s="144"/>
      <c r="E12" s="144"/>
      <c r="F12" s="145" t="s">
        <v>80</v>
      </c>
      <c r="G12" s="145" t="s">
        <v>81</v>
      </c>
      <c r="H12" s="144"/>
      <c r="I12" s="168">
        <f>SUM(J12:P12)</f>
        <v>585526.51467000006</v>
      </c>
      <c r="J12" s="169">
        <f t="shared" ref="J12:P12" si="0">J13+J18+J23+J27+J31+J38</f>
        <v>98620.270999999993</v>
      </c>
      <c r="K12" s="169">
        <f t="shared" si="0"/>
        <v>82998.675000000003</v>
      </c>
      <c r="L12" s="169">
        <f>L13+L18+L23+L27+L31+L38</f>
        <v>90907.59599999999</v>
      </c>
      <c r="M12" s="169">
        <f t="shared" si="0"/>
        <v>75180.848670000007</v>
      </c>
      <c r="N12" s="185">
        <f t="shared" si="0"/>
        <v>92485.728000000003</v>
      </c>
      <c r="O12" s="185">
        <f t="shared" si="0"/>
        <v>72593.497999999992</v>
      </c>
      <c r="P12" s="209">
        <f t="shared" si="0"/>
        <v>72739.898000000001</v>
      </c>
      <c r="Q12" s="214"/>
    </row>
    <row r="13" spans="1:17" ht="15.75" x14ac:dyDescent="0.25">
      <c r="A13" s="276" t="s">
        <v>15</v>
      </c>
      <c r="B13" s="270" t="s">
        <v>102</v>
      </c>
      <c r="C13" s="24" t="s">
        <v>11</v>
      </c>
      <c r="D13" s="26">
        <v>923</v>
      </c>
      <c r="E13" s="26"/>
      <c r="F13" s="63" t="s">
        <v>50</v>
      </c>
      <c r="G13" s="63" t="s">
        <v>79</v>
      </c>
      <c r="H13" s="26"/>
      <c r="I13" s="170">
        <f>I14</f>
        <v>30</v>
      </c>
      <c r="J13" s="171">
        <f>J14</f>
        <v>10</v>
      </c>
      <c r="K13" s="171">
        <v>0</v>
      </c>
      <c r="L13" s="171">
        <f>L14</f>
        <v>0</v>
      </c>
      <c r="M13" s="171">
        <f>M14</f>
        <v>0</v>
      </c>
      <c r="N13" s="171">
        <v>10</v>
      </c>
      <c r="O13" s="186">
        <f>O14</f>
        <v>10</v>
      </c>
      <c r="P13" s="170">
        <f>P14</f>
        <v>0</v>
      </c>
    </row>
    <row r="14" spans="1:17" ht="32.25" thickBot="1" x14ac:dyDescent="0.3">
      <c r="A14" s="277"/>
      <c r="B14" s="271"/>
      <c r="C14" s="130" t="s">
        <v>12</v>
      </c>
      <c r="D14" s="138"/>
      <c r="E14" s="138"/>
      <c r="F14" s="138"/>
      <c r="G14" s="138"/>
      <c r="H14" s="138"/>
      <c r="I14" s="172">
        <f>SUM(J14:O14)</f>
        <v>30</v>
      </c>
      <c r="J14" s="173">
        <v>10</v>
      </c>
      <c r="K14" s="173">
        <v>0</v>
      </c>
      <c r="L14" s="173">
        <f>L16+L17</f>
        <v>0</v>
      </c>
      <c r="M14" s="173">
        <f>M16+M17</f>
        <v>0</v>
      </c>
      <c r="N14" s="173">
        <v>10</v>
      </c>
      <c r="O14" s="187">
        <v>10</v>
      </c>
      <c r="P14" s="197"/>
    </row>
    <row r="15" spans="1:17" ht="32.25" thickBot="1" x14ac:dyDescent="0.3">
      <c r="A15" s="278"/>
      <c r="B15" s="272"/>
      <c r="C15" s="132" t="s">
        <v>13</v>
      </c>
      <c r="D15" s="139" t="s">
        <v>14</v>
      </c>
      <c r="E15" s="139" t="s">
        <v>14</v>
      </c>
      <c r="F15" s="139" t="s">
        <v>14</v>
      </c>
      <c r="G15" s="139"/>
      <c r="H15" s="139" t="s">
        <v>14</v>
      </c>
      <c r="I15" s="174" t="s">
        <v>14</v>
      </c>
      <c r="J15" s="175" t="s">
        <v>14</v>
      </c>
      <c r="K15" s="175" t="s">
        <v>14</v>
      </c>
      <c r="L15" s="175" t="s">
        <v>14</v>
      </c>
      <c r="M15" s="175" t="s">
        <v>14</v>
      </c>
      <c r="N15" s="175" t="s">
        <v>14</v>
      </c>
      <c r="O15" s="188" t="s">
        <v>14</v>
      </c>
      <c r="P15" s="198"/>
    </row>
    <row r="16" spans="1:17" ht="31.5" x14ac:dyDescent="0.25">
      <c r="A16" s="248" t="s">
        <v>16</v>
      </c>
      <c r="B16" s="14" t="s">
        <v>101</v>
      </c>
      <c r="C16" s="14" t="s">
        <v>17</v>
      </c>
      <c r="D16" s="48">
        <v>923</v>
      </c>
      <c r="E16" s="16" t="s">
        <v>35</v>
      </c>
      <c r="F16" s="16" t="s">
        <v>53</v>
      </c>
      <c r="G16" s="16" t="s">
        <v>77</v>
      </c>
      <c r="H16" s="15">
        <v>200</v>
      </c>
      <c r="I16" s="176">
        <f>SUM(J16:O16)</f>
        <v>15</v>
      </c>
      <c r="J16" s="176">
        <v>5</v>
      </c>
      <c r="K16" s="176">
        <v>0</v>
      </c>
      <c r="L16" s="176">
        <v>0</v>
      </c>
      <c r="M16" s="176">
        <f>5-5</f>
        <v>0</v>
      </c>
      <c r="N16" s="176">
        <v>5</v>
      </c>
      <c r="O16" s="189">
        <v>5</v>
      </c>
      <c r="P16" s="199">
        <v>0</v>
      </c>
    </row>
    <row r="17" spans="1:16" ht="32.25" thickBot="1" x14ac:dyDescent="0.3">
      <c r="A17" s="250"/>
      <c r="B17" s="10" t="s">
        <v>100</v>
      </c>
      <c r="C17" s="10" t="s">
        <v>17</v>
      </c>
      <c r="D17" s="49">
        <v>923</v>
      </c>
      <c r="E17" s="18" t="s">
        <v>35</v>
      </c>
      <c r="F17" s="18" t="s">
        <v>52</v>
      </c>
      <c r="G17" s="18" t="s">
        <v>78</v>
      </c>
      <c r="H17" s="18" t="s">
        <v>36</v>
      </c>
      <c r="I17" s="177">
        <f>SUM(J17:O17)</f>
        <v>15</v>
      </c>
      <c r="J17" s="177">
        <v>5</v>
      </c>
      <c r="K17" s="177">
        <v>0</v>
      </c>
      <c r="L17" s="177">
        <v>0</v>
      </c>
      <c r="M17" s="177">
        <f>5-5</f>
        <v>0</v>
      </c>
      <c r="N17" s="177">
        <v>5</v>
      </c>
      <c r="O17" s="190">
        <v>5</v>
      </c>
      <c r="P17" s="200"/>
    </row>
    <row r="18" spans="1:16" ht="16.5" thickBot="1" x14ac:dyDescent="0.3">
      <c r="A18" s="273" t="s">
        <v>18</v>
      </c>
      <c r="B18" s="270" t="s">
        <v>58</v>
      </c>
      <c r="C18" s="24" t="s">
        <v>11</v>
      </c>
      <c r="D18" s="65" t="s">
        <v>37</v>
      </c>
      <c r="E18" s="63"/>
      <c r="F18" s="63" t="s">
        <v>51</v>
      </c>
      <c r="G18" s="63" t="s">
        <v>84</v>
      </c>
      <c r="H18" s="63"/>
      <c r="I18" s="171">
        <f t="shared" ref="I18:P18" si="1">I19</f>
        <v>4036.0876699999999</v>
      </c>
      <c r="J18" s="171">
        <f t="shared" si="1"/>
        <v>7.6</v>
      </c>
      <c r="K18" s="171">
        <f t="shared" si="1"/>
        <v>1047.5</v>
      </c>
      <c r="L18" s="171">
        <f t="shared" si="1"/>
        <v>2955</v>
      </c>
      <c r="M18" s="171">
        <f t="shared" si="1"/>
        <v>5.9876700000000014</v>
      </c>
      <c r="N18" s="171">
        <f t="shared" si="1"/>
        <v>10</v>
      </c>
      <c r="O18" s="186">
        <f t="shared" si="1"/>
        <v>10</v>
      </c>
      <c r="P18" s="208">
        <f t="shared" si="1"/>
        <v>0</v>
      </c>
    </row>
    <row r="19" spans="1:16" ht="32.25" thickBot="1" x14ac:dyDescent="0.3">
      <c r="A19" s="274"/>
      <c r="B19" s="271"/>
      <c r="C19" s="130" t="s">
        <v>12</v>
      </c>
      <c r="D19" s="130"/>
      <c r="E19" s="138"/>
      <c r="F19" s="138"/>
      <c r="G19" s="138"/>
      <c r="H19" s="138"/>
      <c r="I19" s="173">
        <f>SUM(J19:O19)</f>
        <v>4036.0876699999999</v>
      </c>
      <c r="J19" s="173">
        <v>7.6</v>
      </c>
      <c r="K19" s="173">
        <v>1047.5</v>
      </c>
      <c r="L19" s="173">
        <f>L21+L22</f>
        <v>2955</v>
      </c>
      <c r="M19" s="173">
        <f>M21+M22</f>
        <v>5.9876700000000014</v>
      </c>
      <c r="N19" s="173">
        <f>N21+N22</f>
        <v>10</v>
      </c>
      <c r="O19" s="187">
        <f>O21+O22</f>
        <v>10</v>
      </c>
      <c r="P19" s="198"/>
    </row>
    <row r="20" spans="1:16" ht="32.25" thickBot="1" x14ac:dyDescent="0.3">
      <c r="A20" s="275"/>
      <c r="B20" s="272"/>
      <c r="C20" s="132" t="s">
        <v>13</v>
      </c>
      <c r="D20" s="140" t="s">
        <v>14</v>
      </c>
      <c r="E20" s="139" t="s">
        <v>14</v>
      </c>
      <c r="F20" s="139" t="s">
        <v>14</v>
      </c>
      <c r="G20" s="139"/>
      <c r="H20" s="139" t="s">
        <v>14</v>
      </c>
      <c r="I20" s="175" t="s">
        <v>14</v>
      </c>
      <c r="J20" s="175" t="s">
        <v>14</v>
      </c>
      <c r="K20" s="175" t="s">
        <v>14</v>
      </c>
      <c r="L20" s="175" t="s">
        <v>14</v>
      </c>
      <c r="M20" s="175" t="s">
        <v>14</v>
      </c>
      <c r="N20" s="175" t="s">
        <v>14</v>
      </c>
      <c r="O20" s="188" t="s">
        <v>14</v>
      </c>
      <c r="P20" s="198"/>
    </row>
    <row r="21" spans="1:16" ht="32.25" thickBot="1" x14ac:dyDescent="0.3">
      <c r="A21" s="266" t="s">
        <v>16</v>
      </c>
      <c r="B21" s="14" t="s">
        <v>103</v>
      </c>
      <c r="C21" s="14" t="s">
        <v>27</v>
      </c>
      <c r="D21" s="50" t="s">
        <v>37</v>
      </c>
      <c r="E21" s="16" t="s">
        <v>35</v>
      </c>
      <c r="F21" s="16" t="s">
        <v>54</v>
      </c>
      <c r="G21" s="16" t="s">
        <v>82</v>
      </c>
      <c r="H21" s="16" t="s">
        <v>36</v>
      </c>
      <c r="I21" s="176">
        <f>SUM(J21:O21)</f>
        <v>27.6</v>
      </c>
      <c r="J21" s="176">
        <v>7.6</v>
      </c>
      <c r="K21" s="176">
        <v>0</v>
      </c>
      <c r="L21" s="176">
        <v>0</v>
      </c>
      <c r="M21" s="176">
        <f>5-5</f>
        <v>0</v>
      </c>
      <c r="N21" s="176">
        <v>10</v>
      </c>
      <c r="O21" s="189">
        <v>10</v>
      </c>
      <c r="P21" s="198"/>
    </row>
    <row r="22" spans="1:16" ht="16.5" thickBot="1" x14ac:dyDescent="0.3">
      <c r="A22" s="268"/>
      <c r="B22" s="10" t="s">
        <v>34</v>
      </c>
      <c r="C22" s="10" t="s">
        <v>27</v>
      </c>
      <c r="D22" s="51" t="s">
        <v>37</v>
      </c>
      <c r="E22" s="18" t="s">
        <v>41</v>
      </c>
      <c r="F22" s="18" t="s">
        <v>56</v>
      </c>
      <c r="G22" s="18" t="s">
        <v>83</v>
      </c>
      <c r="H22" s="18" t="s">
        <v>38</v>
      </c>
      <c r="I22" s="177">
        <f>SUM(J22:O22)</f>
        <v>4008.48767</v>
      </c>
      <c r="J22" s="177">
        <v>0</v>
      </c>
      <c r="K22" s="177">
        <v>1047.5</v>
      </c>
      <c r="L22" s="177">
        <v>2955</v>
      </c>
      <c r="M22" s="177">
        <f>50-44.01233</f>
        <v>5.9876700000000014</v>
      </c>
      <c r="N22" s="177">
        <v>0</v>
      </c>
      <c r="O22" s="190">
        <v>0</v>
      </c>
      <c r="P22" s="201"/>
    </row>
    <row r="23" spans="1:16" ht="15.75" x14ac:dyDescent="0.25">
      <c r="A23" s="273" t="s">
        <v>19</v>
      </c>
      <c r="B23" s="270" t="s">
        <v>59</v>
      </c>
      <c r="C23" s="24" t="s">
        <v>11</v>
      </c>
      <c r="D23" s="63" t="s">
        <v>37</v>
      </c>
      <c r="E23" s="63"/>
      <c r="F23" s="63" t="s">
        <v>55</v>
      </c>
      <c r="G23" s="63" t="s">
        <v>86</v>
      </c>
      <c r="H23" s="65"/>
      <c r="I23" s="171">
        <f>SUM(J23:P23)</f>
        <v>150.654</v>
      </c>
      <c r="J23" s="171">
        <f t="shared" ref="J23:P23" si="2">J24</f>
        <v>52</v>
      </c>
      <c r="K23" s="171">
        <f t="shared" si="2"/>
        <v>3.8</v>
      </c>
      <c r="L23" s="171">
        <f t="shared" si="2"/>
        <v>14.853999999999999</v>
      </c>
      <c r="M23" s="171">
        <f t="shared" si="2"/>
        <v>20</v>
      </c>
      <c r="N23" s="171">
        <f t="shared" si="2"/>
        <v>20</v>
      </c>
      <c r="O23" s="186">
        <f t="shared" si="2"/>
        <v>20</v>
      </c>
      <c r="P23" s="204">
        <f t="shared" si="2"/>
        <v>20</v>
      </c>
    </row>
    <row r="24" spans="1:16" ht="31.5" x14ac:dyDescent="0.25">
      <c r="A24" s="274"/>
      <c r="B24" s="271"/>
      <c r="C24" s="130" t="s">
        <v>12</v>
      </c>
      <c r="D24" s="138"/>
      <c r="E24" s="138"/>
      <c r="F24" s="138"/>
      <c r="G24" s="138"/>
      <c r="H24" s="130"/>
      <c r="I24" s="173">
        <f>SUM(J24:P24)</f>
        <v>150.654</v>
      </c>
      <c r="J24" s="173">
        <v>52</v>
      </c>
      <c r="K24" s="173">
        <v>3.8</v>
      </c>
      <c r="L24" s="173">
        <v>14.853999999999999</v>
      </c>
      <c r="M24" s="173">
        <f>M26</f>
        <v>20</v>
      </c>
      <c r="N24" s="173">
        <f>N26</f>
        <v>20</v>
      </c>
      <c r="O24" s="187">
        <f>O26</f>
        <v>20</v>
      </c>
      <c r="P24" s="172">
        <f>P26</f>
        <v>20</v>
      </c>
    </row>
    <row r="25" spans="1:16" ht="32.25" thickBot="1" x14ac:dyDescent="0.3">
      <c r="A25" s="275"/>
      <c r="B25" s="272"/>
      <c r="C25" s="132" t="s">
        <v>13</v>
      </c>
      <c r="D25" s="139"/>
      <c r="E25" s="139"/>
      <c r="F25" s="139"/>
      <c r="G25" s="139"/>
      <c r="H25" s="140"/>
      <c r="I25" s="175" t="s">
        <v>14</v>
      </c>
      <c r="J25" s="175" t="s">
        <v>14</v>
      </c>
      <c r="K25" s="175" t="s">
        <v>14</v>
      </c>
      <c r="L25" s="175" t="s">
        <v>14</v>
      </c>
      <c r="M25" s="175" t="s">
        <v>14</v>
      </c>
      <c r="N25" s="175" t="s">
        <v>14</v>
      </c>
      <c r="O25" s="188" t="s">
        <v>14</v>
      </c>
      <c r="P25" s="202"/>
    </row>
    <row r="26" spans="1:16" ht="79.5" thickBot="1" x14ac:dyDescent="0.3">
      <c r="A26" s="164" t="s">
        <v>16</v>
      </c>
      <c r="B26" s="13" t="s">
        <v>95</v>
      </c>
      <c r="C26" s="13" t="s">
        <v>57</v>
      </c>
      <c r="D26" s="19" t="s">
        <v>37</v>
      </c>
      <c r="E26" s="19" t="s">
        <v>35</v>
      </c>
      <c r="F26" s="19" t="s">
        <v>60</v>
      </c>
      <c r="G26" s="19" t="s">
        <v>85</v>
      </c>
      <c r="H26" s="19" t="s">
        <v>36</v>
      </c>
      <c r="I26" s="178">
        <f>SUM(J26:P26)</f>
        <v>150.654</v>
      </c>
      <c r="J26" s="178">
        <v>52</v>
      </c>
      <c r="K26" s="178">
        <v>3.8</v>
      </c>
      <c r="L26" s="178">
        <v>14.853999999999999</v>
      </c>
      <c r="M26" s="178">
        <v>20</v>
      </c>
      <c r="N26" s="178">
        <v>20</v>
      </c>
      <c r="O26" s="191">
        <v>20</v>
      </c>
      <c r="P26" s="206">
        <v>20</v>
      </c>
    </row>
    <row r="27" spans="1:16" ht="15.75" x14ac:dyDescent="0.25">
      <c r="A27" s="273" t="s">
        <v>20</v>
      </c>
      <c r="B27" s="270" t="s">
        <v>61</v>
      </c>
      <c r="C27" s="24" t="s">
        <v>21</v>
      </c>
      <c r="D27" s="63" t="s">
        <v>39</v>
      </c>
      <c r="E27" s="63"/>
      <c r="F27" s="63" t="s">
        <v>62</v>
      </c>
      <c r="G27" s="63" t="s">
        <v>88</v>
      </c>
      <c r="H27" s="63"/>
      <c r="I27" s="171">
        <f>I30</f>
        <v>34762.012999999999</v>
      </c>
      <c r="J27" s="171">
        <f>J30</f>
        <v>5163.2929999999997</v>
      </c>
      <c r="K27" s="171">
        <f>K30</f>
        <v>4814.5559999999996</v>
      </c>
      <c r="L27" s="171">
        <f t="shared" ref="L27:P27" si="3">L30</f>
        <v>4769.24</v>
      </c>
      <c r="M27" s="171">
        <f>M28</f>
        <v>4959.3670000000002</v>
      </c>
      <c r="N27" s="171">
        <f>N28</f>
        <v>5355.5569999999998</v>
      </c>
      <c r="O27" s="186">
        <f t="shared" si="3"/>
        <v>4850</v>
      </c>
      <c r="P27" s="204">
        <f t="shared" si="3"/>
        <v>4850</v>
      </c>
    </row>
    <row r="28" spans="1:16" ht="73.5" customHeight="1" x14ac:dyDescent="0.25">
      <c r="A28" s="274"/>
      <c r="B28" s="271"/>
      <c r="C28" s="136" t="s">
        <v>40</v>
      </c>
      <c r="D28" s="137"/>
      <c r="E28" s="137"/>
      <c r="F28" s="137"/>
      <c r="G28" s="131"/>
      <c r="H28" s="131"/>
      <c r="I28" s="173">
        <f>SUM(J28:P28)</f>
        <v>34762.012999999999</v>
      </c>
      <c r="J28" s="172">
        <f t="shared" ref="J28:P28" si="4">J30</f>
        <v>5163.2929999999997</v>
      </c>
      <c r="K28" s="172">
        <f t="shared" si="4"/>
        <v>4814.5559999999996</v>
      </c>
      <c r="L28" s="172">
        <f t="shared" si="4"/>
        <v>4769.24</v>
      </c>
      <c r="M28" s="172">
        <f t="shared" si="4"/>
        <v>4959.3670000000002</v>
      </c>
      <c r="N28" s="172">
        <f t="shared" si="4"/>
        <v>5355.5569999999998</v>
      </c>
      <c r="O28" s="192">
        <f t="shared" si="4"/>
        <v>4850</v>
      </c>
      <c r="P28" s="172">
        <f t="shared" si="4"/>
        <v>4850</v>
      </c>
    </row>
    <row r="29" spans="1:16" ht="30" customHeight="1" thickBot="1" x14ac:dyDescent="0.3">
      <c r="A29" s="275"/>
      <c r="B29" s="272"/>
      <c r="C29" s="132" t="s">
        <v>22</v>
      </c>
      <c r="D29" s="133"/>
      <c r="E29" s="133"/>
      <c r="F29" s="133"/>
      <c r="G29" s="133"/>
      <c r="H29" s="132"/>
      <c r="I29" s="175"/>
      <c r="J29" s="175"/>
      <c r="K29" s="175"/>
      <c r="L29" s="175"/>
      <c r="M29" s="175"/>
      <c r="N29" s="175"/>
      <c r="O29" s="188"/>
      <c r="P29" s="202"/>
    </row>
    <row r="30" spans="1:16" ht="32.25" thickBot="1" x14ac:dyDescent="0.3">
      <c r="A30" s="163" t="s">
        <v>23</v>
      </c>
      <c r="B30" s="13" t="s">
        <v>104</v>
      </c>
      <c r="C30" s="13" t="s">
        <v>64</v>
      </c>
      <c r="D30" s="19">
        <v>963</v>
      </c>
      <c r="E30" s="19" t="s">
        <v>41</v>
      </c>
      <c r="F30" s="19" t="s">
        <v>63</v>
      </c>
      <c r="G30" s="19" t="s">
        <v>87</v>
      </c>
      <c r="H30" s="19" t="s">
        <v>42</v>
      </c>
      <c r="I30" s="178">
        <f>SUM(J30:P30)</f>
        <v>34762.012999999999</v>
      </c>
      <c r="J30" s="178">
        <v>5163.2929999999997</v>
      </c>
      <c r="K30" s="178">
        <v>4814.5559999999996</v>
      </c>
      <c r="L30" s="178">
        <v>4769.24</v>
      </c>
      <c r="M30" s="178">
        <v>4959.3670000000002</v>
      </c>
      <c r="N30" s="178">
        <v>5355.5569999999998</v>
      </c>
      <c r="O30" s="191">
        <v>4850</v>
      </c>
      <c r="P30" s="203">
        <v>4850</v>
      </c>
    </row>
    <row r="31" spans="1:16" ht="15.75" x14ac:dyDescent="0.25">
      <c r="A31" s="273" t="s">
        <v>24</v>
      </c>
      <c r="B31" s="270" t="s">
        <v>65</v>
      </c>
      <c r="C31" s="24" t="s">
        <v>21</v>
      </c>
      <c r="D31" s="63" t="s">
        <v>43</v>
      </c>
      <c r="E31" s="63"/>
      <c r="F31" s="63" t="s">
        <v>66</v>
      </c>
      <c r="G31" s="63" t="s">
        <v>92</v>
      </c>
      <c r="H31" s="63"/>
      <c r="I31" s="171">
        <f>SUM(J31:P31)</f>
        <v>338866.55399999995</v>
      </c>
      <c r="J31" s="171">
        <f>J32</f>
        <v>68405.047999999995</v>
      </c>
      <c r="K31" s="171">
        <f t="shared" ref="K31:P31" si="5">K32</f>
        <v>47766.188999999998</v>
      </c>
      <c r="L31" s="171">
        <f t="shared" si="5"/>
        <v>55121.7</v>
      </c>
      <c r="M31" s="171">
        <f t="shared" si="5"/>
        <v>41771.68</v>
      </c>
      <c r="N31" s="171">
        <f t="shared" si="5"/>
        <v>50694.034999999996</v>
      </c>
      <c r="O31" s="186">
        <f t="shared" si="5"/>
        <v>37468.250999999997</v>
      </c>
      <c r="P31" s="205">
        <f t="shared" si="5"/>
        <v>37639.650999999998</v>
      </c>
    </row>
    <row r="32" spans="1:16" ht="30.75" customHeight="1" x14ac:dyDescent="0.25">
      <c r="A32" s="274"/>
      <c r="B32" s="271"/>
      <c r="C32" s="130" t="s">
        <v>74</v>
      </c>
      <c r="D32" s="134"/>
      <c r="E32" s="135"/>
      <c r="F32" s="135"/>
      <c r="G32" s="135"/>
      <c r="H32" s="135"/>
      <c r="I32" s="172">
        <f>SUM(J32:P32)</f>
        <v>338866.55399999995</v>
      </c>
      <c r="J32" s="172">
        <f>J34+J35+J36</f>
        <v>68405.047999999995</v>
      </c>
      <c r="K32" s="172">
        <f>K34+K35+K36</f>
        <v>47766.188999999998</v>
      </c>
      <c r="L32" s="172">
        <f>L34+L35+L36</f>
        <v>55121.7</v>
      </c>
      <c r="M32" s="172">
        <f>SUM(M34:M37)</f>
        <v>41771.68</v>
      </c>
      <c r="N32" s="192">
        <f>SUM(N34:N37)</f>
        <v>50694.034999999996</v>
      </c>
      <c r="O32" s="192">
        <f>SUM(O34:O37)</f>
        <v>37468.250999999997</v>
      </c>
      <c r="P32" s="172">
        <f>SUM(P34:P37)</f>
        <v>37639.650999999998</v>
      </c>
    </row>
    <row r="33" spans="1:16" ht="16.5" thickBot="1" x14ac:dyDescent="0.3">
      <c r="A33" s="275"/>
      <c r="B33" s="272"/>
      <c r="C33" s="132" t="s">
        <v>22</v>
      </c>
      <c r="D33" s="133"/>
      <c r="E33" s="133"/>
      <c r="F33" s="133"/>
      <c r="G33" s="133"/>
      <c r="H33" s="133"/>
      <c r="I33" s="175"/>
      <c r="J33" s="175"/>
      <c r="K33" s="175"/>
      <c r="L33" s="175"/>
      <c r="M33" s="175"/>
      <c r="N33" s="175"/>
      <c r="O33" s="188"/>
      <c r="P33" s="207"/>
    </row>
    <row r="34" spans="1:16" ht="15.75" x14ac:dyDescent="0.25">
      <c r="A34" s="255" t="s">
        <v>25</v>
      </c>
      <c r="B34" s="14" t="s">
        <v>98</v>
      </c>
      <c r="C34" s="255" t="s">
        <v>26</v>
      </c>
      <c r="D34" s="16" t="s">
        <v>43</v>
      </c>
      <c r="E34" s="16" t="s">
        <v>45</v>
      </c>
      <c r="F34" s="16" t="s">
        <v>67</v>
      </c>
      <c r="G34" s="16" t="s">
        <v>90</v>
      </c>
      <c r="H34" s="16" t="s">
        <v>44</v>
      </c>
      <c r="I34" s="176">
        <f>J34+K34+L34+M34+N34+O34+P34</f>
        <v>232724.99200000003</v>
      </c>
      <c r="J34" s="176">
        <v>58636.563999999998</v>
      </c>
      <c r="K34" s="176">
        <v>37372.307999999997</v>
      </c>
      <c r="L34" s="176">
        <v>44314.086000000003</v>
      </c>
      <c r="M34" s="176">
        <v>20922.007000000001</v>
      </c>
      <c r="N34" s="176">
        <v>29339.726999999999</v>
      </c>
      <c r="O34" s="189">
        <v>24414.3</v>
      </c>
      <c r="P34" s="211">
        <v>17726</v>
      </c>
    </row>
    <row r="35" spans="1:16" ht="15.75" x14ac:dyDescent="0.25">
      <c r="A35" s="258"/>
      <c r="B35" s="7" t="s">
        <v>97</v>
      </c>
      <c r="C35" s="258"/>
      <c r="D35" s="28" t="s">
        <v>43</v>
      </c>
      <c r="E35" s="28" t="s">
        <v>46</v>
      </c>
      <c r="F35" s="28" t="s">
        <v>69</v>
      </c>
      <c r="G35" s="28" t="s">
        <v>91</v>
      </c>
      <c r="H35" s="28" t="s">
        <v>42</v>
      </c>
      <c r="I35" s="179">
        <f>SUM(J35:P35)</f>
        <v>72043.437999999995</v>
      </c>
      <c r="J35" s="180">
        <v>9115.2839999999997</v>
      </c>
      <c r="K35" s="180">
        <v>9740.6810000000005</v>
      </c>
      <c r="L35" s="180">
        <v>10154.414000000001</v>
      </c>
      <c r="M35" s="180">
        <v>10383.349</v>
      </c>
      <c r="N35" s="180">
        <v>11801.608</v>
      </c>
      <c r="O35" s="193">
        <v>10404.050999999999</v>
      </c>
      <c r="P35" s="179">
        <v>10444.050999999999</v>
      </c>
    </row>
    <row r="36" spans="1:16" ht="48" thickBot="1" x14ac:dyDescent="0.3">
      <c r="A36" s="258"/>
      <c r="B36" s="10" t="s">
        <v>96</v>
      </c>
      <c r="C36" s="258"/>
      <c r="D36" s="31">
        <v>992</v>
      </c>
      <c r="E36" s="127">
        <v>1401</v>
      </c>
      <c r="F36" s="127" t="s">
        <v>68</v>
      </c>
      <c r="G36" s="127" t="s">
        <v>89</v>
      </c>
      <c r="H36" s="127">
        <v>500</v>
      </c>
      <c r="I36" s="179">
        <f>SUM(J36:P36)</f>
        <v>4381.3</v>
      </c>
      <c r="J36" s="180">
        <v>653.20000000000005</v>
      </c>
      <c r="K36" s="180">
        <v>653.20000000000005</v>
      </c>
      <c r="L36" s="180">
        <v>653.20000000000005</v>
      </c>
      <c r="M36" s="180">
        <v>632.5</v>
      </c>
      <c r="N36" s="180">
        <v>612.70000000000005</v>
      </c>
      <c r="O36" s="193">
        <v>595.9</v>
      </c>
      <c r="P36" s="210">
        <v>580.6</v>
      </c>
    </row>
    <row r="37" spans="1:16" ht="32.25" thickBot="1" x14ac:dyDescent="0.3">
      <c r="A37" s="256"/>
      <c r="B37" s="10" t="s">
        <v>108</v>
      </c>
      <c r="C37" s="256"/>
      <c r="D37" s="2">
        <v>992</v>
      </c>
      <c r="E37" s="2">
        <v>1401</v>
      </c>
      <c r="F37" s="2"/>
      <c r="G37" s="2" t="s">
        <v>107</v>
      </c>
      <c r="H37" s="2">
        <v>500</v>
      </c>
      <c r="I37" s="179">
        <f>SUM(J37:P37)</f>
        <v>29716.824000000001</v>
      </c>
      <c r="J37" s="181">
        <v>0</v>
      </c>
      <c r="K37" s="181">
        <v>0</v>
      </c>
      <c r="L37" s="181">
        <v>0</v>
      </c>
      <c r="M37" s="181">
        <v>9833.8240000000005</v>
      </c>
      <c r="N37" s="181">
        <v>8940</v>
      </c>
      <c r="O37" s="194">
        <v>2054</v>
      </c>
      <c r="P37" s="212">
        <v>8889</v>
      </c>
    </row>
    <row r="38" spans="1:16" ht="15.75" x14ac:dyDescent="0.25">
      <c r="A38" s="273" t="s">
        <v>29</v>
      </c>
      <c r="B38" s="270" t="s">
        <v>70</v>
      </c>
      <c r="C38" s="24" t="s">
        <v>21</v>
      </c>
      <c r="D38" s="63" t="s">
        <v>37</v>
      </c>
      <c r="E38" s="63"/>
      <c r="F38" s="63" t="s">
        <v>71</v>
      </c>
      <c r="G38" s="63" t="s">
        <v>94</v>
      </c>
      <c r="H38" s="65"/>
      <c r="I38" s="170">
        <f>SUM(J38:P38)</f>
        <v>207681.20600000001</v>
      </c>
      <c r="J38" s="171">
        <f>J41</f>
        <v>24982.33</v>
      </c>
      <c r="K38" s="171">
        <f>K41</f>
        <v>29366.63</v>
      </c>
      <c r="L38" s="171">
        <f t="shared" ref="L38:P38" si="6">L41</f>
        <v>28046.802</v>
      </c>
      <c r="M38" s="171">
        <f t="shared" si="6"/>
        <v>28423.813999999998</v>
      </c>
      <c r="N38" s="171">
        <f t="shared" si="6"/>
        <v>36396.135999999999</v>
      </c>
      <c r="O38" s="186">
        <f t="shared" si="6"/>
        <v>30235.246999999999</v>
      </c>
      <c r="P38" s="204">
        <f t="shared" si="6"/>
        <v>30230.246999999999</v>
      </c>
    </row>
    <row r="39" spans="1:16" ht="28.5" customHeight="1" x14ac:dyDescent="0.25">
      <c r="A39" s="274"/>
      <c r="B39" s="271"/>
      <c r="C39" s="130" t="s">
        <v>73</v>
      </c>
      <c r="D39" s="131"/>
      <c r="E39" s="131"/>
      <c r="F39" s="131"/>
      <c r="G39" s="131"/>
      <c r="H39" s="131"/>
      <c r="I39" s="172">
        <f>SUM(J39:P39)</f>
        <v>207681.20600000001</v>
      </c>
      <c r="J39" s="172">
        <f t="shared" ref="J39:P39" si="7">J41</f>
        <v>24982.33</v>
      </c>
      <c r="K39" s="172">
        <f t="shared" si="7"/>
        <v>29366.63</v>
      </c>
      <c r="L39" s="172">
        <f t="shared" si="7"/>
        <v>28046.802</v>
      </c>
      <c r="M39" s="172">
        <f t="shared" si="7"/>
        <v>28423.813999999998</v>
      </c>
      <c r="N39" s="172">
        <f t="shared" si="7"/>
        <v>36396.135999999999</v>
      </c>
      <c r="O39" s="192">
        <f t="shared" si="7"/>
        <v>30235.246999999999</v>
      </c>
      <c r="P39" s="172">
        <f t="shared" si="7"/>
        <v>30230.246999999999</v>
      </c>
    </row>
    <row r="40" spans="1:16" ht="16.5" thickBot="1" x14ac:dyDescent="0.3">
      <c r="A40" s="275"/>
      <c r="B40" s="272"/>
      <c r="C40" s="132" t="s">
        <v>22</v>
      </c>
      <c r="D40" s="133"/>
      <c r="E40" s="133"/>
      <c r="F40" s="133"/>
      <c r="G40" s="133"/>
      <c r="H40" s="132"/>
      <c r="I40" s="175"/>
      <c r="J40" s="175"/>
      <c r="K40" s="175"/>
      <c r="L40" s="175"/>
      <c r="M40" s="175"/>
      <c r="N40" s="175"/>
      <c r="O40" s="188"/>
      <c r="P40" s="202"/>
    </row>
    <row r="41" spans="1:16" ht="38.25" customHeight="1" thickBot="1" x14ac:dyDescent="0.3">
      <c r="A41" s="164" t="s">
        <v>28</v>
      </c>
      <c r="B41" s="13" t="s">
        <v>99</v>
      </c>
      <c r="C41" s="13" t="s">
        <v>30</v>
      </c>
      <c r="D41" s="19">
        <v>923</v>
      </c>
      <c r="E41" s="19" t="s">
        <v>35</v>
      </c>
      <c r="F41" s="19" t="s">
        <v>72</v>
      </c>
      <c r="G41" s="54" t="s">
        <v>93</v>
      </c>
      <c r="H41" s="55" t="s">
        <v>42</v>
      </c>
      <c r="I41" s="182">
        <f>SUM(J41:P41)</f>
        <v>207681.20600000001</v>
      </c>
      <c r="J41" s="183">
        <v>24982.33</v>
      </c>
      <c r="K41" s="183">
        <v>29366.63</v>
      </c>
      <c r="L41" s="183">
        <v>28046.802</v>
      </c>
      <c r="M41" s="183">
        <v>28423.813999999998</v>
      </c>
      <c r="N41" s="183">
        <v>36396.135999999999</v>
      </c>
      <c r="O41" s="195">
        <v>30235.246999999999</v>
      </c>
      <c r="P41" s="206">
        <v>30230.246999999999</v>
      </c>
    </row>
  </sheetData>
  <mergeCells count="32">
    <mergeCell ref="A34:A37"/>
    <mergeCell ref="C34:C37"/>
    <mergeCell ref="A38:A40"/>
    <mergeCell ref="B38:B40"/>
    <mergeCell ref="A23:A25"/>
    <mergeCell ref="B23:B25"/>
    <mergeCell ref="A27:A29"/>
    <mergeCell ref="B27:B29"/>
    <mergeCell ref="A31:A33"/>
    <mergeCell ref="B31:B33"/>
    <mergeCell ref="A21:A22"/>
    <mergeCell ref="D9:D10"/>
    <mergeCell ref="F9:G9"/>
    <mergeCell ref="H9:H10"/>
    <mergeCell ref="I9:I10"/>
    <mergeCell ref="A13:A15"/>
    <mergeCell ref="B13:B15"/>
    <mergeCell ref="A16:A17"/>
    <mergeCell ref="A18:A20"/>
    <mergeCell ref="B18:B20"/>
    <mergeCell ref="J9:P9"/>
    <mergeCell ref="F11:G11"/>
    <mergeCell ref="A1:N1"/>
    <mergeCell ref="A2:N2"/>
    <mergeCell ref="A3:N3"/>
    <mergeCell ref="A5:L5"/>
    <mergeCell ref="A6:L6"/>
    <mergeCell ref="A8:A10"/>
    <mergeCell ref="B8:B10"/>
    <mergeCell ref="C8:C10"/>
    <mergeCell ref="D8:H8"/>
    <mergeCell ref="I8:P8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P41"/>
  <sheetViews>
    <sheetView tabSelected="1" zoomScale="75" zoomScaleNormal="75" workbookViewId="0">
      <selection activeCell="P15" sqref="P15:P16"/>
    </sheetView>
  </sheetViews>
  <sheetFormatPr defaultRowHeight="15" x14ac:dyDescent="0.25"/>
  <cols>
    <col min="1" max="1" width="30.28515625" style="32" customWidth="1"/>
    <col min="2" max="2" width="56.85546875" style="32" customWidth="1"/>
    <col min="3" max="3" width="41.7109375" style="32" customWidth="1"/>
    <col min="4" max="4" width="9.85546875" style="32" customWidth="1"/>
    <col min="5" max="5" width="9.140625" style="32"/>
    <col min="6" max="6" width="13.7109375" style="32" customWidth="1"/>
    <col min="7" max="7" width="18.7109375" style="32" customWidth="1"/>
    <col min="8" max="8" width="15.28515625" style="32" customWidth="1"/>
    <col min="9" max="9" width="13.7109375" style="32" customWidth="1"/>
    <col min="10" max="10" width="16.28515625" style="32" customWidth="1"/>
    <col min="11" max="11" width="13" style="32" customWidth="1"/>
    <col min="12" max="13" width="16.140625" style="32" customWidth="1"/>
    <col min="14" max="15" width="13.85546875" style="32" customWidth="1"/>
    <col min="16" max="16" width="15" style="32" customWidth="1"/>
    <col min="17" max="16384" width="9.140625" style="32"/>
  </cols>
  <sheetData>
    <row r="1" spans="1:16" ht="15.75" x14ac:dyDescent="0.25">
      <c r="A1" s="254" t="s">
        <v>33</v>
      </c>
      <c r="B1" s="254"/>
      <c r="C1" s="254"/>
      <c r="D1" s="254"/>
      <c r="E1" s="254"/>
      <c r="F1" s="254"/>
      <c r="G1" s="254"/>
      <c r="H1" s="254"/>
      <c r="I1" s="254"/>
      <c r="J1" s="254"/>
      <c r="K1" s="254"/>
      <c r="L1" s="254"/>
      <c r="M1" s="254"/>
      <c r="N1" s="254"/>
    </row>
    <row r="2" spans="1:16" ht="15.75" x14ac:dyDescent="0.25">
      <c r="A2" s="254" t="s">
        <v>0</v>
      </c>
      <c r="B2" s="254"/>
      <c r="C2" s="254"/>
      <c r="D2" s="254"/>
      <c r="E2" s="254"/>
      <c r="F2" s="254"/>
      <c r="G2" s="254"/>
      <c r="H2" s="254"/>
      <c r="I2" s="254"/>
      <c r="J2" s="254"/>
      <c r="K2" s="254"/>
      <c r="L2" s="254"/>
      <c r="M2" s="254"/>
      <c r="N2" s="254"/>
    </row>
    <row r="3" spans="1:16" ht="15.75" x14ac:dyDescent="0.25">
      <c r="A3" s="254" t="s">
        <v>111</v>
      </c>
      <c r="B3" s="254"/>
      <c r="C3" s="254"/>
      <c r="D3" s="254"/>
      <c r="E3" s="254"/>
      <c r="F3" s="254"/>
      <c r="G3" s="254"/>
      <c r="H3" s="254"/>
      <c r="I3" s="254"/>
      <c r="J3" s="254"/>
      <c r="K3" s="254"/>
      <c r="L3" s="254"/>
      <c r="M3" s="254"/>
      <c r="N3" s="254"/>
    </row>
    <row r="4" spans="1:16" ht="15.75" x14ac:dyDescent="0.25">
      <c r="A4" s="217"/>
    </row>
    <row r="5" spans="1:16" ht="15.75" x14ac:dyDescent="0.25">
      <c r="A5" s="254" t="s">
        <v>31</v>
      </c>
      <c r="B5" s="254"/>
      <c r="C5" s="254"/>
      <c r="D5" s="254"/>
      <c r="E5" s="254"/>
      <c r="F5" s="254"/>
      <c r="G5" s="254"/>
      <c r="H5" s="254"/>
      <c r="I5" s="254"/>
      <c r="J5" s="254"/>
      <c r="K5" s="254"/>
      <c r="L5" s="254"/>
      <c r="M5" s="217"/>
    </row>
    <row r="6" spans="1:16" ht="15.75" x14ac:dyDescent="0.25">
      <c r="A6" s="257" t="s">
        <v>1</v>
      </c>
      <c r="B6" s="257"/>
      <c r="C6" s="257"/>
      <c r="D6" s="257"/>
      <c r="E6" s="257"/>
      <c r="F6" s="257"/>
      <c r="G6" s="257"/>
      <c r="H6" s="257"/>
      <c r="I6" s="257"/>
      <c r="J6" s="257"/>
      <c r="K6" s="257"/>
      <c r="L6" s="257"/>
      <c r="M6" s="218"/>
    </row>
    <row r="7" spans="1:16" ht="16.5" thickBot="1" x14ac:dyDescent="0.3">
      <c r="A7" s="33"/>
    </row>
    <row r="8" spans="1:16" ht="16.5" customHeight="1" thickBot="1" x14ac:dyDescent="0.3">
      <c r="A8" s="255" t="s">
        <v>2</v>
      </c>
      <c r="B8" s="255" t="s">
        <v>3</v>
      </c>
      <c r="C8" s="255" t="s">
        <v>4</v>
      </c>
      <c r="D8" s="251" t="s">
        <v>5</v>
      </c>
      <c r="E8" s="252"/>
      <c r="F8" s="252"/>
      <c r="G8" s="252"/>
      <c r="H8" s="253"/>
      <c r="I8" s="281" t="s">
        <v>6</v>
      </c>
      <c r="J8" s="282"/>
      <c r="K8" s="282"/>
      <c r="L8" s="282"/>
      <c r="M8" s="282"/>
      <c r="N8" s="282"/>
      <c r="O8" s="282"/>
      <c r="P8" s="283"/>
    </row>
    <row r="9" spans="1:16" ht="16.5" customHeight="1" thickBot="1" x14ac:dyDescent="0.3">
      <c r="A9" s="258"/>
      <c r="B9" s="258"/>
      <c r="C9" s="258"/>
      <c r="D9" s="255" t="s">
        <v>7</v>
      </c>
      <c r="E9" s="2" t="s">
        <v>8</v>
      </c>
      <c r="F9" s="262" t="s">
        <v>47</v>
      </c>
      <c r="G9" s="263"/>
      <c r="H9" s="255" t="s">
        <v>48</v>
      </c>
      <c r="I9" s="256" t="s">
        <v>21</v>
      </c>
      <c r="J9" s="251" t="s">
        <v>49</v>
      </c>
      <c r="K9" s="252"/>
      <c r="L9" s="252"/>
      <c r="M9" s="252"/>
      <c r="N9" s="252"/>
      <c r="O9" s="252"/>
      <c r="P9" s="280"/>
    </row>
    <row r="10" spans="1:16" ht="16.5" thickBot="1" x14ac:dyDescent="0.3">
      <c r="A10" s="256"/>
      <c r="B10" s="256"/>
      <c r="C10" s="256"/>
      <c r="D10" s="256"/>
      <c r="E10" s="3" t="s">
        <v>9</v>
      </c>
      <c r="F10" s="43" t="s">
        <v>75</v>
      </c>
      <c r="G10" s="43" t="s">
        <v>76</v>
      </c>
      <c r="H10" s="256"/>
      <c r="I10" s="269"/>
      <c r="J10" s="243">
        <v>2014</v>
      </c>
      <c r="K10" s="243">
        <v>2015</v>
      </c>
      <c r="L10" s="244">
        <v>2016</v>
      </c>
      <c r="M10" s="243">
        <v>2017</v>
      </c>
      <c r="N10" s="243">
        <v>2018</v>
      </c>
      <c r="O10" s="243">
        <v>2019</v>
      </c>
      <c r="P10" s="236">
        <v>2020</v>
      </c>
    </row>
    <row r="11" spans="1:16" s="34" customFormat="1" ht="15.75" customHeight="1" thickBot="1" x14ac:dyDescent="0.25">
      <c r="A11" s="5">
        <v>1</v>
      </c>
      <c r="B11" s="6">
        <v>2</v>
      </c>
      <c r="C11" s="6">
        <v>3</v>
      </c>
      <c r="D11" s="6">
        <v>4</v>
      </c>
      <c r="E11" s="6">
        <v>5</v>
      </c>
      <c r="F11" s="264">
        <v>6</v>
      </c>
      <c r="G11" s="265"/>
      <c r="H11" s="6">
        <v>7</v>
      </c>
      <c r="I11" s="6">
        <v>8</v>
      </c>
      <c r="J11" s="6">
        <v>9</v>
      </c>
      <c r="K11" s="6">
        <v>10</v>
      </c>
      <c r="L11" s="6">
        <v>11</v>
      </c>
      <c r="M11" s="6">
        <v>12</v>
      </c>
      <c r="N11" s="6">
        <v>13</v>
      </c>
      <c r="O11" s="6">
        <v>14</v>
      </c>
      <c r="P11" s="220">
        <v>15</v>
      </c>
    </row>
    <row r="12" spans="1:16" ht="42" customHeight="1" thickBot="1" x14ac:dyDescent="0.3">
      <c r="A12" s="141" t="s">
        <v>10</v>
      </c>
      <c r="B12" s="142" t="s">
        <v>32</v>
      </c>
      <c r="C12" s="143" t="s">
        <v>11</v>
      </c>
      <c r="D12" s="144"/>
      <c r="E12" s="144"/>
      <c r="F12" s="238" t="s">
        <v>80</v>
      </c>
      <c r="G12" s="238" t="s">
        <v>81</v>
      </c>
      <c r="H12" s="239"/>
      <c r="I12" s="240">
        <f>SUM(J12:P12)</f>
        <v>604164.27967000008</v>
      </c>
      <c r="J12" s="241">
        <f t="shared" ref="J12:O12" si="0">J13+J18+J23+J27+J31+J38</f>
        <v>98620.270999999993</v>
      </c>
      <c r="K12" s="241">
        <f t="shared" si="0"/>
        <v>82998.675000000003</v>
      </c>
      <c r="L12" s="241">
        <f>L13+L18+L23+L27+L31+L38</f>
        <v>90907.59599999999</v>
      </c>
      <c r="M12" s="241">
        <f t="shared" si="0"/>
        <v>75180.848670000007</v>
      </c>
      <c r="N12" s="242">
        <f t="shared" si="0"/>
        <v>89849.059000000008</v>
      </c>
      <c r="O12" s="242">
        <f t="shared" si="0"/>
        <v>87678.866000000009</v>
      </c>
      <c r="P12" s="237">
        <f>P13+P18+P23+P27+P31+P38</f>
        <v>78928.964000000007</v>
      </c>
    </row>
    <row r="13" spans="1:16" ht="15.75" x14ac:dyDescent="0.25">
      <c r="A13" s="276" t="s">
        <v>15</v>
      </c>
      <c r="B13" s="270" t="s">
        <v>102</v>
      </c>
      <c r="C13" s="24" t="s">
        <v>11</v>
      </c>
      <c r="D13" s="26">
        <v>923</v>
      </c>
      <c r="E13" s="26"/>
      <c r="F13" s="63" t="s">
        <v>50</v>
      </c>
      <c r="G13" s="63" t="s">
        <v>79</v>
      </c>
      <c r="H13" s="26"/>
      <c r="I13" s="170">
        <f>I14</f>
        <v>20</v>
      </c>
      <c r="J13" s="171">
        <f>J14</f>
        <v>10</v>
      </c>
      <c r="K13" s="171">
        <v>0</v>
      </c>
      <c r="L13" s="171">
        <f>L14</f>
        <v>0</v>
      </c>
      <c r="M13" s="171">
        <f>M14</f>
        <v>0</v>
      </c>
      <c r="N13" s="171">
        <v>0</v>
      </c>
      <c r="O13" s="170">
        <f>O14</f>
        <v>10</v>
      </c>
      <c r="P13" s="221">
        <f>P14</f>
        <v>0</v>
      </c>
    </row>
    <row r="14" spans="1:16" ht="31.5" x14ac:dyDescent="0.25">
      <c r="A14" s="277"/>
      <c r="B14" s="271"/>
      <c r="C14" s="130" t="s">
        <v>12</v>
      </c>
      <c r="D14" s="138"/>
      <c r="E14" s="138"/>
      <c r="F14" s="138"/>
      <c r="G14" s="138"/>
      <c r="H14" s="138"/>
      <c r="I14" s="172">
        <f>SUM(J14:O14)</f>
        <v>20</v>
      </c>
      <c r="J14" s="173">
        <v>10</v>
      </c>
      <c r="K14" s="173">
        <v>0</v>
      </c>
      <c r="L14" s="173">
        <f>L16+L17</f>
        <v>0</v>
      </c>
      <c r="M14" s="173">
        <f>M16+M17</f>
        <v>0</v>
      </c>
      <c r="N14" s="173">
        <v>0</v>
      </c>
      <c r="O14" s="172">
        <v>10</v>
      </c>
      <c r="P14" s="192">
        <v>0</v>
      </c>
    </row>
    <row r="15" spans="1:16" ht="32.25" thickBot="1" x14ac:dyDescent="0.3">
      <c r="A15" s="278"/>
      <c r="B15" s="272"/>
      <c r="C15" s="132" t="s">
        <v>13</v>
      </c>
      <c r="D15" s="139" t="s">
        <v>14</v>
      </c>
      <c r="E15" s="139" t="s">
        <v>14</v>
      </c>
      <c r="F15" s="139" t="s">
        <v>14</v>
      </c>
      <c r="G15" s="139"/>
      <c r="H15" s="139" t="s">
        <v>14</v>
      </c>
      <c r="I15" s="174" t="s">
        <v>14</v>
      </c>
      <c r="J15" s="175" t="s">
        <v>14</v>
      </c>
      <c r="K15" s="175" t="s">
        <v>14</v>
      </c>
      <c r="L15" s="175" t="s">
        <v>14</v>
      </c>
      <c r="M15" s="175" t="s">
        <v>14</v>
      </c>
      <c r="N15" s="175" t="s">
        <v>14</v>
      </c>
      <c r="O15" s="174" t="s">
        <v>14</v>
      </c>
      <c r="P15" s="222" t="s">
        <v>14</v>
      </c>
    </row>
    <row r="16" spans="1:16" ht="31.5" x14ac:dyDescent="0.25">
      <c r="A16" s="248" t="s">
        <v>16</v>
      </c>
      <c r="B16" s="14" t="s">
        <v>101</v>
      </c>
      <c r="C16" s="14" t="s">
        <v>17</v>
      </c>
      <c r="D16" s="48">
        <v>923</v>
      </c>
      <c r="E16" s="16" t="s">
        <v>35</v>
      </c>
      <c r="F16" s="16" t="s">
        <v>53</v>
      </c>
      <c r="G16" s="16" t="s">
        <v>77</v>
      </c>
      <c r="H16" s="15">
        <v>200</v>
      </c>
      <c r="I16" s="176">
        <f>SUM(J16:O16)</f>
        <v>10</v>
      </c>
      <c r="J16" s="176">
        <v>5</v>
      </c>
      <c r="K16" s="176">
        <v>0</v>
      </c>
      <c r="L16" s="176">
        <v>0</v>
      </c>
      <c r="M16" s="176">
        <f>5-5</f>
        <v>0</v>
      </c>
      <c r="N16" s="176">
        <v>0</v>
      </c>
      <c r="O16" s="189">
        <v>5</v>
      </c>
      <c r="P16" s="223">
        <v>0</v>
      </c>
    </row>
    <row r="17" spans="1:16" ht="32.25" thickBot="1" x14ac:dyDescent="0.3">
      <c r="A17" s="250"/>
      <c r="B17" s="10" t="s">
        <v>100</v>
      </c>
      <c r="C17" s="10" t="s">
        <v>17</v>
      </c>
      <c r="D17" s="49">
        <v>923</v>
      </c>
      <c r="E17" s="18" t="s">
        <v>35</v>
      </c>
      <c r="F17" s="18" t="s">
        <v>52</v>
      </c>
      <c r="G17" s="18" t="s">
        <v>78</v>
      </c>
      <c r="H17" s="18" t="s">
        <v>36</v>
      </c>
      <c r="I17" s="177">
        <f>SUM(J17:O17)</f>
        <v>10</v>
      </c>
      <c r="J17" s="177">
        <v>5</v>
      </c>
      <c r="K17" s="177">
        <v>0</v>
      </c>
      <c r="L17" s="177">
        <v>0</v>
      </c>
      <c r="M17" s="177">
        <f>5-5</f>
        <v>0</v>
      </c>
      <c r="N17" s="177">
        <v>0</v>
      </c>
      <c r="O17" s="190">
        <v>5</v>
      </c>
      <c r="P17" s="223">
        <v>0</v>
      </c>
    </row>
    <row r="18" spans="1:16" ht="15.75" x14ac:dyDescent="0.25">
      <c r="A18" s="273" t="s">
        <v>18</v>
      </c>
      <c r="B18" s="270" t="s">
        <v>58</v>
      </c>
      <c r="C18" s="24" t="s">
        <v>11</v>
      </c>
      <c r="D18" s="65" t="s">
        <v>37</v>
      </c>
      <c r="E18" s="63"/>
      <c r="F18" s="63" t="s">
        <v>51</v>
      </c>
      <c r="G18" s="63" t="s">
        <v>84</v>
      </c>
      <c r="H18" s="63"/>
      <c r="I18" s="171">
        <f t="shared" ref="I18:P18" si="1">I19</f>
        <v>4026.0876699999999</v>
      </c>
      <c r="J18" s="171">
        <f t="shared" si="1"/>
        <v>7.6</v>
      </c>
      <c r="K18" s="171">
        <f t="shared" si="1"/>
        <v>1047.5</v>
      </c>
      <c r="L18" s="171">
        <f t="shared" si="1"/>
        <v>2955</v>
      </c>
      <c r="M18" s="171">
        <f t="shared" si="1"/>
        <v>5.9876700000000014</v>
      </c>
      <c r="N18" s="171">
        <f t="shared" si="1"/>
        <v>0</v>
      </c>
      <c r="O18" s="170">
        <f t="shared" si="1"/>
        <v>10</v>
      </c>
      <c r="P18" s="221">
        <f t="shared" si="1"/>
        <v>0</v>
      </c>
    </row>
    <row r="19" spans="1:16" ht="31.5" x14ac:dyDescent="0.25">
      <c r="A19" s="274"/>
      <c r="B19" s="271"/>
      <c r="C19" s="130" t="s">
        <v>12</v>
      </c>
      <c r="D19" s="130"/>
      <c r="E19" s="138"/>
      <c r="F19" s="138"/>
      <c r="G19" s="138"/>
      <c r="H19" s="138"/>
      <c r="I19" s="173">
        <f>SUM(J19:O19)</f>
        <v>4026.0876699999999</v>
      </c>
      <c r="J19" s="173">
        <v>7.6</v>
      </c>
      <c r="K19" s="173">
        <v>1047.5</v>
      </c>
      <c r="L19" s="173">
        <f t="shared" ref="L19:P19" si="2">L21+L22</f>
        <v>2955</v>
      </c>
      <c r="M19" s="173">
        <f t="shared" si="2"/>
        <v>5.9876700000000014</v>
      </c>
      <c r="N19" s="173">
        <f t="shared" si="2"/>
        <v>0</v>
      </c>
      <c r="O19" s="172">
        <f t="shared" si="2"/>
        <v>10</v>
      </c>
      <c r="P19" s="192">
        <f t="shared" si="2"/>
        <v>0</v>
      </c>
    </row>
    <row r="20" spans="1:16" ht="32.25" thickBot="1" x14ac:dyDescent="0.3">
      <c r="A20" s="275"/>
      <c r="B20" s="272"/>
      <c r="C20" s="132" t="s">
        <v>13</v>
      </c>
      <c r="D20" s="140" t="s">
        <v>14</v>
      </c>
      <c r="E20" s="139" t="s">
        <v>14</v>
      </c>
      <c r="F20" s="139" t="s">
        <v>14</v>
      </c>
      <c r="G20" s="139"/>
      <c r="H20" s="139" t="s">
        <v>14</v>
      </c>
      <c r="I20" s="175" t="s">
        <v>14</v>
      </c>
      <c r="J20" s="175" t="s">
        <v>14</v>
      </c>
      <c r="K20" s="175" t="s">
        <v>14</v>
      </c>
      <c r="L20" s="175" t="s">
        <v>14</v>
      </c>
      <c r="M20" s="175" t="s">
        <v>14</v>
      </c>
      <c r="N20" s="175" t="s">
        <v>14</v>
      </c>
      <c r="O20" s="172" t="s">
        <v>14</v>
      </c>
      <c r="P20" s="192" t="s">
        <v>14</v>
      </c>
    </row>
    <row r="21" spans="1:16" ht="31.5" x14ac:dyDescent="0.25">
      <c r="A21" s="266" t="s">
        <v>16</v>
      </c>
      <c r="B21" s="14" t="s">
        <v>103</v>
      </c>
      <c r="C21" s="14" t="s">
        <v>27</v>
      </c>
      <c r="D21" s="50" t="s">
        <v>37</v>
      </c>
      <c r="E21" s="16" t="s">
        <v>35</v>
      </c>
      <c r="F21" s="16" t="s">
        <v>54</v>
      </c>
      <c r="G21" s="16" t="s">
        <v>82</v>
      </c>
      <c r="H21" s="16" t="s">
        <v>36</v>
      </c>
      <c r="I21" s="176">
        <f>SUM(J21:O21)</f>
        <v>17.600000000000001</v>
      </c>
      <c r="J21" s="176">
        <v>7.6</v>
      </c>
      <c r="K21" s="176">
        <v>0</v>
      </c>
      <c r="L21" s="176">
        <v>0</v>
      </c>
      <c r="M21" s="176">
        <f>5-5</f>
        <v>0</v>
      </c>
      <c r="N21" s="176">
        <v>0</v>
      </c>
      <c r="O21" s="179">
        <v>10</v>
      </c>
      <c r="P21" s="223">
        <v>0</v>
      </c>
    </row>
    <row r="22" spans="1:16" ht="16.5" thickBot="1" x14ac:dyDescent="0.3">
      <c r="A22" s="268"/>
      <c r="B22" s="10" t="s">
        <v>34</v>
      </c>
      <c r="C22" s="10" t="s">
        <v>27</v>
      </c>
      <c r="D22" s="51" t="s">
        <v>37</v>
      </c>
      <c r="E22" s="18" t="s">
        <v>41</v>
      </c>
      <c r="F22" s="18" t="s">
        <v>56</v>
      </c>
      <c r="G22" s="18" t="s">
        <v>83</v>
      </c>
      <c r="H22" s="18" t="s">
        <v>38</v>
      </c>
      <c r="I22" s="177">
        <f>SUM(J22:O22)</f>
        <v>4008.48767</v>
      </c>
      <c r="J22" s="177">
        <v>0</v>
      </c>
      <c r="K22" s="177">
        <v>1047.5</v>
      </c>
      <c r="L22" s="177">
        <v>2955</v>
      </c>
      <c r="M22" s="177">
        <f>50-44.01233</f>
        <v>5.9876700000000014</v>
      </c>
      <c r="N22" s="177">
        <v>0</v>
      </c>
      <c r="O22" s="179">
        <v>0</v>
      </c>
      <c r="P22" s="223">
        <v>0</v>
      </c>
    </row>
    <row r="23" spans="1:16" ht="15.75" x14ac:dyDescent="0.25">
      <c r="A23" s="273" t="s">
        <v>19</v>
      </c>
      <c r="B23" s="270" t="s">
        <v>59</v>
      </c>
      <c r="C23" s="24" t="s">
        <v>11</v>
      </c>
      <c r="D23" s="63" t="s">
        <v>37</v>
      </c>
      <c r="E23" s="63"/>
      <c r="F23" s="63" t="s">
        <v>55</v>
      </c>
      <c r="G23" s="63" t="s">
        <v>86</v>
      </c>
      <c r="H23" s="65"/>
      <c r="I23" s="171">
        <f>SUM(J23:P23)</f>
        <v>130.654</v>
      </c>
      <c r="J23" s="171">
        <f t="shared" ref="J23:P23" si="3">J24</f>
        <v>52</v>
      </c>
      <c r="K23" s="171">
        <f t="shared" si="3"/>
        <v>3.8</v>
      </c>
      <c r="L23" s="171">
        <f t="shared" si="3"/>
        <v>14.853999999999999</v>
      </c>
      <c r="M23" s="171">
        <f t="shared" si="3"/>
        <v>20</v>
      </c>
      <c r="N23" s="171">
        <f t="shared" si="3"/>
        <v>0</v>
      </c>
      <c r="O23" s="219">
        <f t="shared" si="3"/>
        <v>20</v>
      </c>
      <c r="P23" s="224">
        <f t="shared" si="3"/>
        <v>20</v>
      </c>
    </row>
    <row r="24" spans="1:16" ht="31.5" x14ac:dyDescent="0.25">
      <c r="A24" s="274"/>
      <c r="B24" s="271"/>
      <c r="C24" s="130" t="s">
        <v>12</v>
      </c>
      <c r="D24" s="138"/>
      <c r="E24" s="138"/>
      <c r="F24" s="138"/>
      <c r="G24" s="138"/>
      <c r="H24" s="130"/>
      <c r="I24" s="173">
        <f>SUM(J24:P24)</f>
        <v>130.654</v>
      </c>
      <c r="J24" s="173">
        <v>52</v>
      </c>
      <c r="K24" s="173">
        <v>3.8</v>
      </c>
      <c r="L24" s="173">
        <v>14.853999999999999</v>
      </c>
      <c r="M24" s="173">
        <f>M26</f>
        <v>20</v>
      </c>
      <c r="N24" s="173">
        <f>N26</f>
        <v>0</v>
      </c>
      <c r="O24" s="172">
        <f>O26</f>
        <v>20</v>
      </c>
      <c r="P24" s="192">
        <f>P26</f>
        <v>20</v>
      </c>
    </row>
    <row r="25" spans="1:16" ht="32.25" thickBot="1" x14ac:dyDescent="0.3">
      <c r="A25" s="275"/>
      <c r="B25" s="272"/>
      <c r="C25" s="132" t="s">
        <v>13</v>
      </c>
      <c r="D25" s="139"/>
      <c r="E25" s="139"/>
      <c r="F25" s="139"/>
      <c r="G25" s="139"/>
      <c r="H25" s="140"/>
      <c r="I25" s="175" t="s">
        <v>14</v>
      </c>
      <c r="J25" s="175" t="s">
        <v>14</v>
      </c>
      <c r="K25" s="175" t="s">
        <v>14</v>
      </c>
      <c r="L25" s="175" t="s">
        <v>14</v>
      </c>
      <c r="M25" s="175" t="s">
        <v>14</v>
      </c>
      <c r="N25" s="175" t="s">
        <v>14</v>
      </c>
      <c r="O25" s="172" t="s">
        <v>14</v>
      </c>
      <c r="P25" s="192" t="s">
        <v>14</v>
      </c>
    </row>
    <row r="26" spans="1:16" ht="79.5" thickBot="1" x14ac:dyDescent="0.3">
      <c r="A26" s="216" t="s">
        <v>16</v>
      </c>
      <c r="B26" s="13" t="s">
        <v>95</v>
      </c>
      <c r="C26" s="13" t="s">
        <v>57</v>
      </c>
      <c r="D26" s="19" t="s">
        <v>37</v>
      </c>
      <c r="E26" s="19" t="s">
        <v>35</v>
      </c>
      <c r="F26" s="19" t="s">
        <v>60</v>
      </c>
      <c r="G26" s="19" t="s">
        <v>85</v>
      </c>
      <c r="H26" s="19" t="s">
        <v>36</v>
      </c>
      <c r="I26" s="178">
        <f>SUM(J26:P26)</f>
        <v>130.654</v>
      </c>
      <c r="J26" s="178">
        <v>52</v>
      </c>
      <c r="K26" s="178">
        <v>3.8</v>
      </c>
      <c r="L26" s="178">
        <v>14.853999999999999</v>
      </c>
      <c r="M26" s="178">
        <v>20</v>
      </c>
      <c r="N26" s="178">
        <v>0</v>
      </c>
      <c r="O26" s="179">
        <v>20</v>
      </c>
      <c r="P26" s="225">
        <v>20</v>
      </c>
    </row>
    <row r="27" spans="1:16" ht="15.75" x14ac:dyDescent="0.25">
      <c r="A27" s="273" t="s">
        <v>20</v>
      </c>
      <c r="B27" s="270" t="s">
        <v>61</v>
      </c>
      <c r="C27" s="24" t="s">
        <v>21</v>
      </c>
      <c r="D27" s="63" t="s">
        <v>39</v>
      </c>
      <c r="E27" s="63"/>
      <c r="F27" s="63" t="s">
        <v>62</v>
      </c>
      <c r="G27" s="63" t="s">
        <v>88</v>
      </c>
      <c r="H27" s="63"/>
      <c r="I27" s="171">
        <f>I30</f>
        <v>35543.385999999999</v>
      </c>
      <c r="J27" s="171">
        <f>J30</f>
        <v>5163.2929999999997</v>
      </c>
      <c r="K27" s="171">
        <f>K30</f>
        <v>4814.5559999999996</v>
      </c>
      <c r="L27" s="171">
        <f t="shared" ref="L27:P27" si="4">L30</f>
        <v>4769.24</v>
      </c>
      <c r="M27" s="171">
        <f>M28</f>
        <v>4959.3670000000002</v>
      </c>
      <c r="N27" s="171">
        <f>N28</f>
        <v>5324.5839999999998</v>
      </c>
      <c r="O27" s="219">
        <f t="shared" si="4"/>
        <v>5314.3239999999996</v>
      </c>
      <c r="P27" s="224">
        <f t="shared" si="4"/>
        <v>5198.0219999999999</v>
      </c>
    </row>
    <row r="28" spans="1:16" ht="73.5" customHeight="1" x14ac:dyDescent="0.25">
      <c r="A28" s="274"/>
      <c r="B28" s="271"/>
      <c r="C28" s="136" t="s">
        <v>40</v>
      </c>
      <c r="D28" s="137"/>
      <c r="E28" s="137"/>
      <c r="F28" s="137"/>
      <c r="G28" s="131"/>
      <c r="H28" s="131"/>
      <c r="I28" s="173">
        <f>SUM(J28:P28)</f>
        <v>35543.385999999999</v>
      </c>
      <c r="J28" s="172">
        <f t="shared" ref="J28:P28" si="5">J30</f>
        <v>5163.2929999999997</v>
      </c>
      <c r="K28" s="172">
        <f t="shared" si="5"/>
        <v>4814.5559999999996</v>
      </c>
      <c r="L28" s="172">
        <f t="shared" si="5"/>
        <v>4769.24</v>
      </c>
      <c r="M28" s="172">
        <f t="shared" si="5"/>
        <v>4959.3670000000002</v>
      </c>
      <c r="N28" s="172">
        <f t="shared" si="5"/>
        <v>5324.5839999999998</v>
      </c>
      <c r="O28" s="172">
        <f t="shared" si="5"/>
        <v>5314.3239999999996</v>
      </c>
      <c r="P28" s="192">
        <f t="shared" si="5"/>
        <v>5198.0219999999999</v>
      </c>
    </row>
    <row r="29" spans="1:16" ht="30" customHeight="1" thickBot="1" x14ac:dyDescent="0.3">
      <c r="A29" s="275"/>
      <c r="B29" s="272"/>
      <c r="C29" s="132" t="s">
        <v>22</v>
      </c>
      <c r="D29" s="133"/>
      <c r="E29" s="133"/>
      <c r="F29" s="133"/>
      <c r="G29" s="133"/>
      <c r="H29" s="132"/>
      <c r="I29" s="175"/>
      <c r="J29" s="175"/>
      <c r="K29" s="175"/>
      <c r="L29" s="175"/>
      <c r="M29" s="175"/>
      <c r="N29" s="175"/>
      <c r="O29" s="174"/>
      <c r="P29" s="222"/>
    </row>
    <row r="30" spans="1:16" ht="32.25" thickBot="1" x14ac:dyDescent="0.3">
      <c r="A30" s="215" t="s">
        <v>23</v>
      </c>
      <c r="B30" s="13" t="s">
        <v>104</v>
      </c>
      <c r="C30" s="13" t="s">
        <v>64</v>
      </c>
      <c r="D30" s="19">
        <v>963</v>
      </c>
      <c r="E30" s="19" t="s">
        <v>41</v>
      </c>
      <c r="F30" s="19" t="s">
        <v>63</v>
      </c>
      <c r="G30" s="19" t="s">
        <v>87</v>
      </c>
      <c r="H30" s="19" t="s">
        <v>42</v>
      </c>
      <c r="I30" s="178">
        <f>SUM(J30:P30)</f>
        <v>35543.385999999999</v>
      </c>
      <c r="J30" s="178">
        <v>5163.2929999999997</v>
      </c>
      <c r="K30" s="178">
        <v>4814.5559999999996</v>
      </c>
      <c r="L30" s="178">
        <v>4769.24</v>
      </c>
      <c r="M30" s="178">
        <v>4959.3670000000002</v>
      </c>
      <c r="N30" s="178">
        <v>5324.5839999999998</v>
      </c>
      <c r="O30" s="191">
        <v>5314.3239999999996</v>
      </c>
      <c r="P30" s="226">
        <v>5198.0219999999999</v>
      </c>
    </row>
    <row r="31" spans="1:16" ht="15.75" x14ac:dyDescent="0.25">
      <c r="A31" s="273" t="s">
        <v>24</v>
      </c>
      <c r="B31" s="270" t="s">
        <v>65</v>
      </c>
      <c r="C31" s="24" t="s">
        <v>21</v>
      </c>
      <c r="D31" s="63" t="s">
        <v>43</v>
      </c>
      <c r="E31" s="63"/>
      <c r="F31" s="63" t="s">
        <v>66</v>
      </c>
      <c r="G31" s="63" t="s">
        <v>92</v>
      </c>
      <c r="H31" s="63"/>
      <c r="I31" s="171">
        <f>SUM(J31:P31)</f>
        <v>346714.34399999998</v>
      </c>
      <c r="J31" s="171">
        <f>J32</f>
        <v>68405.047999999995</v>
      </c>
      <c r="K31" s="171">
        <f t="shared" ref="K31:P31" si="6">K32</f>
        <v>47766.188999999998</v>
      </c>
      <c r="L31" s="171">
        <f t="shared" si="6"/>
        <v>55121.7</v>
      </c>
      <c r="M31" s="171">
        <f t="shared" si="6"/>
        <v>41771.68</v>
      </c>
      <c r="N31" s="171">
        <f t="shared" si="6"/>
        <v>50271.330999999998</v>
      </c>
      <c r="O31" s="186">
        <f t="shared" si="6"/>
        <v>44471.848000000005</v>
      </c>
      <c r="P31" s="227">
        <f t="shared" si="6"/>
        <v>38906.548000000003</v>
      </c>
    </row>
    <row r="32" spans="1:16" ht="30.75" customHeight="1" x14ac:dyDescent="0.25">
      <c r="A32" s="274"/>
      <c r="B32" s="271"/>
      <c r="C32" s="130" t="s">
        <v>74</v>
      </c>
      <c r="D32" s="134"/>
      <c r="E32" s="135"/>
      <c r="F32" s="135"/>
      <c r="G32" s="135"/>
      <c r="H32" s="135"/>
      <c r="I32" s="172">
        <f>SUM(J32:P32)</f>
        <v>346714.34399999998</v>
      </c>
      <c r="J32" s="172">
        <f>J34+J35+J36</f>
        <v>68405.047999999995</v>
      </c>
      <c r="K32" s="172">
        <f>K34+K35+K36</f>
        <v>47766.188999999998</v>
      </c>
      <c r="L32" s="172">
        <f>L34+L35+L36</f>
        <v>55121.7</v>
      </c>
      <c r="M32" s="172">
        <f>SUM(M34:M37)</f>
        <v>41771.68</v>
      </c>
      <c r="N32" s="192">
        <f>SUM(N34:N37)</f>
        <v>50271.330999999998</v>
      </c>
      <c r="O32" s="192">
        <f>SUM(O34:O37)</f>
        <v>44471.848000000005</v>
      </c>
      <c r="P32" s="192">
        <f>SUM(P34:P37)</f>
        <v>38906.548000000003</v>
      </c>
    </row>
    <row r="33" spans="1:16" ht="16.5" thickBot="1" x14ac:dyDescent="0.3">
      <c r="A33" s="275"/>
      <c r="B33" s="272"/>
      <c r="C33" s="132" t="s">
        <v>22</v>
      </c>
      <c r="D33" s="133"/>
      <c r="E33" s="133"/>
      <c r="F33" s="133"/>
      <c r="G33" s="133"/>
      <c r="H33" s="133"/>
      <c r="I33" s="175"/>
      <c r="J33" s="175"/>
      <c r="K33" s="175"/>
      <c r="L33" s="175"/>
      <c r="M33" s="175"/>
      <c r="N33" s="175"/>
      <c r="O33" s="188"/>
      <c r="P33" s="228"/>
    </row>
    <row r="34" spans="1:16" ht="15.75" x14ac:dyDescent="0.25">
      <c r="A34" s="255" t="s">
        <v>25</v>
      </c>
      <c r="B34" s="14" t="s">
        <v>98</v>
      </c>
      <c r="C34" s="255" t="s">
        <v>26</v>
      </c>
      <c r="D34" s="16" t="s">
        <v>43</v>
      </c>
      <c r="E34" s="16" t="s">
        <v>45</v>
      </c>
      <c r="F34" s="16" t="s">
        <v>67</v>
      </c>
      <c r="G34" s="16" t="s">
        <v>90</v>
      </c>
      <c r="H34" s="16" t="s">
        <v>44</v>
      </c>
      <c r="I34" s="176">
        <f>J34+K34+L34+M34+N34+O34+P34</f>
        <v>238692.09200000003</v>
      </c>
      <c r="J34" s="176">
        <v>58636.563999999998</v>
      </c>
      <c r="K34" s="176">
        <v>37372.307999999997</v>
      </c>
      <c r="L34" s="176">
        <v>44314.086000000003</v>
      </c>
      <c r="M34" s="176">
        <v>20922.007000000001</v>
      </c>
      <c r="N34" s="176">
        <v>29002.127</v>
      </c>
      <c r="O34" s="189">
        <v>24481</v>
      </c>
      <c r="P34" s="229">
        <v>23964</v>
      </c>
    </row>
    <row r="35" spans="1:16" ht="15.75" x14ac:dyDescent="0.25">
      <c r="A35" s="258"/>
      <c r="B35" s="7" t="s">
        <v>97</v>
      </c>
      <c r="C35" s="258"/>
      <c r="D35" s="28" t="s">
        <v>43</v>
      </c>
      <c r="E35" s="28" t="s">
        <v>46</v>
      </c>
      <c r="F35" s="28" t="s">
        <v>69</v>
      </c>
      <c r="G35" s="28" t="s">
        <v>91</v>
      </c>
      <c r="H35" s="28" t="s">
        <v>42</v>
      </c>
      <c r="I35" s="179">
        <f>SUM(J35:P35)</f>
        <v>74586.128000000012</v>
      </c>
      <c r="J35" s="180">
        <v>9115.2839999999997</v>
      </c>
      <c r="K35" s="180">
        <v>9740.6810000000005</v>
      </c>
      <c r="L35" s="180">
        <v>10154.414000000001</v>
      </c>
      <c r="M35" s="180">
        <v>10383.349</v>
      </c>
      <c r="N35" s="180">
        <v>11716.504000000001</v>
      </c>
      <c r="O35" s="193">
        <v>11717.948</v>
      </c>
      <c r="P35" s="230">
        <v>11757.948</v>
      </c>
    </row>
    <row r="36" spans="1:16" ht="48" thickBot="1" x14ac:dyDescent="0.3">
      <c r="A36" s="258"/>
      <c r="B36" s="10" t="s">
        <v>96</v>
      </c>
      <c r="C36" s="258"/>
      <c r="D36" s="31">
        <v>992</v>
      </c>
      <c r="E36" s="127">
        <v>1401</v>
      </c>
      <c r="F36" s="127" t="s">
        <v>68</v>
      </c>
      <c r="G36" s="127" t="s">
        <v>89</v>
      </c>
      <c r="H36" s="127">
        <v>500</v>
      </c>
      <c r="I36" s="179">
        <f>SUM(J36:P36)</f>
        <v>4381.3</v>
      </c>
      <c r="J36" s="180">
        <v>653.20000000000005</v>
      </c>
      <c r="K36" s="180">
        <v>653.20000000000005</v>
      </c>
      <c r="L36" s="180">
        <v>653.20000000000005</v>
      </c>
      <c r="M36" s="180">
        <v>632.5</v>
      </c>
      <c r="N36" s="180">
        <v>612.70000000000005</v>
      </c>
      <c r="O36" s="193">
        <v>595.9</v>
      </c>
      <c r="P36" s="231">
        <v>580.6</v>
      </c>
    </row>
    <row r="37" spans="1:16" ht="32.25" thickBot="1" x14ac:dyDescent="0.3">
      <c r="A37" s="256"/>
      <c r="B37" s="10" t="s">
        <v>108</v>
      </c>
      <c r="C37" s="256"/>
      <c r="D37" s="2">
        <v>992</v>
      </c>
      <c r="E37" s="2">
        <v>1401</v>
      </c>
      <c r="F37" s="2"/>
      <c r="G37" s="2" t="s">
        <v>107</v>
      </c>
      <c r="H37" s="2">
        <v>500</v>
      </c>
      <c r="I37" s="179">
        <f>SUM(J37:P37)</f>
        <v>29054.824000000001</v>
      </c>
      <c r="J37" s="181">
        <v>0</v>
      </c>
      <c r="K37" s="181">
        <v>0</v>
      </c>
      <c r="L37" s="181">
        <v>0</v>
      </c>
      <c r="M37" s="181">
        <v>9833.8240000000005</v>
      </c>
      <c r="N37" s="181">
        <v>8940</v>
      </c>
      <c r="O37" s="194">
        <v>7677</v>
      </c>
      <c r="P37" s="232">
        <v>2604</v>
      </c>
    </row>
    <row r="38" spans="1:16" ht="15.75" x14ac:dyDescent="0.25">
      <c r="A38" s="273" t="s">
        <v>29</v>
      </c>
      <c r="B38" s="270" t="s">
        <v>70</v>
      </c>
      <c r="C38" s="24" t="s">
        <v>21</v>
      </c>
      <c r="D38" s="63" t="s">
        <v>37</v>
      </c>
      <c r="E38" s="63"/>
      <c r="F38" s="63" t="s">
        <v>71</v>
      </c>
      <c r="G38" s="63" t="s">
        <v>94</v>
      </c>
      <c r="H38" s="65"/>
      <c r="I38" s="170">
        <f>SUM(J38:P38)</f>
        <v>217729.80799999999</v>
      </c>
      <c r="J38" s="171">
        <f>J41</f>
        <v>24982.33</v>
      </c>
      <c r="K38" s="171">
        <f>K41</f>
        <v>29366.63</v>
      </c>
      <c r="L38" s="171">
        <f t="shared" ref="L38:P38" si="7">L41</f>
        <v>28046.802</v>
      </c>
      <c r="M38" s="171">
        <f t="shared" si="7"/>
        <v>28423.813999999998</v>
      </c>
      <c r="N38" s="171">
        <f t="shared" si="7"/>
        <v>34253.144</v>
      </c>
      <c r="O38" s="186">
        <f t="shared" si="7"/>
        <v>37852.694000000003</v>
      </c>
      <c r="P38" s="233">
        <f t="shared" si="7"/>
        <v>34804.394</v>
      </c>
    </row>
    <row r="39" spans="1:16" ht="28.5" customHeight="1" x14ac:dyDescent="0.25">
      <c r="A39" s="274"/>
      <c r="B39" s="271"/>
      <c r="C39" s="130" t="s">
        <v>73</v>
      </c>
      <c r="D39" s="131"/>
      <c r="E39" s="131"/>
      <c r="F39" s="131"/>
      <c r="G39" s="131"/>
      <c r="H39" s="131"/>
      <c r="I39" s="172">
        <f>SUM(J39:P39)</f>
        <v>217729.80799999999</v>
      </c>
      <c r="J39" s="172">
        <f t="shared" ref="J39:P39" si="8">J41</f>
        <v>24982.33</v>
      </c>
      <c r="K39" s="172">
        <f t="shared" si="8"/>
        <v>29366.63</v>
      </c>
      <c r="L39" s="172">
        <f t="shared" si="8"/>
        <v>28046.802</v>
      </c>
      <c r="M39" s="172">
        <f t="shared" si="8"/>
        <v>28423.813999999998</v>
      </c>
      <c r="N39" s="172">
        <f t="shared" si="8"/>
        <v>34253.144</v>
      </c>
      <c r="O39" s="192">
        <f t="shared" si="8"/>
        <v>37852.694000000003</v>
      </c>
      <c r="P39" s="192">
        <f t="shared" si="8"/>
        <v>34804.394</v>
      </c>
    </row>
    <row r="40" spans="1:16" ht="16.5" thickBot="1" x14ac:dyDescent="0.3">
      <c r="A40" s="275"/>
      <c r="B40" s="272"/>
      <c r="C40" s="132" t="s">
        <v>22</v>
      </c>
      <c r="D40" s="133"/>
      <c r="E40" s="133"/>
      <c r="F40" s="133"/>
      <c r="G40" s="133"/>
      <c r="H40" s="132"/>
      <c r="I40" s="175"/>
      <c r="J40" s="175"/>
      <c r="K40" s="175"/>
      <c r="L40" s="175"/>
      <c r="M40" s="175"/>
      <c r="N40" s="175"/>
      <c r="O40" s="188"/>
      <c r="P40" s="234"/>
    </row>
    <row r="41" spans="1:16" ht="38.25" customHeight="1" thickBot="1" x14ac:dyDescent="0.3">
      <c r="A41" s="216" t="s">
        <v>28</v>
      </c>
      <c r="B41" s="13" t="s">
        <v>99</v>
      </c>
      <c r="C41" s="13" t="s">
        <v>30</v>
      </c>
      <c r="D41" s="19">
        <v>923</v>
      </c>
      <c r="E41" s="19" t="s">
        <v>35</v>
      </c>
      <c r="F41" s="19" t="s">
        <v>72</v>
      </c>
      <c r="G41" s="54" t="s">
        <v>93</v>
      </c>
      <c r="H41" s="55" t="s">
        <v>42</v>
      </c>
      <c r="I41" s="182">
        <f>SUM(J41:P41)</f>
        <v>217729.80799999999</v>
      </c>
      <c r="J41" s="183">
        <v>24982.33</v>
      </c>
      <c r="K41" s="183">
        <v>29366.63</v>
      </c>
      <c r="L41" s="183">
        <v>28046.802</v>
      </c>
      <c r="M41" s="183">
        <v>28423.813999999998</v>
      </c>
      <c r="N41" s="183">
        <v>34253.144</v>
      </c>
      <c r="O41" s="195">
        <v>37852.694000000003</v>
      </c>
      <c r="P41" s="235">
        <v>34804.394</v>
      </c>
    </row>
  </sheetData>
  <mergeCells count="32">
    <mergeCell ref="J9:P9"/>
    <mergeCell ref="F11:G11"/>
    <mergeCell ref="A1:N1"/>
    <mergeCell ref="A2:N2"/>
    <mergeCell ref="A3:N3"/>
    <mergeCell ref="A5:L5"/>
    <mergeCell ref="A6:L6"/>
    <mergeCell ref="A8:A10"/>
    <mergeCell ref="B8:B10"/>
    <mergeCell ref="C8:C10"/>
    <mergeCell ref="D8:H8"/>
    <mergeCell ref="I8:P8"/>
    <mergeCell ref="A21:A22"/>
    <mergeCell ref="D9:D10"/>
    <mergeCell ref="F9:G9"/>
    <mergeCell ref="H9:H10"/>
    <mergeCell ref="I9:I10"/>
    <mergeCell ref="A13:A15"/>
    <mergeCell ref="B13:B15"/>
    <mergeCell ref="A16:A17"/>
    <mergeCell ref="A18:A20"/>
    <mergeCell ref="B18:B20"/>
    <mergeCell ref="A34:A37"/>
    <mergeCell ref="C34:C37"/>
    <mergeCell ref="A38:A40"/>
    <mergeCell ref="B38:B40"/>
    <mergeCell ref="A23:A25"/>
    <mergeCell ref="B23:B25"/>
    <mergeCell ref="A27:A29"/>
    <mergeCell ref="B27:B29"/>
    <mergeCell ref="A31:A33"/>
    <mergeCell ref="B31:B33"/>
  </mergeCells>
  <pageMargins left="0.70866141732283472" right="0.70866141732283472" top="0.74803149606299213" bottom="0.74803149606299213" header="0.31496062992125984" footer="0.31496062992125984"/>
  <pageSetup paperSize="9" scale="41" fitToHeight="5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40"/>
  <sheetViews>
    <sheetView zoomScale="75" zoomScaleNormal="75" workbookViewId="0">
      <selection sqref="A1:XFD1048576"/>
    </sheetView>
  </sheetViews>
  <sheetFormatPr defaultRowHeight="15" x14ac:dyDescent="0.25"/>
  <cols>
    <col min="1" max="1" width="30.28515625" style="32" customWidth="1"/>
    <col min="2" max="2" width="56.85546875" style="32" customWidth="1"/>
    <col min="3" max="3" width="41.7109375" style="32" customWidth="1"/>
    <col min="4" max="4" width="9.85546875" style="32" customWidth="1"/>
    <col min="5" max="5" width="9.140625" style="32"/>
    <col min="6" max="6" width="13.7109375" style="32" customWidth="1"/>
    <col min="7" max="7" width="18.7109375" style="32" customWidth="1"/>
    <col min="8" max="8" width="15.28515625" style="32" customWidth="1"/>
    <col min="9" max="9" width="13.7109375" style="32" customWidth="1"/>
    <col min="10" max="10" width="16.28515625" style="32" customWidth="1"/>
    <col min="11" max="11" width="13" style="32" customWidth="1"/>
    <col min="12" max="13" width="16.140625" style="32" customWidth="1"/>
    <col min="14" max="14" width="13.85546875" style="32" customWidth="1"/>
    <col min="15" max="16384" width="9.140625" style="32"/>
  </cols>
  <sheetData>
    <row r="1" spans="1:14" ht="15.75" x14ac:dyDescent="0.25">
      <c r="A1" s="254" t="s">
        <v>33</v>
      </c>
      <c r="B1" s="254"/>
      <c r="C1" s="254"/>
      <c r="D1" s="254"/>
      <c r="E1" s="254"/>
      <c r="F1" s="254"/>
      <c r="G1" s="254"/>
      <c r="H1" s="254"/>
      <c r="I1" s="254"/>
      <c r="J1" s="254"/>
      <c r="K1" s="254"/>
      <c r="L1" s="254"/>
      <c r="M1" s="254"/>
      <c r="N1" s="254"/>
    </row>
    <row r="2" spans="1:14" ht="15.75" x14ac:dyDescent="0.25">
      <c r="A2" s="254" t="s">
        <v>0</v>
      </c>
      <c r="B2" s="254"/>
      <c r="C2" s="254"/>
      <c r="D2" s="254"/>
      <c r="E2" s="254"/>
      <c r="F2" s="254"/>
      <c r="G2" s="254"/>
      <c r="H2" s="254"/>
      <c r="I2" s="254"/>
      <c r="J2" s="254"/>
      <c r="K2" s="254"/>
      <c r="L2" s="254"/>
      <c r="M2" s="254"/>
      <c r="N2" s="254"/>
    </row>
    <row r="3" spans="1:14" ht="15.75" x14ac:dyDescent="0.25">
      <c r="A3" s="254" t="s">
        <v>106</v>
      </c>
      <c r="B3" s="254"/>
      <c r="C3" s="254"/>
      <c r="D3" s="254"/>
      <c r="E3" s="254"/>
      <c r="F3" s="254"/>
      <c r="G3" s="254"/>
      <c r="H3" s="254"/>
      <c r="I3" s="254"/>
      <c r="J3" s="254"/>
      <c r="K3" s="254"/>
      <c r="L3" s="254"/>
      <c r="M3" s="254"/>
      <c r="N3" s="254"/>
    </row>
    <row r="4" spans="1:14" ht="15.75" x14ac:dyDescent="0.25">
      <c r="A4" s="61"/>
    </row>
    <row r="5" spans="1:14" ht="15.75" x14ac:dyDescent="0.25">
      <c r="A5" s="254" t="s">
        <v>31</v>
      </c>
      <c r="B5" s="254"/>
      <c r="C5" s="254"/>
      <c r="D5" s="254"/>
      <c r="E5" s="254"/>
      <c r="F5" s="254"/>
      <c r="G5" s="254"/>
      <c r="H5" s="254"/>
      <c r="I5" s="254"/>
      <c r="J5" s="254"/>
      <c r="K5" s="254"/>
      <c r="L5" s="254"/>
      <c r="M5" s="61"/>
    </row>
    <row r="6" spans="1:14" ht="15.75" x14ac:dyDescent="0.25">
      <c r="A6" s="257" t="s">
        <v>1</v>
      </c>
      <c r="B6" s="257"/>
      <c r="C6" s="257"/>
      <c r="D6" s="257"/>
      <c r="E6" s="257"/>
      <c r="F6" s="257"/>
      <c r="G6" s="257"/>
      <c r="H6" s="257"/>
      <c r="I6" s="257"/>
      <c r="J6" s="257"/>
      <c r="K6" s="257"/>
      <c r="L6" s="257"/>
      <c r="M6" s="62"/>
    </row>
    <row r="7" spans="1:14" ht="16.5" thickBot="1" x14ac:dyDescent="0.3">
      <c r="A7" s="33"/>
    </row>
    <row r="8" spans="1:14" ht="16.5" thickBot="1" x14ac:dyDescent="0.3">
      <c r="A8" s="255" t="s">
        <v>2</v>
      </c>
      <c r="B8" s="255" t="s">
        <v>3</v>
      </c>
      <c r="C8" s="255" t="s">
        <v>4</v>
      </c>
      <c r="D8" s="251" t="s">
        <v>5</v>
      </c>
      <c r="E8" s="252"/>
      <c r="F8" s="252"/>
      <c r="G8" s="252"/>
      <c r="H8" s="253"/>
      <c r="I8" s="251" t="s">
        <v>6</v>
      </c>
      <c r="J8" s="252"/>
      <c r="K8" s="252"/>
      <c r="L8" s="252"/>
      <c r="M8" s="252"/>
      <c r="N8" s="253"/>
    </row>
    <row r="9" spans="1:14" ht="16.5" thickBot="1" x14ac:dyDescent="0.3">
      <c r="A9" s="258"/>
      <c r="B9" s="258"/>
      <c r="C9" s="258"/>
      <c r="D9" s="255" t="s">
        <v>7</v>
      </c>
      <c r="E9" s="2" t="s">
        <v>8</v>
      </c>
      <c r="F9" s="262" t="s">
        <v>47</v>
      </c>
      <c r="G9" s="263"/>
      <c r="H9" s="255" t="s">
        <v>48</v>
      </c>
      <c r="I9" s="255" t="s">
        <v>21</v>
      </c>
      <c r="J9" s="251" t="s">
        <v>49</v>
      </c>
      <c r="K9" s="252"/>
      <c r="L9" s="252"/>
      <c r="M9" s="252"/>
      <c r="N9" s="253"/>
    </row>
    <row r="10" spans="1:14" ht="16.5" thickBot="1" x14ac:dyDescent="0.3">
      <c r="A10" s="256"/>
      <c r="B10" s="256"/>
      <c r="C10" s="256"/>
      <c r="D10" s="256"/>
      <c r="E10" s="3" t="s">
        <v>9</v>
      </c>
      <c r="F10" s="43" t="s">
        <v>75</v>
      </c>
      <c r="G10" s="43" t="s">
        <v>76</v>
      </c>
      <c r="H10" s="256"/>
      <c r="I10" s="256"/>
      <c r="J10" s="4">
        <v>2014</v>
      </c>
      <c r="K10" s="4">
        <v>2015</v>
      </c>
      <c r="L10" s="4">
        <v>2016</v>
      </c>
      <c r="M10" s="4">
        <v>2017</v>
      </c>
      <c r="N10" s="4">
        <v>2018</v>
      </c>
    </row>
    <row r="11" spans="1:14" s="34" customFormat="1" ht="15.75" customHeight="1" thickBot="1" x14ac:dyDescent="0.25">
      <c r="A11" s="5">
        <v>1</v>
      </c>
      <c r="B11" s="6">
        <v>2</v>
      </c>
      <c r="C11" s="6">
        <v>3</v>
      </c>
      <c r="D11" s="6">
        <v>4</v>
      </c>
      <c r="E11" s="6">
        <v>5</v>
      </c>
      <c r="F11" s="264">
        <v>6</v>
      </c>
      <c r="G11" s="265"/>
      <c r="H11" s="6">
        <v>7</v>
      </c>
      <c r="I11" s="6">
        <v>8</v>
      </c>
      <c r="J11" s="6">
        <v>9</v>
      </c>
      <c r="K11" s="6">
        <v>10</v>
      </c>
      <c r="L11" s="6">
        <v>11</v>
      </c>
      <c r="M11" s="6">
        <v>12</v>
      </c>
      <c r="N11" s="6">
        <v>13</v>
      </c>
    </row>
    <row r="12" spans="1:14" ht="42" customHeight="1" thickBot="1" x14ac:dyDescent="0.3">
      <c r="A12" s="58" t="s">
        <v>10</v>
      </c>
      <c r="B12" s="35" t="s">
        <v>32</v>
      </c>
      <c r="C12" s="14" t="s">
        <v>11</v>
      </c>
      <c r="D12" s="30"/>
      <c r="E12" s="30"/>
      <c r="F12" s="15" t="s">
        <v>80</v>
      </c>
      <c r="G12" s="15" t="s">
        <v>81</v>
      </c>
      <c r="H12" s="30"/>
      <c r="I12" s="1">
        <f>SUM(J12:N12)</f>
        <v>429068.49800000002</v>
      </c>
      <c r="J12" s="17">
        <f>J13+J18+J23+J27+J31+J37</f>
        <v>98620.267999999996</v>
      </c>
      <c r="K12" s="17">
        <f>K13+K18+K23+K27+K31+K37</f>
        <v>82998.675000000003</v>
      </c>
      <c r="L12" s="17">
        <f>L13+L18+L23+L27+L31+L37</f>
        <v>85320.985000000001</v>
      </c>
      <c r="M12" s="17">
        <f>M13+M18+M23+M27+M31+M37</f>
        <v>81021.385000000009</v>
      </c>
      <c r="N12" s="17">
        <f>N13+N18+N23+N27+N31+N37</f>
        <v>81107.184999999998</v>
      </c>
    </row>
    <row r="13" spans="1:14" ht="15.75" x14ac:dyDescent="0.25">
      <c r="A13" s="245" t="s">
        <v>15</v>
      </c>
      <c r="B13" s="248" t="s">
        <v>102</v>
      </c>
      <c r="C13" s="14" t="s">
        <v>11</v>
      </c>
      <c r="D13" s="15">
        <v>923</v>
      </c>
      <c r="E13" s="15"/>
      <c r="F13" s="16" t="s">
        <v>50</v>
      </c>
      <c r="G13" s="16" t="s">
        <v>79</v>
      </c>
      <c r="H13" s="15"/>
      <c r="I13" s="71">
        <f>I14</f>
        <v>40</v>
      </c>
      <c r="J13" s="17">
        <f>J14</f>
        <v>10</v>
      </c>
      <c r="K13" s="17">
        <v>0</v>
      </c>
      <c r="L13" s="17">
        <v>10</v>
      </c>
      <c r="M13" s="17">
        <v>10</v>
      </c>
      <c r="N13" s="17">
        <v>10</v>
      </c>
    </row>
    <row r="14" spans="1:14" ht="31.5" x14ac:dyDescent="0.25">
      <c r="A14" s="246"/>
      <c r="B14" s="249"/>
      <c r="C14" s="7" t="s">
        <v>12</v>
      </c>
      <c r="D14" s="8"/>
      <c r="E14" s="8"/>
      <c r="F14" s="8"/>
      <c r="G14" s="8"/>
      <c r="H14" s="8"/>
      <c r="I14" s="37">
        <f>SUM(J14:N14)</f>
        <v>40</v>
      </c>
      <c r="J14" s="9">
        <v>10</v>
      </c>
      <c r="K14" s="9">
        <v>0</v>
      </c>
      <c r="L14" s="9">
        <v>10</v>
      </c>
      <c r="M14" s="9">
        <v>10</v>
      </c>
      <c r="N14" s="9">
        <v>10</v>
      </c>
    </row>
    <row r="15" spans="1:14" ht="32.25" thickBot="1" x14ac:dyDescent="0.3">
      <c r="A15" s="247"/>
      <c r="B15" s="250"/>
      <c r="C15" s="10" t="s">
        <v>13</v>
      </c>
      <c r="D15" s="11" t="s">
        <v>14</v>
      </c>
      <c r="E15" s="11" t="s">
        <v>14</v>
      </c>
      <c r="F15" s="11" t="s">
        <v>14</v>
      </c>
      <c r="G15" s="11"/>
      <c r="H15" s="11" t="s">
        <v>14</v>
      </c>
      <c r="I15" s="72" t="s">
        <v>14</v>
      </c>
      <c r="J15" s="12" t="s">
        <v>14</v>
      </c>
      <c r="K15" s="12" t="s">
        <v>14</v>
      </c>
      <c r="L15" s="12" t="s">
        <v>14</v>
      </c>
      <c r="M15" s="12" t="s">
        <v>14</v>
      </c>
      <c r="N15" s="12" t="s">
        <v>14</v>
      </c>
    </row>
    <row r="16" spans="1:14" ht="31.5" x14ac:dyDescent="0.25">
      <c r="A16" s="248" t="s">
        <v>16</v>
      </c>
      <c r="B16" s="14" t="s">
        <v>101</v>
      </c>
      <c r="C16" s="14" t="s">
        <v>17</v>
      </c>
      <c r="D16" s="48">
        <v>923</v>
      </c>
      <c r="E16" s="16" t="s">
        <v>35</v>
      </c>
      <c r="F16" s="16" t="s">
        <v>53</v>
      </c>
      <c r="G16" s="16" t="s">
        <v>77</v>
      </c>
      <c r="H16" s="15">
        <v>200</v>
      </c>
      <c r="I16" s="17">
        <f>SUM(J16:N16)</f>
        <v>20</v>
      </c>
      <c r="J16" s="17">
        <v>5</v>
      </c>
      <c r="K16" s="17">
        <v>0</v>
      </c>
      <c r="L16" s="17">
        <v>5</v>
      </c>
      <c r="M16" s="17">
        <v>5</v>
      </c>
      <c r="N16" s="17">
        <v>5</v>
      </c>
    </row>
    <row r="17" spans="1:14" ht="32.25" thickBot="1" x14ac:dyDescent="0.3">
      <c r="A17" s="250"/>
      <c r="B17" s="10" t="s">
        <v>100</v>
      </c>
      <c r="C17" s="10" t="s">
        <v>17</v>
      </c>
      <c r="D17" s="49">
        <v>923</v>
      </c>
      <c r="E17" s="18" t="s">
        <v>35</v>
      </c>
      <c r="F17" s="18" t="s">
        <v>52</v>
      </c>
      <c r="G17" s="18" t="s">
        <v>78</v>
      </c>
      <c r="H17" s="18" t="s">
        <v>36</v>
      </c>
      <c r="I17" s="12">
        <f>SUM(J17:N17)</f>
        <v>20</v>
      </c>
      <c r="J17" s="12">
        <v>5</v>
      </c>
      <c r="K17" s="12">
        <v>0</v>
      </c>
      <c r="L17" s="12">
        <v>5</v>
      </c>
      <c r="M17" s="12">
        <v>5</v>
      </c>
      <c r="N17" s="12">
        <v>5</v>
      </c>
    </row>
    <row r="18" spans="1:14" ht="15.75" x14ac:dyDescent="0.25">
      <c r="A18" s="259" t="s">
        <v>18</v>
      </c>
      <c r="B18" s="248" t="s">
        <v>58</v>
      </c>
      <c r="C18" s="14" t="s">
        <v>11</v>
      </c>
      <c r="D18" s="50" t="s">
        <v>37</v>
      </c>
      <c r="E18" s="16"/>
      <c r="F18" s="16" t="s">
        <v>51</v>
      </c>
      <c r="G18" s="16" t="s">
        <v>84</v>
      </c>
      <c r="H18" s="16"/>
      <c r="I18" s="17">
        <f t="shared" ref="I18:N18" si="0">I19</f>
        <v>12149.1</v>
      </c>
      <c r="J18" s="17">
        <f t="shared" si="0"/>
        <v>7.6</v>
      </c>
      <c r="K18" s="17">
        <f t="shared" si="0"/>
        <v>1047.5</v>
      </c>
      <c r="L18" s="17">
        <f t="shared" si="0"/>
        <v>2898</v>
      </c>
      <c r="M18" s="17">
        <f t="shared" si="0"/>
        <v>4098</v>
      </c>
      <c r="N18" s="17">
        <f t="shared" si="0"/>
        <v>4098</v>
      </c>
    </row>
    <row r="19" spans="1:14" ht="31.5" x14ac:dyDescent="0.25">
      <c r="A19" s="260"/>
      <c r="B19" s="249"/>
      <c r="C19" s="7" t="s">
        <v>12</v>
      </c>
      <c r="D19" s="7"/>
      <c r="E19" s="8"/>
      <c r="F19" s="8"/>
      <c r="G19" s="8"/>
      <c r="H19" s="8"/>
      <c r="I19" s="9">
        <f>SUM(J19:N19)</f>
        <v>12149.1</v>
      </c>
      <c r="J19" s="9">
        <v>7.6</v>
      </c>
      <c r="K19" s="9">
        <v>1047.5</v>
      </c>
      <c r="L19" s="9">
        <f>L21+L22</f>
        <v>2898</v>
      </c>
      <c r="M19" s="9">
        <f>M21+M22</f>
        <v>4098</v>
      </c>
      <c r="N19" s="9">
        <f>N21+N22</f>
        <v>4098</v>
      </c>
    </row>
    <row r="20" spans="1:14" ht="32.25" thickBot="1" x14ac:dyDescent="0.3">
      <c r="A20" s="261"/>
      <c r="B20" s="250"/>
      <c r="C20" s="10" t="s">
        <v>13</v>
      </c>
      <c r="D20" s="49" t="s">
        <v>14</v>
      </c>
      <c r="E20" s="11" t="s">
        <v>14</v>
      </c>
      <c r="F20" s="11" t="s">
        <v>14</v>
      </c>
      <c r="G20" s="11"/>
      <c r="H20" s="11" t="s">
        <v>14</v>
      </c>
      <c r="I20" s="12" t="s">
        <v>14</v>
      </c>
      <c r="J20" s="12" t="s">
        <v>14</v>
      </c>
      <c r="K20" s="12" t="s">
        <v>14</v>
      </c>
      <c r="L20" s="12" t="s">
        <v>14</v>
      </c>
      <c r="M20" s="12" t="s">
        <v>14</v>
      </c>
      <c r="N20" s="12" t="s">
        <v>14</v>
      </c>
    </row>
    <row r="21" spans="1:14" ht="31.5" x14ac:dyDescent="0.25">
      <c r="A21" s="266" t="s">
        <v>16</v>
      </c>
      <c r="B21" s="14" t="s">
        <v>103</v>
      </c>
      <c r="C21" s="14" t="s">
        <v>27</v>
      </c>
      <c r="D21" s="50" t="s">
        <v>37</v>
      </c>
      <c r="E21" s="16" t="s">
        <v>35</v>
      </c>
      <c r="F21" s="16" t="s">
        <v>54</v>
      </c>
      <c r="G21" s="16" t="s">
        <v>82</v>
      </c>
      <c r="H21" s="16" t="s">
        <v>36</v>
      </c>
      <c r="I21" s="17">
        <f>SUM(J21:N21)</f>
        <v>37.6</v>
      </c>
      <c r="J21" s="17">
        <v>7.6</v>
      </c>
      <c r="K21" s="17">
        <v>0</v>
      </c>
      <c r="L21" s="17">
        <v>10</v>
      </c>
      <c r="M21" s="17">
        <v>10</v>
      </c>
      <c r="N21" s="17">
        <v>10</v>
      </c>
    </row>
    <row r="22" spans="1:14" ht="16.5" thickBot="1" x14ac:dyDescent="0.3">
      <c r="A22" s="268"/>
      <c r="B22" s="10" t="s">
        <v>34</v>
      </c>
      <c r="C22" s="10" t="s">
        <v>27</v>
      </c>
      <c r="D22" s="51" t="s">
        <v>37</v>
      </c>
      <c r="E22" s="18" t="s">
        <v>41</v>
      </c>
      <c r="F22" s="18" t="s">
        <v>56</v>
      </c>
      <c r="G22" s="18" t="s">
        <v>83</v>
      </c>
      <c r="H22" s="18" t="s">
        <v>38</v>
      </c>
      <c r="I22" s="12">
        <f>SUM(J22:N22)</f>
        <v>12111.5</v>
      </c>
      <c r="J22" s="12">
        <v>0</v>
      </c>
      <c r="K22" s="12">
        <v>1047.5</v>
      </c>
      <c r="L22" s="12">
        <v>2888</v>
      </c>
      <c r="M22" s="12">
        <v>4088</v>
      </c>
      <c r="N22" s="12">
        <v>4088</v>
      </c>
    </row>
    <row r="23" spans="1:14" ht="15.75" x14ac:dyDescent="0.25">
      <c r="A23" s="259" t="s">
        <v>19</v>
      </c>
      <c r="B23" s="248" t="s">
        <v>59</v>
      </c>
      <c r="C23" s="14" t="s">
        <v>11</v>
      </c>
      <c r="D23" s="16" t="s">
        <v>37</v>
      </c>
      <c r="E23" s="16"/>
      <c r="F23" s="16" t="s">
        <v>55</v>
      </c>
      <c r="G23" s="16" t="s">
        <v>86</v>
      </c>
      <c r="H23" s="50"/>
      <c r="I23" s="17">
        <f>SUM(J23:N23)</f>
        <v>115.8</v>
      </c>
      <c r="J23" s="17">
        <f>J24</f>
        <v>52</v>
      </c>
      <c r="K23" s="17">
        <f>K24</f>
        <v>3.8</v>
      </c>
      <c r="L23" s="17">
        <f>L24</f>
        <v>20</v>
      </c>
      <c r="M23" s="17">
        <f>M24</f>
        <v>20</v>
      </c>
      <c r="N23" s="17">
        <f>N24</f>
        <v>20</v>
      </c>
    </row>
    <row r="24" spans="1:14" ht="31.5" x14ac:dyDescent="0.25">
      <c r="A24" s="260"/>
      <c r="B24" s="249"/>
      <c r="C24" s="7" t="s">
        <v>12</v>
      </c>
      <c r="D24" s="8"/>
      <c r="E24" s="8"/>
      <c r="F24" s="8"/>
      <c r="G24" s="8"/>
      <c r="H24" s="7"/>
      <c r="I24" s="9">
        <f>SUM(J24:N24)</f>
        <v>115.8</v>
      </c>
      <c r="J24" s="9">
        <v>52</v>
      </c>
      <c r="K24" s="9">
        <v>3.8</v>
      </c>
      <c r="L24" s="9">
        <f>L26</f>
        <v>20</v>
      </c>
      <c r="M24" s="9">
        <f>M26</f>
        <v>20</v>
      </c>
      <c r="N24" s="9">
        <f>N26</f>
        <v>20</v>
      </c>
    </row>
    <row r="25" spans="1:14" ht="32.25" thickBot="1" x14ac:dyDescent="0.3">
      <c r="A25" s="261"/>
      <c r="B25" s="250"/>
      <c r="C25" s="10" t="s">
        <v>13</v>
      </c>
      <c r="D25" s="11"/>
      <c r="E25" s="11"/>
      <c r="F25" s="11"/>
      <c r="G25" s="11"/>
      <c r="H25" s="49"/>
      <c r="I25" s="12" t="s">
        <v>14</v>
      </c>
      <c r="J25" s="12" t="s">
        <v>14</v>
      </c>
      <c r="K25" s="12" t="s">
        <v>14</v>
      </c>
      <c r="L25" s="12" t="s">
        <v>14</v>
      </c>
      <c r="M25" s="12" t="s">
        <v>14</v>
      </c>
      <c r="N25" s="12" t="s">
        <v>14</v>
      </c>
    </row>
    <row r="26" spans="1:14" ht="79.5" thickBot="1" x14ac:dyDescent="0.3">
      <c r="A26" s="60" t="s">
        <v>16</v>
      </c>
      <c r="B26" s="13" t="s">
        <v>95</v>
      </c>
      <c r="C26" s="13" t="s">
        <v>57</v>
      </c>
      <c r="D26" s="19" t="s">
        <v>37</v>
      </c>
      <c r="E26" s="19" t="s">
        <v>35</v>
      </c>
      <c r="F26" s="19" t="s">
        <v>60</v>
      </c>
      <c r="G26" s="19" t="s">
        <v>85</v>
      </c>
      <c r="H26" s="19" t="s">
        <v>36</v>
      </c>
      <c r="I26" s="1">
        <f>SUM(J26:N26)</f>
        <v>115.8</v>
      </c>
      <c r="J26" s="1">
        <v>52</v>
      </c>
      <c r="K26" s="1">
        <v>3.8</v>
      </c>
      <c r="L26" s="1">
        <v>20</v>
      </c>
      <c r="M26" s="1">
        <v>20</v>
      </c>
      <c r="N26" s="1">
        <v>20</v>
      </c>
    </row>
    <row r="27" spans="1:14" ht="15.75" x14ac:dyDescent="0.25">
      <c r="A27" s="259" t="s">
        <v>20</v>
      </c>
      <c r="B27" s="248" t="s">
        <v>61</v>
      </c>
      <c r="C27" s="14" t="s">
        <v>21</v>
      </c>
      <c r="D27" s="16" t="s">
        <v>39</v>
      </c>
      <c r="E27" s="16"/>
      <c r="F27" s="16" t="s">
        <v>62</v>
      </c>
      <c r="G27" s="16" t="s">
        <v>88</v>
      </c>
      <c r="H27" s="16"/>
      <c r="I27" s="17">
        <f>I30</f>
        <v>23685.905999999999</v>
      </c>
      <c r="J27" s="17">
        <f>J30</f>
        <v>5163.29</v>
      </c>
      <c r="K27" s="17">
        <f>K30</f>
        <v>4814.5559999999996</v>
      </c>
      <c r="L27" s="17">
        <f t="shared" ref="L27:N27" si="1">L30</f>
        <v>4594.8999999999996</v>
      </c>
      <c r="M27" s="17">
        <f t="shared" si="1"/>
        <v>4555.16</v>
      </c>
      <c r="N27" s="17">
        <f t="shared" si="1"/>
        <v>4558</v>
      </c>
    </row>
    <row r="28" spans="1:14" ht="73.5" customHeight="1" x14ac:dyDescent="0.25">
      <c r="A28" s="260"/>
      <c r="B28" s="249"/>
      <c r="C28" s="46" t="s">
        <v>40</v>
      </c>
      <c r="D28" s="44"/>
      <c r="E28" s="44"/>
      <c r="F28" s="44"/>
      <c r="G28" s="31"/>
      <c r="H28" s="31"/>
      <c r="I28" s="9">
        <f>SUM(J28:N28)</f>
        <v>23685.905999999999</v>
      </c>
      <c r="J28" s="37">
        <f>J30</f>
        <v>5163.29</v>
      </c>
      <c r="K28" s="37">
        <f>K30</f>
        <v>4814.5559999999996</v>
      </c>
      <c r="L28" s="37">
        <f>L30</f>
        <v>4594.8999999999996</v>
      </c>
      <c r="M28" s="37">
        <f>M30</f>
        <v>4555.16</v>
      </c>
      <c r="N28" s="37">
        <f>N30</f>
        <v>4558</v>
      </c>
    </row>
    <row r="29" spans="1:14" ht="30" customHeight="1" thickBot="1" x14ac:dyDescent="0.3">
      <c r="A29" s="261"/>
      <c r="B29" s="250"/>
      <c r="C29" s="10" t="s">
        <v>22</v>
      </c>
      <c r="D29" s="27"/>
      <c r="E29" s="27"/>
      <c r="F29" s="27"/>
      <c r="G29" s="27"/>
      <c r="H29" s="10"/>
      <c r="I29" s="12"/>
      <c r="J29" s="12"/>
      <c r="K29" s="12"/>
      <c r="L29" s="12"/>
      <c r="M29" s="12"/>
      <c r="N29" s="12"/>
    </row>
    <row r="30" spans="1:14" ht="32.25" thickBot="1" x14ac:dyDescent="0.3">
      <c r="A30" s="59" t="s">
        <v>23</v>
      </c>
      <c r="B30" s="13" t="s">
        <v>104</v>
      </c>
      <c r="C30" s="13" t="s">
        <v>64</v>
      </c>
      <c r="D30" s="19">
        <v>963</v>
      </c>
      <c r="E30" s="19" t="s">
        <v>41</v>
      </c>
      <c r="F30" s="19" t="s">
        <v>63</v>
      </c>
      <c r="G30" s="19" t="s">
        <v>87</v>
      </c>
      <c r="H30" s="19" t="s">
        <v>42</v>
      </c>
      <c r="I30" s="1">
        <f>SUM(J30:N30)</f>
        <v>23685.905999999999</v>
      </c>
      <c r="J30" s="1">
        <v>5163.29</v>
      </c>
      <c r="K30" s="1">
        <v>4814.5559999999996</v>
      </c>
      <c r="L30" s="1">
        <v>4594.8999999999996</v>
      </c>
      <c r="M30" s="1">
        <v>4555.16</v>
      </c>
      <c r="N30" s="1">
        <v>4558</v>
      </c>
    </row>
    <row r="31" spans="1:14" ht="15.75" x14ac:dyDescent="0.25">
      <c r="A31" s="259" t="s">
        <v>24</v>
      </c>
      <c r="B31" s="248" t="s">
        <v>65</v>
      </c>
      <c r="C31" s="14" t="s">
        <v>21</v>
      </c>
      <c r="D31" s="16" t="s">
        <v>43</v>
      </c>
      <c r="E31" s="16"/>
      <c r="F31" s="16" t="s">
        <v>66</v>
      </c>
      <c r="G31" s="16" t="s">
        <v>92</v>
      </c>
      <c r="H31" s="16"/>
      <c r="I31" s="17">
        <f>SUM(J31:N31)</f>
        <v>252694.13699999999</v>
      </c>
      <c r="J31" s="17">
        <f>J32</f>
        <v>68405.047999999995</v>
      </c>
      <c r="K31" s="17">
        <f t="shared" ref="K31:N31" si="2">K32</f>
        <v>47766.188999999998</v>
      </c>
      <c r="L31" s="17">
        <f t="shared" si="2"/>
        <v>48998.22</v>
      </c>
      <c r="M31" s="17">
        <f t="shared" si="2"/>
        <v>43723.360000000001</v>
      </c>
      <c r="N31" s="17">
        <f t="shared" si="2"/>
        <v>43801.319999999992</v>
      </c>
    </row>
    <row r="32" spans="1:14" ht="30.75" customHeight="1" x14ac:dyDescent="0.25">
      <c r="A32" s="260"/>
      <c r="B32" s="249"/>
      <c r="C32" s="7" t="s">
        <v>74</v>
      </c>
      <c r="D32" s="29"/>
      <c r="E32" s="28"/>
      <c r="F32" s="28"/>
      <c r="G32" s="28"/>
      <c r="H32" s="28"/>
      <c r="I32" s="37">
        <f>SUM(J32:N32)</f>
        <v>252694.13699999999</v>
      </c>
      <c r="J32" s="37">
        <f>J34+J35+J36</f>
        <v>68405.047999999995</v>
      </c>
      <c r="K32" s="37">
        <f>K34+K35+K36</f>
        <v>47766.188999999998</v>
      </c>
      <c r="L32" s="37">
        <f>L34+L35+L36</f>
        <v>48998.22</v>
      </c>
      <c r="M32" s="37">
        <f>M34+M35+M36</f>
        <v>43723.360000000001</v>
      </c>
      <c r="N32" s="37">
        <f>N34+N35+N36</f>
        <v>43801.319999999992</v>
      </c>
    </row>
    <row r="33" spans="1:14" ht="16.5" thickBot="1" x14ac:dyDescent="0.3">
      <c r="A33" s="261"/>
      <c r="B33" s="250"/>
      <c r="C33" s="10" t="s">
        <v>22</v>
      </c>
      <c r="D33" s="27"/>
      <c r="E33" s="27"/>
      <c r="F33" s="27"/>
      <c r="G33" s="27"/>
      <c r="H33" s="27"/>
      <c r="I33" s="12"/>
      <c r="J33" s="12"/>
      <c r="K33" s="12"/>
      <c r="L33" s="12"/>
      <c r="M33" s="12"/>
      <c r="N33" s="12"/>
    </row>
    <row r="34" spans="1:14" ht="15.75" x14ac:dyDescent="0.25">
      <c r="A34" s="266" t="s">
        <v>25</v>
      </c>
      <c r="B34" s="14" t="s">
        <v>98</v>
      </c>
      <c r="C34" s="30" t="s">
        <v>26</v>
      </c>
      <c r="D34" s="16" t="s">
        <v>43</v>
      </c>
      <c r="E34" s="16" t="s">
        <v>45</v>
      </c>
      <c r="F34" s="16" t="s">
        <v>67</v>
      </c>
      <c r="G34" s="16" t="s">
        <v>90</v>
      </c>
      <c r="H34" s="16" t="s">
        <v>44</v>
      </c>
      <c r="I34" s="17">
        <v>58636.563999999998</v>
      </c>
      <c r="J34" s="17">
        <v>58636.563999999998</v>
      </c>
      <c r="K34" s="17">
        <v>37372.307999999997</v>
      </c>
      <c r="L34" s="17">
        <v>37858.36</v>
      </c>
      <c r="M34" s="17">
        <v>32632.2</v>
      </c>
      <c r="N34" s="17">
        <v>32744.46</v>
      </c>
    </row>
    <row r="35" spans="1:14" ht="15.75" x14ac:dyDescent="0.25">
      <c r="A35" s="267"/>
      <c r="B35" s="7" t="s">
        <v>97</v>
      </c>
      <c r="C35" s="8" t="s">
        <v>26</v>
      </c>
      <c r="D35" s="28" t="s">
        <v>43</v>
      </c>
      <c r="E35" s="28" t="s">
        <v>46</v>
      </c>
      <c r="F35" s="28" t="s">
        <v>69</v>
      </c>
      <c r="G35" s="28" t="s">
        <v>91</v>
      </c>
      <c r="H35" s="28" t="s">
        <v>42</v>
      </c>
      <c r="I35" s="37">
        <f>SUM(J35:N35)</f>
        <v>50245.445000000007</v>
      </c>
      <c r="J35" s="9">
        <v>9115.2839999999997</v>
      </c>
      <c r="K35" s="9">
        <v>9740.6810000000005</v>
      </c>
      <c r="L35" s="9">
        <f>10028.56+449+9.1</f>
        <v>10486.66</v>
      </c>
      <c r="M35" s="9">
        <v>10458.66</v>
      </c>
      <c r="N35" s="9">
        <v>10444.16</v>
      </c>
    </row>
    <row r="36" spans="1:14" ht="48" thickBot="1" x14ac:dyDescent="0.3">
      <c r="A36" s="268"/>
      <c r="B36" s="10" t="s">
        <v>96</v>
      </c>
      <c r="C36" s="27" t="s">
        <v>26</v>
      </c>
      <c r="D36" s="11">
        <v>992</v>
      </c>
      <c r="E36" s="11">
        <v>1401</v>
      </c>
      <c r="F36" s="11" t="s">
        <v>68</v>
      </c>
      <c r="G36" s="11" t="s">
        <v>89</v>
      </c>
      <c r="H36" s="52">
        <v>500</v>
      </c>
      <c r="I36" s="73">
        <f>SUM(J36:N36)</f>
        <v>3204.8</v>
      </c>
      <c r="J36" s="53">
        <v>653.20000000000005</v>
      </c>
      <c r="K36" s="53">
        <v>653.20000000000005</v>
      </c>
      <c r="L36" s="53">
        <v>653.20000000000005</v>
      </c>
      <c r="M36" s="53">
        <v>632.5</v>
      </c>
      <c r="N36" s="53">
        <v>612.70000000000005</v>
      </c>
    </row>
    <row r="37" spans="1:14" ht="15.75" x14ac:dyDescent="0.25">
      <c r="A37" s="259" t="s">
        <v>29</v>
      </c>
      <c r="B37" s="248" t="s">
        <v>70</v>
      </c>
      <c r="C37" s="14" t="s">
        <v>21</v>
      </c>
      <c r="D37" s="16" t="s">
        <v>37</v>
      </c>
      <c r="E37" s="16"/>
      <c r="F37" s="16" t="s">
        <v>71</v>
      </c>
      <c r="G37" s="16" t="s">
        <v>94</v>
      </c>
      <c r="H37" s="50"/>
      <c r="I37" s="71">
        <f>SUM(J37:N37)</f>
        <v>140383.55500000002</v>
      </c>
      <c r="J37" s="17">
        <f>J40</f>
        <v>24982.33</v>
      </c>
      <c r="K37" s="17">
        <f>K40</f>
        <v>29366.63</v>
      </c>
      <c r="L37" s="17">
        <f t="shared" ref="L37:N37" si="3">L40</f>
        <v>28799.865000000002</v>
      </c>
      <c r="M37" s="17">
        <f t="shared" si="3"/>
        <v>28614.865000000002</v>
      </c>
      <c r="N37" s="17">
        <f t="shared" si="3"/>
        <v>28619.865000000002</v>
      </c>
    </row>
    <row r="38" spans="1:14" ht="28.5" customHeight="1" x14ac:dyDescent="0.25">
      <c r="A38" s="260"/>
      <c r="B38" s="249"/>
      <c r="C38" s="7" t="s">
        <v>73</v>
      </c>
      <c r="D38" s="31"/>
      <c r="E38" s="31"/>
      <c r="F38" s="31"/>
      <c r="G38" s="31"/>
      <c r="H38" s="31"/>
      <c r="I38" s="37">
        <f>SUM(J38:N38)</f>
        <v>140383.55500000002</v>
      </c>
      <c r="J38" s="37">
        <f>J40</f>
        <v>24982.33</v>
      </c>
      <c r="K38" s="37">
        <f>K40</f>
        <v>29366.63</v>
      </c>
      <c r="L38" s="37">
        <f>L40</f>
        <v>28799.865000000002</v>
      </c>
      <c r="M38" s="37">
        <f>M40</f>
        <v>28614.865000000002</v>
      </c>
      <c r="N38" s="37">
        <f>N40</f>
        <v>28619.865000000002</v>
      </c>
    </row>
    <row r="39" spans="1:14" ht="16.5" thickBot="1" x14ac:dyDescent="0.3">
      <c r="A39" s="261"/>
      <c r="B39" s="250"/>
      <c r="C39" s="10" t="s">
        <v>22</v>
      </c>
      <c r="D39" s="27"/>
      <c r="E39" s="27"/>
      <c r="F39" s="27"/>
      <c r="G39" s="27"/>
      <c r="H39" s="10"/>
      <c r="I39" s="12"/>
      <c r="J39" s="12"/>
      <c r="K39" s="12"/>
      <c r="L39" s="12"/>
      <c r="M39" s="12"/>
      <c r="N39" s="12"/>
    </row>
    <row r="40" spans="1:14" ht="38.25" customHeight="1" thickBot="1" x14ac:dyDescent="0.3">
      <c r="A40" s="60" t="s">
        <v>28</v>
      </c>
      <c r="B40" s="13" t="s">
        <v>99</v>
      </c>
      <c r="C40" s="13" t="s">
        <v>30</v>
      </c>
      <c r="D40" s="19">
        <v>923</v>
      </c>
      <c r="E40" s="19" t="s">
        <v>35</v>
      </c>
      <c r="F40" s="19" t="s">
        <v>72</v>
      </c>
      <c r="G40" s="54" t="s">
        <v>93</v>
      </c>
      <c r="H40" s="55" t="s">
        <v>42</v>
      </c>
      <c r="I40" s="74">
        <f>SUM(J40:N40)</f>
        <v>140383.55500000002</v>
      </c>
      <c r="J40" s="57">
        <v>24982.33</v>
      </c>
      <c r="K40" s="57">
        <v>29366.63</v>
      </c>
      <c r="L40" s="57">
        <v>28799.865000000002</v>
      </c>
      <c r="M40" s="57">
        <v>28614.865000000002</v>
      </c>
      <c r="N40" s="57">
        <v>28619.865000000002</v>
      </c>
    </row>
  </sheetData>
  <mergeCells count="31">
    <mergeCell ref="A34:A36"/>
    <mergeCell ref="A37:A39"/>
    <mergeCell ref="B37:B39"/>
    <mergeCell ref="A23:A25"/>
    <mergeCell ref="B23:B25"/>
    <mergeCell ref="A27:A29"/>
    <mergeCell ref="B27:B29"/>
    <mergeCell ref="A31:A33"/>
    <mergeCell ref="B31:B33"/>
    <mergeCell ref="A21:A22"/>
    <mergeCell ref="D9:D10"/>
    <mergeCell ref="F9:G9"/>
    <mergeCell ref="H9:H10"/>
    <mergeCell ref="I9:I10"/>
    <mergeCell ref="A13:A15"/>
    <mergeCell ref="B13:B15"/>
    <mergeCell ref="A16:A17"/>
    <mergeCell ref="A18:A20"/>
    <mergeCell ref="B18:B20"/>
    <mergeCell ref="J9:N9"/>
    <mergeCell ref="F11:G11"/>
    <mergeCell ref="A1:N1"/>
    <mergeCell ref="A2:N2"/>
    <mergeCell ref="A3:N3"/>
    <mergeCell ref="A5:L5"/>
    <mergeCell ref="A6:L6"/>
    <mergeCell ref="A8:A10"/>
    <mergeCell ref="B8:B10"/>
    <mergeCell ref="C8:C10"/>
    <mergeCell ref="D8:H8"/>
    <mergeCell ref="I8:N8"/>
  </mergeCells>
  <pageMargins left="0.19685039370078741" right="0.19685039370078741" top="0.74803149606299213" bottom="0.19685039370078741" header="0.31496062992125984" footer="0.31496062992125984"/>
  <pageSetup paperSize="9" scale="5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40"/>
  <sheetViews>
    <sheetView topLeftCell="A15" zoomScale="75" zoomScaleNormal="75" workbookViewId="0">
      <selection activeCell="A27" sqref="A1:XFD1048576"/>
    </sheetView>
  </sheetViews>
  <sheetFormatPr defaultRowHeight="15" x14ac:dyDescent="0.25"/>
  <cols>
    <col min="1" max="1" width="30.28515625" style="32" customWidth="1"/>
    <col min="2" max="2" width="56.85546875" style="32" customWidth="1"/>
    <col min="3" max="3" width="41.7109375" style="32" customWidth="1"/>
    <col min="4" max="4" width="9.85546875" style="32" customWidth="1"/>
    <col min="5" max="5" width="9.140625" style="32"/>
    <col min="6" max="6" width="13.7109375" style="32" customWidth="1"/>
    <col min="7" max="7" width="18.7109375" style="32" customWidth="1"/>
    <col min="8" max="8" width="15.28515625" style="32" customWidth="1"/>
    <col min="9" max="9" width="13.7109375" style="32" customWidth="1"/>
    <col min="10" max="10" width="16.28515625" style="32" customWidth="1"/>
    <col min="11" max="11" width="13" style="32" customWidth="1"/>
    <col min="12" max="13" width="16.140625" style="32" customWidth="1"/>
    <col min="14" max="14" width="13.85546875" style="32" customWidth="1"/>
    <col min="15" max="15" width="23" style="32" customWidth="1"/>
    <col min="16" max="16384" width="9.140625" style="32"/>
  </cols>
  <sheetData>
    <row r="1" spans="1:15" ht="15.75" x14ac:dyDescent="0.25">
      <c r="A1" s="254" t="s">
        <v>33</v>
      </c>
      <c r="B1" s="254"/>
      <c r="C1" s="254"/>
      <c r="D1" s="254"/>
      <c r="E1" s="254"/>
      <c r="F1" s="254"/>
      <c r="G1" s="254"/>
      <c r="H1" s="254"/>
      <c r="I1" s="254"/>
      <c r="J1" s="254"/>
      <c r="K1" s="254"/>
      <c r="L1" s="254"/>
      <c r="M1" s="254"/>
      <c r="N1" s="254"/>
    </row>
    <row r="2" spans="1:15" ht="15.75" x14ac:dyDescent="0.25">
      <c r="A2" s="254" t="s">
        <v>0</v>
      </c>
      <c r="B2" s="254"/>
      <c r="C2" s="254"/>
      <c r="D2" s="254"/>
      <c r="E2" s="254"/>
      <c r="F2" s="254"/>
      <c r="G2" s="254"/>
      <c r="H2" s="254"/>
      <c r="I2" s="254"/>
      <c r="J2" s="254"/>
      <c r="K2" s="254"/>
      <c r="L2" s="254"/>
      <c r="M2" s="254"/>
      <c r="N2" s="254"/>
    </row>
    <row r="3" spans="1:15" ht="15.75" x14ac:dyDescent="0.25">
      <c r="A3" s="254" t="s">
        <v>106</v>
      </c>
      <c r="B3" s="254"/>
      <c r="C3" s="254"/>
      <c r="D3" s="254"/>
      <c r="E3" s="254"/>
      <c r="F3" s="254"/>
      <c r="G3" s="254"/>
      <c r="H3" s="254"/>
      <c r="I3" s="254"/>
      <c r="J3" s="254"/>
      <c r="K3" s="254"/>
      <c r="L3" s="254"/>
      <c r="M3" s="254"/>
      <c r="N3" s="254"/>
    </row>
    <row r="4" spans="1:15" ht="15.75" x14ac:dyDescent="0.25">
      <c r="A4" s="66"/>
    </row>
    <row r="5" spans="1:15" ht="15.75" x14ac:dyDescent="0.25">
      <c r="A5" s="254" t="s">
        <v>31</v>
      </c>
      <c r="B5" s="254"/>
      <c r="C5" s="254"/>
      <c r="D5" s="254"/>
      <c r="E5" s="254"/>
      <c r="F5" s="254"/>
      <c r="G5" s="254"/>
      <c r="H5" s="254"/>
      <c r="I5" s="254"/>
      <c r="J5" s="254"/>
      <c r="K5" s="254"/>
      <c r="L5" s="254"/>
      <c r="M5" s="66"/>
    </row>
    <row r="6" spans="1:15" ht="15.75" x14ac:dyDescent="0.25">
      <c r="A6" s="257" t="s">
        <v>1</v>
      </c>
      <c r="B6" s="257"/>
      <c r="C6" s="257"/>
      <c r="D6" s="257"/>
      <c r="E6" s="257"/>
      <c r="F6" s="257"/>
      <c r="G6" s="257"/>
      <c r="H6" s="257"/>
      <c r="I6" s="257"/>
      <c r="J6" s="257"/>
      <c r="K6" s="257"/>
      <c r="L6" s="257"/>
      <c r="M6" s="67"/>
    </row>
    <row r="7" spans="1:15" ht="16.5" thickBot="1" x14ac:dyDescent="0.3">
      <c r="A7" s="33"/>
    </row>
    <row r="8" spans="1:15" ht="16.5" thickBot="1" x14ac:dyDescent="0.3">
      <c r="A8" s="255" t="s">
        <v>2</v>
      </c>
      <c r="B8" s="255" t="s">
        <v>3</v>
      </c>
      <c r="C8" s="255" t="s">
        <v>4</v>
      </c>
      <c r="D8" s="251" t="s">
        <v>5</v>
      </c>
      <c r="E8" s="252"/>
      <c r="F8" s="252"/>
      <c r="G8" s="252"/>
      <c r="H8" s="253"/>
      <c r="I8" s="251" t="s">
        <v>6</v>
      </c>
      <c r="J8" s="252"/>
      <c r="K8" s="252"/>
      <c r="L8" s="252"/>
      <c r="M8" s="252"/>
      <c r="N8" s="253"/>
    </row>
    <row r="9" spans="1:15" ht="16.5" thickBot="1" x14ac:dyDescent="0.3">
      <c r="A9" s="258"/>
      <c r="B9" s="258"/>
      <c r="C9" s="258"/>
      <c r="D9" s="255" t="s">
        <v>7</v>
      </c>
      <c r="E9" s="2" t="s">
        <v>8</v>
      </c>
      <c r="F9" s="262" t="s">
        <v>47</v>
      </c>
      <c r="G9" s="263"/>
      <c r="H9" s="255" t="s">
        <v>48</v>
      </c>
      <c r="I9" s="255" t="s">
        <v>21</v>
      </c>
      <c r="J9" s="251" t="s">
        <v>49</v>
      </c>
      <c r="K9" s="252"/>
      <c r="L9" s="252"/>
      <c r="M9" s="252"/>
      <c r="N9" s="253"/>
    </row>
    <row r="10" spans="1:15" ht="16.5" thickBot="1" x14ac:dyDescent="0.3">
      <c r="A10" s="256"/>
      <c r="B10" s="256"/>
      <c r="C10" s="256"/>
      <c r="D10" s="256"/>
      <c r="E10" s="3" t="s">
        <v>9</v>
      </c>
      <c r="F10" s="43" t="s">
        <v>75</v>
      </c>
      <c r="G10" s="43" t="s">
        <v>76</v>
      </c>
      <c r="H10" s="256"/>
      <c r="I10" s="256"/>
      <c r="J10" s="4">
        <v>2014</v>
      </c>
      <c r="K10" s="4">
        <v>2015</v>
      </c>
      <c r="L10" s="4">
        <v>2016</v>
      </c>
      <c r="M10" s="4">
        <v>2017</v>
      </c>
      <c r="N10" s="4">
        <v>2018</v>
      </c>
    </row>
    <row r="11" spans="1:15" s="34" customFormat="1" ht="15.75" customHeight="1" thickBot="1" x14ac:dyDescent="0.25">
      <c r="A11" s="5">
        <v>1</v>
      </c>
      <c r="B11" s="6">
        <v>2</v>
      </c>
      <c r="C11" s="6">
        <v>3</v>
      </c>
      <c r="D11" s="6">
        <v>4</v>
      </c>
      <c r="E11" s="6">
        <v>5</v>
      </c>
      <c r="F11" s="264">
        <v>6</v>
      </c>
      <c r="G11" s="265"/>
      <c r="H11" s="6">
        <v>7</v>
      </c>
      <c r="I11" s="6">
        <v>8</v>
      </c>
      <c r="J11" s="6">
        <v>9</v>
      </c>
      <c r="K11" s="6">
        <v>10</v>
      </c>
      <c r="L11" s="6">
        <v>11</v>
      </c>
      <c r="M11" s="6">
        <v>12</v>
      </c>
      <c r="N11" s="6">
        <v>13</v>
      </c>
    </row>
    <row r="12" spans="1:15" ht="42" customHeight="1" thickBot="1" x14ac:dyDescent="0.3">
      <c r="A12" s="68" t="s">
        <v>10</v>
      </c>
      <c r="B12" s="35" t="s">
        <v>32</v>
      </c>
      <c r="C12" s="14" t="s">
        <v>11</v>
      </c>
      <c r="D12" s="30"/>
      <c r="E12" s="30"/>
      <c r="F12" s="15" t="s">
        <v>80</v>
      </c>
      <c r="G12" s="15" t="s">
        <v>81</v>
      </c>
      <c r="H12" s="30"/>
      <c r="I12" s="1">
        <f>SUM(J12:N12)</f>
        <v>431930.69800000003</v>
      </c>
      <c r="J12" s="17">
        <f>J13+J18+J23+J27+J31+J37</f>
        <v>98620.267999999996</v>
      </c>
      <c r="K12" s="17">
        <f>K13+K18+K23+K27+K31+K37</f>
        <v>82998.675000000003</v>
      </c>
      <c r="L12" s="17">
        <f>L13+L18+L23+L27+L31+L37</f>
        <v>88183.184999999998</v>
      </c>
      <c r="M12" s="17">
        <f>M13+M18+M23+M27+M31+M37</f>
        <v>81021.385000000009</v>
      </c>
      <c r="N12" s="17">
        <f>N13+N18+N23+N27+N31+N37</f>
        <v>81107.184999999998</v>
      </c>
      <c r="O12" s="90">
        <f>88183185-103022330</f>
        <v>-14839145</v>
      </c>
    </row>
    <row r="13" spans="1:15" s="85" customFormat="1" ht="15.75" x14ac:dyDescent="0.25">
      <c r="A13" s="245" t="s">
        <v>15</v>
      </c>
      <c r="B13" s="248" t="s">
        <v>102</v>
      </c>
      <c r="C13" s="91" t="s">
        <v>11</v>
      </c>
      <c r="D13" s="92">
        <v>923</v>
      </c>
      <c r="E13" s="92"/>
      <c r="F13" s="93" t="s">
        <v>50</v>
      </c>
      <c r="G13" s="93" t="s">
        <v>79</v>
      </c>
      <c r="H13" s="92"/>
      <c r="I13" s="94">
        <f>I14</f>
        <v>30</v>
      </c>
      <c r="J13" s="95">
        <f>J14</f>
        <v>10</v>
      </c>
      <c r="K13" s="95">
        <v>0</v>
      </c>
      <c r="L13" s="95">
        <f>L14</f>
        <v>0</v>
      </c>
      <c r="M13" s="95">
        <v>10</v>
      </c>
      <c r="N13" s="95">
        <v>10</v>
      </c>
    </row>
    <row r="14" spans="1:15" ht="31.5" x14ac:dyDescent="0.25">
      <c r="A14" s="246"/>
      <c r="B14" s="249"/>
      <c r="C14" s="7" t="s">
        <v>12</v>
      </c>
      <c r="D14" s="8"/>
      <c r="E14" s="8"/>
      <c r="F14" s="8"/>
      <c r="G14" s="8"/>
      <c r="H14" s="8"/>
      <c r="I14" s="37">
        <f>SUM(J14:N14)</f>
        <v>30</v>
      </c>
      <c r="J14" s="9">
        <v>10</v>
      </c>
      <c r="K14" s="9">
        <v>0</v>
      </c>
      <c r="L14" s="9">
        <f>L16+L17</f>
        <v>0</v>
      </c>
      <c r="M14" s="9">
        <v>10</v>
      </c>
      <c r="N14" s="9">
        <v>10</v>
      </c>
    </row>
    <row r="15" spans="1:15" ht="32.25" thickBot="1" x14ac:dyDescent="0.3">
      <c r="A15" s="247"/>
      <c r="B15" s="250"/>
      <c r="C15" s="10" t="s">
        <v>13</v>
      </c>
      <c r="D15" s="11" t="s">
        <v>14</v>
      </c>
      <c r="E15" s="11" t="s">
        <v>14</v>
      </c>
      <c r="F15" s="11" t="s">
        <v>14</v>
      </c>
      <c r="G15" s="11"/>
      <c r="H15" s="11" t="s">
        <v>14</v>
      </c>
      <c r="I15" s="72" t="s">
        <v>14</v>
      </c>
      <c r="J15" s="12" t="s">
        <v>14</v>
      </c>
      <c r="K15" s="12" t="s">
        <v>14</v>
      </c>
      <c r="L15" s="12" t="s">
        <v>14</v>
      </c>
      <c r="M15" s="12" t="s">
        <v>14</v>
      </c>
      <c r="N15" s="12" t="s">
        <v>14</v>
      </c>
    </row>
    <row r="16" spans="1:15" s="85" customFormat="1" ht="31.5" x14ac:dyDescent="0.25">
      <c r="A16" s="248" t="s">
        <v>16</v>
      </c>
      <c r="B16" s="80" t="s">
        <v>101</v>
      </c>
      <c r="C16" s="80" t="s">
        <v>17</v>
      </c>
      <c r="D16" s="81">
        <v>923</v>
      </c>
      <c r="E16" s="82" t="s">
        <v>35</v>
      </c>
      <c r="F16" s="82" t="s">
        <v>53</v>
      </c>
      <c r="G16" s="82" t="s">
        <v>77</v>
      </c>
      <c r="H16" s="83">
        <v>200</v>
      </c>
      <c r="I16" s="84">
        <f>SUM(J16:N16)</f>
        <v>15</v>
      </c>
      <c r="J16" s="84">
        <v>5</v>
      </c>
      <c r="K16" s="84">
        <v>0</v>
      </c>
      <c r="L16" s="84">
        <v>0</v>
      </c>
      <c r="M16" s="84">
        <v>5</v>
      </c>
      <c r="N16" s="84">
        <v>5</v>
      </c>
    </row>
    <row r="17" spans="1:14" s="85" customFormat="1" ht="32.25" thickBot="1" x14ac:dyDescent="0.3">
      <c r="A17" s="250"/>
      <c r="B17" s="86" t="s">
        <v>100</v>
      </c>
      <c r="C17" s="86" t="s">
        <v>17</v>
      </c>
      <c r="D17" s="87">
        <v>923</v>
      </c>
      <c r="E17" s="88" t="s">
        <v>35</v>
      </c>
      <c r="F17" s="88" t="s">
        <v>52</v>
      </c>
      <c r="G17" s="88" t="s">
        <v>78</v>
      </c>
      <c r="H17" s="88" t="s">
        <v>36</v>
      </c>
      <c r="I17" s="89">
        <f>SUM(J17:N17)</f>
        <v>15</v>
      </c>
      <c r="J17" s="89">
        <v>5</v>
      </c>
      <c r="K17" s="89">
        <v>0</v>
      </c>
      <c r="L17" s="89">
        <v>0</v>
      </c>
      <c r="M17" s="89">
        <v>5</v>
      </c>
      <c r="N17" s="89">
        <v>5</v>
      </c>
    </row>
    <row r="18" spans="1:14" s="85" customFormat="1" ht="15.75" x14ac:dyDescent="0.25">
      <c r="A18" s="259" t="s">
        <v>18</v>
      </c>
      <c r="B18" s="248" t="s">
        <v>58</v>
      </c>
      <c r="C18" s="80" t="s">
        <v>11</v>
      </c>
      <c r="D18" s="96" t="s">
        <v>37</v>
      </c>
      <c r="E18" s="93"/>
      <c r="F18" s="93" t="s">
        <v>51</v>
      </c>
      <c r="G18" s="93" t="s">
        <v>84</v>
      </c>
      <c r="H18" s="93"/>
      <c r="I18" s="95">
        <f t="shared" ref="I18:N18" si="0">I19</f>
        <v>12139.1</v>
      </c>
      <c r="J18" s="95">
        <f t="shared" si="0"/>
        <v>7.6</v>
      </c>
      <c r="K18" s="95">
        <f t="shared" si="0"/>
        <v>1047.5</v>
      </c>
      <c r="L18" s="95">
        <f t="shared" si="0"/>
        <v>2888</v>
      </c>
      <c r="M18" s="95">
        <f t="shared" si="0"/>
        <v>4098</v>
      </c>
      <c r="N18" s="95">
        <f t="shared" si="0"/>
        <v>4098</v>
      </c>
    </row>
    <row r="19" spans="1:14" ht="31.5" x14ac:dyDescent="0.25">
      <c r="A19" s="260"/>
      <c r="B19" s="249"/>
      <c r="C19" s="7" t="s">
        <v>12</v>
      </c>
      <c r="D19" s="7"/>
      <c r="E19" s="8"/>
      <c r="F19" s="8"/>
      <c r="G19" s="8"/>
      <c r="H19" s="8"/>
      <c r="I19" s="9">
        <f>SUM(J19:N19)</f>
        <v>12139.1</v>
      </c>
      <c r="J19" s="9">
        <v>7.6</v>
      </c>
      <c r="K19" s="9">
        <v>1047.5</v>
      </c>
      <c r="L19" s="9">
        <f>L21+L22</f>
        <v>2888</v>
      </c>
      <c r="M19" s="9">
        <f>M21+M22</f>
        <v>4098</v>
      </c>
      <c r="N19" s="9">
        <f>N21+N22</f>
        <v>4098</v>
      </c>
    </row>
    <row r="20" spans="1:14" ht="32.25" thickBot="1" x14ac:dyDescent="0.3">
      <c r="A20" s="261"/>
      <c r="B20" s="250"/>
      <c r="C20" s="10" t="s">
        <v>13</v>
      </c>
      <c r="D20" s="49" t="s">
        <v>14</v>
      </c>
      <c r="E20" s="11" t="s">
        <v>14</v>
      </c>
      <c r="F20" s="11" t="s">
        <v>14</v>
      </c>
      <c r="G20" s="11"/>
      <c r="H20" s="11" t="s">
        <v>14</v>
      </c>
      <c r="I20" s="12" t="s">
        <v>14</v>
      </c>
      <c r="J20" s="12" t="s">
        <v>14</v>
      </c>
      <c r="K20" s="12" t="s">
        <v>14</v>
      </c>
      <c r="L20" s="12" t="s">
        <v>14</v>
      </c>
      <c r="M20" s="12" t="s">
        <v>14</v>
      </c>
      <c r="N20" s="12" t="s">
        <v>14</v>
      </c>
    </row>
    <row r="21" spans="1:14" ht="31.5" x14ac:dyDescent="0.25">
      <c r="A21" s="266" t="s">
        <v>16</v>
      </c>
      <c r="B21" s="14" t="s">
        <v>103</v>
      </c>
      <c r="C21" s="14" t="s">
        <v>27</v>
      </c>
      <c r="D21" s="50" t="s">
        <v>37</v>
      </c>
      <c r="E21" s="16" t="s">
        <v>35</v>
      </c>
      <c r="F21" s="16" t="s">
        <v>54</v>
      </c>
      <c r="G21" s="16" t="s">
        <v>82</v>
      </c>
      <c r="H21" s="16" t="s">
        <v>36</v>
      </c>
      <c r="I21" s="17">
        <f>SUM(J21:N21)</f>
        <v>27.6</v>
      </c>
      <c r="J21" s="17">
        <v>7.6</v>
      </c>
      <c r="K21" s="17">
        <v>0</v>
      </c>
      <c r="L21" s="17">
        <v>0</v>
      </c>
      <c r="M21" s="17">
        <v>10</v>
      </c>
      <c r="N21" s="17">
        <v>10</v>
      </c>
    </row>
    <row r="22" spans="1:14" ht="16.5" thickBot="1" x14ac:dyDescent="0.3">
      <c r="A22" s="268"/>
      <c r="B22" s="10" t="s">
        <v>34</v>
      </c>
      <c r="C22" s="10" t="s">
        <v>27</v>
      </c>
      <c r="D22" s="51" t="s">
        <v>37</v>
      </c>
      <c r="E22" s="18" t="s">
        <v>41</v>
      </c>
      <c r="F22" s="18" t="s">
        <v>56</v>
      </c>
      <c r="G22" s="18" t="s">
        <v>83</v>
      </c>
      <c r="H22" s="18" t="s">
        <v>38</v>
      </c>
      <c r="I22" s="12">
        <f>SUM(J22:N22)</f>
        <v>12111.5</v>
      </c>
      <c r="J22" s="12">
        <v>0</v>
      </c>
      <c r="K22" s="12">
        <v>1047.5</v>
      </c>
      <c r="L22" s="12">
        <v>2888</v>
      </c>
      <c r="M22" s="12">
        <v>4088</v>
      </c>
      <c r="N22" s="12">
        <v>4088</v>
      </c>
    </row>
    <row r="23" spans="1:14" s="85" customFormat="1" ht="15.75" x14ac:dyDescent="0.25">
      <c r="A23" s="259" t="s">
        <v>19</v>
      </c>
      <c r="B23" s="248" t="s">
        <v>59</v>
      </c>
      <c r="C23" s="91" t="s">
        <v>11</v>
      </c>
      <c r="D23" s="93" t="s">
        <v>37</v>
      </c>
      <c r="E23" s="93"/>
      <c r="F23" s="93" t="s">
        <v>55</v>
      </c>
      <c r="G23" s="93" t="s">
        <v>86</v>
      </c>
      <c r="H23" s="96"/>
      <c r="I23" s="95">
        <f>SUM(J23:N23)</f>
        <v>110.654</v>
      </c>
      <c r="J23" s="95">
        <f>J24</f>
        <v>52</v>
      </c>
      <c r="K23" s="95">
        <f>K24</f>
        <v>3.8</v>
      </c>
      <c r="L23" s="95">
        <f>L24</f>
        <v>14.853999999999999</v>
      </c>
      <c r="M23" s="95">
        <f>M24</f>
        <v>20</v>
      </c>
      <c r="N23" s="95">
        <f>N24</f>
        <v>20</v>
      </c>
    </row>
    <row r="24" spans="1:14" ht="31.5" x14ac:dyDescent="0.25">
      <c r="A24" s="260"/>
      <c r="B24" s="249"/>
      <c r="C24" s="7" t="s">
        <v>12</v>
      </c>
      <c r="D24" s="8"/>
      <c r="E24" s="8"/>
      <c r="F24" s="8"/>
      <c r="G24" s="8"/>
      <c r="H24" s="7"/>
      <c r="I24" s="9">
        <f>SUM(J24:N24)</f>
        <v>110.654</v>
      </c>
      <c r="J24" s="9">
        <v>52</v>
      </c>
      <c r="K24" s="9">
        <v>3.8</v>
      </c>
      <c r="L24" s="9">
        <v>14.853999999999999</v>
      </c>
      <c r="M24" s="9">
        <f>M26</f>
        <v>20</v>
      </c>
      <c r="N24" s="9">
        <f>N26</f>
        <v>20</v>
      </c>
    </row>
    <row r="25" spans="1:14" ht="32.25" thickBot="1" x14ac:dyDescent="0.3">
      <c r="A25" s="261"/>
      <c r="B25" s="250"/>
      <c r="C25" s="10" t="s">
        <v>13</v>
      </c>
      <c r="D25" s="11"/>
      <c r="E25" s="11"/>
      <c r="F25" s="11"/>
      <c r="G25" s="11"/>
      <c r="H25" s="49"/>
      <c r="I25" s="12" t="s">
        <v>14</v>
      </c>
      <c r="J25" s="12" t="s">
        <v>14</v>
      </c>
      <c r="K25" s="12" t="s">
        <v>14</v>
      </c>
      <c r="L25" s="12" t="s">
        <v>14</v>
      </c>
      <c r="M25" s="12" t="s">
        <v>14</v>
      </c>
      <c r="N25" s="12" t="s">
        <v>14</v>
      </c>
    </row>
    <row r="26" spans="1:14" ht="79.5" thickBot="1" x14ac:dyDescent="0.3">
      <c r="A26" s="70" t="s">
        <v>16</v>
      </c>
      <c r="B26" s="13" t="s">
        <v>95</v>
      </c>
      <c r="C26" s="13" t="s">
        <v>57</v>
      </c>
      <c r="D26" s="19" t="s">
        <v>37</v>
      </c>
      <c r="E26" s="19" t="s">
        <v>35</v>
      </c>
      <c r="F26" s="19" t="s">
        <v>60</v>
      </c>
      <c r="G26" s="19" t="s">
        <v>85</v>
      </c>
      <c r="H26" s="19" t="s">
        <v>36</v>
      </c>
      <c r="I26" s="1">
        <f>SUM(J26:N26)</f>
        <v>14949.8</v>
      </c>
      <c r="J26" s="1">
        <v>52</v>
      </c>
      <c r="K26" s="1">
        <v>3.8</v>
      </c>
      <c r="L26" s="1">
        <v>14854</v>
      </c>
      <c r="M26" s="1">
        <v>20</v>
      </c>
      <c r="N26" s="1">
        <v>20</v>
      </c>
    </row>
    <row r="27" spans="1:14" s="85" customFormat="1" ht="15.75" x14ac:dyDescent="0.25">
      <c r="A27" s="259" t="s">
        <v>20</v>
      </c>
      <c r="B27" s="248" t="s">
        <v>61</v>
      </c>
      <c r="C27" s="91" t="s">
        <v>21</v>
      </c>
      <c r="D27" s="93" t="s">
        <v>39</v>
      </c>
      <c r="E27" s="93"/>
      <c r="F27" s="93" t="s">
        <v>62</v>
      </c>
      <c r="G27" s="93" t="s">
        <v>88</v>
      </c>
      <c r="H27" s="93"/>
      <c r="I27" s="95">
        <f>I30</f>
        <v>23685.905999999999</v>
      </c>
      <c r="J27" s="95">
        <f>J30</f>
        <v>5163.29</v>
      </c>
      <c r="K27" s="95">
        <f>K30</f>
        <v>4814.5559999999996</v>
      </c>
      <c r="L27" s="95">
        <f t="shared" ref="L27:N27" si="1">L30</f>
        <v>4594.8999999999996</v>
      </c>
      <c r="M27" s="95">
        <f t="shared" si="1"/>
        <v>4555.16</v>
      </c>
      <c r="N27" s="95">
        <f t="shared" si="1"/>
        <v>4558</v>
      </c>
    </row>
    <row r="28" spans="1:14" ht="73.5" customHeight="1" x14ac:dyDescent="0.25">
      <c r="A28" s="260"/>
      <c r="B28" s="249"/>
      <c r="C28" s="46" t="s">
        <v>40</v>
      </c>
      <c r="D28" s="44"/>
      <c r="E28" s="44"/>
      <c r="F28" s="44"/>
      <c r="G28" s="31"/>
      <c r="H28" s="31"/>
      <c r="I28" s="9">
        <f>SUM(J28:N28)</f>
        <v>23685.905999999999</v>
      </c>
      <c r="J28" s="37">
        <f>J30</f>
        <v>5163.29</v>
      </c>
      <c r="K28" s="37">
        <f>K30</f>
        <v>4814.5559999999996</v>
      </c>
      <c r="L28" s="37">
        <f>L30</f>
        <v>4594.8999999999996</v>
      </c>
      <c r="M28" s="37">
        <f>M30</f>
        <v>4555.16</v>
      </c>
      <c r="N28" s="37">
        <f>N30</f>
        <v>4558</v>
      </c>
    </row>
    <row r="29" spans="1:14" ht="30" customHeight="1" thickBot="1" x14ac:dyDescent="0.3">
      <c r="A29" s="261"/>
      <c r="B29" s="250"/>
      <c r="C29" s="10" t="s">
        <v>22</v>
      </c>
      <c r="D29" s="27"/>
      <c r="E29" s="27"/>
      <c r="F29" s="27"/>
      <c r="G29" s="27"/>
      <c r="H29" s="10"/>
      <c r="I29" s="12"/>
      <c r="J29" s="12"/>
      <c r="K29" s="12"/>
      <c r="L29" s="12"/>
      <c r="M29" s="12"/>
      <c r="N29" s="12"/>
    </row>
    <row r="30" spans="1:14" ht="32.25" thickBot="1" x14ac:dyDescent="0.3">
      <c r="A30" s="69" t="s">
        <v>23</v>
      </c>
      <c r="B30" s="13" t="s">
        <v>104</v>
      </c>
      <c r="C30" s="13" t="s">
        <v>64</v>
      </c>
      <c r="D30" s="19">
        <v>963</v>
      </c>
      <c r="E30" s="19" t="s">
        <v>41</v>
      </c>
      <c r="F30" s="19" t="s">
        <v>63</v>
      </c>
      <c r="G30" s="19" t="s">
        <v>87</v>
      </c>
      <c r="H30" s="19" t="s">
        <v>42</v>
      </c>
      <c r="I30" s="1">
        <f>SUM(J30:N30)</f>
        <v>23685.905999999999</v>
      </c>
      <c r="J30" s="1">
        <v>5163.29</v>
      </c>
      <c r="K30" s="1">
        <v>4814.5559999999996</v>
      </c>
      <c r="L30" s="1">
        <v>4594.8999999999996</v>
      </c>
      <c r="M30" s="1">
        <v>4555.16</v>
      </c>
      <c r="N30" s="1">
        <v>4558</v>
      </c>
    </row>
    <row r="31" spans="1:14" s="85" customFormat="1" ht="15.75" x14ac:dyDescent="0.25">
      <c r="A31" s="259" t="s">
        <v>24</v>
      </c>
      <c r="B31" s="248" t="s">
        <v>65</v>
      </c>
      <c r="C31" s="91" t="s">
        <v>21</v>
      </c>
      <c r="D31" s="93" t="s">
        <v>43</v>
      </c>
      <c r="E31" s="93"/>
      <c r="F31" s="93" t="s">
        <v>66</v>
      </c>
      <c r="G31" s="93" t="s">
        <v>92</v>
      </c>
      <c r="H31" s="93"/>
      <c r="I31" s="95">
        <f>SUM(J31:N31)</f>
        <v>256403.13699999999</v>
      </c>
      <c r="J31" s="95">
        <f>J32</f>
        <v>68405.047999999995</v>
      </c>
      <c r="K31" s="95">
        <f t="shared" ref="K31:N31" si="2">K32</f>
        <v>47766.188999999998</v>
      </c>
      <c r="L31" s="95">
        <f t="shared" si="2"/>
        <v>52707.22</v>
      </c>
      <c r="M31" s="95">
        <f t="shared" si="2"/>
        <v>43723.360000000001</v>
      </c>
      <c r="N31" s="95">
        <f t="shared" si="2"/>
        <v>43801.319999999992</v>
      </c>
    </row>
    <row r="32" spans="1:14" ht="30.75" customHeight="1" x14ac:dyDescent="0.25">
      <c r="A32" s="260"/>
      <c r="B32" s="249"/>
      <c r="C32" s="7" t="s">
        <v>74</v>
      </c>
      <c r="D32" s="29"/>
      <c r="E32" s="28"/>
      <c r="F32" s="28"/>
      <c r="G32" s="28"/>
      <c r="H32" s="28"/>
      <c r="I32" s="37">
        <f>SUM(J32:N32)</f>
        <v>256403.13699999999</v>
      </c>
      <c r="J32" s="37">
        <f>J34+J35+J36</f>
        <v>68405.047999999995</v>
      </c>
      <c r="K32" s="37">
        <f>K34+K35+K36</f>
        <v>47766.188999999998</v>
      </c>
      <c r="L32" s="37">
        <f>L34+L35+L36</f>
        <v>52707.22</v>
      </c>
      <c r="M32" s="37">
        <f>M34+M35+M36</f>
        <v>43723.360000000001</v>
      </c>
      <c r="N32" s="37">
        <f>N34+N35+N36</f>
        <v>43801.319999999992</v>
      </c>
    </row>
    <row r="33" spans="1:14" ht="16.5" thickBot="1" x14ac:dyDescent="0.3">
      <c r="A33" s="261"/>
      <c r="B33" s="250"/>
      <c r="C33" s="10" t="s">
        <v>22</v>
      </c>
      <c r="D33" s="27"/>
      <c r="E33" s="27"/>
      <c r="F33" s="27"/>
      <c r="G33" s="27"/>
      <c r="H33" s="27"/>
      <c r="I33" s="12"/>
      <c r="J33" s="12"/>
      <c r="K33" s="12"/>
      <c r="L33" s="12"/>
      <c r="M33" s="12"/>
      <c r="N33" s="12"/>
    </row>
    <row r="34" spans="1:14" ht="15.75" x14ac:dyDescent="0.25">
      <c r="A34" s="266" t="s">
        <v>25</v>
      </c>
      <c r="B34" s="14" t="s">
        <v>98</v>
      </c>
      <c r="C34" s="30" t="s">
        <v>26</v>
      </c>
      <c r="D34" s="16" t="s">
        <v>43</v>
      </c>
      <c r="E34" s="16" t="s">
        <v>45</v>
      </c>
      <c r="F34" s="16" t="s">
        <v>67</v>
      </c>
      <c r="G34" s="16" t="s">
        <v>90</v>
      </c>
      <c r="H34" s="16" t="s">
        <v>44</v>
      </c>
      <c r="I34" s="17">
        <v>58636.563999999998</v>
      </c>
      <c r="J34" s="17">
        <v>58636.563999999998</v>
      </c>
      <c r="K34" s="17">
        <v>37372.307999999997</v>
      </c>
      <c r="L34" s="17">
        <v>41567.360000000001</v>
      </c>
      <c r="M34" s="17">
        <v>32632.2</v>
      </c>
      <c r="N34" s="17">
        <v>32744.46</v>
      </c>
    </row>
    <row r="35" spans="1:14" ht="15.75" x14ac:dyDescent="0.25">
      <c r="A35" s="267"/>
      <c r="B35" s="7" t="s">
        <v>97</v>
      </c>
      <c r="C35" s="8" t="s">
        <v>26</v>
      </c>
      <c r="D35" s="28" t="s">
        <v>43</v>
      </c>
      <c r="E35" s="28" t="s">
        <v>46</v>
      </c>
      <c r="F35" s="28" t="s">
        <v>69</v>
      </c>
      <c r="G35" s="28" t="s">
        <v>91</v>
      </c>
      <c r="H35" s="28" t="s">
        <v>42</v>
      </c>
      <c r="I35" s="37">
        <f>SUM(J35:N35)</f>
        <v>50245.445000000007</v>
      </c>
      <c r="J35" s="9">
        <v>9115.2839999999997</v>
      </c>
      <c r="K35" s="9">
        <v>9740.6810000000005</v>
      </c>
      <c r="L35" s="9">
        <f>10028.56+449+9.1</f>
        <v>10486.66</v>
      </c>
      <c r="M35" s="9">
        <v>10458.66</v>
      </c>
      <c r="N35" s="9">
        <v>10444.16</v>
      </c>
    </row>
    <row r="36" spans="1:14" ht="48" thickBot="1" x14ac:dyDescent="0.3">
      <c r="A36" s="268"/>
      <c r="B36" s="10" t="s">
        <v>96</v>
      </c>
      <c r="C36" s="27" t="s">
        <v>26</v>
      </c>
      <c r="D36" s="11">
        <v>992</v>
      </c>
      <c r="E36" s="11">
        <v>1401</v>
      </c>
      <c r="F36" s="11" t="s">
        <v>68</v>
      </c>
      <c r="G36" s="11" t="s">
        <v>89</v>
      </c>
      <c r="H36" s="52">
        <v>500</v>
      </c>
      <c r="I36" s="73">
        <f>SUM(J36:N36)</f>
        <v>3204.8</v>
      </c>
      <c r="J36" s="53">
        <v>653.20000000000005</v>
      </c>
      <c r="K36" s="53">
        <v>653.20000000000005</v>
      </c>
      <c r="L36" s="53">
        <v>653.20000000000005</v>
      </c>
      <c r="M36" s="53">
        <v>632.5</v>
      </c>
      <c r="N36" s="53">
        <v>612.70000000000005</v>
      </c>
    </row>
    <row r="37" spans="1:14" s="85" customFormat="1" ht="15.75" x14ac:dyDescent="0.25">
      <c r="A37" s="259" t="s">
        <v>29</v>
      </c>
      <c r="B37" s="248" t="s">
        <v>70</v>
      </c>
      <c r="C37" s="91" t="s">
        <v>21</v>
      </c>
      <c r="D37" s="93" t="s">
        <v>37</v>
      </c>
      <c r="E37" s="93"/>
      <c r="F37" s="93" t="s">
        <v>71</v>
      </c>
      <c r="G37" s="93" t="s">
        <v>94</v>
      </c>
      <c r="H37" s="96"/>
      <c r="I37" s="94">
        <f>SUM(J37:N37)</f>
        <v>139561.90100000001</v>
      </c>
      <c r="J37" s="95">
        <f>J40</f>
        <v>24982.33</v>
      </c>
      <c r="K37" s="95">
        <f>K40</f>
        <v>29366.63</v>
      </c>
      <c r="L37" s="95">
        <f t="shared" ref="L37:N37" si="3">L40</f>
        <v>27978.210999999999</v>
      </c>
      <c r="M37" s="95">
        <f t="shared" si="3"/>
        <v>28614.865000000002</v>
      </c>
      <c r="N37" s="95">
        <f t="shared" si="3"/>
        <v>28619.865000000002</v>
      </c>
    </row>
    <row r="38" spans="1:14" ht="28.5" customHeight="1" x14ac:dyDescent="0.25">
      <c r="A38" s="260"/>
      <c r="B38" s="249"/>
      <c r="C38" s="7" t="s">
        <v>73</v>
      </c>
      <c r="D38" s="31"/>
      <c r="E38" s="31"/>
      <c r="F38" s="31"/>
      <c r="G38" s="31"/>
      <c r="H38" s="31"/>
      <c r="I38" s="37">
        <f>SUM(J38:N38)</f>
        <v>139561.90100000001</v>
      </c>
      <c r="J38" s="37">
        <f>J40</f>
        <v>24982.33</v>
      </c>
      <c r="K38" s="37">
        <f>K40</f>
        <v>29366.63</v>
      </c>
      <c r="L38" s="37">
        <f>L40</f>
        <v>27978.210999999999</v>
      </c>
      <c r="M38" s="37">
        <f>M40</f>
        <v>28614.865000000002</v>
      </c>
      <c r="N38" s="37">
        <f>N40</f>
        <v>28619.865000000002</v>
      </c>
    </row>
    <row r="39" spans="1:14" ht="16.5" thickBot="1" x14ac:dyDescent="0.3">
      <c r="A39" s="261"/>
      <c r="B39" s="250"/>
      <c r="C39" s="10" t="s">
        <v>22</v>
      </c>
      <c r="D39" s="27"/>
      <c r="E39" s="27"/>
      <c r="F39" s="27"/>
      <c r="G39" s="27"/>
      <c r="H39" s="10"/>
      <c r="I39" s="12"/>
      <c r="J39" s="12"/>
      <c r="K39" s="12"/>
      <c r="L39" s="12"/>
      <c r="M39" s="12"/>
      <c r="N39" s="12"/>
    </row>
    <row r="40" spans="1:14" ht="38.25" customHeight="1" thickBot="1" x14ac:dyDescent="0.3">
      <c r="A40" s="70" t="s">
        <v>28</v>
      </c>
      <c r="B40" s="13" t="s">
        <v>99</v>
      </c>
      <c r="C40" s="13" t="s">
        <v>30</v>
      </c>
      <c r="D40" s="19">
        <v>923</v>
      </c>
      <c r="E40" s="19" t="s">
        <v>35</v>
      </c>
      <c r="F40" s="19" t="s">
        <v>72</v>
      </c>
      <c r="G40" s="54" t="s">
        <v>93</v>
      </c>
      <c r="H40" s="55" t="s">
        <v>42</v>
      </c>
      <c r="I40" s="74">
        <f>SUM(J40:N40)</f>
        <v>139561.90100000001</v>
      </c>
      <c r="J40" s="57">
        <v>24982.33</v>
      </c>
      <c r="K40" s="57">
        <v>29366.63</v>
      </c>
      <c r="L40" s="57">
        <v>27978.210999999999</v>
      </c>
      <c r="M40" s="57">
        <v>28614.865000000002</v>
      </c>
      <c r="N40" s="57">
        <v>28619.865000000002</v>
      </c>
    </row>
  </sheetData>
  <mergeCells count="31">
    <mergeCell ref="J9:N9"/>
    <mergeCell ref="F11:G11"/>
    <mergeCell ref="A1:N1"/>
    <mergeCell ref="A2:N2"/>
    <mergeCell ref="A3:N3"/>
    <mergeCell ref="A5:L5"/>
    <mergeCell ref="A6:L6"/>
    <mergeCell ref="A8:A10"/>
    <mergeCell ref="B8:B10"/>
    <mergeCell ref="C8:C10"/>
    <mergeCell ref="D8:H8"/>
    <mergeCell ref="I8:N8"/>
    <mergeCell ref="A21:A22"/>
    <mergeCell ref="D9:D10"/>
    <mergeCell ref="F9:G9"/>
    <mergeCell ref="H9:H10"/>
    <mergeCell ref="I9:I10"/>
    <mergeCell ref="A13:A15"/>
    <mergeCell ref="B13:B15"/>
    <mergeCell ref="A16:A17"/>
    <mergeCell ref="A18:A20"/>
    <mergeCell ref="B18:B20"/>
    <mergeCell ref="A34:A36"/>
    <mergeCell ref="A37:A39"/>
    <mergeCell ref="B37:B39"/>
    <mergeCell ref="A23:A25"/>
    <mergeCell ref="B23:B25"/>
    <mergeCell ref="A27:A29"/>
    <mergeCell ref="B27:B29"/>
    <mergeCell ref="A31:A33"/>
    <mergeCell ref="B31:B3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O40"/>
  <sheetViews>
    <sheetView topLeftCell="A8" zoomScale="75" zoomScaleNormal="75" workbookViewId="0">
      <pane xSplit="2" ySplit="5" topLeftCell="I13" activePane="bottomRight" state="frozen"/>
      <selection activeCell="A8" sqref="A8"/>
      <selection pane="topRight" activeCell="C8" sqref="C8"/>
      <selection pane="bottomLeft" activeCell="A13" sqref="A13"/>
      <selection pane="bottomRight" activeCell="A8" sqref="A1:XFD1048576"/>
    </sheetView>
  </sheetViews>
  <sheetFormatPr defaultRowHeight="15" x14ac:dyDescent="0.25"/>
  <cols>
    <col min="1" max="1" width="30.28515625" style="32" customWidth="1"/>
    <col min="2" max="2" width="56.85546875" style="32" customWidth="1"/>
    <col min="3" max="3" width="41.7109375" style="32" customWidth="1"/>
    <col min="4" max="4" width="9.85546875" style="32" customWidth="1"/>
    <col min="5" max="5" width="9.140625" style="32"/>
    <col min="6" max="6" width="13.7109375" style="32" customWidth="1"/>
    <col min="7" max="7" width="18.7109375" style="32" customWidth="1"/>
    <col min="8" max="8" width="15.28515625" style="32" customWidth="1"/>
    <col min="9" max="9" width="13.7109375" style="32" customWidth="1"/>
    <col min="10" max="10" width="16.28515625" style="32" customWidth="1"/>
    <col min="11" max="11" width="13" style="32" customWidth="1"/>
    <col min="12" max="13" width="16.140625" style="32" customWidth="1"/>
    <col min="14" max="14" width="13.85546875" style="32" customWidth="1"/>
    <col min="15" max="15" width="23" style="32" customWidth="1"/>
    <col min="16" max="16384" width="9.140625" style="32"/>
  </cols>
  <sheetData>
    <row r="1" spans="1:15" ht="15.75" x14ac:dyDescent="0.25">
      <c r="A1" s="254" t="s">
        <v>33</v>
      </c>
      <c r="B1" s="254"/>
      <c r="C1" s="254"/>
      <c r="D1" s="254"/>
      <c r="E1" s="254"/>
      <c r="F1" s="254"/>
      <c r="G1" s="254"/>
      <c r="H1" s="254"/>
      <c r="I1" s="254"/>
      <c r="J1" s="254"/>
      <c r="K1" s="254"/>
      <c r="L1" s="254"/>
      <c r="M1" s="254"/>
      <c r="N1" s="254"/>
    </row>
    <row r="2" spans="1:15" ht="15.75" x14ac:dyDescent="0.25">
      <c r="A2" s="254" t="s">
        <v>0</v>
      </c>
      <c r="B2" s="254"/>
      <c r="C2" s="254"/>
      <c r="D2" s="254"/>
      <c r="E2" s="254"/>
      <c r="F2" s="254"/>
      <c r="G2" s="254"/>
      <c r="H2" s="254"/>
      <c r="I2" s="254"/>
      <c r="J2" s="254"/>
      <c r="K2" s="254"/>
      <c r="L2" s="254"/>
      <c r="M2" s="254"/>
      <c r="N2" s="254"/>
    </row>
    <row r="3" spans="1:15" ht="15.75" x14ac:dyDescent="0.25">
      <c r="A3" s="254" t="s">
        <v>106</v>
      </c>
      <c r="B3" s="254"/>
      <c r="C3" s="254"/>
      <c r="D3" s="254"/>
      <c r="E3" s="254"/>
      <c r="F3" s="254"/>
      <c r="G3" s="254"/>
      <c r="H3" s="254"/>
      <c r="I3" s="254"/>
      <c r="J3" s="254"/>
      <c r="K3" s="254"/>
      <c r="L3" s="254"/>
      <c r="M3" s="254"/>
      <c r="N3" s="254"/>
    </row>
    <row r="4" spans="1:15" ht="15.75" x14ac:dyDescent="0.25">
      <c r="A4" s="78"/>
    </row>
    <row r="5" spans="1:15" ht="15.75" x14ac:dyDescent="0.25">
      <c r="A5" s="254" t="s">
        <v>31</v>
      </c>
      <c r="B5" s="254"/>
      <c r="C5" s="254"/>
      <c r="D5" s="254"/>
      <c r="E5" s="254"/>
      <c r="F5" s="254"/>
      <c r="G5" s="254"/>
      <c r="H5" s="254"/>
      <c r="I5" s="254"/>
      <c r="J5" s="254"/>
      <c r="K5" s="254"/>
      <c r="L5" s="254"/>
      <c r="M5" s="78"/>
    </row>
    <row r="6" spans="1:15" ht="15.75" x14ac:dyDescent="0.25">
      <c r="A6" s="257" t="s">
        <v>1</v>
      </c>
      <c r="B6" s="257"/>
      <c r="C6" s="257"/>
      <c r="D6" s="257"/>
      <c r="E6" s="257"/>
      <c r="F6" s="257"/>
      <c r="G6" s="257"/>
      <c r="H6" s="257"/>
      <c r="I6" s="257"/>
      <c r="J6" s="257"/>
      <c r="K6" s="257"/>
      <c r="L6" s="257"/>
      <c r="M6" s="79"/>
    </row>
    <row r="7" spans="1:15" ht="16.5" thickBot="1" x14ac:dyDescent="0.3">
      <c r="A7" s="33"/>
    </row>
    <row r="8" spans="1:15" ht="16.5" thickBot="1" x14ac:dyDescent="0.3">
      <c r="A8" s="255" t="s">
        <v>2</v>
      </c>
      <c r="B8" s="255" t="s">
        <v>3</v>
      </c>
      <c r="C8" s="255" t="s">
        <v>4</v>
      </c>
      <c r="D8" s="251" t="s">
        <v>5</v>
      </c>
      <c r="E8" s="252"/>
      <c r="F8" s="252"/>
      <c r="G8" s="252"/>
      <c r="H8" s="253"/>
      <c r="I8" s="251" t="s">
        <v>6</v>
      </c>
      <c r="J8" s="252"/>
      <c r="K8" s="252"/>
      <c r="L8" s="252"/>
      <c r="M8" s="252"/>
      <c r="N8" s="253"/>
    </row>
    <row r="9" spans="1:15" ht="16.5" thickBot="1" x14ac:dyDescent="0.3">
      <c r="A9" s="258"/>
      <c r="B9" s="258"/>
      <c r="C9" s="258"/>
      <c r="D9" s="255" t="s">
        <v>7</v>
      </c>
      <c r="E9" s="2" t="s">
        <v>8</v>
      </c>
      <c r="F9" s="262" t="s">
        <v>47</v>
      </c>
      <c r="G9" s="263"/>
      <c r="H9" s="255" t="s">
        <v>48</v>
      </c>
      <c r="I9" s="255" t="s">
        <v>21</v>
      </c>
      <c r="J9" s="251" t="s">
        <v>49</v>
      </c>
      <c r="K9" s="252"/>
      <c r="L9" s="252"/>
      <c r="M9" s="252"/>
      <c r="N9" s="253"/>
    </row>
    <row r="10" spans="1:15" ht="16.5" thickBot="1" x14ac:dyDescent="0.3">
      <c r="A10" s="256"/>
      <c r="B10" s="256"/>
      <c r="C10" s="256"/>
      <c r="D10" s="256"/>
      <c r="E10" s="3" t="s">
        <v>9</v>
      </c>
      <c r="F10" s="43" t="s">
        <v>75</v>
      </c>
      <c r="G10" s="43" t="s">
        <v>76</v>
      </c>
      <c r="H10" s="256"/>
      <c r="I10" s="256"/>
      <c r="J10" s="4">
        <v>2014</v>
      </c>
      <c r="K10" s="4">
        <v>2015</v>
      </c>
      <c r="L10" s="4">
        <v>2016</v>
      </c>
      <c r="M10" s="4">
        <v>2017</v>
      </c>
      <c r="N10" s="4">
        <v>2018</v>
      </c>
    </row>
    <row r="11" spans="1:15" s="34" customFormat="1" ht="15.75" customHeight="1" thickBot="1" x14ac:dyDescent="0.25">
      <c r="A11" s="5">
        <v>1</v>
      </c>
      <c r="B11" s="6">
        <v>2</v>
      </c>
      <c r="C11" s="6">
        <v>3</v>
      </c>
      <c r="D11" s="6">
        <v>4</v>
      </c>
      <c r="E11" s="6">
        <v>5</v>
      </c>
      <c r="F11" s="264">
        <v>6</v>
      </c>
      <c r="G11" s="265"/>
      <c r="H11" s="6">
        <v>7</v>
      </c>
      <c r="I11" s="6">
        <v>8</v>
      </c>
      <c r="J11" s="6">
        <v>9</v>
      </c>
      <c r="K11" s="6">
        <v>10</v>
      </c>
      <c r="L11" s="6">
        <v>11</v>
      </c>
      <c r="M11" s="6">
        <v>12</v>
      </c>
      <c r="N11" s="6">
        <v>13</v>
      </c>
    </row>
    <row r="12" spans="1:15" ht="42" customHeight="1" thickBot="1" x14ac:dyDescent="0.3">
      <c r="A12" s="75" t="s">
        <v>10</v>
      </c>
      <c r="B12" s="35" t="s">
        <v>32</v>
      </c>
      <c r="C12" s="14" t="s">
        <v>11</v>
      </c>
      <c r="D12" s="30"/>
      <c r="E12" s="30"/>
      <c r="F12" s="15" t="s">
        <v>80</v>
      </c>
      <c r="G12" s="15" t="s">
        <v>81</v>
      </c>
      <c r="H12" s="30"/>
      <c r="I12" s="1">
        <f>SUM(J12:N12)</f>
        <v>431930.69800000003</v>
      </c>
      <c r="J12" s="17">
        <f>J13+J18+J23+J27+J31+J37</f>
        <v>98620.267999999996</v>
      </c>
      <c r="K12" s="17">
        <f>K13+K18+K23+K27+K31+K37</f>
        <v>82998.675000000003</v>
      </c>
      <c r="L12" s="17">
        <f>L13+L18+L23+L27+L31+L37</f>
        <v>88183.184999999998</v>
      </c>
      <c r="M12" s="17">
        <f>M13+M18+M23+M27+M31+M37</f>
        <v>81021.385000000009</v>
      </c>
      <c r="N12" s="17">
        <f>N13+N18+N23+N27+N31+N37</f>
        <v>81107.184999999998</v>
      </c>
      <c r="O12" s="90"/>
    </row>
    <row r="13" spans="1:15" s="85" customFormat="1" ht="15.75" x14ac:dyDescent="0.25">
      <c r="A13" s="245" t="s">
        <v>15</v>
      </c>
      <c r="B13" s="248" t="s">
        <v>102</v>
      </c>
      <c r="C13" s="80" t="s">
        <v>11</v>
      </c>
      <c r="D13" s="83">
        <v>923</v>
      </c>
      <c r="E13" s="83"/>
      <c r="F13" s="82" t="s">
        <v>50</v>
      </c>
      <c r="G13" s="82" t="s">
        <v>79</v>
      </c>
      <c r="H13" s="83"/>
      <c r="I13" s="103">
        <f>I14</f>
        <v>30</v>
      </c>
      <c r="J13" s="84">
        <f>J14</f>
        <v>10</v>
      </c>
      <c r="K13" s="84">
        <v>0</v>
      </c>
      <c r="L13" s="84">
        <f>L14</f>
        <v>0</v>
      </c>
      <c r="M13" s="84">
        <v>10</v>
      </c>
      <c r="N13" s="84">
        <v>10</v>
      </c>
    </row>
    <row r="14" spans="1:15" ht="31.5" x14ac:dyDescent="0.25">
      <c r="A14" s="246"/>
      <c r="B14" s="249"/>
      <c r="C14" s="7" t="s">
        <v>12</v>
      </c>
      <c r="D14" s="8"/>
      <c r="E14" s="8"/>
      <c r="F14" s="8"/>
      <c r="G14" s="8"/>
      <c r="H14" s="8"/>
      <c r="I14" s="37">
        <f>SUM(J14:N14)</f>
        <v>30</v>
      </c>
      <c r="J14" s="9">
        <v>10</v>
      </c>
      <c r="K14" s="9">
        <v>0</v>
      </c>
      <c r="L14" s="9">
        <f>L16+L17</f>
        <v>0</v>
      </c>
      <c r="M14" s="9">
        <v>10</v>
      </c>
      <c r="N14" s="9">
        <v>10</v>
      </c>
    </row>
    <row r="15" spans="1:15" ht="32.25" thickBot="1" x14ac:dyDescent="0.3">
      <c r="A15" s="247"/>
      <c r="B15" s="250"/>
      <c r="C15" s="10" t="s">
        <v>13</v>
      </c>
      <c r="D15" s="11" t="s">
        <v>14</v>
      </c>
      <c r="E15" s="11" t="s">
        <v>14</v>
      </c>
      <c r="F15" s="11" t="s">
        <v>14</v>
      </c>
      <c r="G15" s="11"/>
      <c r="H15" s="11" t="s">
        <v>14</v>
      </c>
      <c r="I15" s="72" t="s">
        <v>14</v>
      </c>
      <c r="J15" s="12" t="s">
        <v>14</v>
      </c>
      <c r="K15" s="12" t="s">
        <v>14</v>
      </c>
      <c r="L15" s="12" t="s">
        <v>14</v>
      </c>
      <c r="M15" s="12" t="s">
        <v>14</v>
      </c>
      <c r="N15" s="12" t="s">
        <v>14</v>
      </c>
    </row>
    <row r="16" spans="1:15" s="85" customFormat="1" ht="31.5" x14ac:dyDescent="0.25">
      <c r="A16" s="248" t="s">
        <v>16</v>
      </c>
      <c r="B16" s="80" t="s">
        <v>101</v>
      </c>
      <c r="C16" s="80" t="s">
        <v>17</v>
      </c>
      <c r="D16" s="81">
        <v>923</v>
      </c>
      <c r="E16" s="82" t="s">
        <v>35</v>
      </c>
      <c r="F16" s="82" t="s">
        <v>53</v>
      </c>
      <c r="G16" s="82" t="s">
        <v>77</v>
      </c>
      <c r="H16" s="83">
        <v>200</v>
      </c>
      <c r="I16" s="84">
        <f>SUM(J16:N16)</f>
        <v>15</v>
      </c>
      <c r="J16" s="84">
        <v>5</v>
      </c>
      <c r="K16" s="84">
        <v>0</v>
      </c>
      <c r="L16" s="84">
        <v>0</v>
      </c>
      <c r="M16" s="84">
        <v>5</v>
      </c>
      <c r="N16" s="84">
        <v>5</v>
      </c>
    </row>
    <row r="17" spans="1:14" s="85" customFormat="1" ht="32.25" thickBot="1" x14ac:dyDescent="0.3">
      <c r="A17" s="250"/>
      <c r="B17" s="86" t="s">
        <v>100</v>
      </c>
      <c r="C17" s="86" t="s">
        <v>17</v>
      </c>
      <c r="D17" s="87">
        <v>923</v>
      </c>
      <c r="E17" s="88" t="s">
        <v>35</v>
      </c>
      <c r="F17" s="88" t="s">
        <v>52</v>
      </c>
      <c r="G17" s="88" t="s">
        <v>78</v>
      </c>
      <c r="H17" s="88" t="s">
        <v>36</v>
      </c>
      <c r="I17" s="89">
        <f>SUM(J17:N17)</f>
        <v>15</v>
      </c>
      <c r="J17" s="89">
        <v>5</v>
      </c>
      <c r="K17" s="89">
        <v>0</v>
      </c>
      <c r="L17" s="89">
        <v>0</v>
      </c>
      <c r="M17" s="89">
        <v>5</v>
      </c>
      <c r="N17" s="89">
        <v>5</v>
      </c>
    </row>
    <row r="18" spans="1:14" s="85" customFormat="1" ht="15.75" x14ac:dyDescent="0.25">
      <c r="A18" s="259" t="s">
        <v>18</v>
      </c>
      <c r="B18" s="248" t="s">
        <v>58</v>
      </c>
      <c r="C18" s="80" t="s">
        <v>11</v>
      </c>
      <c r="D18" s="102" t="s">
        <v>37</v>
      </c>
      <c r="E18" s="82"/>
      <c r="F18" s="82" t="s">
        <v>51</v>
      </c>
      <c r="G18" s="82" t="s">
        <v>84</v>
      </c>
      <c r="H18" s="82"/>
      <c r="I18" s="84">
        <f t="shared" ref="I18:N18" si="0">I19</f>
        <v>12139.1</v>
      </c>
      <c r="J18" s="84">
        <f t="shared" si="0"/>
        <v>7.6</v>
      </c>
      <c r="K18" s="84">
        <f t="shared" si="0"/>
        <v>1047.5</v>
      </c>
      <c r="L18" s="84">
        <f t="shared" si="0"/>
        <v>2888</v>
      </c>
      <c r="M18" s="84">
        <f t="shared" si="0"/>
        <v>4098</v>
      </c>
      <c r="N18" s="84">
        <f t="shared" si="0"/>
        <v>4098</v>
      </c>
    </row>
    <row r="19" spans="1:14" ht="31.5" x14ac:dyDescent="0.25">
      <c r="A19" s="260"/>
      <c r="B19" s="249"/>
      <c r="C19" s="7" t="s">
        <v>12</v>
      </c>
      <c r="D19" s="7"/>
      <c r="E19" s="8"/>
      <c r="F19" s="8"/>
      <c r="G19" s="8"/>
      <c r="H19" s="8"/>
      <c r="I19" s="9">
        <f>SUM(J19:N19)</f>
        <v>12139.1</v>
      </c>
      <c r="J19" s="9">
        <v>7.6</v>
      </c>
      <c r="K19" s="9">
        <v>1047.5</v>
      </c>
      <c r="L19" s="9">
        <f>L21+L22</f>
        <v>2888</v>
      </c>
      <c r="M19" s="9">
        <f>M21+M22</f>
        <v>4098</v>
      </c>
      <c r="N19" s="9">
        <f>N21+N22</f>
        <v>4098</v>
      </c>
    </row>
    <row r="20" spans="1:14" ht="32.25" thickBot="1" x14ac:dyDescent="0.3">
      <c r="A20" s="261"/>
      <c r="B20" s="250"/>
      <c r="C20" s="10" t="s">
        <v>13</v>
      </c>
      <c r="D20" s="49" t="s">
        <v>14</v>
      </c>
      <c r="E20" s="11" t="s">
        <v>14</v>
      </c>
      <c r="F20" s="11" t="s">
        <v>14</v>
      </c>
      <c r="G20" s="11"/>
      <c r="H20" s="11" t="s">
        <v>14</v>
      </c>
      <c r="I20" s="12" t="s">
        <v>14</v>
      </c>
      <c r="J20" s="12" t="s">
        <v>14</v>
      </c>
      <c r="K20" s="12" t="s">
        <v>14</v>
      </c>
      <c r="L20" s="12" t="s">
        <v>14</v>
      </c>
      <c r="M20" s="12" t="s">
        <v>14</v>
      </c>
      <c r="N20" s="12" t="s">
        <v>14</v>
      </c>
    </row>
    <row r="21" spans="1:14" ht="31.5" x14ac:dyDescent="0.25">
      <c r="A21" s="266" t="s">
        <v>16</v>
      </c>
      <c r="B21" s="14" t="s">
        <v>103</v>
      </c>
      <c r="C21" s="14" t="s">
        <v>27</v>
      </c>
      <c r="D21" s="50" t="s">
        <v>37</v>
      </c>
      <c r="E21" s="16" t="s">
        <v>35</v>
      </c>
      <c r="F21" s="16" t="s">
        <v>54</v>
      </c>
      <c r="G21" s="16" t="s">
        <v>82</v>
      </c>
      <c r="H21" s="16" t="s">
        <v>36</v>
      </c>
      <c r="I21" s="17">
        <f>SUM(J21:N21)</f>
        <v>27.6</v>
      </c>
      <c r="J21" s="17">
        <v>7.6</v>
      </c>
      <c r="K21" s="17">
        <v>0</v>
      </c>
      <c r="L21" s="17">
        <v>0</v>
      </c>
      <c r="M21" s="17">
        <v>10</v>
      </c>
      <c r="N21" s="17">
        <v>10</v>
      </c>
    </row>
    <row r="22" spans="1:14" ht="16.5" thickBot="1" x14ac:dyDescent="0.3">
      <c r="A22" s="268"/>
      <c r="B22" s="10" t="s">
        <v>34</v>
      </c>
      <c r="C22" s="10" t="s">
        <v>27</v>
      </c>
      <c r="D22" s="51" t="s">
        <v>37</v>
      </c>
      <c r="E22" s="18" t="s">
        <v>41</v>
      </c>
      <c r="F22" s="18" t="s">
        <v>56</v>
      </c>
      <c r="G22" s="18" t="s">
        <v>83</v>
      </c>
      <c r="H22" s="18" t="s">
        <v>38</v>
      </c>
      <c r="I22" s="12">
        <f>SUM(J22:N22)</f>
        <v>12111.5</v>
      </c>
      <c r="J22" s="12">
        <v>0</v>
      </c>
      <c r="K22" s="12">
        <v>1047.5</v>
      </c>
      <c r="L22" s="12">
        <v>2888</v>
      </c>
      <c r="M22" s="12">
        <v>4088</v>
      </c>
      <c r="N22" s="12">
        <v>4088</v>
      </c>
    </row>
    <row r="23" spans="1:14" s="85" customFormat="1" ht="15.75" x14ac:dyDescent="0.25">
      <c r="A23" s="259" t="s">
        <v>19</v>
      </c>
      <c r="B23" s="248" t="s">
        <v>59</v>
      </c>
      <c r="C23" s="80" t="s">
        <v>11</v>
      </c>
      <c r="D23" s="82" t="s">
        <v>37</v>
      </c>
      <c r="E23" s="82"/>
      <c r="F23" s="82" t="s">
        <v>55</v>
      </c>
      <c r="G23" s="82" t="s">
        <v>86</v>
      </c>
      <c r="H23" s="102"/>
      <c r="I23" s="84">
        <f>SUM(J23:N23)</f>
        <v>110.654</v>
      </c>
      <c r="J23" s="84">
        <f>J24</f>
        <v>52</v>
      </c>
      <c r="K23" s="84">
        <f>K24</f>
        <v>3.8</v>
      </c>
      <c r="L23" s="84">
        <f>L24</f>
        <v>14.853999999999999</v>
      </c>
      <c r="M23" s="84">
        <f>M24</f>
        <v>20</v>
      </c>
      <c r="N23" s="84">
        <f>N24</f>
        <v>20</v>
      </c>
    </row>
    <row r="24" spans="1:14" ht="31.5" x14ac:dyDescent="0.25">
      <c r="A24" s="260"/>
      <c r="B24" s="249"/>
      <c r="C24" s="7" t="s">
        <v>12</v>
      </c>
      <c r="D24" s="8"/>
      <c r="E24" s="8"/>
      <c r="F24" s="8"/>
      <c r="G24" s="8"/>
      <c r="H24" s="7"/>
      <c r="I24" s="9">
        <f>SUM(J24:N24)</f>
        <v>110.654</v>
      </c>
      <c r="J24" s="9">
        <v>52</v>
      </c>
      <c r="K24" s="9">
        <v>3.8</v>
      </c>
      <c r="L24" s="9">
        <v>14.853999999999999</v>
      </c>
      <c r="M24" s="9">
        <f>M26</f>
        <v>20</v>
      </c>
      <c r="N24" s="9">
        <f>N26</f>
        <v>20</v>
      </c>
    </row>
    <row r="25" spans="1:14" ht="32.25" thickBot="1" x14ac:dyDescent="0.3">
      <c r="A25" s="261"/>
      <c r="B25" s="250"/>
      <c r="C25" s="10" t="s">
        <v>13</v>
      </c>
      <c r="D25" s="11"/>
      <c r="E25" s="11"/>
      <c r="F25" s="11"/>
      <c r="G25" s="11"/>
      <c r="H25" s="49"/>
      <c r="I25" s="12" t="s">
        <v>14</v>
      </c>
      <c r="J25" s="12" t="s">
        <v>14</v>
      </c>
      <c r="K25" s="12" t="s">
        <v>14</v>
      </c>
      <c r="L25" s="12" t="s">
        <v>14</v>
      </c>
      <c r="M25" s="12" t="s">
        <v>14</v>
      </c>
      <c r="N25" s="12" t="s">
        <v>14</v>
      </c>
    </row>
    <row r="26" spans="1:14" ht="79.5" thickBot="1" x14ac:dyDescent="0.3">
      <c r="A26" s="77" t="s">
        <v>16</v>
      </c>
      <c r="B26" s="13" t="s">
        <v>95</v>
      </c>
      <c r="C26" s="13" t="s">
        <v>57</v>
      </c>
      <c r="D26" s="19" t="s">
        <v>37</v>
      </c>
      <c r="E26" s="19" t="s">
        <v>35</v>
      </c>
      <c r="F26" s="19" t="s">
        <v>60</v>
      </c>
      <c r="G26" s="19" t="s">
        <v>85</v>
      </c>
      <c r="H26" s="19" t="s">
        <v>36</v>
      </c>
      <c r="I26" s="1">
        <f>SUM(J26:N26)</f>
        <v>14949.8</v>
      </c>
      <c r="J26" s="1">
        <v>52</v>
      </c>
      <c r="K26" s="1">
        <v>3.8</v>
      </c>
      <c r="L26" s="1">
        <v>14854</v>
      </c>
      <c r="M26" s="1">
        <v>20</v>
      </c>
      <c r="N26" s="1">
        <v>20</v>
      </c>
    </row>
    <row r="27" spans="1:14" s="85" customFormat="1" ht="15.75" x14ac:dyDescent="0.25">
      <c r="A27" s="259" t="s">
        <v>20</v>
      </c>
      <c r="B27" s="248" t="s">
        <v>61</v>
      </c>
      <c r="C27" s="80" t="s">
        <v>21</v>
      </c>
      <c r="D27" s="82" t="s">
        <v>39</v>
      </c>
      <c r="E27" s="82"/>
      <c r="F27" s="82" t="s">
        <v>62</v>
      </c>
      <c r="G27" s="82" t="s">
        <v>88</v>
      </c>
      <c r="H27" s="82"/>
      <c r="I27" s="84">
        <f>I30</f>
        <v>23685.905999999999</v>
      </c>
      <c r="J27" s="84">
        <f>J30</f>
        <v>5163.29</v>
      </c>
      <c r="K27" s="84">
        <f>K30</f>
        <v>4814.5559999999996</v>
      </c>
      <c r="L27" s="84">
        <f t="shared" ref="L27:N27" si="1">L30</f>
        <v>4594.8999999999996</v>
      </c>
      <c r="M27" s="84">
        <f t="shared" si="1"/>
        <v>4555.16</v>
      </c>
      <c r="N27" s="84">
        <f t="shared" si="1"/>
        <v>4558</v>
      </c>
    </row>
    <row r="28" spans="1:14" ht="73.5" customHeight="1" x14ac:dyDescent="0.25">
      <c r="A28" s="260"/>
      <c r="B28" s="249"/>
      <c r="C28" s="46" t="s">
        <v>40</v>
      </c>
      <c r="D28" s="44"/>
      <c r="E28" s="44"/>
      <c r="F28" s="44"/>
      <c r="G28" s="31"/>
      <c r="H28" s="31"/>
      <c r="I28" s="9">
        <f>SUM(J28:N28)</f>
        <v>23685.905999999999</v>
      </c>
      <c r="J28" s="37">
        <f>J30</f>
        <v>5163.29</v>
      </c>
      <c r="K28" s="37">
        <f>K30</f>
        <v>4814.5559999999996</v>
      </c>
      <c r="L28" s="37">
        <f>L30</f>
        <v>4594.8999999999996</v>
      </c>
      <c r="M28" s="37">
        <f>M30</f>
        <v>4555.16</v>
      </c>
      <c r="N28" s="37">
        <f>N30</f>
        <v>4558</v>
      </c>
    </row>
    <row r="29" spans="1:14" ht="30" customHeight="1" thickBot="1" x14ac:dyDescent="0.3">
      <c r="A29" s="261"/>
      <c r="B29" s="250"/>
      <c r="C29" s="10" t="s">
        <v>22</v>
      </c>
      <c r="D29" s="27"/>
      <c r="E29" s="27"/>
      <c r="F29" s="27"/>
      <c r="G29" s="27"/>
      <c r="H29" s="10"/>
      <c r="I29" s="12"/>
      <c r="J29" s="12"/>
      <c r="K29" s="12"/>
      <c r="L29" s="12"/>
      <c r="M29" s="12"/>
      <c r="N29" s="12"/>
    </row>
    <row r="30" spans="1:14" ht="32.25" thickBot="1" x14ac:dyDescent="0.3">
      <c r="A30" s="76" t="s">
        <v>23</v>
      </c>
      <c r="B30" s="13" t="s">
        <v>104</v>
      </c>
      <c r="C30" s="13" t="s">
        <v>64</v>
      </c>
      <c r="D30" s="19">
        <v>963</v>
      </c>
      <c r="E30" s="19" t="s">
        <v>41</v>
      </c>
      <c r="F30" s="19" t="s">
        <v>63</v>
      </c>
      <c r="G30" s="19" t="s">
        <v>87</v>
      </c>
      <c r="H30" s="19" t="s">
        <v>42</v>
      </c>
      <c r="I30" s="1">
        <f>SUM(J30:N30)</f>
        <v>23685.905999999999</v>
      </c>
      <c r="J30" s="1">
        <v>5163.29</v>
      </c>
      <c r="K30" s="1">
        <v>4814.5559999999996</v>
      </c>
      <c r="L30" s="1">
        <v>4594.8999999999996</v>
      </c>
      <c r="M30" s="1">
        <v>4555.16</v>
      </c>
      <c r="N30" s="1">
        <v>4558</v>
      </c>
    </row>
    <row r="31" spans="1:14" s="85" customFormat="1" ht="15.75" x14ac:dyDescent="0.25">
      <c r="A31" s="259" t="s">
        <v>24</v>
      </c>
      <c r="B31" s="248" t="s">
        <v>65</v>
      </c>
      <c r="C31" s="80" t="s">
        <v>21</v>
      </c>
      <c r="D31" s="82" t="s">
        <v>43</v>
      </c>
      <c r="E31" s="82"/>
      <c r="F31" s="82" t="s">
        <v>66</v>
      </c>
      <c r="G31" s="82" t="s">
        <v>92</v>
      </c>
      <c r="H31" s="82"/>
      <c r="I31" s="84">
        <f>SUM(J31:N31)</f>
        <v>256403.13699999999</v>
      </c>
      <c r="J31" s="84">
        <f>J32</f>
        <v>68405.047999999995</v>
      </c>
      <c r="K31" s="84">
        <f t="shared" ref="K31:N31" si="2">K32</f>
        <v>47766.188999999998</v>
      </c>
      <c r="L31" s="84">
        <f t="shared" si="2"/>
        <v>52707.22</v>
      </c>
      <c r="M31" s="84">
        <f t="shared" si="2"/>
        <v>43723.360000000001</v>
      </c>
      <c r="N31" s="84">
        <f t="shared" si="2"/>
        <v>43801.319999999992</v>
      </c>
    </row>
    <row r="32" spans="1:14" ht="30.75" customHeight="1" x14ac:dyDescent="0.25">
      <c r="A32" s="260"/>
      <c r="B32" s="249"/>
      <c r="C32" s="7" t="s">
        <v>74</v>
      </c>
      <c r="D32" s="29"/>
      <c r="E32" s="28"/>
      <c r="F32" s="28"/>
      <c r="G32" s="28"/>
      <c r="H32" s="28"/>
      <c r="I32" s="37">
        <f>SUM(J32:N32)</f>
        <v>256403.13699999999</v>
      </c>
      <c r="J32" s="37">
        <f>J34+J35+J36</f>
        <v>68405.047999999995</v>
      </c>
      <c r="K32" s="37">
        <f>K34+K35+K36</f>
        <v>47766.188999999998</v>
      </c>
      <c r="L32" s="37">
        <f>L34+L35+L36</f>
        <v>52707.22</v>
      </c>
      <c r="M32" s="37">
        <f>M34+M35+M36</f>
        <v>43723.360000000001</v>
      </c>
      <c r="N32" s="37">
        <f>N34+N35+N36</f>
        <v>43801.319999999992</v>
      </c>
    </row>
    <row r="33" spans="1:14" ht="16.5" thickBot="1" x14ac:dyDescent="0.3">
      <c r="A33" s="261"/>
      <c r="B33" s="250"/>
      <c r="C33" s="10" t="s">
        <v>22</v>
      </c>
      <c r="D33" s="27"/>
      <c r="E33" s="27"/>
      <c r="F33" s="27"/>
      <c r="G33" s="27"/>
      <c r="H33" s="27"/>
      <c r="I33" s="12"/>
      <c r="J33" s="12"/>
      <c r="K33" s="12"/>
      <c r="L33" s="12"/>
      <c r="M33" s="12"/>
      <c r="N33" s="12"/>
    </row>
    <row r="34" spans="1:14" ht="15.75" x14ac:dyDescent="0.25">
      <c r="A34" s="266" t="s">
        <v>25</v>
      </c>
      <c r="B34" s="14" t="s">
        <v>98</v>
      </c>
      <c r="C34" s="30" t="s">
        <v>26</v>
      </c>
      <c r="D34" s="16" t="s">
        <v>43</v>
      </c>
      <c r="E34" s="16" t="s">
        <v>45</v>
      </c>
      <c r="F34" s="16" t="s">
        <v>67</v>
      </c>
      <c r="G34" s="16" t="s">
        <v>90</v>
      </c>
      <c r="H34" s="16" t="s">
        <v>44</v>
      </c>
      <c r="I34" s="17">
        <v>58636.563999999998</v>
      </c>
      <c r="J34" s="17">
        <v>58636.563999999998</v>
      </c>
      <c r="K34" s="17">
        <v>37372.307999999997</v>
      </c>
      <c r="L34" s="17">
        <v>41567.360000000001</v>
      </c>
      <c r="M34" s="17">
        <v>32632.2</v>
      </c>
      <c r="N34" s="17">
        <v>32744.46</v>
      </c>
    </row>
    <row r="35" spans="1:14" ht="15.75" x14ac:dyDescent="0.25">
      <c r="A35" s="267"/>
      <c r="B35" s="7" t="s">
        <v>97</v>
      </c>
      <c r="C35" s="8" t="s">
        <v>26</v>
      </c>
      <c r="D35" s="28" t="s">
        <v>43</v>
      </c>
      <c r="E35" s="28" t="s">
        <v>46</v>
      </c>
      <c r="F35" s="28" t="s">
        <v>69</v>
      </c>
      <c r="G35" s="28" t="s">
        <v>91</v>
      </c>
      <c r="H35" s="28" t="s">
        <v>42</v>
      </c>
      <c r="I35" s="37">
        <f>SUM(J35:N35)</f>
        <v>50245.445000000007</v>
      </c>
      <c r="J35" s="9">
        <v>9115.2839999999997</v>
      </c>
      <c r="K35" s="9">
        <v>9740.6810000000005</v>
      </c>
      <c r="L35" s="9">
        <f>10028.56+449+9.1</f>
        <v>10486.66</v>
      </c>
      <c r="M35" s="9">
        <v>10458.66</v>
      </c>
      <c r="N35" s="9">
        <v>10444.16</v>
      </c>
    </row>
    <row r="36" spans="1:14" ht="48" thickBot="1" x14ac:dyDescent="0.3">
      <c r="A36" s="268"/>
      <c r="B36" s="10" t="s">
        <v>96</v>
      </c>
      <c r="C36" s="27" t="s">
        <v>26</v>
      </c>
      <c r="D36" s="11">
        <v>992</v>
      </c>
      <c r="E36" s="11">
        <v>1401</v>
      </c>
      <c r="F36" s="11" t="s">
        <v>68</v>
      </c>
      <c r="G36" s="11" t="s">
        <v>89</v>
      </c>
      <c r="H36" s="52">
        <v>500</v>
      </c>
      <c r="I36" s="73">
        <f>SUM(J36:N36)</f>
        <v>3204.8</v>
      </c>
      <c r="J36" s="53">
        <v>653.20000000000005</v>
      </c>
      <c r="K36" s="53">
        <v>653.20000000000005</v>
      </c>
      <c r="L36" s="53">
        <v>653.20000000000005</v>
      </c>
      <c r="M36" s="53">
        <v>632.5</v>
      </c>
      <c r="N36" s="53">
        <v>612.70000000000005</v>
      </c>
    </row>
    <row r="37" spans="1:14" s="85" customFormat="1" ht="15.75" x14ac:dyDescent="0.25">
      <c r="A37" s="259" t="s">
        <v>29</v>
      </c>
      <c r="B37" s="248" t="s">
        <v>70</v>
      </c>
      <c r="C37" s="80" t="s">
        <v>21</v>
      </c>
      <c r="D37" s="82" t="s">
        <v>37</v>
      </c>
      <c r="E37" s="82"/>
      <c r="F37" s="82" t="s">
        <v>71</v>
      </c>
      <c r="G37" s="82" t="s">
        <v>94</v>
      </c>
      <c r="H37" s="102"/>
      <c r="I37" s="103">
        <f>SUM(J37:N37)</f>
        <v>139561.90100000001</v>
      </c>
      <c r="J37" s="84">
        <f>J40</f>
        <v>24982.33</v>
      </c>
      <c r="K37" s="84">
        <f>K40</f>
        <v>29366.63</v>
      </c>
      <c r="L37" s="84">
        <f t="shared" ref="L37:N37" si="3">L40</f>
        <v>27978.210999999999</v>
      </c>
      <c r="M37" s="84">
        <f t="shared" si="3"/>
        <v>28614.865000000002</v>
      </c>
      <c r="N37" s="84">
        <f t="shared" si="3"/>
        <v>28619.865000000002</v>
      </c>
    </row>
    <row r="38" spans="1:14" ht="28.5" customHeight="1" x14ac:dyDescent="0.25">
      <c r="A38" s="260"/>
      <c r="B38" s="249"/>
      <c r="C38" s="7" t="s">
        <v>73</v>
      </c>
      <c r="D38" s="31"/>
      <c r="E38" s="31"/>
      <c r="F38" s="31"/>
      <c r="G38" s="31"/>
      <c r="H38" s="31"/>
      <c r="I38" s="37">
        <f>SUM(J38:N38)</f>
        <v>139561.90100000001</v>
      </c>
      <c r="J38" s="37">
        <f>J40</f>
        <v>24982.33</v>
      </c>
      <c r="K38" s="37">
        <f>K40</f>
        <v>29366.63</v>
      </c>
      <c r="L38" s="37">
        <f>L40</f>
        <v>27978.210999999999</v>
      </c>
      <c r="M38" s="37">
        <f>M40</f>
        <v>28614.865000000002</v>
      </c>
      <c r="N38" s="37">
        <f>N40</f>
        <v>28619.865000000002</v>
      </c>
    </row>
    <row r="39" spans="1:14" ht="16.5" thickBot="1" x14ac:dyDescent="0.3">
      <c r="A39" s="261"/>
      <c r="B39" s="250"/>
      <c r="C39" s="10" t="s">
        <v>22</v>
      </c>
      <c r="D39" s="27"/>
      <c r="E39" s="27"/>
      <c r="F39" s="27"/>
      <c r="G39" s="27"/>
      <c r="H39" s="10"/>
      <c r="I39" s="12"/>
      <c r="J39" s="12"/>
      <c r="K39" s="12"/>
      <c r="L39" s="12"/>
      <c r="M39" s="12"/>
      <c r="N39" s="12"/>
    </row>
    <row r="40" spans="1:14" ht="38.25" customHeight="1" thickBot="1" x14ac:dyDescent="0.3">
      <c r="A40" s="77" t="s">
        <v>28</v>
      </c>
      <c r="B40" s="13" t="s">
        <v>99</v>
      </c>
      <c r="C40" s="13" t="s">
        <v>30</v>
      </c>
      <c r="D40" s="19">
        <v>923</v>
      </c>
      <c r="E40" s="19" t="s">
        <v>35</v>
      </c>
      <c r="F40" s="19" t="s">
        <v>72</v>
      </c>
      <c r="G40" s="54" t="s">
        <v>93</v>
      </c>
      <c r="H40" s="55" t="s">
        <v>42</v>
      </c>
      <c r="I40" s="74">
        <f>SUM(J40:N40)</f>
        <v>139561.90100000001</v>
      </c>
      <c r="J40" s="57">
        <v>24982.33</v>
      </c>
      <c r="K40" s="57">
        <v>29366.63</v>
      </c>
      <c r="L40" s="57">
        <v>27978.210999999999</v>
      </c>
      <c r="M40" s="57">
        <v>28614.865000000002</v>
      </c>
      <c r="N40" s="57">
        <v>28619.865000000002</v>
      </c>
    </row>
  </sheetData>
  <mergeCells count="31">
    <mergeCell ref="J9:N9"/>
    <mergeCell ref="F11:G11"/>
    <mergeCell ref="A1:N1"/>
    <mergeCell ref="A2:N2"/>
    <mergeCell ref="A3:N3"/>
    <mergeCell ref="A5:L5"/>
    <mergeCell ref="A6:L6"/>
    <mergeCell ref="A8:A10"/>
    <mergeCell ref="B8:B10"/>
    <mergeCell ref="C8:C10"/>
    <mergeCell ref="D8:H8"/>
    <mergeCell ref="I8:N8"/>
    <mergeCell ref="A21:A22"/>
    <mergeCell ref="D9:D10"/>
    <mergeCell ref="F9:G9"/>
    <mergeCell ref="H9:H10"/>
    <mergeCell ref="I9:I10"/>
    <mergeCell ref="A13:A15"/>
    <mergeCell ref="B13:B15"/>
    <mergeCell ref="A16:A17"/>
    <mergeCell ref="A18:A20"/>
    <mergeCell ref="B18:B20"/>
    <mergeCell ref="A34:A36"/>
    <mergeCell ref="A37:A39"/>
    <mergeCell ref="B37:B39"/>
    <mergeCell ref="A23:A25"/>
    <mergeCell ref="B23:B25"/>
    <mergeCell ref="A27:A29"/>
    <mergeCell ref="B27:B29"/>
    <mergeCell ref="A31:A33"/>
    <mergeCell ref="B31:B33"/>
  </mergeCells>
  <pageMargins left="0.19685039370078741" right="0.19685039370078741" top="0.19685039370078741" bottom="0.19685039370078741" header="0.31496062992125984" footer="0.31496062992125984"/>
  <pageSetup paperSize="9" scale="5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40"/>
  <sheetViews>
    <sheetView zoomScale="75" zoomScaleNormal="75" workbookViewId="0">
      <selection activeCell="L26" sqref="L26"/>
    </sheetView>
  </sheetViews>
  <sheetFormatPr defaultRowHeight="15" x14ac:dyDescent="0.25"/>
  <cols>
    <col min="1" max="1" width="30.28515625" style="32" customWidth="1"/>
    <col min="2" max="2" width="56.85546875" style="32" customWidth="1"/>
    <col min="3" max="3" width="41.7109375" style="32" customWidth="1"/>
    <col min="4" max="4" width="9.85546875" style="32" customWidth="1"/>
    <col min="5" max="5" width="9.140625" style="32"/>
    <col min="6" max="6" width="13.7109375" style="32" customWidth="1"/>
    <col min="7" max="7" width="18.7109375" style="32" customWidth="1"/>
    <col min="8" max="8" width="15.28515625" style="32" customWidth="1"/>
    <col min="9" max="9" width="13.7109375" style="32" customWidth="1"/>
    <col min="10" max="10" width="16.28515625" style="32" customWidth="1"/>
    <col min="11" max="11" width="13" style="32" customWidth="1"/>
    <col min="12" max="13" width="16.140625" style="32" customWidth="1"/>
    <col min="14" max="14" width="13.85546875" style="32" customWidth="1"/>
    <col min="15" max="15" width="23" style="32" customWidth="1"/>
    <col min="16" max="16384" width="9.140625" style="32"/>
  </cols>
  <sheetData>
    <row r="1" spans="1:15" ht="15.75" x14ac:dyDescent="0.25">
      <c r="A1" s="254" t="s">
        <v>33</v>
      </c>
      <c r="B1" s="254"/>
      <c r="C1" s="254"/>
      <c r="D1" s="254"/>
      <c r="E1" s="254"/>
      <c r="F1" s="254"/>
      <c r="G1" s="254"/>
      <c r="H1" s="254"/>
      <c r="I1" s="254"/>
      <c r="J1" s="254"/>
      <c r="K1" s="254"/>
      <c r="L1" s="254"/>
      <c r="M1" s="254"/>
      <c r="N1" s="254"/>
    </row>
    <row r="2" spans="1:15" ht="15.75" x14ac:dyDescent="0.25">
      <c r="A2" s="254" t="s">
        <v>0</v>
      </c>
      <c r="B2" s="254"/>
      <c r="C2" s="254"/>
      <c r="D2" s="254"/>
      <c r="E2" s="254"/>
      <c r="F2" s="254"/>
      <c r="G2" s="254"/>
      <c r="H2" s="254"/>
      <c r="I2" s="254"/>
      <c r="J2" s="254"/>
      <c r="K2" s="254"/>
      <c r="L2" s="254"/>
      <c r="M2" s="254"/>
      <c r="N2" s="254"/>
    </row>
    <row r="3" spans="1:15" ht="15.75" x14ac:dyDescent="0.25">
      <c r="A3" s="254" t="s">
        <v>106</v>
      </c>
      <c r="B3" s="254"/>
      <c r="C3" s="254"/>
      <c r="D3" s="254"/>
      <c r="E3" s="254"/>
      <c r="F3" s="254"/>
      <c r="G3" s="254"/>
      <c r="H3" s="254"/>
      <c r="I3" s="254"/>
      <c r="J3" s="254"/>
      <c r="K3" s="254"/>
      <c r="L3" s="254"/>
      <c r="M3" s="254"/>
      <c r="N3" s="254"/>
    </row>
    <row r="4" spans="1:15" ht="15.75" x14ac:dyDescent="0.25">
      <c r="A4" s="97"/>
    </row>
    <row r="5" spans="1:15" ht="15.75" x14ac:dyDescent="0.25">
      <c r="A5" s="254" t="s">
        <v>31</v>
      </c>
      <c r="B5" s="254"/>
      <c r="C5" s="254"/>
      <c r="D5" s="254"/>
      <c r="E5" s="254"/>
      <c r="F5" s="254"/>
      <c r="G5" s="254"/>
      <c r="H5" s="254"/>
      <c r="I5" s="254"/>
      <c r="J5" s="254"/>
      <c r="K5" s="254"/>
      <c r="L5" s="254"/>
      <c r="M5" s="97"/>
    </row>
    <row r="6" spans="1:15" ht="15.75" x14ac:dyDescent="0.25">
      <c r="A6" s="257" t="s">
        <v>1</v>
      </c>
      <c r="B6" s="257"/>
      <c r="C6" s="257"/>
      <c r="D6" s="257"/>
      <c r="E6" s="257"/>
      <c r="F6" s="257"/>
      <c r="G6" s="257"/>
      <c r="H6" s="257"/>
      <c r="I6" s="257"/>
      <c r="J6" s="257"/>
      <c r="K6" s="257"/>
      <c r="L6" s="257"/>
      <c r="M6" s="98"/>
    </row>
    <row r="7" spans="1:15" ht="16.5" thickBot="1" x14ac:dyDescent="0.3">
      <c r="A7" s="33"/>
    </row>
    <row r="8" spans="1:15" ht="16.5" thickBot="1" x14ac:dyDescent="0.3">
      <c r="A8" s="255" t="s">
        <v>2</v>
      </c>
      <c r="B8" s="255" t="s">
        <v>3</v>
      </c>
      <c r="C8" s="255" t="s">
        <v>4</v>
      </c>
      <c r="D8" s="251" t="s">
        <v>5</v>
      </c>
      <c r="E8" s="252"/>
      <c r="F8" s="252"/>
      <c r="G8" s="252"/>
      <c r="H8" s="253"/>
      <c r="I8" s="251" t="s">
        <v>6</v>
      </c>
      <c r="J8" s="252"/>
      <c r="K8" s="252"/>
      <c r="L8" s="252"/>
      <c r="M8" s="252"/>
      <c r="N8" s="253"/>
    </row>
    <row r="9" spans="1:15" ht="16.5" thickBot="1" x14ac:dyDescent="0.3">
      <c r="A9" s="258"/>
      <c r="B9" s="258"/>
      <c r="C9" s="258"/>
      <c r="D9" s="255" t="s">
        <v>7</v>
      </c>
      <c r="E9" s="2" t="s">
        <v>8</v>
      </c>
      <c r="F9" s="262" t="s">
        <v>47</v>
      </c>
      <c r="G9" s="263"/>
      <c r="H9" s="255" t="s">
        <v>48</v>
      </c>
      <c r="I9" s="255" t="s">
        <v>21</v>
      </c>
      <c r="J9" s="251" t="s">
        <v>49</v>
      </c>
      <c r="K9" s="252"/>
      <c r="L9" s="252"/>
      <c r="M9" s="252"/>
      <c r="N9" s="253"/>
    </row>
    <row r="10" spans="1:15" ht="16.5" thickBot="1" x14ac:dyDescent="0.3">
      <c r="A10" s="256"/>
      <c r="B10" s="256"/>
      <c r="C10" s="256"/>
      <c r="D10" s="256"/>
      <c r="E10" s="3" t="s">
        <v>9</v>
      </c>
      <c r="F10" s="43" t="s">
        <v>75</v>
      </c>
      <c r="G10" s="43" t="s">
        <v>76</v>
      </c>
      <c r="H10" s="256"/>
      <c r="I10" s="256"/>
      <c r="J10" s="4">
        <v>2014</v>
      </c>
      <c r="K10" s="4">
        <v>2015</v>
      </c>
      <c r="L10" s="4">
        <v>2016</v>
      </c>
      <c r="M10" s="4">
        <v>2017</v>
      </c>
      <c r="N10" s="4">
        <v>2018</v>
      </c>
    </row>
    <row r="11" spans="1:15" s="34" customFormat="1" ht="15.75" customHeight="1" thickBot="1" x14ac:dyDescent="0.25">
      <c r="A11" s="5">
        <v>1</v>
      </c>
      <c r="B11" s="6">
        <v>2</v>
      </c>
      <c r="C11" s="6">
        <v>3</v>
      </c>
      <c r="D11" s="6">
        <v>4</v>
      </c>
      <c r="E11" s="6">
        <v>5</v>
      </c>
      <c r="F11" s="264">
        <v>6</v>
      </c>
      <c r="G11" s="265"/>
      <c r="H11" s="6">
        <v>7</v>
      </c>
      <c r="I11" s="6">
        <v>8</v>
      </c>
      <c r="J11" s="6">
        <v>9</v>
      </c>
      <c r="K11" s="6">
        <v>10</v>
      </c>
      <c r="L11" s="6">
        <v>11</v>
      </c>
      <c r="M11" s="6">
        <v>12</v>
      </c>
      <c r="N11" s="6">
        <v>13</v>
      </c>
    </row>
    <row r="12" spans="1:15" ht="42" customHeight="1" thickBot="1" x14ac:dyDescent="0.3">
      <c r="A12" s="99" t="s">
        <v>10</v>
      </c>
      <c r="B12" s="35" t="s">
        <v>32</v>
      </c>
      <c r="C12" s="14" t="s">
        <v>11</v>
      </c>
      <c r="D12" s="30"/>
      <c r="E12" s="30"/>
      <c r="F12" s="15" t="s">
        <v>80</v>
      </c>
      <c r="G12" s="15" t="s">
        <v>81</v>
      </c>
      <c r="H12" s="30"/>
      <c r="I12" s="1">
        <f>SUM(J12:N12)</f>
        <v>433950.69800000003</v>
      </c>
      <c r="J12" s="17">
        <f>J13+J18+J23+J27+J31+J37</f>
        <v>98620.267999999996</v>
      </c>
      <c r="K12" s="17">
        <f>K13+K18+K23+K27+K31+K37</f>
        <v>82998.675000000003</v>
      </c>
      <c r="L12" s="17">
        <f>L13+L18+L23+L27+L31+L37</f>
        <v>90203.184999999998</v>
      </c>
      <c r="M12" s="17">
        <f>M13+M18+M23+M27+M31+M37</f>
        <v>81021.385000000009</v>
      </c>
      <c r="N12" s="17">
        <f>N13+N18+N23+N27+N31+N37</f>
        <v>81107.184999999998</v>
      </c>
      <c r="O12" s="90"/>
    </row>
    <row r="13" spans="1:15" ht="15.75" x14ac:dyDescent="0.25">
      <c r="A13" s="245" t="s">
        <v>15</v>
      </c>
      <c r="B13" s="248" t="s">
        <v>102</v>
      </c>
      <c r="C13" s="14" t="s">
        <v>11</v>
      </c>
      <c r="D13" s="15">
        <v>923</v>
      </c>
      <c r="E13" s="15"/>
      <c r="F13" s="16" t="s">
        <v>50</v>
      </c>
      <c r="G13" s="16" t="s">
        <v>79</v>
      </c>
      <c r="H13" s="15"/>
      <c r="I13" s="71">
        <f>I14</f>
        <v>30</v>
      </c>
      <c r="J13" s="17">
        <f>J14</f>
        <v>10</v>
      </c>
      <c r="K13" s="17">
        <v>0</v>
      </c>
      <c r="L13" s="17">
        <f>L14</f>
        <v>0</v>
      </c>
      <c r="M13" s="17">
        <v>10</v>
      </c>
      <c r="N13" s="17">
        <v>10</v>
      </c>
    </row>
    <row r="14" spans="1:15" ht="31.5" x14ac:dyDescent="0.25">
      <c r="A14" s="246"/>
      <c r="B14" s="249"/>
      <c r="C14" s="7" t="s">
        <v>12</v>
      </c>
      <c r="D14" s="8"/>
      <c r="E14" s="8"/>
      <c r="F14" s="8"/>
      <c r="G14" s="8"/>
      <c r="H14" s="8"/>
      <c r="I14" s="37">
        <f>SUM(J14:N14)</f>
        <v>30</v>
      </c>
      <c r="J14" s="9">
        <v>10</v>
      </c>
      <c r="K14" s="9">
        <v>0</v>
      </c>
      <c r="L14" s="9">
        <f>L16+L17</f>
        <v>0</v>
      </c>
      <c r="M14" s="9">
        <v>10</v>
      </c>
      <c r="N14" s="9">
        <v>10</v>
      </c>
    </row>
    <row r="15" spans="1:15" ht="32.25" thickBot="1" x14ac:dyDescent="0.3">
      <c r="A15" s="247"/>
      <c r="B15" s="250"/>
      <c r="C15" s="10" t="s">
        <v>13</v>
      </c>
      <c r="D15" s="11" t="s">
        <v>14</v>
      </c>
      <c r="E15" s="11" t="s">
        <v>14</v>
      </c>
      <c r="F15" s="11" t="s">
        <v>14</v>
      </c>
      <c r="G15" s="11"/>
      <c r="H15" s="11" t="s">
        <v>14</v>
      </c>
      <c r="I15" s="72" t="s">
        <v>14</v>
      </c>
      <c r="J15" s="12" t="s">
        <v>14</v>
      </c>
      <c r="K15" s="12" t="s">
        <v>14</v>
      </c>
      <c r="L15" s="12" t="s">
        <v>14</v>
      </c>
      <c r="M15" s="12" t="s">
        <v>14</v>
      </c>
      <c r="N15" s="12" t="s">
        <v>14</v>
      </c>
    </row>
    <row r="16" spans="1:15" ht="31.5" x14ac:dyDescent="0.25">
      <c r="A16" s="248" t="s">
        <v>16</v>
      </c>
      <c r="B16" s="14" t="s">
        <v>101</v>
      </c>
      <c r="C16" s="14" t="s">
        <v>17</v>
      </c>
      <c r="D16" s="48">
        <v>923</v>
      </c>
      <c r="E16" s="16" t="s">
        <v>35</v>
      </c>
      <c r="F16" s="16" t="s">
        <v>53</v>
      </c>
      <c r="G16" s="16" t="s">
        <v>77</v>
      </c>
      <c r="H16" s="15">
        <v>200</v>
      </c>
      <c r="I16" s="17">
        <f>SUM(J16:N16)</f>
        <v>15</v>
      </c>
      <c r="J16" s="17">
        <v>5</v>
      </c>
      <c r="K16" s="17">
        <v>0</v>
      </c>
      <c r="L16" s="17">
        <v>0</v>
      </c>
      <c r="M16" s="17">
        <v>5</v>
      </c>
      <c r="N16" s="17">
        <v>5</v>
      </c>
    </row>
    <row r="17" spans="1:14" ht="32.25" thickBot="1" x14ac:dyDescent="0.3">
      <c r="A17" s="250"/>
      <c r="B17" s="10" t="s">
        <v>100</v>
      </c>
      <c r="C17" s="10" t="s">
        <v>17</v>
      </c>
      <c r="D17" s="49">
        <v>923</v>
      </c>
      <c r="E17" s="18" t="s">
        <v>35</v>
      </c>
      <c r="F17" s="18" t="s">
        <v>52</v>
      </c>
      <c r="G17" s="18" t="s">
        <v>78</v>
      </c>
      <c r="H17" s="18" t="s">
        <v>36</v>
      </c>
      <c r="I17" s="12">
        <f>SUM(J17:N17)</f>
        <v>15</v>
      </c>
      <c r="J17" s="12">
        <v>5</v>
      </c>
      <c r="K17" s="12">
        <v>0</v>
      </c>
      <c r="L17" s="12">
        <v>0</v>
      </c>
      <c r="M17" s="12">
        <v>5</v>
      </c>
      <c r="N17" s="12">
        <v>5</v>
      </c>
    </row>
    <row r="18" spans="1:14" ht="15.75" x14ac:dyDescent="0.25">
      <c r="A18" s="259" t="s">
        <v>18</v>
      </c>
      <c r="B18" s="248" t="s">
        <v>58</v>
      </c>
      <c r="C18" s="14" t="s">
        <v>11</v>
      </c>
      <c r="D18" s="50" t="s">
        <v>37</v>
      </c>
      <c r="E18" s="16"/>
      <c r="F18" s="16" t="s">
        <v>51</v>
      </c>
      <c r="G18" s="16" t="s">
        <v>84</v>
      </c>
      <c r="H18" s="16"/>
      <c r="I18" s="17">
        <f t="shared" ref="I18:N18" si="0">I19</f>
        <v>12821.1</v>
      </c>
      <c r="J18" s="17">
        <f t="shared" si="0"/>
        <v>7.6</v>
      </c>
      <c r="K18" s="17">
        <f t="shared" si="0"/>
        <v>1047.5</v>
      </c>
      <c r="L18" s="17">
        <f t="shared" si="0"/>
        <v>3570</v>
      </c>
      <c r="M18" s="17">
        <f t="shared" si="0"/>
        <v>4098</v>
      </c>
      <c r="N18" s="17">
        <f t="shared" si="0"/>
        <v>4098</v>
      </c>
    </row>
    <row r="19" spans="1:14" ht="31.5" x14ac:dyDescent="0.25">
      <c r="A19" s="260"/>
      <c r="B19" s="249"/>
      <c r="C19" s="7" t="s">
        <v>12</v>
      </c>
      <c r="D19" s="7"/>
      <c r="E19" s="8"/>
      <c r="F19" s="8"/>
      <c r="G19" s="8"/>
      <c r="H19" s="8"/>
      <c r="I19" s="9">
        <f>SUM(J19:N19)</f>
        <v>12821.1</v>
      </c>
      <c r="J19" s="9">
        <v>7.6</v>
      </c>
      <c r="K19" s="9">
        <v>1047.5</v>
      </c>
      <c r="L19" s="9">
        <f>L21+L22</f>
        <v>3570</v>
      </c>
      <c r="M19" s="9">
        <f>M21+M22</f>
        <v>4098</v>
      </c>
      <c r="N19" s="9">
        <f>N21+N22</f>
        <v>4098</v>
      </c>
    </row>
    <row r="20" spans="1:14" ht="32.25" thickBot="1" x14ac:dyDescent="0.3">
      <c r="A20" s="261"/>
      <c r="B20" s="250"/>
      <c r="C20" s="10" t="s">
        <v>13</v>
      </c>
      <c r="D20" s="49" t="s">
        <v>14</v>
      </c>
      <c r="E20" s="11" t="s">
        <v>14</v>
      </c>
      <c r="F20" s="11" t="s">
        <v>14</v>
      </c>
      <c r="G20" s="11"/>
      <c r="H20" s="11" t="s">
        <v>14</v>
      </c>
      <c r="I20" s="12" t="s">
        <v>14</v>
      </c>
      <c r="J20" s="12" t="s">
        <v>14</v>
      </c>
      <c r="K20" s="12" t="s">
        <v>14</v>
      </c>
      <c r="L20" s="12" t="s">
        <v>14</v>
      </c>
      <c r="M20" s="12" t="s">
        <v>14</v>
      </c>
      <c r="N20" s="12" t="s">
        <v>14</v>
      </c>
    </row>
    <row r="21" spans="1:14" ht="31.5" x14ac:dyDescent="0.25">
      <c r="A21" s="266" t="s">
        <v>16</v>
      </c>
      <c r="B21" s="14" t="s">
        <v>103</v>
      </c>
      <c r="C21" s="14" t="s">
        <v>27</v>
      </c>
      <c r="D21" s="50" t="s">
        <v>37</v>
      </c>
      <c r="E21" s="16" t="s">
        <v>35</v>
      </c>
      <c r="F21" s="16" t="s">
        <v>54</v>
      </c>
      <c r="G21" s="16" t="s">
        <v>82</v>
      </c>
      <c r="H21" s="16" t="s">
        <v>36</v>
      </c>
      <c r="I21" s="17">
        <f>SUM(J21:N21)</f>
        <v>27.6</v>
      </c>
      <c r="J21" s="17">
        <v>7.6</v>
      </c>
      <c r="K21" s="17">
        <v>0</v>
      </c>
      <c r="L21" s="17">
        <v>0</v>
      </c>
      <c r="M21" s="17">
        <v>10</v>
      </c>
      <c r="N21" s="17">
        <v>10</v>
      </c>
    </row>
    <row r="22" spans="1:14" ht="16.5" thickBot="1" x14ac:dyDescent="0.3">
      <c r="A22" s="268"/>
      <c r="B22" s="10" t="s">
        <v>34</v>
      </c>
      <c r="C22" s="10" t="s">
        <v>27</v>
      </c>
      <c r="D22" s="51" t="s">
        <v>37</v>
      </c>
      <c r="E22" s="18" t="s">
        <v>41</v>
      </c>
      <c r="F22" s="18" t="s">
        <v>56</v>
      </c>
      <c r="G22" s="18" t="s">
        <v>83</v>
      </c>
      <c r="H22" s="18" t="s">
        <v>38</v>
      </c>
      <c r="I22" s="12">
        <f>SUM(J22:N22)</f>
        <v>12793.5</v>
      </c>
      <c r="J22" s="12">
        <v>0</v>
      </c>
      <c r="K22" s="12">
        <v>1047.5</v>
      </c>
      <c r="L22" s="12">
        <v>3570</v>
      </c>
      <c r="M22" s="12">
        <v>4088</v>
      </c>
      <c r="N22" s="12">
        <v>4088</v>
      </c>
    </row>
    <row r="23" spans="1:14" ht="15.75" x14ac:dyDescent="0.25">
      <c r="A23" s="259" t="s">
        <v>19</v>
      </c>
      <c r="B23" s="248" t="s">
        <v>59</v>
      </c>
      <c r="C23" s="14" t="s">
        <v>11</v>
      </c>
      <c r="D23" s="16" t="s">
        <v>37</v>
      </c>
      <c r="E23" s="16"/>
      <c r="F23" s="16" t="s">
        <v>55</v>
      </c>
      <c r="G23" s="16" t="s">
        <v>86</v>
      </c>
      <c r="H23" s="50"/>
      <c r="I23" s="17">
        <f>SUM(J23:N23)</f>
        <v>110.654</v>
      </c>
      <c r="J23" s="17">
        <f>J24</f>
        <v>52</v>
      </c>
      <c r="K23" s="17">
        <f>K24</f>
        <v>3.8</v>
      </c>
      <c r="L23" s="17">
        <f>L24</f>
        <v>14.853999999999999</v>
      </c>
      <c r="M23" s="17">
        <f>M24</f>
        <v>20</v>
      </c>
      <c r="N23" s="17">
        <f>N24</f>
        <v>20</v>
      </c>
    </row>
    <row r="24" spans="1:14" ht="31.5" x14ac:dyDescent="0.25">
      <c r="A24" s="260"/>
      <c r="B24" s="249"/>
      <c r="C24" s="7" t="s">
        <v>12</v>
      </c>
      <c r="D24" s="8"/>
      <c r="E24" s="8"/>
      <c r="F24" s="8"/>
      <c r="G24" s="8"/>
      <c r="H24" s="7"/>
      <c r="I24" s="9">
        <f>SUM(J24:N24)</f>
        <v>110.654</v>
      </c>
      <c r="J24" s="9">
        <v>52</v>
      </c>
      <c r="K24" s="9">
        <v>3.8</v>
      </c>
      <c r="L24" s="9">
        <v>14.853999999999999</v>
      </c>
      <c r="M24" s="9">
        <f>M26</f>
        <v>20</v>
      </c>
      <c r="N24" s="9">
        <f>N26</f>
        <v>20</v>
      </c>
    </row>
    <row r="25" spans="1:14" ht="32.25" thickBot="1" x14ac:dyDescent="0.3">
      <c r="A25" s="261"/>
      <c r="B25" s="250"/>
      <c r="C25" s="10" t="s">
        <v>13</v>
      </c>
      <c r="D25" s="11"/>
      <c r="E25" s="11"/>
      <c r="F25" s="11"/>
      <c r="G25" s="11"/>
      <c r="H25" s="49"/>
      <c r="I25" s="12" t="s">
        <v>14</v>
      </c>
      <c r="J25" s="12" t="s">
        <v>14</v>
      </c>
      <c r="K25" s="12" t="s">
        <v>14</v>
      </c>
      <c r="L25" s="12" t="s">
        <v>14</v>
      </c>
      <c r="M25" s="12" t="s">
        <v>14</v>
      </c>
      <c r="N25" s="12" t="s">
        <v>14</v>
      </c>
    </row>
    <row r="26" spans="1:14" ht="79.5" thickBot="1" x14ac:dyDescent="0.3">
      <c r="A26" s="101" t="s">
        <v>16</v>
      </c>
      <c r="B26" s="13" t="s">
        <v>95</v>
      </c>
      <c r="C26" s="13" t="s">
        <v>57</v>
      </c>
      <c r="D26" s="19" t="s">
        <v>37</v>
      </c>
      <c r="E26" s="19" t="s">
        <v>35</v>
      </c>
      <c r="F26" s="19" t="s">
        <v>60</v>
      </c>
      <c r="G26" s="19" t="s">
        <v>85</v>
      </c>
      <c r="H26" s="19" t="s">
        <v>36</v>
      </c>
      <c r="I26" s="1">
        <f>SUM(J26:N26)</f>
        <v>110.654</v>
      </c>
      <c r="J26" s="1">
        <v>52</v>
      </c>
      <c r="K26" s="1">
        <v>3.8</v>
      </c>
      <c r="L26" s="1">
        <v>14.853999999999999</v>
      </c>
      <c r="M26" s="1">
        <v>20</v>
      </c>
      <c r="N26" s="1">
        <v>20</v>
      </c>
    </row>
    <row r="27" spans="1:14" ht="15.75" x14ac:dyDescent="0.25">
      <c r="A27" s="259" t="s">
        <v>20</v>
      </c>
      <c r="B27" s="248" t="s">
        <v>61</v>
      </c>
      <c r="C27" s="14" t="s">
        <v>21</v>
      </c>
      <c r="D27" s="16" t="s">
        <v>39</v>
      </c>
      <c r="E27" s="16"/>
      <c r="F27" s="16" t="s">
        <v>62</v>
      </c>
      <c r="G27" s="16" t="s">
        <v>88</v>
      </c>
      <c r="H27" s="16"/>
      <c r="I27" s="17">
        <f>I30</f>
        <v>23813.905999999999</v>
      </c>
      <c r="J27" s="17">
        <f>J30</f>
        <v>5163.29</v>
      </c>
      <c r="K27" s="17">
        <f>K30</f>
        <v>4814.5559999999996</v>
      </c>
      <c r="L27" s="17">
        <f t="shared" ref="L27:N27" si="1">L30</f>
        <v>4722.8999999999996</v>
      </c>
      <c r="M27" s="17">
        <f t="shared" si="1"/>
        <v>4555.16</v>
      </c>
      <c r="N27" s="17">
        <f t="shared" si="1"/>
        <v>4558</v>
      </c>
    </row>
    <row r="28" spans="1:14" ht="73.5" customHeight="1" x14ac:dyDescent="0.25">
      <c r="A28" s="260"/>
      <c r="B28" s="249"/>
      <c r="C28" s="46" t="s">
        <v>40</v>
      </c>
      <c r="D28" s="44"/>
      <c r="E28" s="44"/>
      <c r="F28" s="44"/>
      <c r="G28" s="31"/>
      <c r="H28" s="31"/>
      <c r="I28" s="9">
        <f>SUM(J28:N28)</f>
        <v>23813.905999999999</v>
      </c>
      <c r="J28" s="37">
        <f>J30</f>
        <v>5163.29</v>
      </c>
      <c r="K28" s="37">
        <f>K30</f>
        <v>4814.5559999999996</v>
      </c>
      <c r="L28" s="37">
        <f>L30</f>
        <v>4722.8999999999996</v>
      </c>
      <c r="M28" s="37">
        <f>M30</f>
        <v>4555.16</v>
      </c>
      <c r="N28" s="37">
        <f>N30</f>
        <v>4558</v>
      </c>
    </row>
    <row r="29" spans="1:14" ht="30" customHeight="1" thickBot="1" x14ac:dyDescent="0.3">
      <c r="A29" s="261"/>
      <c r="B29" s="250"/>
      <c r="C29" s="10" t="s">
        <v>22</v>
      </c>
      <c r="D29" s="27"/>
      <c r="E29" s="27"/>
      <c r="F29" s="27"/>
      <c r="G29" s="27"/>
      <c r="H29" s="10"/>
      <c r="I29" s="12"/>
      <c r="J29" s="12"/>
      <c r="K29" s="12"/>
      <c r="L29" s="12"/>
      <c r="M29" s="12"/>
      <c r="N29" s="12"/>
    </row>
    <row r="30" spans="1:14" ht="32.25" thickBot="1" x14ac:dyDescent="0.3">
      <c r="A30" s="100" t="s">
        <v>23</v>
      </c>
      <c r="B30" s="13" t="s">
        <v>104</v>
      </c>
      <c r="C30" s="13" t="s">
        <v>64</v>
      </c>
      <c r="D30" s="19">
        <v>963</v>
      </c>
      <c r="E30" s="19" t="s">
        <v>41</v>
      </c>
      <c r="F30" s="19" t="s">
        <v>63</v>
      </c>
      <c r="G30" s="19" t="s">
        <v>87</v>
      </c>
      <c r="H30" s="19" t="s">
        <v>42</v>
      </c>
      <c r="I30" s="1">
        <f>SUM(J30:N30)</f>
        <v>23813.905999999999</v>
      </c>
      <c r="J30" s="1">
        <v>5163.29</v>
      </c>
      <c r="K30" s="1">
        <v>4814.5559999999996</v>
      </c>
      <c r="L30" s="1">
        <v>4722.8999999999996</v>
      </c>
      <c r="M30" s="1">
        <v>4555.16</v>
      </c>
      <c r="N30" s="1">
        <v>4558</v>
      </c>
    </row>
    <row r="31" spans="1:14" ht="15.75" x14ac:dyDescent="0.25">
      <c r="A31" s="259" t="s">
        <v>24</v>
      </c>
      <c r="B31" s="248" t="s">
        <v>65</v>
      </c>
      <c r="C31" s="14" t="s">
        <v>21</v>
      </c>
      <c r="D31" s="16" t="s">
        <v>43</v>
      </c>
      <c r="E31" s="16"/>
      <c r="F31" s="16" t="s">
        <v>66</v>
      </c>
      <c r="G31" s="16" t="s">
        <v>92</v>
      </c>
      <c r="H31" s="16"/>
      <c r="I31" s="17">
        <f>SUM(J31:N31)</f>
        <v>256573.13699999999</v>
      </c>
      <c r="J31" s="17">
        <f>J32</f>
        <v>68405.047999999995</v>
      </c>
      <c r="K31" s="17">
        <f t="shared" ref="K31:N31" si="2">K32</f>
        <v>47766.188999999998</v>
      </c>
      <c r="L31" s="17">
        <f t="shared" si="2"/>
        <v>52877.22</v>
      </c>
      <c r="M31" s="17">
        <f t="shared" si="2"/>
        <v>43723.360000000001</v>
      </c>
      <c r="N31" s="17">
        <f t="shared" si="2"/>
        <v>43801.319999999992</v>
      </c>
    </row>
    <row r="32" spans="1:14" ht="30.75" customHeight="1" x14ac:dyDescent="0.25">
      <c r="A32" s="260"/>
      <c r="B32" s="249"/>
      <c r="C32" s="7" t="s">
        <v>74</v>
      </c>
      <c r="D32" s="29"/>
      <c r="E32" s="28"/>
      <c r="F32" s="28"/>
      <c r="G32" s="28"/>
      <c r="H32" s="28"/>
      <c r="I32" s="37">
        <f>SUM(J32:N32)</f>
        <v>256573.13699999999</v>
      </c>
      <c r="J32" s="37">
        <f>J34+J35+J36</f>
        <v>68405.047999999995</v>
      </c>
      <c r="K32" s="37">
        <f>K34+K35+K36</f>
        <v>47766.188999999998</v>
      </c>
      <c r="L32" s="37">
        <f>L34+L35+L36</f>
        <v>52877.22</v>
      </c>
      <c r="M32" s="37">
        <f>M34+M35+M36</f>
        <v>43723.360000000001</v>
      </c>
      <c r="N32" s="37">
        <f>N34+N35+N36</f>
        <v>43801.319999999992</v>
      </c>
    </row>
    <row r="33" spans="1:14" ht="16.5" thickBot="1" x14ac:dyDescent="0.3">
      <c r="A33" s="261"/>
      <c r="B33" s="250"/>
      <c r="C33" s="10" t="s">
        <v>22</v>
      </c>
      <c r="D33" s="27"/>
      <c r="E33" s="27"/>
      <c r="F33" s="27"/>
      <c r="G33" s="27"/>
      <c r="H33" s="27"/>
      <c r="I33" s="12"/>
      <c r="J33" s="12"/>
      <c r="K33" s="12"/>
      <c r="L33" s="12"/>
      <c r="M33" s="12"/>
      <c r="N33" s="12"/>
    </row>
    <row r="34" spans="1:14" ht="15.75" x14ac:dyDescent="0.25">
      <c r="A34" s="266" t="s">
        <v>25</v>
      </c>
      <c r="B34" s="14" t="s">
        <v>98</v>
      </c>
      <c r="C34" s="30" t="s">
        <v>26</v>
      </c>
      <c r="D34" s="16" t="s">
        <v>43</v>
      </c>
      <c r="E34" s="16" t="s">
        <v>45</v>
      </c>
      <c r="F34" s="16" t="s">
        <v>67</v>
      </c>
      <c r="G34" s="16" t="s">
        <v>90</v>
      </c>
      <c r="H34" s="16" t="s">
        <v>44</v>
      </c>
      <c r="I34" s="17">
        <v>58636.563999999998</v>
      </c>
      <c r="J34" s="17">
        <v>58636.563999999998</v>
      </c>
      <c r="K34" s="17">
        <v>37372.307999999997</v>
      </c>
      <c r="L34" s="17">
        <v>41767.360000000001</v>
      </c>
      <c r="M34" s="17">
        <v>32632.2</v>
      </c>
      <c r="N34" s="17">
        <v>32744.46</v>
      </c>
    </row>
    <row r="35" spans="1:14" ht="15.75" x14ac:dyDescent="0.25">
      <c r="A35" s="267"/>
      <c r="B35" s="7" t="s">
        <v>97</v>
      </c>
      <c r="C35" s="8" t="s">
        <v>26</v>
      </c>
      <c r="D35" s="28" t="s">
        <v>43</v>
      </c>
      <c r="E35" s="28" t="s">
        <v>46</v>
      </c>
      <c r="F35" s="28" t="s">
        <v>69</v>
      </c>
      <c r="G35" s="28" t="s">
        <v>91</v>
      </c>
      <c r="H35" s="28" t="s">
        <v>42</v>
      </c>
      <c r="I35" s="37">
        <f>SUM(J35:N35)</f>
        <v>50215.445000000007</v>
      </c>
      <c r="J35" s="9">
        <v>9115.2839999999997</v>
      </c>
      <c r="K35" s="9">
        <v>9740.6810000000005</v>
      </c>
      <c r="L35" s="9">
        <v>10456.66</v>
      </c>
      <c r="M35" s="9">
        <v>10458.66</v>
      </c>
      <c r="N35" s="9">
        <v>10444.16</v>
      </c>
    </row>
    <row r="36" spans="1:14" ht="48" thickBot="1" x14ac:dyDescent="0.3">
      <c r="A36" s="268"/>
      <c r="B36" s="10" t="s">
        <v>96</v>
      </c>
      <c r="C36" s="27" t="s">
        <v>26</v>
      </c>
      <c r="D36" s="11">
        <v>992</v>
      </c>
      <c r="E36" s="11">
        <v>1401</v>
      </c>
      <c r="F36" s="11" t="s">
        <v>68</v>
      </c>
      <c r="G36" s="11" t="s">
        <v>89</v>
      </c>
      <c r="H36" s="52">
        <v>500</v>
      </c>
      <c r="I36" s="73">
        <f>SUM(J36:N36)</f>
        <v>3204.8</v>
      </c>
      <c r="J36" s="53">
        <v>653.20000000000005</v>
      </c>
      <c r="K36" s="53">
        <v>653.20000000000005</v>
      </c>
      <c r="L36" s="53">
        <v>653.20000000000005</v>
      </c>
      <c r="M36" s="53">
        <v>632.5</v>
      </c>
      <c r="N36" s="53">
        <v>612.70000000000005</v>
      </c>
    </row>
    <row r="37" spans="1:14" ht="15.75" x14ac:dyDescent="0.25">
      <c r="A37" s="259" t="s">
        <v>29</v>
      </c>
      <c r="B37" s="248" t="s">
        <v>70</v>
      </c>
      <c r="C37" s="14" t="s">
        <v>21</v>
      </c>
      <c r="D37" s="16" t="s">
        <v>37</v>
      </c>
      <c r="E37" s="16"/>
      <c r="F37" s="16" t="s">
        <v>71</v>
      </c>
      <c r="G37" s="16" t="s">
        <v>94</v>
      </c>
      <c r="H37" s="50"/>
      <c r="I37" s="71">
        <f>SUM(J37:N37)</f>
        <v>140601.90100000001</v>
      </c>
      <c r="J37" s="17">
        <f>J40</f>
        <v>24982.33</v>
      </c>
      <c r="K37" s="17">
        <f>K40</f>
        <v>29366.63</v>
      </c>
      <c r="L37" s="17">
        <f t="shared" ref="L37:N37" si="3">L40</f>
        <v>29018.210999999999</v>
      </c>
      <c r="M37" s="17">
        <f t="shared" si="3"/>
        <v>28614.865000000002</v>
      </c>
      <c r="N37" s="17">
        <f t="shared" si="3"/>
        <v>28619.865000000002</v>
      </c>
    </row>
    <row r="38" spans="1:14" ht="28.5" customHeight="1" x14ac:dyDescent="0.25">
      <c r="A38" s="260"/>
      <c r="B38" s="249"/>
      <c r="C38" s="7" t="s">
        <v>73</v>
      </c>
      <c r="D38" s="31"/>
      <c r="E38" s="31"/>
      <c r="F38" s="31"/>
      <c r="G38" s="31"/>
      <c r="H38" s="31"/>
      <c r="I38" s="37">
        <f>SUM(J38:N38)</f>
        <v>140601.90100000001</v>
      </c>
      <c r="J38" s="37">
        <f>J40</f>
        <v>24982.33</v>
      </c>
      <c r="K38" s="37">
        <f>K40</f>
        <v>29366.63</v>
      </c>
      <c r="L38" s="37">
        <f>L40</f>
        <v>29018.210999999999</v>
      </c>
      <c r="M38" s="37">
        <f>M40</f>
        <v>28614.865000000002</v>
      </c>
      <c r="N38" s="37">
        <f>N40</f>
        <v>28619.865000000002</v>
      </c>
    </row>
    <row r="39" spans="1:14" ht="16.5" thickBot="1" x14ac:dyDescent="0.3">
      <c r="A39" s="261"/>
      <c r="B39" s="250"/>
      <c r="C39" s="10" t="s">
        <v>22</v>
      </c>
      <c r="D39" s="27"/>
      <c r="E39" s="27"/>
      <c r="F39" s="27"/>
      <c r="G39" s="27"/>
      <c r="H39" s="10"/>
      <c r="I39" s="12"/>
      <c r="J39" s="12"/>
      <c r="K39" s="12"/>
      <c r="L39" s="12"/>
      <c r="M39" s="12"/>
      <c r="N39" s="12"/>
    </row>
    <row r="40" spans="1:14" ht="38.25" customHeight="1" thickBot="1" x14ac:dyDescent="0.3">
      <c r="A40" s="101" t="s">
        <v>28</v>
      </c>
      <c r="B40" s="13" t="s">
        <v>99</v>
      </c>
      <c r="C40" s="13" t="s">
        <v>30</v>
      </c>
      <c r="D40" s="19">
        <v>923</v>
      </c>
      <c r="E40" s="19" t="s">
        <v>35</v>
      </c>
      <c r="F40" s="19" t="s">
        <v>72</v>
      </c>
      <c r="G40" s="54" t="s">
        <v>93</v>
      </c>
      <c r="H40" s="55" t="s">
        <v>42</v>
      </c>
      <c r="I40" s="74">
        <f>SUM(J40:N40)</f>
        <v>140601.90100000001</v>
      </c>
      <c r="J40" s="57">
        <v>24982.33</v>
      </c>
      <c r="K40" s="57">
        <v>29366.63</v>
      </c>
      <c r="L40" s="57">
        <v>29018.210999999999</v>
      </c>
      <c r="M40" s="57">
        <v>28614.865000000002</v>
      </c>
      <c r="N40" s="57">
        <v>28619.865000000002</v>
      </c>
    </row>
  </sheetData>
  <mergeCells count="31">
    <mergeCell ref="J9:N9"/>
    <mergeCell ref="F11:G11"/>
    <mergeCell ref="A1:N1"/>
    <mergeCell ref="A2:N2"/>
    <mergeCell ref="A3:N3"/>
    <mergeCell ref="A5:L5"/>
    <mergeCell ref="A6:L6"/>
    <mergeCell ref="A8:A10"/>
    <mergeCell ref="B8:B10"/>
    <mergeCell ref="C8:C10"/>
    <mergeCell ref="D8:H8"/>
    <mergeCell ref="I8:N8"/>
    <mergeCell ref="A21:A22"/>
    <mergeCell ref="D9:D10"/>
    <mergeCell ref="F9:G9"/>
    <mergeCell ref="H9:H10"/>
    <mergeCell ref="I9:I10"/>
    <mergeCell ref="A13:A15"/>
    <mergeCell ref="B13:B15"/>
    <mergeCell ref="A16:A17"/>
    <mergeCell ref="A18:A20"/>
    <mergeCell ref="B18:B20"/>
    <mergeCell ref="A34:A36"/>
    <mergeCell ref="A37:A39"/>
    <mergeCell ref="B37:B39"/>
    <mergeCell ref="A23:A25"/>
    <mergeCell ref="B23:B25"/>
    <mergeCell ref="A27:A29"/>
    <mergeCell ref="B27:B29"/>
    <mergeCell ref="A31:A33"/>
    <mergeCell ref="B31:B33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O40"/>
  <sheetViews>
    <sheetView zoomScale="75" zoomScaleNormal="75" workbookViewId="0">
      <selection sqref="A1:XFD1048576"/>
    </sheetView>
  </sheetViews>
  <sheetFormatPr defaultRowHeight="15" x14ac:dyDescent="0.25"/>
  <cols>
    <col min="1" max="1" width="30.28515625" style="32" customWidth="1"/>
    <col min="2" max="2" width="56.85546875" style="32" customWidth="1"/>
    <col min="3" max="3" width="41.7109375" style="32" customWidth="1"/>
    <col min="4" max="4" width="9.85546875" style="32" customWidth="1"/>
    <col min="5" max="5" width="9.140625" style="32"/>
    <col min="6" max="6" width="13.7109375" style="32" customWidth="1"/>
    <col min="7" max="7" width="18.7109375" style="32" customWidth="1"/>
    <col min="8" max="8" width="15.28515625" style="32" customWidth="1"/>
    <col min="9" max="9" width="13.7109375" style="32" customWidth="1"/>
    <col min="10" max="10" width="16.28515625" style="32" customWidth="1"/>
    <col min="11" max="11" width="13" style="32" customWidth="1"/>
    <col min="12" max="13" width="16.140625" style="32" customWidth="1"/>
    <col min="14" max="14" width="13.85546875" style="32" customWidth="1"/>
    <col min="15" max="15" width="23" style="32" customWidth="1"/>
    <col min="16" max="16384" width="9.140625" style="32"/>
  </cols>
  <sheetData>
    <row r="1" spans="1:15" ht="15.75" x14ac:dyDescent="0.25">
      <c r="A1" s="254" t="s">
        <v>33</v>
      </c>
      <c r="B1" s="254"/>
      <c r="C1" s="254"/>
      <c r="D1" s="254"/>
      <c r="E1" s="254"/>
      <c r="F1" s="254"/>
      <c r="G1" s="254"/>
      <c r="H1" s="254"/>
      <c r="I1" s="254"/>
      <c r="J1" s="254"/>
      <c r="K1" s="254"/>
      <c r="L1" s="254"/>
      <c r="M1" s="254"/>
      <c r="N1" s="254"/>
    </row>
    <row r="2" spans="1:15" ht="15.75" x14ac:dyDescent="0.25">
      <c r="A2" s="254" t="s">
        <v>0</v>
      </c>
      <c r="B2" s="254"/>
      <c r="C2" s="254"/>
      <c r="D2" s="254"/>
      <c r="E2" s="254"/>
      <c r="F2" s="254"/>
      <c r="G2" s="254"/>
      <c r="H2" s="254"/>
      <c r="I2" s="254"/>
      <c r="J2" s="254"/>
      <c r="K2" s="254"/>
      <c r="L2" s="254"/>
      <c r="M2" s="254"/>
      <c r="N2" s="254"/>
    </row>
    <row r="3" spans="1:15" ht="15.75" x14ac:dyDescent="0.25">
      <c r="A3" s="254" t="s">
        <v>106</v>
      </c>
      <c r="B3" s="254"/>
      <c r="C3" s="254"/>
      <c r="D3" s="254"/>
      <c r="E3" s="254"/>
      <c r="F3" s="254"/>
      <c r="G3" s="254"/>
      <c r="H3" s="254"/>
      <c r="I3" s="254"/>
      <c r="J3" s="254"/>
      <c r="K3" s="254"/>
      <c r="L3" s="254"/>
      <c r="M3" s="254"/>
      <c r="N3" s="254"/>
    </row>
    <row r="4" spans="1:15" ht="15.75" x14ac:dyDescent="0.25">
      <c r="A4" s="107"/>
    </row>
    <row r="5" spans="1:15" ht="15.75" x14ac:dyDescent="0.25">
      <c r="A5" s="254" t="s">
        <v>31</v>
      </c>
      <c r="B5" s="254"/>
      <c r="C5" s="254"/>
      <c r="D5" s="254"/>
      <c r="E5" s="254"/>
      <c r="F5" s="254"/>
      <c r="G5" s="254"/>
      <c r="H5" s="254"/>
      <c r="I5" s="254"/>
      <c r="J5" s="254"/>
      <c r="K5" s="254"/>
      <c r="L5" s="254"/>
      <c r="M5" s="107"/>
    </row>
    <row r="6" spans="1:15" ht="15.75" x14ac:dyDescent="0.25">
      <c r="A6" s="257" t="s">
        <v>1</v>
      </c>
      <c r="B6" s="257"/>
      <c r="C6" s="257"/>
      <c r="D6" s="257"/>
      <c r="E6" s="257"/>
      <c r="F6" s="257"/>
      <c r="G6" s="257"/>
      <c r="H6" s="257"/>
      <c r="I6" s="257"/>
      <c r="J6" s="257"/>
      <c r="K6" s="257"/>
      <c r="L6" s="257"/>
      <c r="M6" s="108"/>
    </row>
    <row r="7" spans="1:15" ht="16.5" thickBot="1" x14ac:dyDescent="0.3">
      <c r="A7" s="33"/>
    </row>
    <row r="8" spans="1:15" ht="16.5" thickBot="1" x14ac:dyDescent="0.3">
      <c r="A8" s="255" t="s">
        <v>2</v>
      </c>
      <c r="B8" s="255" t="s">
        <v>3</v>
      </c>
      <c r="C8" s="255" t="s">
        <v>4</v>
      </c>
      <c r="D8" s="251" t="s">
        <v>5</v>
      </c>
      <c r="E8" s="252"/>
      <c r="F8" s="252"/>
      <c r="G8" s="252"/>
      <c r="H8" s="253"/>
      <c r="I8" s="251" t="s">
        <v>6</v>
      </c>
      <c r="J8" s="252"/>
      <c r="K8" s="252"/>
      <c r="L8" s="252"/>
      <c r="M8" s="252"/>
      <c r="N8" s="253"/>
    </row>
    <row r="9" spans="1:15" ht="16.5" thickBot="1" x14ac:dyDescent="0.3">
      <c r="A9" s="258"/>
      <c r="B9" s="258"/>
      <c r="C9" s="258"/>
      <c r="D9" s="255" t="s">
        <v>7</v>
      </c>
      <c r="E9" s="2" t="s">
        <v>8</v>
      </c>
      <c r="F9" s="262" t="s">
        <v>47</v>
      </c>
      <c r="G9" s="263"/>
      <c r="H9" s="255" t="s">
        <v>48</v>
      </c>
      <c r="I9" s="255" t="s">
        <v>21</v>
      </c>
      <c r="J9" s="251" t="s">
        <v>49</v>
      </c>
      <c r="K9" s="252"/>
      <c r="L9" s="252"/>
      <c r="M9" s="252"/>
      <c r="N9" s="253"/>
    </row>
    <row r="10" spans="1:15" ht="16.5" thickBot="1" x14ac:dyDescent="0.3">
      <c r="A10" s="256"/>
      <c r="B10" s="256"/>
      <c r="C10" s="256"/>
      <c r="D10" s="256"/>
      <c r="E10" s="3" t="s">
        <v>9</v>
      </c>
      <c r="F10" s="43" t="s">
        <v>75</v>
      </c>
      <c r="G10" s="43" t="s">
        <v>76</v>
      </c>
      <c r="H10" s="256"/>
      <c r="I10" s="256"/>
      <c r="J10" s="4">
        <v>2014</v>
      </c>
      <c r="K10" s="4">
        <v>2015</v>
      </c>
      <c r="L10" s="4">
        <v>2016</v>
      </c>
      <c r="M10" s="4">
        <v>2017</v>
      </c>
      <c r="N10" s="4">
        <v>2018</v>
      </c>
    </row>
    <row r="11" spans="1:15" s="34" customFormat="1" ht="15.75" customHeight="1" thickBot="1" x14ac:dyDescent="0.25">
      <c r="A11" s="5">
        <v>1</v>
      </c>
      <c r="B11" s="6">
        <v>2</v>
      </c>
      <c r="C11" s="6">
        <v>3</v>
      </c>
      <c r="D11" s="6">
        <v>4</v>
      </c>
      <c r="E11" s="6">
        <v>5</v>
      </c>
      <c r="F11" s="264">
        <v>6</v>
      </c>
      <c r="G11" s="265"/>
      <c r="H11" s="6">
        <v>7</v>
      </c>
      <c r="I11" s="6">
        <v>8</v>
      </c>
      <c r="J11" s="6">
        <v>9</v>
      </c>
      <c r="K11" s="6">
        <v>10</v>
      </c>
      <c r="L11" s="6">
        <v>11</v>
      </c>
      <c r="M11" s="6">
        <v>12</v>
      </c>
      <c r="N11" s="6">
        <v>13</v>
      </c>
    </row>
    <row r="12" spans="1:15" ht="42" customHeight="1" thickBot="1" x14ac:dyDescent="0.3">
      <c r="A12" s="104" t="s">
        <v>10</v>
      </c>
      <c r="B12" s="35" t="s">
        <v>32</v>
      </c>
      <c r="C12" s="14" t="s">
        <v>11</v>
      </c>
      <c r="D12" s="30"/>
      <c r="E12" s="30"/>
      <c r="F12" s="15" t="s">
        <v>80</v>
      </c>
      <c r="G12" s="15" t="s">
        <v>81</v>
      </c>
      <c r="H12" s="30"/>
      <c r="I12" s="1">
        <f>SUM(J12:N12)</f>
        <v>434205.15700000001</v>
      </c>
      <c r="J12" s="17">
        <f>J13+J18+J23+J27+J31+J37</f>
        <v>98620.267999999996</v>
      </c>
      <c r="K12" s="17">
        <f>K13+K18+K23+K27+K31+K37</f>
        <v>82998.675000000003</v>
      </c>
      <c r="L12" s="17">
        <f>L13+L18+L23+L27+L31+L37</f>
        <v>90457.644</v>
      </c>
      <c r="M12" s="17">
        <f>M13+M18+M23+M27+M31+M37</f>
        <v>81021.385000000009</v>
      </c>
      <c r="N12" s="17">
        <f>N13+N18+N23+N27+N31+N37</f>
        <v>81107.184999999998</v>
      </c>
      <c r="O12" s="90"/>
    </row>
    <row r="13" spans="1:15" ht="15.75" x14ac:dyDescent="0.25">
      <c r="A13" s="245" t="s">
        <v>15</v>
      </c>
      <c r="B13" s="248" t="s">
        <v>102</v>
      </c>
      <c r="C13" s="14" t="s">
        <v>11</v>
      </c>
      <c r="D13" s="15">
        <v>923</v>
      </c>
      <c r="E13" s="15"/>
      <c r="F13" s="16" t="s">
        <v>50</v>
      </c>
      <c r="G13" s="16" t="s">
        <v>79</v>
      </c>
      <c r="H13" s="15"/>
      <c r="I13" s="71">
        <f>I14</f>
        <v>30</v>
      </c>
      <c r="J13" s="17">
        <f>J14</f>
        <v>10</v>
      </c>
      <c r="K13" s="17">
        <v>0</v>
      </c>
      <c r="L13" s="17">
        <f>L14</f>
        <v>0</v>
      </c>
      <c r="M13" s="17">
        <v>10</v>
      </c>
      <c r="N13" s="17">
        <v>10</v>
      </c>
    </row>
    <row r="14" spans="1:15" ht="31.5" x14ac:dyDescent="0.25">
      <c r="A14" s="246"/>
      <c r="B14" s="249"/>
      <c r="C14" s="7" t="s">
        <v>12</v>
      </c>
      <c r="D14" s="8"/>
      <c r="E14" s="8"/>
      <c r="F14" s="8"/>
      <c r="G14" s="8"/>
      <c r="H14" s="8"/>
      <c r="I14" s="37">
        <f>SUM(J14:N14)</f>
        <v>30</v>
      </c>
      <c r="J14" s="9">
        <v>10</v>
      </c>
      <c r="K14" s="9">
        <v>0</v>
      </c>
      <c r="L14" s="9">
        <f>L16+L17</f>
        <v>0</v>
      </c>
      <c r="M14" s="9">
        <v>10</v>
      </c>
      <c r="N14" s="9">
        <v>10</v>
      </c>
    </row>
    <row r="15" spans="1:15" ht="32.25" thickBot="1" x14ac:dyDescent="0.3">
      <c r="A15" s="247"/>
      <c r="B15" s="250"/>
      <c r="C15" s="10" t="s">
        <v>13</v>
      </c>
      <c r="D15" s="11" t="s">
        <v>14</v>
      </c>
      <c r="E15" s="11" t="s">
        <v>14</v>
      </c>
      <c r="F15" s="11" t="s">
        <v>14</v>
      </c>
      <c r="G15" s="11"/>
      <c r="H15" s="11" t="s">
        <v>14</v>
      </c>
      <c r="I15" s="72" t="s">
        <v>14</v>
      </c>
      <c r="J15" s="12" t="s">
        <v>14</v>
      </c>
      <c r="K15" s="12" t="s">
        <v>14</v>
      </c>
      <c r="L15" s="12" t="s">
        <v>14</v>
      </c>
      <c r="M15" s="12" t="s">
        <v>14</v>
      </c>
      <c r="N15" s="12" t="s">
        <v>14</v>
      </c>
    </row>
    <row r="16" spans="1:15" ht="31.5" x14ac:dyDescent="0.25">
      <c r="A16" s="248" t="s">
        <v>16</v>
      </c>
      <c r="B16" s="14" t="s">
        <v>101</v>
      </c>
      <c r="C16" s="14" t="s">
        <v>17</v>
      </c>
      <c r="D16" s="48">
        <v>923</v>
      </c>
      <c r="E16" s="16" t="s">
        <v>35</v>
      </c>
      <c r="F16" s="16" t="s">
        <v>53</v>
      </c>
      <c r="G16" s="16" t="s">
        <v>77</v>
      </c>
      <c r="H16" s="15">
        <v>200</v>
      </c>
      <c r="I16" s="17">
        <f>SUM(J16:N16)</f>
        <v>15</v>
      </c>
      <c r="J16" s="17">
        <v>5</v>
      </c>
      <c r="K16" s="17">
        <v>0</v>
      </c>
      <c r="L16" s="17">
        <v>0</v>
      </c>
      <c r="M16" s="17">
        <v>5</v>
      </c>
      <c r="N16" s="17">
        <v>5</v>
      </c>
    </row>
    <row r="17" spans="1:14" ht="32.25" thickBot="1" x14ac:dyDescent="0.3">
      <c r="A17" s="250"/>
      <c r="B17" s="10" t="s">
        <v>100</v>
      </c>
      <c r="C17" s="10" t="s">
        <v>17</v>
      </c>
      <c r="D17" s="49">
        <v>923</v>
      </c>
      <c r="E17" s="18" t="s">
        <v>35</v>
      </c>
      <c r="F17" s="18" t="s">
        <v>52</v>
      </c>
      <c r="G17" s="18" t="s">
        <v>78</v>
      </c>
      <c r="H17" s="18" t="s">
        <v>36</v>
      </c>
      <c r="I17" s="12">
        <f>SUM(J17:N17)</f>
        <v>15</v>
      </c>
      <c r="J17" s="12">
        <v>5</v>
      </c>
      <c r="K17" s="12">
        <v>0</v>
      </c>
      <c r="L17" s="12">
        <v>0</v>
      </c>
      <c r="M17" s="12">
        <v>5</v>
      </c>
      <c r="N17" s="12">
        <v>5</v>
      </c>
    </row>
    <row r="18" spans="1:14" ht="15.75" x14ac:dyDescent="0.25">
      <c r="A18" s="259" t="s">
        <v>18</v>
      </c>
      <c r="B18" s="248" t="s">
        <v>58</v>
      </c>
      <c r="C18" s="14" t="s">
        <v>11</v>
      </c>
      <c r="D18" s="50" t="s">
        <v>37</v>
      </c>
      <c r="E18" s="16"/>
      <c r="F18" s="16" t="s">
        <v>51</v>
      </c>
      <c r="G18" s="16" t="s">
        <v>84</v>
      </c>
      <c r="H18" s="16"/>
      <c r="I18" s="17">
        <f t="shared" ref="I18:N18" si="0">I19</f>
        <v>12821.1</v>
      </c>
      <c r="J18" s="17">
        <f t="shared" si="0"/>
        <v>7.6</v>
      </c>
      <c r="K18" s="17">
        <f t="shared" si="0"/>
        <v>1047.5</v>
      </c>
      <c r="L18" s="17">
        <f t="shared" si="0"/>
        <v>3570</v>
      </c>
      <c r="M18" s="17">
        <f t="shared" si="0"/>
        <v>4098</v>
      </c>
      <c r="N18" s="17">
        <f t="shared" si="0"/>
        <v>4098</v>
      </c>
    </row>
    <row r="19" spans="1:14" ht="31.5" x14ac:dyDescent="0.25">
      <c r="A19" s="260"/>
      <c r="B19" s="249"/>
      <c r="C19" s="7" t="s">
        <v>12</v>
      </c>
      <c r="D19" s="7"/>
      <c r="E19" s="8"/>
      <c r="F19" s="8"/>
      <c r="G19" s="8"/>
      <c r="H19" s="8"/>
      <c r="I19" s="9">
        <f>SUM(J19:N19)</f>
        <v>12821.1</v>
      </c>
      <c r="J19" s="9">
        <v>7.6</v>
      </c>
      <c r="K19" s="9">
        <v>1047.5</v>
      </c>
      <c r="L19" s="9">
        <f>L21+L22</f>
        <v>3570</v>
      </c>
      <c r="M19" s="9">
        <f>M21+M22</f>
        <v>4098</v>
      </c>
      <c r="N19" s="9">
        <f>N21+N22</f>
        <v>4098</v>
      </c>
    </row>
    <row r="20" spans="1:14" ht="32.25" thickBot="1" x14ac:dyDescent="0.3">
      <c r="A20" s="261"/>
      <c r="B20" s="250"/>
      <c r="C20" s="10" t="s">
        <v>13</v>
      </c>
      <c r="D20" s="49" t="s">
        <v>14</v>
      </c>
      <c r="E20" s="11" t="s">
        <v>14</v>
      </c>
      <c r="F20" s="11" t="s">
        <v>14</v>
      </c>
      <c r="G20" s="11"/>
      <c r="H20" s="11" t="s">
        <v>14</v>
      </c>
      <c r="I20" s="12" t="s">
        <v>14</v>
      </c>
      <c r="J20" s="12" t="s">
        <v>14</v>
      </c>
      <c r="K20" s="12" t="s">
        <v>14</v>
      </c>
      <c r="L20" s="12" t="s">
        <v>14</v>
      </c>
      <c r="M20" s="12" t="s">
        <v>14</v>
      </c>
      <c r="N20" s="12" t="s">
        <v>14</v>
      </c>
    </row>
    <row r="21" spans="1:14" ht="31.5" x14ac:dyDescent="0.25">
      <c r="A21" s="266" t="s">
        <v>16</v>
      </c>
      <c r="B21" s="14" t="s">
        <v>103</v>
      </c>
      <c r="C21" s="14" t="s">
        <v>27</v>
      </c>
      <c r="D21" s="50" t="s">
        <v>37</v>
      </c>
      <c r="E21" s="16" t="s">
        <v>35</v>
      </c>
      <c r="F21" s="16" t="s">
        <v>54</v>
      </c>
      <c r="G21" s="16" t="s">
        <v>82</v>
      </c>
      <c r="H21" s="16" t="s">
        <v>36</v>
      </c>
      <c r="I21" s="17">
        <f>SUM(J21:N21)</f>
        <v>27.6</v>
      </c>
      <c r="J21" s="17">
        <v>7.6</v>
      </c>
      <c r="K21" s="17">
        <v>0</v>
      </c>
      <c r="L21" s="17">
        <v>0</v>
      </c>
      <c r="M21" s="17">
        <v>10</v>
      </c>
      <c r="N21" s="17">
        <v>10</v>
      </c>
    </row>
    <row r="22" spans="1:14" ht="16.5" thickBot="1" x14ac:dyDescent="0.3">
      <c r="A22" s="268"/>
      <c r="B22" s="10" t="s">
        <v>34</v>
      </c>
      <c r="C22" s="10" t="s">
        <v>27</v>
      </c>
      <c r="D22" s="51" t="s">
        <v>37</v>
      </c>
      <c r="E22" s="18" t="s">
        <v>41</v>
      </c>
      <c r="F22" s="18" t="s">
        <v>56</v>
      </c>
      <c r="G22" s="18" t="s">
        <v>83</v>
      </c>
      <c r="H22" s="18" t="s">
        <v>38</v>
      </c>
      <c r="I22" s="12">
        <f>SUM(J22:N22)</f>
        <v>12793.5</v>
      </c>
      <c r="J22" s="12">
        <v>0</v>
      </c>
      <c r="K22" s="12">
        <v>1047.5</v>
      </c>
      <c r="L22" s="12">
        <v>3570</v>
      </c>
      <c r="M22" s="12">
        <v>4088</v>
      </c>
      <c r="N22" s="12">
        <v>4088</v>
      </c>
    </row>
    <row r="23" spans="1:14" ht="15.75" x14ac:dyDescent="0.25">
      <c r="A23" s="259" t="s">
        <v>19</v>
      </c>
      <c r="B23" s="248" t="s">
        <v>59</v>
      </c>
      <c r="C23" s="14" t="s">
        <v>11</v>
      </c>
      <c r="D23" s="16" t="s">
        <v>37</v>
      </c>
      <c r="E23" s="16"/>
      <c r="F23" s="16" t="s">
        <v>55</v>
      </c>
      <c r="G23" s="16" t="s">
        <v>86</v>
      </c>
      <c r="H23" s="50"/>
      <c r="I23" s="17">
        <f>SUM(J23:N23)</f>
        <v>110.654</v>
      </c>
      <c r="J23" s="17">
        <f>J24</f>
        <v>52</v>
      </c>
      <c r="K23" s="17">
        <f>K24</f>
        <v>3.8</v>
      </c>
      <c r="L23" s="17">
        <f>L24</f>
        <v>14.853999999999999</v>
      </c>
      <c r="M23" s="17">
        <f>M24</f>
        <v>20</v>
      </c>
      <c r="N23" s="17">
        <f>N24</f>
        <v>20</v>
      </c>
    </row>
    <row r="24" spans="1:14" ht="31.5" x14ac:dyDescent="0.25">
      <c r="A24" s="260"/>
      <c r="B24" s="249"/>
      <c r="C24" s="7" t="s">
        <v>12</v>
      </c>
      <c r="D24" s="8"/>
      <c r="E24" s="8"/>
      <c r="F24" s="8"/>
      <c r="G24" s="8"/>
      <c r="H24" s="7"/>
      <c r="I24" s="9">
        <f>SUM(J24:N24)</f>
        <v>110.654</v>
      </c>
      <c r="J24" s="9">
        <v>52</v>
      </c>
      <c r="K24" s="9">
        <v>3.8</v>
      </c>
      <c r="L24" s="9">
        <v>14.853999999999999</v>
      </c>
      <c r="M24" s="9">
        <f>M26</f>
        <v>20</v>
      </c>
      <c r="N24" s="9">
        <f>N26</f>
        <v>20</v>
      </c>
    </row>
    <row r="25" spans="1:14" ht="32.25" thickBot="1" x14ac:dyDescent="0.3">
      <c r="A25" s="261"/>
      <c r="B25" s="250"/>
      <c r="C25" s="10" t="s">
        <v>13</v>
      </c>
      <c r="D25" s="11"/>
      <c r="E25" s="11"/>
      <c r="F25" s="11"/>
      <c r="G25" s="11"/>
      <c r="H25" s="49"/>
      <c r="I25" s="12" t="s">
        <v>14</v>
      </c>
      <c r="J25" s="12" t="s">
        <v>14</v>
      </c>
      <c r="K25" s="12" t="s">
        <v>14</v>
      </c>
      <c r="L25" s="12" t="s">
        <v>14</v>
      </c>
      <c r="M25" s="12" t="s">
        <v>14</v>
      </c>
      <c r="N25" s="12" t="s">
        <v>14</v>
      </c>
    </row>
    <row r="26" spans="1:14" ht="79.5" thickBot="1" x14ac:dyDescent="0.3">
      <c r="A26" s="106" t="s">
        <v>16</v>
      </c>
      <c r="B26" s="13" t="s">
        <v>95</v>
      </c>
      <c r="C26" s="13" t="s">
        <v>57</v>
      </c>
      <c r="D26" s="19" t="s">
        <v>37</v>
      </c>
      <c r="E26" s="19" t="s">
        <v>35</v>
      </c>
      <c r="F26" s="19" t="s">
        <v>60</v>
      </c>
      <c r="G26" s="19" t="s">
        <v>85</v>
      </c>
      <c r="H26" s="19" t="s">
        <v>36</v>
      </c>
      <c r="I26" s="1">
        <f>SUM(J26:N26)</f>
        <v>110.654</v>
      </c>
      <c r="J26" s="1">
        <v>52</v>
      </c>
      <c r="K26" s="1">
        <v>3.8</v>
      </c>
      <c r="L26" s="1">
        <v>14.853999999999999</v>
      </c>
      <c r="M26" s="1">
        <v>20</v>
      </c>
      <c r="N26" s="1">
        <v>20</v>
      </c>
    </row>
    <row r="27" spans="1:14" ht="15.75" x14ac:dyDescent="0.25">
      <c r="A27" s="259" t="s">
        <v>20</v>
      </c>
      <c r="B27" s="248" t="s">
        <v>61</v>
      </c>
      <c r="C27" s="14" t="s">
        <v>21</v>
      </c>
      <c r="D27" s="16" t="s">
        <v>39</v>
      </c>
      <c r="E27" s="16"/>
      <c r="F27" s="16" t="s">
        <v>62</v>
      </c>
      <c r="G27" s="16" t="s">
        <v>88</v>
      </c>
      <c r="H27" s="16"/>
      <c r="I27" s="17">
        <f>I30</f>
        <v>23821.405999999999</v>
      </c>
      <c r="J27" s="17">
        <f>J30</f>
        <v>5163.29</v>
      </c>
      <c r="K27" s="17">
        <f>K30</f>
        <v>4814.5559999999996</v>
      </c>
      <c r="L27" s="17">
        <f t="shared" ref="L27:N27" si="1">L30</f>
        <v>4730.3999999999996</v>
      </c>
      <c r="M27" s="17">
        <f t="shared" si="1"/>
        <v>4555.16</v>
      </c>
      <c r="N27" s="17">
        <f t="shared" si="1"/>
        <v>4558</v>
      </c>
    </row>
    <row r="28" spans="1:14" ht="73.5" customHeight="1" x14ac:dyDescent="0.25">
      <c r="A28" s="260"/>
      <c r="B28" s="249"/>
      <c r="C28" s="46" t="s">
        <v>40</v>
      </c>
      <c r="D28" s="44"/>
      <c r="E28" s="44"/>
      <c r="F28" s="44"/>
      <c r="G28" s="31"/>
      <c r="H28" s="31"/>
      <c r="I28" s="9">
        <f>SUM(J28:N28)</f>
        <v>23821.405999999999</v>
      </c>
      <c r="J28" s="37">
        <f>J30</f>
        <v>5163.29</v>
      </c>
      <c r="K28" s="37">
        <f>K30</f>
        <v>4814.5559999999996</v>
      </c>
      <c r="L28" s="37">
        <f>L30</f>
        <v>4730.3999999999996</v>
      </c>
      <c r="M28" s="37">
        <f>M30</f>
        <v>4555.16</v>
      </c>
      <c r="N28" s="37">
        <f>N30</f>
        <v>4558</v>
      </c>
    </row>
    <row r="29" spans="1:14" ht="30" customHeight="1" thickBot="1" x14ac:dyDescent="0.3">
      <c r="A29" s="261"/>
      <c r="B29" s="250"/>
      <c r="C29" s="10" t="s">
        <v>22</v>
      </c>
      <c r="D29" s="27"/>
      <c r="E29" s="27"/>
      <c r="F29" s="27"/>
      <c r="G29" s="27"/>
      <c r="H29" s="10"/>
      <c r="I29" s="12"/>
      <c r="J29" s="12"/>
      <c r="K29" s="12"/>
      <c r="L29" s="12"/>
      <c r="M29" s="12"/>
      <c r="N29" s="12"/>
    </row>
    <row r="30" spans="1:14" ht="32.25" thickBot="1" x14ac:dyDescent="0.3">
      <c r="A30" s="105" t="s">
        <v>23</v>
      </c>
      <c r="B30" s="13" t="s">
        <v>104</v>
      </c>
      <c r="C30" s="13" t="s">
        <v>64</v>
      </c>
      <c r="D30" s="19">
        <v>963</v>
      </c>
      <c r="E30" s="19" t="s">
        <v>41</v>
      </c>
      <c r="F30" s="19" t="s">
        <v>63</v>
      </c>
      <c r="G30" s="19" t="s">
        <v>87</v>
      </c>
      <c r="H30" s="19" t="s">
        <v>42</v>
      </c>
      <c r="I30" s="1">
        <f>SUM(J30:N30)</f>
        <v>23821.405999999999</v>
      </c>
      <c r="J30" s="1">
        <v>5163.29</v>
      </c>
      <c r="K30" s="1">
        <v>4814.5559999999996</v>
      </c>
      <c r="L30" s="1">
        <v>4730.3999999999996</v>
      </c>
      <c r="M30" s="1">
        <v>4555.16</v>
      </c>
      <c r="N30" s="1">
        <v>4558</v>
      </c>
    </row>
    <row r="31" spans="1:14" ht="15.75" x14ac:dyDescent="0.25">
      <c r="A31" s="259" t="s">
        <v>24</v>
      </c>
      <c r="B31" s="248" t="s">
        <v>65</v>
      </c>
      <c r="C31" s="14" t="s">
        <v>21</v>
      </c>
      <c r="D31" s="16" t="s">
        <v>43</v>
      </c>
      <c r="E31" s="16"/>
      <c r="F31" s="16" t="s">
        <v>66</v>
      </c>
      <c r="G31" s="16" t="s">
        <v>92</v>
      </c>
      <c r="H31" s="16"/>
      <c r="I31" s="17">
        <f>SUM(J31:N31)</f>
        <v>257045.86300000001</v>
      </c>
      <c r="J31" s="17">
        <f>J32</f>
        <v>68405.047999999995</v>
      </c>
      <c r="K31" s="17">
        <f t="shared" ref="K31:N31" si="2">K32</f>
        <v>47766.188999999998</v>
      </c>
      <c r="L31" s="17">
        <f t="shared" si="2"/>
        <v>53349.945999999996</v>
      </c>
      <c r="M31" s="17">
        <f t="shared" si="2"/>
        <v>43723.360000000001</v>
      </c>
      <c r="N31" s="17">
        <f t="shared" si="2"/>
        <v>43801.319999999992</v>
      </c>
    </row>
    <row r="32" spans="1:14" ht="30.75" customHeight="1" x14ac:dyDescent="0.25">
      <c r="A32" s="260"/>
      <c r="B32" s="249"/>
      <c r="C32" s="7" t="s">
        <v>74</v>
      </c>
      <c r="D32" s="29"/>
      <c r="E32" s="28"/>
      <c r="F32" s="28"/>
      <c r="G32" s="28"/>
      <c r="H32" s="28"/>
      <c r="I32" s="37">
        <f>SUM(J32:N32)</f>
        <v>257045.86300000001</v>
      </c>
      <c r="J32" s="37">
        <f>J34+J35+J36</f>
        <v>68405.047999999995</v>
      </c>
      <c r="K32" s="37">
        <f>K34+K35+K36</f>
        <v>47766.188999999998</v>
      </c>
      <c r="L32" s="37">
        <f>L34+L35+L36</f>
        <v>53349.945999999996</v>
      </c>
      <c r="M32" s="37">
        <f>M34+M35+M36</f>
        <v>43723.360000000001</v>
      </c>
      <c r="N32" s="37">
        <f>N34+N35+N36</f>
        <v>43801.319999999992</v>
      </c>
    </row>
    <row r="33" spans="1:14" ht="16.5" thickBot="1" x14ac:dyDescent="0.3">
      <c r="A33" s="261"/>
      <c r="B33" s="250"/>
      <c r="C33" s="10" t="s">
        <v>22</v>
      </c>
      <c r="D33" s="27"/>
      <c r="E33" s="27"/>
      <c r="F33" s="27"/>
      <c r="G33" s="27"/>
      <c r="H33" s="27"/>
      <c r="I33" s="12"/>
      <c r="J33" s="12"/>
      <c r="K33" s="12"/>
      <c r="L33" s="12"/>
      <c r="M33" s="12"/>
      <c r="N33" s="12"/>
    </row>
    <row r="34" spans="1:14" ht="15.75" x14ac:dyDescent="0.25">
      <c r="A34" s="266" t="s">
        <v>25</v>
      </c>
      <c r="B34" s="14" t="s">
        <v>98</v>
      </c>
      <c r="C34" s="30" t="s">
        <v>26</v>
      </c>
      <c r="D34" s="16" t="s">
        <v>43</v>
      </c>
      <c r="E34" s="16" t="s">
        <v>45</v>
      </c>
      <c r="F34" s="16" t="s">
        <v>67</v>
      </c>
      <c r="G34" s="16" t="s">
        <v>90</v>
      </c>
      <c r="H34" s="16" t="s">
        <v>44</v>
      </c>
      <c r="I34" s="17">
        <v>58636.563999999998</v>
      </c>
      <c r="J34" s="17">
        <v>58636.563999999998</v>
      </c>
      <c r="K34" s="17">
        <v>37372.307999999997</v>
      </c>
      <c r="L34" s="17">
        <v>42240.086000000003</v>
      </c>
      <c r="M34" s="17">
        <v>32632.2</v>
      </c>
      <c r="N34" s="17">
        <v>32744.46</v>
      </c>
    </row>
    <row r="35" spans="1:14" ht="15.75" x14ac:dyDescent="0.25">
      <c r="A35" s="267"/>
      <c r="B35" s="7" t="s">
        <v>97</v>
      </c>
      <c r="C35" s="8" t="s">
        <v>26</v>
      </c>
      <c r="D35" s="28" t="s">
        <v>43</v>
      </c>
      <c r="E35" s="28" t="s">
        <v>46</v>
      </c>
      <c r="F35" s="28" t="s">
        <v>69</v>
      </c>
      <c r="G35" s="28" t="s">
        <v>91</v>
      </c>
      <c r="H35" s="28" t="s">
        <v>42</v>
      </c>
      <c r="I35" s="37">
        <f>SUM(J35:N35)</f>
        <v>50215.445000000007</v>
      </c>
      <c r="J35" s="9">
        <v>9115.2839999999997</v>
      </c>
      <c r="K35" s="9">
        <v>9740.6810000000005</v>
      </c>
      <c r="L35" s="9">
        <v>10456.66</v>
      </c>
      <c r="M35" s="9">
        <v>10458.66</v>
      </c>
      <c r="N35" s="9">
        <v>10444.16</v>
      </c>
    </row>
    <row r="36" spans="1:14" ht="48" thickBot="1" x14ac:dyDescent="0.3">
      <c r="A36" s="268"/>
      <c r="B36" s="10" t="s">
        <v>96</v>
      </c>
      <c r="C36" s="27" t="s">
        <v>26</v>
      </c>
      <c r="D36" s="11">
        <v>992</v>
      </c>
      <c r="E36" s="11">
        <v>1401</v>
      </c>
      <c r="F36" s="11" t="s">
        <v>68</v>
      </c>
      <c r="G36" s="11" t="s">
        <v>89</v>
      </c>
      <c r="H36" s="52">
        <v>500</v>
      </c>
      <c r="I36" s="73">
        <f>SUM(J36:N36)</f>
        <v>3204.8</v>
      </c>
      <c r="J36" s="53">
        <v>653.20000000000005</v>
      </c>
      <c r="K36" s="53">
        <v>653.20000000000005</v>
      </c>
      <c r="L36" s="53">
        <v>653.20000000000005</v>
      </c>
      <c r="M36" s="53">
        <v>632.5</v>
      </c>
      <c r="N36" s="53">
        <v>612.70000000000005</v>
      </c>
    </row>
    <row r="37" spans="1:14" ht="15.75" x14ac:dyDescent="0.25">
      <c r="A37" s="259" t="s">
        <v>29</v>
      </c>
      <c r="B37" s="248" t="s">
        <v>70</v>
      </c>
      <c r="C37" s="14" t="s">
        <v>21</v>
      </c>
      <c r="D37" s="16" t="s">
        <v>37</v>
      </c>
      <c r="E37" s="16"/>
      <c r="F37" s="16" t="s">
        <v>71</v>
      </c>
      <c r="G37" s="16" t="s">
        <v>94</v>
      </c>
      <c r="H37" s="50"/>
      <c r="I37" s="71">
        <f>SUM(J37:N37)</f>
        <v>140376.13400000002</v>
      </c>
      <c r="J37" s="17">
        <f>J40</f>
        <v>24982.33</v>
      </c>
      <c r="K37" s="17">
        <f>K40</f>
        <v>29366.63</v>
      </c>
      <c r="L37" s="17">
        <f t="shared" ref="L37:N37" si="3">L40</f>
        <v>28792.444</v>
      </c>
      <c r="M37" s="17">
        <f t="shared" si="3"/>
        <v>28614.865000000002</v>
      </c>
      <c r="N37" s="17">
        <f t="shared" si="3"/>
        <v>28619.865000000002</v>
      </c>
    </row>
    <row r="38" spans="1:14" ht="28.5" customHeight="1" x14ac:dyDescent="0.25">
      <c r="A38" s="260"/>
      <c r="B38" s="249"/>
      <c r="C38" s="7" t="s">
        <v>73</v>
      </c>
      <c r="D38" s="31"/>
      <c r="E38" s="31"/>
      <c r="F38" s="31"/>
      <c r="G38" s="31"/>
      <c r="H38" s="31"/>
      <c r="I38" s="37">
        <f>SUM(J38:N38)</f>
        <v>140376.13400000002</v>
      </c>
      <c r="J38" s="37">
        <f>J40</f>
        <v>24982.33</v>
      </c>
      <c r="K38" s="37">
        <f>K40</f>
        <v>29366.63</v>
      </c>
      <c r="L38" s="37">
        <f>L40</f>
        <v>28792.444</v>
      </c>
      <c r="M38" s="37">
        <f>M40</f>
        <v>28614.865000000002</v>
      </c>
      <c r="N38" s="37">
        <f>N40</f>
        <v>28619.865000000002</v>
      </c>
    </row>
    <row r="39" spans="1:14" ht="16.5" thickBot="1" x14ac:dyDescent="0.3">
      <c r="A39" s="261"/>
      <c r="B39" s="250"/>
      <c r="C39" s="10" t="s">
        <v>22</v>
      </c>
      <c r="D39" s="27"/>
      <c r="E39" s="27"/>
      <c r="F39" s="27"/>
      <c r="G39" s="27"/>
      <c r="H39" s="10"/>
      <c r="I39" s="12"/>
      <c r="J39" s="12"/>
      <c r="K39" s="12"/>
      <c r="L39" s="12"/>
      <c r="M39" s="12"/>
      <c r="N39" s="12"/>
    </row>
    <row r="40" spans="1:14" ht="38.25" customHeight="1" thickBot="1" x14ac:dyDescent="0.3">
      <c r="A40" s="106" t="s">
        <v>28</v>
      </c>
      <c r="B40" s="13" t="s">
        <v>99</v>
      </c>
      <c r="C40" s="13" t="s">
        <v>30</v>
      </c>
      <c r="D40" s="19">
        <v>923</v>
      </c>
      <c r="E40" s="19" t="s">
        <v>35</v>
      </c>
      <c r="F40" s="19" t="s">
        <v>72</v>
      </c>
      <c r="G40" s="54" t="s">
        <v>93</v>
      </c>
      <c r="H40" s="55" t="s">
        <v>42</v>
      </c>
      <c r="I40" s="74">
        <f>SUM(J40:N40)</f>
        <v>140376.13400000002</v>
      </c>
      <c r="J40" s="57">
        <v>24982.33</v>
      </c>
      <c r="K40" s="57">
        <v>29366.63</v>
      </c>
      <c r="L40" s="57">
        <v>28792.444</v>
      </c>
      <c r="M40" s="57">
        <v>28614.865000000002</v>
      </c>
      <c r="N40" s="57">
        <v>28619.865000000002</v>
      </c>
    </row>
  </sheetData>
  <mergeCells count="31">
    <mergeCell ref="A34:A36"/>
    <mergeCell ref="A37:A39"/>
    <mergeCell ref="B37:B39"/>
    <mergeCell ref="A23:A25"/>
    <mergeCell ref="B23:B25"/>
    <mergeCell ref="A27:A29"/>
    <mergeCell ref="B27:B29"/>
    <mergeCell ref="A31:A33"/>
    <mergeCell ref="B31:B33"/>
    <mergeCell ref="A21:A22"/>
    <mergeCell ref="D9:D10"/>
    <mergeCell ref="F9:G9"/>
    <mergeCell ref="H9:H10"/>
    <mergeCell ref="I9:I10"/>
    <mergeCell ref="A13:A15"/>
    <mergeCell ref="B13:B15"/>
    <mergeCell ref="A16:A17"/>
    <mergeCell ref="A18:A20"/>
    <mergeCell ref="B18:B20"/>
    <mergeCell ref="J9:N9"/>
    <mergeCell ref="F11:G11"/>
    <mergeCell ref="A1:N1"/>
    <mergeCell ref="A2:N2"/>
    <mergeCell ref="A3:N3"/>
    <mergeCell ref="A5:L5"/>
    <mergeCell ref="A6:L6"/>
    <mergeCell ref="A8:A10"/>
    <mergeCell ref="B8:B10"/>
    <mergeCell ref="C8:C10"/>
    <mergeCell ref="D8:H8"/>
    <mergeCell ref="I8:N8"/>
  </mergeCells>
  <pageMargins left="0.70866141732283472" right="0.70866141732283472" top="0.74803149606299213" bottom="0.74803149606299213" header="0.31496062992125984" footer="0.31496062992125984"/>
  <pageSetup paperSize="9" scale="4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40"/>
  <sheetViews>
    <sheetView topLeftCell="A13" workbookViewId="0">
      <selection activeCell="A13" sqref="A1:XFD1048576"/>
    </sheetView>
  </sheetViews>
  <sheetFormatPr defaultRowHeight="15" x14ac:dyDescent="0.25"/>
  <cols>
    <col min="1" max="1" width="30.28515625" style="32" customWidth="1"/>
    <col min="2" max="2" width="56.85546875" style="32" customWidth="1"/>
    <col min="3" max="3" width="41.7109375" style="32" customWidth="1"/>
    <col min="4" max="4" width="9.85546875" style="32" customWidth="1"/>
    <col min="5" max="5" width="9.140625" style="32"/>
    <col min="6" max="6" width="13.7109375" style="32" customWidth="1"/>
    <col min="7" max="7" width="18.7109375" style="32" customWidth="1"/>
    <col min="8" max="8" width="15.28515625" style="32" customWidth="1"/>
    <col min="9" max="9" width="13.7109375" style="32" customWidth="1"/>
    <col min="10" max="10" width="16.28515625" style="32" customWidth="1"/>
    <col min="11" max="11" width="13" style="32" customWidth="1"/>
    <col min="12" max="13" width="16.140625" style="32" customWidth="1"/>
    <col min="14" max="14" width="13.85546875" style="32" customWidth="1"/>
    <col min="15" max="15" width="23" style="32" customWidth="1"/>
    <col min="16" max="16384" width="9.140625" style="32"/>
  </cols>
  <sheetData>
    <row r="1" spans="1:15" ht="15.75" x14ac:dyDescent="0.25">
      <c r="A1" s="254" t="s">
        <v>33</v>
      </c>
      <c r="B1" s="254"/>
      <c r="C1" s="254"/>
      <c r="D1" s="254"/>
      <c r="E1" s="254"/>
      <c r="F1" s="254"/>
      <c r="G1" s="254"/>
      <c r="H1" s="254"/>
      <c r="I1" s="254"/>
      <c r="J1" s="254"/>
      <c r="K1" s="254"/>
      <c r="L1" s="254"/>
      <c r="M1" s="254"/>
      <c r="N1" s="254"/>
    </row>
    <row r="2" spans="1:15" ht="15.75" x14ac:dyDescent="0.25">
      <c r="A2" s="254" t="s">
        <v>0</v>
      </c>
      <c r="B2" s="254"/>
      <c r="C2" s="254"/>
      <c r="D2" s="254"/>
      <c r="E2" s="254"/>
      <c r="F2" s="254"/>
      <c r="G2" s="254"/>
      <c r="H2" s="254"/>
      <c r="I2" s="254"/>
      <c r="J2" s="254"/>
      <c r="K2" s="254"/>
      <c r="L2" s="254"/>
      <c r="M2" s="254"/>
      <c r="N2" s="254"/>
    </row>
    <row r="3" spans="1:15" ht="15.75" x14ac:dyDescent="0.25">
      <c r="A3" s="254" t="s">
        <v>106</v>
      </c>
      <c r="B3" s="254"/>
      <c r="C3" s="254"/>
      <c r="D3" s="254"/>
      <c r="E3" s="254"/>
      <c r="F3" s="254"/>
      <c r="G3" s="254"/>
      <c r="H3" s="254"/>
      <c r="I3" s="254"/>
      <c r="J3" s="254"/>
      <c r="K3" s="254"/>
      <c r="L3" s="254"/>
      <c r="M3" s="254"/>
      <c r="N3" s="254"/>
    </row>
    <row r="4" spans="1:15" ht="15.75" x14ac:dyDescent="0.25">
      <c r="A4" s="111"/>
    </row>
    <row r="5" spans="1:15" ht="15.75" x14ac:dyDescent="0.25">
      <c r="A5" s="254" t="s">
        <v>31</v>
      </c>
      <c r="B5" s="254"/>
      <c r="C5" s="254"/>
      <c r="D5" s="254"/>
      <c r="E5" s="254"/>
      <c r="F5" s="254"/>
      <c r="G5" s="254"/>
      <c r="H5" s="254"/>
      <c r="I5" s="254"/>
      <c r="J5" s="254"/>
      <c r="K5" s="254"/>
      <c r="L5" s="254"/>
      <c r="M5" s="111"/>
    </row>
    <row r="6" spans="1:15" ht="15.75" x14ac:dyDescent="0.25">
      <c r="A6" s="257" t="s">
        <v>1</v>
      </c>
      <c r="B6" s="257"/>
      <c r="C6" s="257"/>
      <c r="D6" s="257"/>
      <c r="E6" s="257"/>
      <c r="F6" s="257"/>
      <c r="G6" s="257"/>
      <c r="H6" s="257"/>
      <c r="I6" s="257"/>
      <c r="J6" s="257"/>
      <c r="K6" s="257"/>
      <c r="L6" s="257"/>
      <c r="M6" s="112"/>
    </row>
    <row r="7" spans="1:15" ht="16.5" thickBot="1" x14ac:dyDescent="0.3">
      <c r="A7" s="33"/>
    </row>
    <row r="8" spans="1:15" ht="16.5" thickBot="1" x14ac:dyDescent="0.3">
      <c r="A8" s="255" t="s">
        <v>2</v>
      </c>
      <c r="B8" s="255" t="s">
        <v>3</v>
      </c>
      <c r="C8" s="255" t="s">
        <v>4</v>
      </c>
      <c r="D8" s="251" t="s">
        <v>5</v>
      </c>
      <c r="E8" s="252"/>
      <c r="F8" s="252"/>
      <c r="G8" s="252"/>
      <c r="H8" s="253"/>
      <c r="I8" s="251" t="s">
        <v>6</v>
      </c>
      <c r="J8" s="252"/>
      <c r="K8" s="252"/>
      <c r="L8" s="252"/>
      <c r="M8" s="252"/>
      <c r="N8" s="253"/>
    </row>
    <row r="9" spans="1:15" ht="16.5" thickBot="1" x14ac:dyDescent="0.3">
      <c r="A9" s="258"/>
      <c r="B9" s="258"/>
      <c r="C9" s="258"/>
      <c r="D9" s="255" t="s">
        <v>7</v>
      </c>
      <c r="E9" s="2" t="s">
        <v>8</v>
      </c>
      <c r="F9" s="262" t="s">
        <v>47</v>
      </c>
      <c r="G9" s="263"/>
      <c r="H9" s="255" t="s">
        <v>48</v>
      </c>
      <c r="I9" s="255" t="s">
        <v>21</v>
      </c>
      <c r="J9" s="251" t="s">
        <v>49</v>
      </c>
      <c r="K9" s="252"/>
      <c r="L9" s="252"/>
      <c r="M9" s="252"/>
      <c r="N9" s="253"/>
    </row>
    <row r="10" spans="1:15" ht="16.5" thickBot="1" x14ac:dyDescent="0.3">
      <c r="A10" s="256"/>
      <c r="B10" s="256"/>
      <c r="C10" s="256"/>
      <c r="D10" s="256"/>
      <c r="E10" s="3" t="s">
        <v>9</v>
      </c>
      <c r="F10" s="43" t="s">
        <v>75</v>
      </c>
      <c r="G10" s="43" t="s">
        <v>76</v>
      </c>
      <c r="H10" s="256"/>
      <c r="I10" s="256"/>
      <c r="J10" s="4">
        <v>2014</v>
      </c>
      <c r="K10" s="4">
        <v>2015</v>
      </c>
      <c r="L10" s="4">
        <v>2016</v>
      </c>
      <c r="M10" s="4">
        <v>2017</v>
      </c>
      <c r="N10" s="4">
        <v>2018</v>
      </c>
    </row>
    <row r="11" spans="1:15" s="34" customFormat="1" ht="15.75" customHeight="1" thickBot="1" x14ac:dyDescent="0.25">
      <c r="A11" s="5">
        <v>1</v>
      </c>
      <c r="B11" s="6">
        <v>2</v>
      </c>
      <c r="C11" s="6">
        <v>3</v>
      </c>
      <c r="D11" s="6">
        <v>4</v>
      </c>
      <c r="E11" s="6">
        <v>5</v>
      </c>
      <c r="F11" s="264">
        <v>6</v>
      </c>
      <c r="G11" s="265"/>
      <c r="H11" s="6">
        <v>7</v>
      </c>
      <c r="I11" s="6">
        <v>8</v>
      </c>
      <c r="J11" s="6">
        <v>9</v>
      </c>
      <c r="K11" s="6">
        <v>10</v>
      </c>
      <c r="L11" s="6">
        <v>11</v>
      </c>
      <c r="M11" s="6">
        <v>12</v>
      </c>
      <c r="N11" s="6">
        <v>13</v>
      </c>
    </row>
    <row r="12" spans="1:15" ht="42" customHeight="1" thickBot="1" x14ac:dyDescent="0.3">
      <c r="A12" s="113" t="s">
        <v>10</v>
      </c>
      <c r="B12" s="35" t="s">
        <v>32</v>
      </c>
      <c r="C12" s="14" t="s">
        <v>11</v>
      </c>
      <c r="D12" s="30"/>
      <c r="E12" s="30"/>
      <c r="F12" s="15" t="s">
        <v>80</v>
      </c>
      <c r="G12" s="15" t="s">
        <v>81</v>
      </c>
      <c r="H12" s="30"/>
      <c r="I12" s="1">
        <f>SUM(J12:N12)</f>
        <v>436688.45600000001</v>
      </c>
      <c r="J12" s="17">
        <f>J13+J18+J23+J27+J31+J37</f>
        <v>98620.267999999996</v>
      </c>
      <c r="K12" s="17">
        <f>K13+K18+K23+K27+K31+K37</f>
        <v>82998.675000000003</v>
      </c>
      <c r="L12" s="17">
        <f>L13+L18+L23+L27+L31+L37</f>
        <v>92940.942999999999</v>
      </c>
      <c r="M12" s="17">
        <f>M13+M18+M23+M27+M31+M37</f>
        <v>81021.385000000009</v>
      </c>
      <c r="N12" s="17">
        <f>N13+N18+N23+N27+N31+N37</f>
        <v>81107.184999999998</v>
      </c>
      <c r="O12" s="90"/>
    </row>
    <row r="13" spans="1:15" ht="15.75" x14ac:dyDescent="0.25">
      <c r="A13" s="245" t="s">
        <v>15</v>
      </c>
      <c r="B13" s="248" t="s">
        <v>102</v>
      </c>
      <c r="C13" s="14" t="s">
        <v>11</v>
      </c>
      <c r="D13" s="15">
        <v>923</v>
      </c>
      <c r="E13" s="15"/>
      <c r="F13" s="16" t="s">
        <v>50</v>
      </c>
      <c r="G13" s="16" t="s">
        <v>79</v>
      </c>
      <c r="H13" s="15"/>
      <c r="I13" s="71">
        <f>I14</f>
        <v>30</v>
      </c>
      <c r="J13" s="17">
        <f>J14</f>
        <v>10</v>
      </c>
      <c r="K13" s="17">
        <v>0</v>
      </c>
      <c r="L13" s="17">
        <f>L14</f>
        <v>0</v>
      </c>
      <c r="M13" s="17">
        <v>10</v>
      </c>
      <c r="N13" s="17">
        <v>10</v>
      </c>
    </row>
    <row r="14" spans="1:15" ht="31.5" x14ac:dyDescent="0.25">
      <c r="A14" s="246"/>
      <c r="B14" s="249"/>
      <c r="C14" s="7" t="s">
        <v>12</v>
      </c>
      <c r="D14" s="8"/>
      <c r="E14" s="8"/>
      <c r="F14" s="8"/>
      <c r="G14" s="8"/>
      <c r="H14" s="8"/>
      <c r="I14" s="37">
        <f>SUM(J14:N14)</f>
        <v>30</v>
      </c>
      <c r="J14" s="9">
        <v>10</v>
      </c>
      <c r="K14" s="9">
        <v>0</v>
      </c>
      <c r="L14" s="9">
        <f>L16+L17</f>
        <v>0</v>
      </c>
      <c r="M14" s="9">
        <v>10</v>
      </c>
      <c r="N14" s="9">
        <v>10</v>
      </c>
    </row>
    <row r="15" spans="1:15" ht="32.25" thickBot="1" x14ac:dyDescent="0.3">
      <c r="A15" s="247"/>
      <c r="B15" s="250"/>
      <c r="C15" s="10" t="s">
        <v>13</v>
      </c>
      <c r="D15" s="11" t="s">
        <v>14</v>
      </c>
      <c r="E15" s="11" t="s">
        <v>14</v>
      </c>
      <c r="F15" s="11" t="s">
        <v>14</v>
      </c>
      <c r="G15" s="11"/>
      <c r="H15" s="11" t="s">
        <v>14</v>
      </c>
      <c r="I15" s="72" t="s">
        <v>14</v>
      </c>
      <c r="J15" s="12" t="s">
        <v>14</v>
      </c>
      <c r="K15" s="12" t="s">
        <v>14</v>
      </c>
      <c r="L15" s="12" t="s">
        <v>14</v>
      </c>
      <c r="M15" s="12" t="s">
        <v>14</v>
      </c>
      <c r="N15" s="12" t="s">
        <v>14</v>
      </c>
    </row>
    <row r="16" spans="1:15" ht="31.5" x14ac:dyDescent="0.25">
      <c r="A16" s="248" t="s">
        <v>16</v>
      </c>
      <c r="B16" s="14" t="s">
        <v>101</v>
      </c>
      <c r="C16" s="14" t="s">
        <v>17</v>
      </c>
      <c r="D16" s="48">
        <v>923</v>
      </c>
      <c r="E16" s="16" t="s">
        <v>35</v>
      </c>
      <c r="F16" s="16" t="s">
        <v>53</v>
      </c>
      <c r="G16" s="16" t="s">
        <v>77</v>
      </c>
      <c r="H16" s="15">
        <v>200</v>
      </c>
      <c r="I16" s="17">
        <f>SUM(J16:N16)</f>
        <v>15</v>
      </c>
      <c r="J16" s="17">
        <v>5</v>
      </c>
      <c r="K16" s="17">
        <v>0</v>
      </c>
      <c r="L16" s="17">
        <v>0</v>
      </c>
      <c r="M16" s="17">
        <v>5</v>
      </c>
      <c r="N16" s="17">
        <v>5</v>
      </c>
    </row>
    <row r="17" spans="1:14" ht="32.25" thickBot="1" x14ac:dyDescent="0.3">
      <c r="A17" s="250"/>
      <c r="B17" s="10" t="s">
        <v>100</v>
      </c>
      <c r="C17" s="10" t="s">
        <v>17</v>
      </c>
      <c r="D17" s="49">
        <v>923</v>
      </c>
      <c r="E17" s="18" t="s">
        <v>35</v>
      </c>
      <c r="F17" s="18" t="s">
        <v>52</v>
      </c>
      <c r="G17" s="18" t="s">
        <v>78</v>
      </c>
      <c r="H17" s="18" t="s">
        <v>36</v>
      </c>
      <c r="I17" s="12">
        <f>SUM(J17:N17)</f>
        <v>15</v>
      </c>
      <c r="J17" s="12">
        <v>5</v>
      </c>
      <c r="K17" s="12">
        <v>0</v>
      </c>
      <c r="L17" s="12">
        <v>0</v>
      </c>
      <c r="M17" s="12">
        <v>5</v>
      </c>
      <c r="N17" s="12">
        <v>5</v>
      </c>
    </row>
    <row r="18" spans="1:14" ht="15.75" x14ac:dyDescent="0.25">
      <c r="A18" s="259" t="s">
        <v>18</v>
      </c>
      <c r="B18" s="248" t="s">
        <v>58</v>
      </c>
      <c r="C18" s="14" t="s">
        <v>11</v>
      </c>
      <c r="D18" s="50" t="s">
        <v>37</v>
      </c>
      <c r="E18" s="16"/>
      <c r="F18" s="16" t="s">
        <v>51</v>
      </c>
      <c r="G18" s="16" t="s">
        <v>84</v>
      </c>
      <c r="H18" s="16"/>
      <c r="I18" s="17">
        <f t="shared" ref="I18:N18" si="0">I19</f>
        <v>12821.1</v>
      </c>
      <c r="J18" s="17">
        <f t="shared" si="0"/>
        <v>7.6</v>
      </c>
      <c r="K18" s="17">
        <f t="shared" si="0"/>
        <v>1047.5</v>
      </c>
      <c r="L18" s="17">
        <f t="shared" si="0"/>
        <v>3570</v>
      </c>
      <c r="M18" s="17">
        <f t="shared" si="0"/>
        <v>4098</v>
      </c>
      <c r="N18" s="17">
        <f t="shared" si="0"/>
        <v>4098</v>
      </c>
    </row>
    <row r="19" spans="1:14" ht="31.5" x14ac:dyDescent="0.25">
      <c r="A19" s="260"/>
      <c r="B19" s="249"/>
      <c r="C19" s="7" t="s">
        <v>12</v>
      </c>
      <c r="D19" s="7"/>
      <c r="E19" s="8"/>
      <c r="F19" s="8"/>
      <c r="G19" s="8"/>
      <c r="H19" s="8"/>
      <c r="I19" s="9">
        <f>SUM(J19:N19)</f>
        <v>12821.1</v>
      </c>
      <c r="J19" s="9">
        <v>7.6</v>
      </c>
      <c r="K19" s="9">
        <v>1047.5</v>
      </c>
      <c r="L19" s="9">
        <f>L21+L22</f>
        <v>3570</v>
      </c>
      <c r="M19" s="9">
        <f>M21+M22</f>
        <v>4098</v>
      </c>
      <c r="N19" s="9">
        <f>N21+N22</f>
        <v>4098</v>
      </c>
    </row>
    <row r="20" spans="1:14" ht="32.25" thickBot="1" x14ac:dyDescent="0.3">
      <c r="A20" s="261"/>
      <c r="B20" s="250"/>
      <c r="C20" s="10" t="s">
        <v>13</v>
      </c>
      <c r="D20" s="49" t="s">
        <v>14</v>
      </c>
      <c r="E20" s="11" t="s">
        <v>14</v>
      </c>
      <c r="F20" s="11" t="s">
        <v>14</v>
      </c>
      <c r="G20" s="11"/>
      <c r="H20" s="11" t="s">
        <v>14</v>
      </c>
      <c r="I20" s="12" t="s">
        <v>14</v>
      </c>
      <c r="J20" s="12" t="s">
        <v>14</v>
      </c>
      <c r="K20" s="12" t="s">
        <v>14</v>
      </c>
      <c r="L20" s="12" t="s">
        <v>14</v>
      </c>
      <c r="M20" s="12" t="s">
        <v>14</v>
      </c>
      <c r="N20" s="12" t="s">
        <v>14</v>
      </c>
    </row>
    <row r="21" spans="1:14" ht="31.5" x14ac:dyDescent="0.25">
      <c r="A21" s="266" t="s">
        <v>16</v>
      </c>
      <c r="B21" s="14" t="s">
        <v>103</v>
      </c>
      <c r="C21" s="14" t="s">
        <v>27</v>
      </c>
      <c r="D21" s="50" t="s">
        <v>37</v>
      </c>
      <c r="E21" s="16" t="s">
        <v>35</v>
      </c>
      <c r="F21" s="16" t="s">
        <v>54</v>
      </c>
      <c r="G21" s="16" t="s">
        <v>82</v>
      </c>
      <c r="H21" s="16" t="s">
        <v>36</v>
      </c>
      <c r="I21" s="17">
        <f>SUM(J21:N21)</f>
        <v>27.6</v>
      </c>
      <c r="J21" s="17">
        <v>7.6</v>
      </c>
      <c r="K21" s="17">
        <v>0</v>
      </c>
      <c r="L21" s="17">
        <v>0</v>
      </c>
      <c r="M21" s="17">
        <v>10</v>
      </c>
      <c r="N21" s="17">
        <v>10</v>
      </c>
    </row>
    <row r="22" spans="1:14" ht="16.5" thickBot="1" x14ac:dyDescent="0.3">
      <c r="A22" s="268"/>
      <c r="B22" s="10" t="s">
        <v>34</v>
      </c>
      <c r="C22" s="10" t="s">
        <v>27</v>
      </c>
      <c r="D22" s="51" t="s">
        <v>37</v>
      </c>
      <c r="E22" s="18" t="s">
        <v>41</v>
      </c>
      <c r="F22" s="18" t="s">
        <v>56</v>
      </c>
      <c r="G22" s="18" t="s">
        <v>83</v>
      </c>
      <c r="H22" s="18" t="s">
        <v>38</v>
      </c>
      <c r="I22" s="12">
        <f>SUM(J22:N22)</f>
        <v>12793.5</v>
      </c>
      <c r="J22" s="12">
        <v>0</v>
      </c>
      <c r="K22" s="12">
        <v>1047.5</v>
      </c>
      <c r="L22" s="12">
        <v>3570</v>
      </c>
      <c r="M22" s="12">
        <v>4088</v>
      </c>
      <c r="N22" s="12">
        <v>4088</v>
      </c>
    </row>
    <row r="23" spans="1:14" ht="15.75" x14ac:dyDescent="0.25">
      <c r="A23" s="259" t="s">
        <v>19</v>
      </c>
      <c r="B23" s="248" t="s">
        <v>59</v>
      </c>
      <c r="C23" s="14" t="s">
        <v>11</v>
      </c>
      <c r="D23" s="16" t="s">
        <v>37</v>
      </c>
      <c r="E23" s="16"/>
      <c r="F23" s="16" t="s">
        <v>55</v>
      </c>
      <c r="G23" s="16" t="s">
        <v>86</v>
      </c>
      <c r="H23" s="50"/>
      <c r="I23" s="17">
        <f>SUM(J23:N23)</f>
        <v>110.654</v>
      </c>
      <c r="J23" s="17">
        <f>J24</f>
        <v>52</v>
      </c>
      <c r="K23" s="17">
        <f>K24</f>
        <v>3.8</v>
      </c>
      <c r="L23" s="17">
        <f>L24</f>
        <v>14.853999999999999</v>
      </c>
      <c r="M23" s="17">
        <f>M24</f>
        <v>20</v>
      </c>
      <c r="N23" s="17">
        <f>N24</f>
        <v>20</v>
      </c>
    </row>
    <row r="24" spans="1:14" ht="31.5" x14ac:dyDescent="0.25">
      <c r="A24" s="260"/>
      <c r="B24" s="249"/>
      <c r="C24" s="7" t="s">
        <v>12</v>
      </c>
      <c r="D24" s="8"/>
      <c r="E24" s="8"/>
      <c r="F24" s="8"/>
      <c r="G24" s="8"/>
      <c r="H24" s="7"/>
      <c r="I24" s="9">
        <f>SUM(J24:N24)</f>
        <v>110.654</v>
      </c>
      <c r="J24" s="9">
        <v>52</v>
      </c>
      <c r="K24" s="9">
        <v>3.8</v>
      </c>
      <c r="L24" s="9">
        <v>14.853999999999999</v>
      </c>
      <c r="M24" s="9">
        <f>M26</f>
        <v>20</v>
      </c>
      <c r="N24" s="9">
        <f>N26</f>
        <v>20</v>
      </c>
    </row>
    <row r="25" spans="1:14" ht="32.25" thickBot="1" x14ac:dyDescent="0.3">
      <c r="A25" s="261"/>
      <c r="B25" s="250"/>
      <c r="C25" s="10" t="s">
        <v>13</v>
      </c>
      <c r="D25" s="11"/>
      <c r="E25" s="11"/>
      <c r="F25" s="11"/>
      <c r="G25" s="11"/>
      <c r="H25" s="49"/>
      <c r="I25" s="12" t="s">
        <v>14</v>
      </c>
      <c r="J25" s="12" t="s">
        <v>14</v>
      </c>
      <c r="K25" s="12" t="s">
        <v>14</v>
      </c>
      <c r="L25" s="12" t="s">
        <v>14</v>
      </c>
      <c r="M25" s="12" t="s">
        <v>14</v>
      </c>
      <c r="N25" s="12" t="s">
        <v>14</v>
      </c>
    </row>
    <row r="26" spans="1:14" ht="79.5" thickBot="1" x14ac:dyDescent="0.3">
      <c r="A26" s="110" t="s">
        <v>16</v>
      </c>
      <c r="B26" s="13" t="s">
        <v>95</v>
      </c>
      <c r="C26" s="13" t="s">
        <v>57</v>
      </c>
      <c r="D26" s="19" t="s">
        <v>37</v>
      </c>
      <c r="E26" s="19" t="s">
        <v>35</v>
      </c>
      <c r="F26" s="19" t="s">
        <v>60</v>
      </c>
      <c r="G26" s="19" t="s">
        <v>85</v>
      </c>
      <c r="H26" s="19" t="s">
        <v>36</v>
      </c>
      <c r="I26" s="1">
        <f>SUM(J26:N26)</f>
        <v>110.654</v>
      </c>
      <c r="J26" s="1">
        <v>52</v>
      </c>
      <c r="K26" s="1">
        <v>3.8</v>
      </c>
      <c r="L26" s="1">
        <v>14.853999999999999</v>
      </c>
      <c r="M26" s="1">
        <v>20</v>
      </c>
      <c r="N26" s="1">
        <v>20</v>
      </c>
    </row>
    <row r="27" spans="1:14" ht="15.75" x14ac:dyDescent="0.25">
      <c r="A27" s="259" t="s">
        <v>20</v>
      </c>
      <c r="B27" s="248" t="s">
        <v>61</v>
      </c>
      <c r="C27" s="14" t="s">
        <v>21</v>
      </c>
      <c r="D27" s="16" t="s">
        <v>39</v>
      </c>
      <c r="E27" s="16"/>
      <c r="F27" s="16" t="s">
        <v>62</v>
      </c>
      <c r="G27" s="16" t="s">
        <v>88</v>
      </c>
      <c r="H27" s="16"/>
      <c r="I27" s="17">
        <f>I30</f>
        <v>23869.705999999998</v>
      </c>
      <c r="J27" s="17">
        <f>J30</f>
        <v>5163.29</v>
      </c>
      <c r="K27" s="17">
        <f>K30</f>
        <v>4814.5559999999996</v>
      </c>
      <c r="L27" s="17">
        <f t="shared" ref="L27:N27" si="1">L30</f>
        <v>4778.7</v>
      </c>
      <c r="M27" s="17">
        <f t="shared" si="1"/>
        <v>4555.16</v>
      </c>
      <c r="N27" s="17">
        <f t="shared" si="1"/>
        <v>4558</v>
      </c>
    </row>
    <row r="28" spans="1:14" ht="73.5" customHeight="1" x14ac:dyDescent="0.25">
      <c r="A28" s="260"/>
      <c r="B28" s="249"/>
      <c r="C28" s="46" t="s">
        <v>40</v>
      </c>
      <c r="D28" s="44"/>
      <c r="E28" s="44"/>
      <c r="F28" s="44"/>
      <c r="G28" s="31"/>
      <c r="H28" s="31"/>
      <c r="I28" s="9">
        <f>SUM(J28:N28)</f>
        <v>23869.705999999998</v>
      </c>
      <c r="J28" s="37">
        <f>J30</f>
        <v>5163.29</v>
      </c>
      <c r="K28" s="37">
        <f>K30</f>
        <v>4814.5559999999996</v>
      </c>
      <c r="L28" s="37">
        <f>L30</f>
        <v>4778.7</v>
      </c>
      <c r="M28" s="37">
        <f>M30</f>
        <v>4555.16</v>
      </c>
      <c r="N28" s="37">
        <f>N30</f>
        <v>4558</v>
      </c>
    </row>
    <row r="29" spans="1:14" ht="30" customHeight="1" thickBot="1" x14ac:dyDescent="0.3">
      <c r="A29" s="261"/>
      <c r="B29" s="250"/>
      <c r="C29" s="10" t="s">
        <v>22</v>
      </c>
      <c r="D29" s="27"/>
      <c r="E29" s="27"/>
      <c r="F29" s="27"/>
      <c r="G29" s="27"/>
      <c r="H29" s="10"/>
      <c r="I29" s="12"/>
      <c r="J29" s="12"/>
      <c r="K29" s="12"/>
      <c r="L29" s="12"/>
      <c r="M29" s="12"/>
      <c r="N29" s="12"/>
    </row>
    <row r="30" spans="1:14" ht="32.25" thickBot="1" x14ac:dyDescent="0.3">
      <c r="A30" s="109" t="s">
        <v>23</v>
      </c>
      <c r="B30" s="13" t="s">
        <v>104</v>
      </c>
      <c r="C30" s="13" t="s">
        <v>64</v>
      </c>
      <c r="D30" s="19">
        <v>963</v>
      </c>
      <c r="E30" s="19" t="s">
        <v>41</v>
      </c>
      <c r="F30" s="19" t="s">
        <v>63</v>
      </c>
      <c r="G30" s="19" t="s">
        <v>87</v>
      </c>
      <c r="H30" s="19" t="s">
        <v>42</v>
      </c>
      <c r="I30" s="1">
        <f>SUM(J30:N30)</f>
        <v>23869.705999999998</v>
      </c>
      <c r="J30" s="1">
        <v>5163.29</v>
      </c>
      <c r="K30" s="1">
        <v>4814.5559999999996</v>
      </c>
      <c r="L30" s="1">
        <v>4778.7</v>
      </c>
      <c r="M30" s="1">
        <v>4555.16</v>
      </c>
      <c r="N30" s="1">
        <v>4558</v>
      </c>
    </row>
    <row r="31" spans="1:14" ht="15.75" x14ac:dyDescent="0.25">
      <c r="A31" s="259" t="s">
        <v>24</v>
      </c>
      <c r="B31" s="248" t="s">
        <v>65</v>
      </c>
      <c r="C31" s="14" t="s">
        <v>21</v>
      </c>
      <c r="D31" s="16" t="s">
        <v>43</v>
      </c>
      <c r="E31" s="16"/>
      <c r="F31" s="16" t="s">
        <v>66</v>
      </c>
      <c r="G31" s="16" t="s">
        <v>92</v>
      </c>
      <c r="H31" s="16"/>
      <c r="I31" s="17">
        <f>SUM(J31:N31)</f>
        <v>259420.86199999996</v>
      </c>
      <c r="J31" s="17">
        <f>J32</f>
        <v>68405.047999999995</v>
      </c>
      <c r="K31" s="17">
        <f t="shared" ref="K31:N31" si="2">K32</f>
        <v>47766.188999999998</v>
      </c>
      <c r="L31" s="17">
        <f t="shared" si="2"/>
        <v>55724.944999999992</v>
      </c>
      <c r="M31" s="17">
        <f t="shared" si="2"/>
        <v>43723.360000000001</v>
      </c>
      <c r="N31" s="17">
        <f t="shared" si="2"/>
        <v>43801.319999999992</v>
      </c>
    </row>
    <row r="32" spans="1:14" ht="30.75" customHeight="1" x14ac:dyDescent="0.25">
      <c r="A32" s="260"/>
      <c r="B32" s="249"/>
      <c r="C32" s="7" t="s">
        <v>74</v>
      </c>
      <c r="D32" s="29"/>
      <c r="E32" s="28"/>
      <c r="F32" s="28"/>
      <c r="G32" s="28"/>
      <c r="H32" s="28"/>
      <c r="I32" s="37">
        <f>SUM(J32:N32)</f>
        <v>259420.86199999996</v>
      </c>
      <c r="J32" s="37">
        <f>J34+J35+J36</f>
        <v>68405.047999999995</v>
      </c>
      <c r="K32" s="37">
        <f>K34+K35+K36</f>
        <v>47766.188999999998</v>
      </c>
      <c r="L32" s="37">
        <f>L34+L35+L36</f>
        <v>55724.944999999992</v>
      </c>
      <c r="M32" s="37">
        <f>M34+M35+M36</f>
        <v>43723.360000000001</v>
      </c>
      <c r="N32" s="37">
        <f>N34+N35+N36</f>
        <v>43801.319999999992</v>
      </c>
    </row>
    <row r="33" spans="1:14" ht="16.5" thickBot="1" x14ac:dyDescent="0.3">
      <c r="A33" s="261"/>
      <c r="B33" s="250"/>
      <c r="C33" s="10" t="s">
        <v>22</v>
      </c>
      <c r="D33" s="27"/>
      <c r="E33" s="27"/>
      <c r="F33" s="27"/>
      <c r="G33" s="27"/>
      <c r="H33" s="27"/>
      <c r="I33" s="12"/>
      <c r="J33" s="12"/>
      <c r="K33" s="12"/>
      <c r="L33" s="12"/>
      <c r="M33" s="12"/>
      <c r="N33" s="12"/>
    </row>
    <row r="34" spans="1:14" ht="15.75" x14ac:dyDescent="0.25">
      <c r="A34" s="266" t="s">
        <v>25</v>
      </c>
      <c r="B34" s="14" t="s">
        <v>98</v>
      </c>
      <c r="C34" s="30" t="s">
        <v>26</v>
      </c>
      <c r="D34" s="16" t="s">
        <v>43</v>
      </c>
      <c r="E34" s="16" t="s">
        <v>45</v>
      </c>
      <c r="F34" s="16" t="s">
        <v>67</v>
      </c>
      <c r="G34" s="16" t="s">
        <v>90</v>
      </c>
      <c r="H34" s="16" t="s">
        <v>44</v>
      </c>
      <c r="I34" s="17">
        <v>58636.563999999998</v>
      </c>
      <c r="J34" s="17">
        <v>58636.563999999998</v>
      </c>
      <c r="K34" s="17">
        <v>37372.307999999997</v>
      </c>
      <c r="L34" s="17">
        <v>44724.084999999999</v>
      </c>
      <c r="M34" s="17">
        <v>32632.2</v>
      </c>
      <c r="N34" s="17">
        <v>32744.46</v>
      </c>
    </row>
    <row r="35" spans="1:14" ht="15.75" x14ac:dyDescent="0.25">
      <c r="A35" s="267"/>
      <c r="B35" s="7" t="s">
        <v>97</v>
      </c>
      <c r="C35" s="8" t="s">
        <v>26</v>
      </c>
      <c r="D35" s="28" t="s">
        <v>43</v>
      </c>
      <c r="E35" s="28" t="s">
        <v>46</v>
      </c>
      <c r="F35" s="28" t="s">
        <v>69</v>
      </c>
      <c r="G35" s="28" t="s">
        <v>91</v>
      </c>
      <c r="H35" s="28" t="s">
        <v>42</v>
      </c>
      <c r="I35" s="37">
        <f>SUM(J35:N35)</f>
        <v>50106.445000000007</v>
      </c>
      <c r="J35" s="9">
        <v>9115.2839999999997</v>
      </c>
      <c r="K35" s="9">
        <v>9740.6810000000005</v>
      </c>
      <c r="L35" s="9">
        <v>10347.66</v>
      </c>
      <c r="M35" s="9">
        <v>10458.66</v>
      </c>
      <c r="N35" s="9">
        <v>10444.16</v>
      </c>
    </row>
    <row r="36" spans="1:14" ht="48" thickBot="1" x14ac:dyDescent="0.3">
      <c r="A36" s="268"/>
      <c r="B36" s="10" t="s">
        <v>96</v>
      </c>
      <c r="C36" s="27" t="s">
        <v>26</v>
      </c>
      <c r="D36" s="11">
        <v>992</v>
      </c>
      <c r="E36" s="11">
        <v>1401</v>
      </c>
      <c r="F36" s="11" t="s">
        <v>68</v>
      </c>
      <c r="G36" s="11" t="s">
        <v>89</v>
      </c>
      <c r="H36" s="52">
        <v>500</v>
      </c>
      <c r="I36" s="73">
        <f>SUM(J36:N36)</f>
        <v>3204.8</v>
      </c>
      <c r="J36" s="53">
        <v>653.20000000000005</v>
      </c>
      <c r="K36" s="53">
        <v>653.20000000000005</v>
      </c>
      <c r="L36" s="53">
        <v>653.20000000000005</v>
      </c>
      <c r="M36" s="53">
        <v>632.5</v>
      </c>
      <c r="N36" s="53">
        <v>612.70000000000005</v>
      </c>
    </row>
    <row r="37" spans="1:14" ht="15.75" x14ac:dyDescent="0.25">
      <c r="A37" s="259" t="s">
        <v>29</v>
      </c>
      <c r="B37" s="248" t="s">
        <v>70</v>
      </c>
      <c r="C37" s="14" t="s">
        <v>21</v>
      </c>
      <c r="D37" s="16" t="s">
        <v>37</v>
      </c>
      <c r="E37" s="16"/>
      <c r="F37" s="16" t="s">
        <v>71</v>
      </c>
      <c r="G37" s="16" t="s">
        <v>94</v>
      </c>
      <c r="H37" s="50"/>
      <c r="I37" s="71">
        <f>SUM(J37:N37)</f>
        <v>140436.13400000002</v>
      </c>
      <c r="J37" s="17">
        <f>J40</f>
        <v>24982.33</v>
      </c>
      <c r="K37" s="17">
        <f>K40</f>
        <v>29366.63</v>
      </c>
      <c r="L37" s="119">
        <f t="shared" ref="L37:N37" si="3">L40</f>
        <v>28852.444</v>
      </c>
      <c r="M37" s="17">
        <f t="shared" si="3"/>
        <v>28614.865000000002</v>
      </c>
      <c r="N37" s="17">
        <f t="shared" si="3"/>
        <v>28619.865000000002</v>
      </c>
    </row>
    <row r="38" spans="1:14" ht="28.5" customHeight="1" x14ac:dyDescent="0.25">
      <c r="A38" s="260"/>
      <c r="B38" s="249"/>
      <c r="C38" s="7" t="s">
        <v>73</v>
      </c>
      <c r="D38" s="31"/>
      <c r="E38" s="31"/>
      <c r="F38" s="31"/>
      <c r="G38" s="31"/>
      <c r="H38" s="31"/>
      <c r="I38" s="37">
        <f>SUM(J38:N38)</f>
        <v>140436.13400000002</v>
      </c>
      <c r="J38" s="37">
        <f>J40</f>
        <v>24982.33</v>
      </c>
      <c r="K38" s="37">
        <f>K40</f>
        <v>29366.63</v>
      </c>
      <c r="L38" s="37">
        <f>L40</f>
        <v>28852.444</v>
      </c>
      <c r="M38" s="37">
        <f>M40</f>
        <v>28614.865000000002</v>
      </c>
      <c r="N38" s="37">
        <f>N40</f>
        <v>28619.865000000002</v>
      </c>
    </row>
    <row r="39" spans="1:14" ht="16.5" thickBot="1" x14ac:dyDescent="0.3">
      <c r="A39" s="261"/>
      <c r="B39" s="250"/>
      <c r="C39" s="10" t="s">
        <v>22</v>
      </c>
      <c r="D39" s="27"/>
      <c r="E39" s="27"/>
      <c r="F39" s="27"/>
      <c r="G39" s="27"/>
      <c r="H39" s="10"/>
      <c r="I39" s="12"/>
      <c r="J39" s="12"/>
      <c r="K39" s="12"/>
      <c r="L39" s="12"/>
      <c r="M39" s="12"/>
      <c r="N39" s="12"/>
    </row>
    <row r="40" spans="1:14" ht="38.25" customHeight="1" thickBot="1" x14ac:dyDescent="0.3">
      <c r="A40" s="110" t="s">
        <v>28</v>
      </c>
      <c r="B40" s="13" t="s">
        <v>99</v>
      </c>
      <c r="C40" s="13" t="s">
        <v>30</v>
      </c>
      <c r="D40" s="19">
        <v>923</v>
      </c>
      <c r="E40" s="19" t="s">
        <v>35</v>
      </c>
      <c r="F40" s="19" t="s">
        <v>72</v>
      </c>
      <c r="G40" s="54" t="s">
        <v>93</v>
      </c>
      <c r="H40" s="55" t="s">
        <v>42</v>
      </c>
      <c r="I40" s="74">
        <f>SUM(J40:N40)</f>
        <v>140436.13400000002</v>
      </c>
      <c r="J40" s="57">
        <v>24982.33</v>
      </c>
      <c r="K40" s="57">
        <v>29366.63</v>
      </c>
      <c r="L40" s="57">
        <v>28852.444</v>
      </c>
      <c r="M40" s="57">
        <v>28614.865000000002</v>
      </c>
      <c r="N40" s="57">
        <v>28619.865000000002</v>
      </c>
    </row>
  </sheetData>
  <mergeCells count="31">
    <mergeCell ref="J9:N9"/>
    <mergeCell ref="F11:G11"/>
    <mergeCell ref="A1:N1"/>
    <mergeCell ref="A2:N2"/>
    <mergeCell ref="A3:N3"/>
    <mergeCell ref="A5:L5"/>
    <mergeCell ref="A6:L6"/>
    <mergeCell ref="A8:A10"/>
    <mergeCell ref="B8:B10"/>
    <mergeCell ref="C8:C10"/>
    <mergeCell ref="D8:H8"/>
    <mergeCell ref="I8:N8"/>
    <mergeCell ref="A21:A22"/>
    <mergeCell ref="D9:D10"/>
    <mergeCell ref="F9:G9"/>
    <mergeCell ref="H9:H10"/>
    <mergeCell ref="I9:I10"/>
    <mergeCell ref="A13:A15"/>
    <mergeCell ref="B13:B15"/>
    <mergeCell ref="A16:A17"/>
    <mergeCell ref="A18:A20"/>
    <mergeCell ref="B18:B20"/>
    <mergeCell ref="A34:A36"/>
    <mergeCell ref="A37:A39"/>
    <mergeCell ref="B37:B39"/>
    <mergeCell ref="A23:A25"/>
    <mergeCell ref="B23:B25"/>
    <mergeCell ref="A27:A29"/>
    <mergeCell ref="B27:B29"/>
    <mergeCell ref="A31:A33"/>
    <mergeCell ref="B31:B33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O41"/>
  <sheetViews>
    <sheetView topLeftCell="A6" zoomScale="75" zoomScaleNormal="75" workbookViewId="0">
      <selection activeCell="A21" sqref="A1:XFD1048576"/>
    </sheetView>
  </sheetViews>
  <sheetFormatPr defaultRowHeight="15" x14ac:dyDescent="0.25"/>
  <cols>
    <col min="1" max="1" width="30.28515625" style="32" customWidth="1"/>
    <col min="2" max="2" width="56.85546875" style="32" customWidth="1"/>
    <col min="3" max="3" width="41.7109375" style="32" customWidth="1"/>
    <col min="4" max="4" width="9.85546875" style="32" customWidth="1"/>
    <col min="5" max="5" width="9.140625" style="32"/>
    <col min="6" max="6" width="13.7109375" style="32" customWidth="1"/>
    <col min="7" max="7" width="18.7109375" style="32" customWidth="1"/>
    <col min="8" max="8" width="15.28515625" style="32" customWidth="1"/>
    <col min="9" max="9" width="13.7109375" style="32" customWidth="1"/>
    <col min="10" max="10" width="16.28515625" style="32" customWidth="1"/>
    <col min="11" max="11" width="13" style="32" customWidth="1"/>
    <col min="12" max="13" width="16.140625" style="32" customWidth="1"/>
    <col min="14" max="15" width="13.85546875" style="32" customWidth="1"/>
    <col min="16" max="16384" width="9.140625" style="32"/>
  </cols>
  <sheetData>
    <row r="1" spans="1:15" ht="15.75" x14ac:dyDescent="0.25">
      <c r="A1" s="254" t="s">
        <v>33</v>
      </c>
      <c r="B1" s="254"/>
      <c r="C1" s="254"/>
      <c r="D1" s="254"/>
      <c r="E1" s="254"/>
      <c r="F1" s="254"/>
      <c r="G1" s="254"/>
      <c r="H1" s="254"/>
      <c r="I1" s="254"/>
      <c r="J1" s="254"/>
      <c r="K1" s="254"/>
      <c r="L1" s="254"/>
      <c r="M1" s="254"/>
      <c r="N1" s="254"/>
    </row>
    <row r="2" spans="1:15" ht="15.75" x14ac:dyDescent="0.25">
      <c r="A2" s="254" t="s">
        <v>0</v>
      </c>
      <c r="B2" s="254"/>
      <c r="C2" s="254"/>
      <c r="D2" s="254"/>
      <c r="E2" s="254"/>
      <c r="F2" s="254"/>
      <c r="G2" s="254"/>
      <c r="H2" s="254"/>
      <c r="I2" s="254"/>
      <c r="J2" s="254"/>
      <c r="K2" s="254"/>
      <c r="L2" s="254"/>
      <c r="M2" s="254"/>
      <c r="N2" s="254"/>
    </row>
    <row r="3" spans="1:15" ht="15.75" x14ac:dyDescent="0.25">
      <c r="A3" s="254" t="s">
        <v>106</v>
      </c>
      <c r="B3" s="254"/>
      <c r="C3" s="254"/>
      <c r="D3" s="254"/>
      <c r="E3" s="254"/>
      <c r="F3" s="254"/>
      <c r="G3" s="254"/>
      <c r="H3" s="254"/>
      <c r="I3" s="254"/>
      <c r="J3" s="254"/>
      <c r="K3" s="254"/>
      <c r="L3" s="254"/>
      <c r="M3" s="254"/>
      <c r="N3" s="254"/>
    </row>
    <row r="4" spans="1:15" ht="15.75" x14ac:dyDescent="0.25">
      <c r="A4" s="117"/>
    </row>
    <row r="5" spans="1:15" ht="15.75" x14ac:dyDescent="0.25">
      <c r="A5" s="254" t="s">
        <v>31</v>
      </c>
      <c r="B5" s="254"/>
      <c r="C5" s="254"/>
      <c r="D5" s="254"/>
      <c r="E5" s="254"/>
      <c r="F5" s="254"/>
      <c r="G5" s="254"/>
      <c r="H5" s="254"/>
      <c r="I5" s="254"/>
      <c r="J5" s="254"/>
      <c r="K5" s="254"/>
      <c r="L5" s="254"/>
      <c r="M5" s="117"/>
    </row>
    <row r="6" spans="1:15" ht="15.75" x14ac:dyDescent="0.25">
      <c r="A6" s="257" t="s">
        <v>1</v>
      </c>
      <c r="B6" s="257"/>
      <c r="C6" s="257"/>
      <c r="D6" s="257"/>
      <c r="E6" s="257"/>
      <c r="F6" s="257"/>
      <c r="G6" s="257"/>
      <c r="H6" s="257"/>
      <c r="I6" s="257"/>
      <c r="J6" s="257"/>
      <c r="K6" s="257"/>
      <c r="L6" s="257"/>
      <c r="M6" s="118"/>
    </row>
    <row r="7" spans="1:15" ht="16.5" thickBot="1" x14ac:dyDescent="0.3">
      <c r="A7" s="33"/>
    </row>
    <row r="8" spans="1:15" ht="16.5" customHeight="1" thickBot="1" x14ac:dyDescent="0.3">
      <c r="A8" s="255" t="s">
        <v>2</v>
      </c>
      <c r="B8" s="255" t="s">
        <v>3</v>
      </c>
      <c r="C8" s="255" t="s">
        <v>4</v>
      </c>
      <c r="D8" s="251" t="s">
        <v>5</v>
      </c>
      <c r="E8" s="252"/>
      <c r="F8" s="252"/>
      <c r="G8" s="252"/>
      <c r="H8" s="253"/>
      <c r="I8" s="269" t="s">
        <v>6</v>
      </c>
      <c r="J8" s="269"/>
      <c r="K8" s="269"/>
      <c r="L8" s="269"/>
      <c r="M8" s="269"/>
      <c r="N8" s="269"/>
      <c r="O8" s="269"/>
    </row>
    <row r="9" spans="1:15" ht="16.5" customHeight="1" thickBot="1" x14ac:dyDescent="0.3">
      <c r="A9" s="258"/>
      <c r="B9" s="258"/>
      <c r="C9" s="258"/>
      <c r="D9" s="255" t="s">
        <v>7</v>
      </c>
      <c r="E9" s="2" t="s">
        <v>8</v>
      </c>
      <c r="F9" s="262" t="s">
        <v>47</v>
      </c>
      <c r="G9" s="263"/>
      <c r="H9" s="255" t="s">
        <v>48</v>
      </c>
      <c r="I9" s="269" t="s">
        <v>21</v>
      </c>
      <c r="J9" s="269" t="s">
        <v>49</v>
      </c>
      <c r="K9" s="269"/>
      <c r="L9" s="269"/>
      <c r="M9" s="269"/>
      <c r="N9" s="269"/>
      <c r="O9" s="269"/>
    </row>
    <row r="10" spans="1:15" ht="16.5" thickBot="1" x14ac:dyDescent="0.3">
      <c r="A10" s="256"/>
      <c r="B10" s="256"/>
      <c r="C10" s="256"/>
      <c r="D10" s="256"/>
      <c r="E10" s="3" t="s">
        <v>9</v>
      </c>
      <c r="F10" s="43" t="s">
        <v>75</v>
      </c>
      <c r="G10" s="43" t="s">
        <v>76</v>
      </c>
      <c r="H10" s="256"/>
      <c r="I10" s="269"/>
      <c r="J10" s="4">
        <v>2014</v>
      </c>
      <c r="K10" s="4">
        <v>2015</v>
      </c>
      <c r="L10" s="4">
        <v>2016</v>
      </c>
      <c r="M10" s="4">
        <v>2017</v>
      </c>
      <c r="N10" s="4">
        <v>2018</v>
      </c>
      <c r="O10" s="4">
        <v>2019</v>
      </c>
    </row>
    <row r="11" spans="1:15" s="34" customFormat="1" ht="15.75" customHeight="1" thickBot="1" x14ac:dyDescent="0.25">
      <c r="A11" s="5">
        <v>1</v>
      </c>
      <c r="B11" s="6">
        <v>2</v>
      </c>
      <c r="C11" s="6">
        <v>3</v>
      </c>
      <c r="D11" s="6">
        <v>4</v>
      </c>
      <c r="E11" s="6">
        <v>5</v>
      </c>
      <c r="F11" s="264">
        <v>6</v>
      </c>
      <c r="G11" s="265"/>
      <c r="H11" s="6">
        <v>7</v>
      </c>
      <c r="I11" s="6">
        <v>8</v>
      </c>
      <c r="J11" s="6">
        <v>9</v>
      </c>
      <c r="K11" s="6">
        <v>10</v>
      </c>
      <c r="L11" s="6">
        <v>11</v>
      </c>
      <c r="M11" s="6">
        <v>12</v>
      </c>
      <c r="N11" s="6">
        <v>13</v>
      </c>
      <c r="O11" s="6">
        <v>14</v>
      </c>
    </row>
    <row r="12" spans="1:15" ht="42" customHeight="1" thickBot="1" x14ac:dyDescent="0.3">
      <c r="A12" s="141" t="s">
        <v>10</v>
      </c>
      <c r="B12" s="142" t="s">
        <v>32</v>
      </c>
      <c r="C12" s="143" t="s">
        <v>11</v>
      </c>
      <c r="D12" s="144"/>
      <c r="E12" s="144"/>
      <c r="F12" s="145" t="s">
        <v>80</v>
      </c>
      <c r="G12" s="145" t="s">
        <v>81</v>
      </c>
      <c r="H12" s="144"/>
      <c r="I12" s="146">
        <f>SUM(J12:N12)</f>
        <v>426599.68099999998</v>
      </c>
      <c r="J12" s="147">
        <f t="shared" ref="J12:O12" si="0">J13+J18+J23+J27+J31+J38</f>
        <v>98620.267999999996</v>
      </c>
      <c r="K12" s="147">
        <f t="shared" si="0"/>
        <v>82998.675000000003</v>
      </c>
      <c r="L12" s="147">
        <f t="shared" si="0"/>
        <v>90907.59599999999</v>
      </c>
      <c r="M12" s="147">
        <f t="shared" si="0"/>
        <v>77846.370999999999</v>
      </c>
      <c r="N12" s="147">
        <f t="shared" si="0"/>
        <v>76226.771000000008</v>
      </c>
      <c r="O12" s="147">
        <f t="shared" si="0"/>
        <v>76113.921000000002</v>
      </c>
    </row>
    <row r="13" spans="1:15" ht="15.75" x14ac:dyDescent="0.25">
      <c r="A13" s="276" t="s">
        <v>15</v>
      </c>
      <c r="B13" s="270" t="s">
        <v>102</v>
      </c>
      <c r="C13" s="24" t="s">
        <v>11</v>
      </c>
      <c r="D13" s="26">
        <v>923</v>
      </c>
      <c r="E13" s="26"/>
      <c r="F13" s="63" t="s">
        <v>50</v>
      </c>
      <c r="G13" s="63" t="s">
        <v>79</v>
      </c>
      <c r="H13" s="26"/>
      <c r="I13" s="128">
        <f>I14</f>
        <v>40</v>
      </c>
      <c r="J13" s="129">
        <f>J14</f>
        <v>10</v>
      </c>
      <c r="K13" s="129">
        <v>0</v>
      </c>
      <c r="L13" s="129">
        <f>L14</f>
        <v>0</v>
      </c>
      <c r="M13" s="129">
        <v>10</v>
      </c>
      <c r="N13" s="129">
        <v>10</v>
      </c>
      <c r="O13" s="129">
        <f>O14</f>
        <v>10</v>
      </c>
    </row>
    <row r="14" spans="1:15" ht="31.5" x14ac:dyDescent="0.25">
      <c r="A14" s="277"/>
      <c r="B14" s="271"/>
      <c r="C14" s="130" t="s">
        <v>12</v>
      </c>
      <c r="D14" s="138"/>
      <c r="E14" s="138"/>
      <c r="F14" s="138"/>
      <c r="G14" s="138"/>
      <c r="H14" s="138"/>
      <c r="I14" s="36">
        <f>SUM(J14:O14)</f>
        <v>40</v>
      </c>
      <c r="J14" s="21">
        <v>10</v>
      </c>
      <c r="K14" s="21">
        <v>0</v>
      </c>
      <c r="L14" s="21">
        <f>L16+L17</f>
        <v>0</v>
      </c>
      <c r="M14" s="21">
        <v>10</v>
      </c>
      <c r="N14" s="21">
        <v>10</v>
      </c>
      <c r="O14" s="21">
        <v>10</v>
      </c>
    </row>
    <row r="15" spans="1:15" ht="32.25" thickBot="1" x14ac:dyDescent="0.3">
      <c r="A15" s="278"/>
      <c r="B15" s="272"/>
      <c r="C15" s="132" t="s">
        <v>13</v>
      </c>
      <c r="D15" s="139" t="s">
        <v>14</v>
      </c>
      <c r="E15" s="139" t="s">
        <v>14</v>
      </c>
      <c r="F15" s="139" t="s">
        <v>14</v>
      </c>
      <c r="G15" s="139"/>
      <c r="H15" s="139" t="s">
        <v>14</v>
      </c>
      <c r="I15" s="47" t="s">
        <v>14</v>
      </c>
      <c r="J15" s="22" t="s">
        <v>14</v>
      </c>
      <c r="K15" s="22" t="s">
        <v>14</v>
      </c>
      <c r="L15" s="22" t="s">
        <v>14</v>
      </c>
      <c r="M15" s="22" t="s">
        <v>14</v>
      </c>
      <c r="N15" s="22" t="s">
        <v>14</v>
      </c>
      <c r="O15" s="22" t="s">
        <v>14</v>
      </c>
    </row>
    <row r="16" spans="1:15" ht="31.5" x14ac:dyDescent="0.25">
      <c r="A16" s="248" t="s">
        <v>16</v>
      </c>
      <c r="B16" s="14" t="s">
        <v>101</v>
      </c>
      <c r="C16" s="14" t="s">
        <v>17</v>
      </c>
      <c r="D16" s="48">
        <v>923</v>
      </c>
      <c r="E16" s="16" t="s">
        <v>35</v>
      </c>
      <c r="F16" s="16" t="s">
        <v>53</v>
      </c>
      <c r="G16" s="16" t="s">
        <v>77</v>
      </c>
      <c r="H16" s="15">
        <v>200</v>
      </c>
      <c r="I16" s="17">
        <f>SUM(J16:O16)</f>
        <v>20</v>
      </c>
      <c r="J16" s="17">
        <v>5</v>
      </c>
      <c r="K16" s="17">
        <v>0</v>
      </c>
      <c r="L16" s="17">
        <v>0</v>
      </c>
      <c r="M16" s="17">
        <v>5</v>
      </c>
      <c r="N16" s="17">
        <v>5</v>
      </c>
      <c r="O16" s="17">
        <v>5</v>
      </c>
    </row>
    <row r="17" spans="1:15" ht="32.25" thickBot="1" x14ac:dyDescent="0.3">
      <c r="A17" s="250"/>
      <c r="B17" s="10" t="s">
        <v>100</v>
      </c>
      <c r="C17" s="10" t="s">
        <v>17</v>
      </c>
      <c r="D17" s="49">
        <v>923</v>
      </c>
      <c r="E17" s="18" t="s">
        <v>35</v>
      </c>
      <c r="F17" s="18" t="s">
        <v>52</v>
      </c>
      <c r="G17" s="18" t="s">
        <v>78</v>
      </c>
      <c r="H17" s="18" t="s">
        <v>36</v>
      </c>
      <c r="I17" s="12">
        <f>SUM(J17:O17)</f>
        <v>20</v>
      </c>
      <c r="J17" s="12">
        <v>5</v>
      </c>
      <c r="K17" s="12">
        <v>0</v>
      </c>
      <c r="L17" s="12">
        <v>0</v>
      </c>
      <c r="M17" s="12">
        <v>5</v>
      </c>
      <c r="N17" s="12">
        <v>5</v>
      </c>
      <c r="O17" s="12">
        <v>5</v>
      </c>
    </row>
    <row r="18" spans="1:15" ht="15.75" x14ac:dyDescent="0.25">
      <c r="A18" s="273" t="s">
        <v>18</v>
      </c>
      <c r="B18" s="270" t="s">
        <v>58</v>
      </c>
      <c r="C18" s="24" t="s">
        <v>11</v>
      </c>
      <c r="D18" s="65" t="s">
        <v>37</v>
      </c>
      <c r="E18" s="63"/>
      <c r="F18" s="63" t="s">
        <v>51</v>
      </c>
      <c r="G18" s="63" t="s">
        <v>84</v>
      </c>
      <c r="H18" s="63"/>
      <c r="I18" s="129">
        <f t="shared" ref="I18:O18" si="1">I19</f>
        <v>4090.1</v>
      </c>
      <c r="J18" s="129">
        <f t="shared" si="1"/>
        <v>7.6</v>
      </c>
      <c r="K18" s="129">
        <f t="shared" si="1"/>
        <v>1047.5</v>
      </c>
      <c r="L18" s="129">
        <f t="shared" si="1"/>
        <v>2955</v>
      </c>
      <c r="M18" s="129">
        <f t="shared" si="1"/>
        <v>60</v>
      </c>
      <c r="N18" s="129">
        <f t="shared" si="1"/>
        <v>10</v>
      </c>
      <c r="O18" s="129">
        <f t="shared" si="1"/>
        <v>10</v>
      </c>
    </row>
    <row r="19" spans="1:15" ht="31.5" x14ac:dyDescent="0.25">
      <c r="A19" s="274"/>
      <c r="B19" s="271"/>
      <c r="C19" s="130" t="s">
        <v>12</v>
      </c>
      <c r="D19" s="130"/>
      <c r="E19" s="138"/>
      <c r="F19" s="138"/>
      <c r="G19" s="138"/>
      <c r="H19" s="138"/>
      <c r="I19" s="21">
        <f>SUM(J19:O19)</f>
        <v>4090.1</v>
      </c>
      <c r="J19" s="21">
        <v>7.6</v>
      </c>
      <c r="K19" s="21">
        <v>1047.5</v>
      </c>
      <c r="L19" s="21">
        <f>L21+L22</f>
        <v>2955</v>
      </c>
      <c r="M19" s="21">
        <f>M21+M22</f>
        <v>60</v>
      </c>
      <c r="N19" s="21">
        <f>N21+N22</f>
        <v>10</v>
      </c>
      <c r="O19" s="21">
        <f>O21+O22</f>
        <v>10</v>
      </c>
    </row>
    <row r="20" spans="1:15" ht="32.25" thickBot="1" x14ac:dyDescent="0.3">
      <c r="A20" s="275"/>
      <c r="B20" s="272"/>
      <c r="C20" s="132" t="s">
        <v>13</v>
      </c>
      <c r="D20" s="140" t="s">
        <v>14</v>
      </c>
      <c r="E20" s="139" t="s">
        <v>14</v>
      </c>
      <c r="F20" s="139" t="s">
        <v>14</v>
      </c>
      <c r="G20" s="139"/>
      <c r="H20" s="139" t="s">
        <v>14</v>
      </c>
      <c r="I20" s="22" t="s">
        <v>14</v>
      </c>
      <c r="J20" s="22" t="s">
        <v>14</v>
      </c>
      <c r="K20" s="22" t="s">
        <v>14</v>
      </c>
      <c r="L20" s="22" t="s">
        <v>14</v>
      </c>
      <c r="M20" s="22" t="s">
        <v>14</v>
      </c>
      <c r="N20" s="22" t="s">
        <v>14</v>
      </c>
      <c r="O20" s="22" t="s">
        <v>14</v>
      </c>
    </row>
    <row r="21" spans="1:15" ht="31.5" x14ac:dyDescent="0.25">
      <c r="A21" s="266" t="s">
        <v>16</v>
      </c>
      <c r="B21" s="14" t="s">
        <v>103</v>
      </c>
      <c r="C21" s="14" t="s">
        <v>27</v>
      </c>
      <c r="D21" s="50" t="s">
        <v>37</v>
      </c>
      <c r="E21" s="16" t="s">
        <v>35</v>
      </c>
      <c r="F21" s="16" t="s">
        <v>54</v>
      </c>
      <c r="G21" s="16" t="s">
        <v>82</v>
      </c>
      <c r="H21" s="16" t="s">
        <v>36</v>
      </c>
      <c r="I21" s="17">
        <f>SUM(J21:O21)</f>
        <v>37.6</v>
      </c>
      <c r="J21" s="17">
        <v>7.6</v>
      </c>
      <c r="K21" s="17">
        <v>0</v>
      </c>
      <c r="L21" s="17">
        <v>0</v>
      </c>
      <c r="M21" s="17">
        <v>10</v>
      </c>
      <c r="N21" s="17">
        <v>10</v>
      </c>
      <c r="O21" s="17">
        <v>10</v>
      </c>
    </row>
    <row r="22" spans="1:15" ht="16.5" thickBot="1" x14ac:dyDescent="0.3">
      <c r="A22" s="268"/>
      <c r="B22" s="10" t="s">
        <v>34</v>
      </c>
      <c r="C22" s="10" t="s">
        <v>27</v>
      </c>
      <c r="D22" s="51" t="s">
        <v>37</v>
      </c>
      <c r="E22" s="18" t="s">
        <v>41</v>
      </c>
      <c r="F22" s="18" t="s">
        <v>56</v>
      </c>
      <c r="G22" s="18" t="s">
        <v>83</v>
      </c>
      <c r="H22" s="18" t="s">
        <v>38</v>
      </c>
      <c r="I22" s="12">
        <f>SUM(J22:O22)</f>
        <v>4052.5</v>
      </c>
      <c r="J22" s="12">
        <v>0</v>
      </c>
      <c r="K22" s="12">
        <v>1047.5</v>
      </c>
      <c r="L22" s="12">
        <v>2955</v>
      </c>
      <c r="M22" s="12">
        <v>50</v>
      </c>
      <c r="N22" s="12">
        <v>0</v>
      </c>
      <c r="O22" s="12">
        <v>0</v>
      </c>
    </row>
    <row r="23" spans="1:15" ht="15.75" x14ac:dyDescent="0.25">
      <c r="A23" s="273" t="s">
        <v>19</v>
      </c>
      <c r="B23" s="270" t="s">
        <v>59</v>
      </c>
      <c r="C23" s="24" t="s">
        <v>11</v>
      </c>
      <c r="D23" s="63" t="s">
        <v>37</v>
      </c>
      <c r="E23" s="63"/>
      <c r="F23" s="63" t="s">
        <v>55</v>
      </c>
      <c r="G23" s="63" t="s">
        <v>86</v>
      </c>
      <c r="H23" s="65"/>
      <c r="I23" s="129">
        <f>SUM(J23:O23)</f>
        <v>130.654</v>
      </c>
      <c r="J23" s="129">
        <f t="shared" ref="J23:O23" si="2">J24</f>
        <v>52</v>
      </c>
      <c r="K23" s="129">
        <f t="shared" si="2"/>
        <v>3.8</v>
      </c>
      <c r="L23" s="129">
        <f t="shared" si="2"/>
        <v>14.853999999999999</v>
      </c>
      <c r="M23" s="129">
        <f t="shared" si="2"/>
        <v>20</v>
      </c>
      <c r="N23" s="129">
        <f t="shared" si="2"/>
        <v>20</v>
      </c>
      <c r="O23" s="129">
        <f t="shared" si="2"/>
        <v>20</v>
      </c>
    </row>
    <row r="24" spans="1:15" ht="31.5" x14ac:dyDescent="0.25">
      <c r="A24" s="274"/>
      <c r="B24" s="271"/>
      <c r="C24" s="130" t="s">
        <v>12</v>
      </c>
      <c r="D24" s="138"/>
      <c r="E24" s="138"/>
      <c r="F24" s="138"/>
      <c r="G24" s="138"/>
      <c r="H24" s="130"/>
      <c r="I24" s="21">
        <f>SUM(J24:O24)</f>
        <v>130.654</v>
      </c>
      <c r="J24" s="21">
        <v>52</v>
      </c>
      <c r="K24" s="21">
        <v>3.8</v>
      </c>
      <c r="L24" s="21">
        <v>14.853999999999999</v>
      </c>
      <c r="M24" s="21">
        <f>M26</f>
        <v>20</v>
      </c>
      <c r="N24" s="21">
        <f>N26</f>
        <v>20</v>
      </c>
      <c r="O24" s="21">
        <f>O26</f>
        <v>20</v>
      </c>
    </row>
    <row r="25" spans="1:15" ht="32.25" thickBot="1" x14ac:dyDescent="0.3">
      <c r="A25" s="275"/>
      <c r="B25" s="272"/>
      <c r="C25" s="132" t="s">
        <v>13</v>
      </c>
      <c r="D25" s="139"/>
      <c r="E25" s="139"/>
      <c r="F25" s="139"/>
      <c r="G25" s="139"/>
      <c r="H25" s="140"/>
      <c r="I25" s="22" t="s">
        <v>14</v>
      </c>
      <c r="J25" s="22" t="s">
        <v>14</v>
      </c>
      <c r="K25" s="22" t="s">
        <v>14</v>
      </c>
      <c r="L25" s="22" t="s">
        <v>14</v>
      </c>
      <c r="M25" s="22" t="s">
        <v>14</v>
      </c>
      <c r="N25" s="22" t="s">
        <v>14</v>
      </c>
      <c r="O25" s="22" t="s">
        <v>14</v>
      </c>
    </row>
    <row r="26" spans="1:15" ht="79.5" thickBot="1" x14ac:dyDescent="0.3">
      <c r="A26" s="116" t="s">
        <v>16</v>
      </c>
      <c r="B26" s="13" t="s">
        <v>95</v>
      </c>
      <c r="C26" s="13" t="s">
        <v>57</v>
      </c>
      <c r="D26" s="19" t="s">
        <v>37</v>
      </c>
      <c r="E26" s="19" t="s">
        <v>35</v>
      </c>
      <c r="F26" s="19" t="s">
        <v>60</v>
      </c>
      <c r="G26" s="19" t="s">
        <v>85</v>
      </c>
      <c r="H26" s="19" t="s">
        <v>36</v>
      </c>
      <c r="I26" s="1">
        <f>SUM(J26:O26)</f>
        <v>130.654</v>
      </c>
      <c r="J26" s="1">
        <v>52</v>
      </c>
      <c r="K26" s="1">
        <v>3.8</v>
      </c>
      <c r="L26" s="1">
        <v>14.853999999999999</v>
      </c>
      <c r="M26" s="1">
        <v>20</v>
      </c>
      <c r="N26" s="1">
        <v>20</v>
      </c>
      <c r="O26" s="1">
        <v>20</v>
      </c>
    </row>
    <row r="27" spans="1:15" ht="15.75" x14ac:dyDescent="0.25">
      <c r="A27" s="273" t="s">
        <v>20</v>
      </c>
      <c r="B27" s="270" t="s">
        <v>61</v>
      </c>
      <c r="C27" s="24" t="s">
        <v>21</v>
      </c>
      <c r="D27" s="63" t="s">
        <v>39</v>
      </c>
      <c r="E27" s="63"/>
      <c r="F27" s="63" t="s">
        <v>62</v>
      </c>
      <c r="G27" s="63" t="s">
        <v>88</v>
      </c>
      <c r="H27" s="63"/>
      <c r="I27" s="129">
        <f>I30</f>
        <v>28703.085999999999</v>
      </c>
      <c r="J27" s="129">
        <f>J30</f>
        <v>5163.29</v>
      </c>
      <c r="K27" s="129">
        <f>K30</f>
        <v>4814.5559999999996</v>
      </c>
      <c r="L27" s="129">
        <f t="shared" ref="L27:N27" si="3">L30</f>
        <v>4769.24</v>
      </c>
      <c r="M27" s="129">
        <f t="shared" si="3"/>
        <v>4672</v>
      </c>
      <c r="N27" s="129">
        <f t="shared" si="3"/>
        <v>4672</v>
      </c>
      <c r="O27" s="129">
        <f t="shared" ref="O27" si="4">O30</f>
        <v>4612</v>
      </c>
    </row>
    <row r="28" spans="1:15" ht="73.5" customHeight="1" x14ac:dyDescent="0.25">
      <c r="A28" s="274"/>
      <c r="B28" s="271"/>
      <c r="C28" s="136" t="s">
        <v>40</v>
      </c>
      <c r="D28" s="137"/>
      <c r="E28" s="137"/>
      <c r="F28" s="137"/>
      <c r="G28" s="131"/>
      <c r="H28" s="131"/>
      <c r="I28" s="21">
        <f>SUM(J28:O28)</f>
        <v>28703.085999999999</v>
      </c>
      <c r="J28" s="36">
        <f t="shared" ref="J28:O28" si="5">J30</f>
        <v>5163.29</v>
      </c>
      <c r="K28" s="36">
        <f t="shared" si="5"/>
        <v>4814.5559999999996</v>
      </c>
      <c r="L28" s="36">
        <f t="shared" si="5"/>
        <v>4769.24</v>
      </c>
      <c r="M28" s="36">
        <f t="shared" si="5"/>
        <v>4672</v>
      </c>
      <c r="N28" s="36">
        <f t="shared" si="5"/>
        <v>4672</v>
      </c>
      <c r="O28" s="36">
        <f t="shared" si="5"/>
        <v>4612</v>
      </c>
    </row>
    <row r="29" spans="1:15" ht="30" customHeight="1" thickBot="1" x14ac:dyDescent="0.3">
      <c r="A29" s="275"/>
      <c r="B29" s="272"/>
      <c r="C29" s="132" t="s">
        <v>22</v>
      </c>
      <c r="D29" s="133"/>
      <c r="E29" s="133"/>
      <c r="F29" s="133"/>
      <c r="G29" s="133"/>
      <c r="H29" s="132"/>
      <c r="I29" s="22"/>
      <c r="J29" s="22"/>
      <c r="K29" s="22"/>
      <c r="L29" s="22"/>
      <c r="M29" s="22"/>
      <c r="N29" s="22"/>
      <c r="O29" s="22"/>
    </row>
    <row r="30" spans="1:15" ht="32.25" thickBot="1" x14ac:dyDescent="0.3">
      <c r="A30" s="114" t="s">
        <v>23</v>
      </c>
      <c r="B30" s="13" t="s">
        <v>104</v>
      </c>
      <c r="C30" s="13" t="s">
        <v>64</v>
      </c>
      <c r="D30" s="19">
        <v>963</v>
      </c>
      <c r="E30" s="19" t="s">
        <v>41</v>
      </c>
      <c r="F30" s="19" t="s">
        <v>63</v>
      </c>
      <c r="G30" s="19" t="s">
        <v>87</v>
      </c>
      <c r="H30" s="19" t="s">
        <v>42</v>
      </c>
      <c r="I30" s="1">
        <f>SUM(J30:O30)</f>
        <v>28703.085999999999</v>
      </c>
      <c r="J30" s="1">
        <v>5163.29</v>
      </c>
      <c r="K30" s="1">
        <v>4814.5559999999996</v>
      </c>
      <c r="L30" s="1">
        <v>4769.24</v>
      </c>
      <c r="M30" s="1">
        <v>4672</v>
      </c>
      <c r="N30" s="1">
        <v>4672</v>
      </c>
      <c r="O30" s="1">
        <v>4612</v>
      </c>
    </row>
    <row r="31" spans="1:15" ht="15.75" x14ac:dyDescent="0.25">
      <c r="A31" s="273" t="s">
        <v>24</v>
      </c>
      <c r="B31" s="270" t="s">
        <v>65</v>
      </c>
      <c r="C31" s="24" t="s">
        <v>21</v>
      </c>
      <c r="D31" s="63" t="s">
        <v>43</v>
      </c>
      <c r="E31" s="63"/>
      <c r="F31" s="63" t="s">
        <v>66</v>
      </c>
      <c r="G31" s="63" t="s">
        <v>92</v>
      </c>
      <c r="H31" s="63"/>
      <c r="I31" s="129">
        <f>SUM(J31:O31)</f>
        <v>300779.92499999999</v>
      </c>
      <c r="J31" s="129">
        <f>J32</f>
        <v>68405.047999999995</v>
      </c>
      <c r="K31" s="129">
        <f t="shared" ref="K31:O31" si="6">K32</f>
        <v>47766.188999999998</v>
      </c>
      <c r="L31" s="129">
        <f t="shared" si="6"/>
        <v>55121.7</v>
      </c>
      <c r="M31" s="129">
        <f t="shared" si="6"/>
        <v>43776.345999999998</v>
      </c>
      <c r="N31" s="129">
        <f t="shared" si="6"/>
        <v>42881.746000000006</v>
      </c>
      <c r="O31" s="129">
        <f t="shared" si="6"/>
        <v>42828.895999999993</v>
      </c>
    </row>
    <row r="32" spans="1:15" ht="30.75" customHeight="1" x14ac:dyDescent="0.25">
      <c r="A32" s="274"/>
      <c r="B32" s="271"/>
      <c r="C32" s="130" t="s">
        <v>74</v>
      </c>
      <c r="D32" s="134"/>
      <c r="E32" s="135"/>
      <c r="F32" s="135"/>
      <c r="G32" s="135"/>
      <c r="H32" s="135"/>
      <c r="I32" s="36">
        <f>SUM(J32:O32)</f>
        <v>300779.92499999999</v>
      </c>
      <c r="J32" s="36">
        <f>J34+J35+J36</f>
        <v>68405.047999999995</v>
      </c>
      <c r="K32" s="36">
        <f>K34+K35+K36</f>
        <v>47766.188999999998</v>
      </c>
      <c r="L32" s="36">
        <f>L34+L35+L36</f>
        <v>55121.7</v>
      </c>
      <c r="M32" s="36">
        <f>SUM(M34:M37)</f>
        <v>43776.345999999998</v>
      </c>
      <c r="N32" s="36">
        <f>SUM(N34:N37)</f>
        <v>42881.746000000006</v>
      </c>
      <c r="O32" s="36">
        <f>SUM(O34:O37)</f>
        <v>42828.895999999993</v>
      </c>
    </row>
    <row r="33" spans="1:15" ht="16.5" thickBot="1" x14ac:dyDescent="0.3">
      <c r="A33" s="275"/>
      <c r="B33" s="272"/>
      <c r="C33" s="132" t="s">
        <v>22</v>
      </c>
      <c r="D33" s="133"/>
      <c r="E33" s="133"/>
      <c r="F33" s="133"/>
      <c r="G33" s="133"/>
      <c r="H33" s="133"/>
      <c r="I33" s="22"/>
      <c r="J33" s="22"/>
      <c r="K33" s="22"/>
      <c r="L33" s="22"/>
      <c r="M33" s="22"/>
      <c r="N33" s="22"/>
      <c r="O33" s="22"/>
    </row>
    <row r="34" spans="1:15" ht="15.75" x14ac:dyDescent="0.25">
      <c r="A34" s="255" t="s">
        <v>25</v>
      </c>
      <c r="B34" s="14" t="s">
        <v>98</v>
      </c>
      <c r="C34" s="255" t="s">
        <v>26</v>
      </c>
      <c r="D34" s="16" t="s">
        <v>43</v>
      </c>
      <c r="E34" s="16" t="s">
        <v>45</v>
      </c>
      <c r="F34" s="16" t="s">
        <v>67</v>
      </c>
      <c r="G34" s="16" t="s">
        <v>90</v>
      </c>
      <c r="H34" s="16" t="s">
        <v>44</v>
      </c>
      <c r="I34" s="17">
        <v>58636.563999999998</v>
      </c>
      <c r="J34" s="17">
        <v>58636.563999999998</v>
      </c>
      <c r="K34" s="17">
        <v>37372.307999999997</v>
      </c>
      <c r="L34" s="17">
        <v>44314.086000000003</v>
      </c>
      <c r="M34" s="17">
        <v>22416.91</v>
      </c>
      <c r="N34" s="17">
        <v>22704.83</v>
      </c>
      <c r="O34" s="17">
        <v>22490</v>
      </c>
    </row>
    <row r="35" spans="1:15" ht="15.75" x14ac:dyDescent="0.25">
      <c r="A35" s="258"/>
      <c r="B35" s="7" t="s">
        <v>97</v>
      </c>
      <c r="C35" s="258"/>
      <c r="D35" s="28" t="s">
        <v>43</v>
      </c>
      <c r="E35" s="28" t="s">
        <v>46</v>
      </c>
      <c r="F35" s="28" t="s">
        <v>69</v>
      </c>
      <c r="G35" s="28" t="s">
        <v>91</v>
      </c>
      <c r="H35" s="28" t="s">
        <v>42</v>
      </c>
      <c r="I35" s="37">
        <f>SUM(J35:O35)</f>
        <v>60300.267</v>
      </c>
      <c r="J35" s="9">
        <v>9115.2839999999997</v>
      </c>
      <c r="K35" s="9">
        <v>9740.6810000000005</v>
      </c>
      <c r="L35" s="9">
        <v>10154.414000000001</v>
      </c>
      <c r="M35" s="9">
        <v>10411.646000000001</v>
      </c>
      <c r="N35" s="9">
        <v>10457.146000000001</v>
      </c>
      <c r="O35" s="9">
        <v>10421.096</v>
      </c>
    </row>
    <row r="36" spans="1:15" ht="48" thickBot="1" x14ac:dyDescent="0.3">
      <c r="A36" s="258"/>
      <c r="B36" s="10" t="s">
        <v>96</v>
      </c>
      <c r="C36" s="258"/>
      <c r="D36" s="31">
        <v>992</v>
      </c>
      <c r="E36" s="127">
        <v>1401</v>
      </c>
      <c r="F36" s="127" t="s">
        <v>68</v>
      </c>
      <c r="G36" s="127" t="s">
        <v>89</v>
      </c>
      <c r="H36" s="127">
        <v>500</v>
      </c>
      <c r="I36" s="37">
        <f>SUM(J36:O36)</f>
        <v>3800.6800000000003</v>
      </c>
      <c r="J36" s="9">
        <v>653.20000000000005</v>
      </c>
      <c r="K36" s="9">
        <v>653.20000000000005</v>
      </c>
      <c r="L36" s="9">
        <v>653.20000000000005</v>
      </c>
      <c r="M36" s="9">
        <v>632.5</v>
      </c>
      <c r="N36" s="9">
        <v>612.69000000000005</v>
      </c>
      <c r="O36" s="9">
        <v>595.89</v>
      </c>
    </row>
    <row r="37" spans="1:15" ht="16.5" thickBot="1" x14ac:dyDescent="0.3">
      <c r="A37" s="256"/>
      <c r="B37" s="115"/>
      <c r="C37" s="256"/>
      <c r="D37" s="2">
        <v>992</v>
      </c>
      <c r="E37" s="2">
        <v>1402</v>
      </c>
      <c r="F37" s="2"/>
      <c r="G37" s="2" t="s">
        <v>107</v>
      </c>
      <c r="H37" s="2">
        <v>500</v>
      </c>
      <c r="I37" s="125">
        <v>0</v>
      </c>
      <c r="J37" s="126">
        <v>0</v>
      </c>
      <c r="K37" s="126">
        <v>0</v>
      </c>
      <c r="L37" s="126">
        <v>0</v>
      </c>
      <c r="M37" s="126">
        <v>10315.290000000001</v>
      </c>
      <c r="N37" s="126">
        <v>9107.08</v>
      </c>
      <c r="O37" s="126">
        <v>9321.91</v>
      </c>
    </row>
    <row r="38" spans="1:15" ht="15.75" x14ac:dyDescent="0.25">
      <c r="A38" s="273" t="s">
        <v>29</v>
      </c>
      <c r="B38" s="270" t="s">
        <v>70</v>
      </c>
      <c r="C38" s="24" t="s">
        <v>21</v>
      </c>
      <c r="D38" s="63" t="s">
        <v>37</v>
      </c>
      <c r="E38" s="63"/>
      <c r="F38" s="63" t="s">
        <v>71</v>
      </c>
      <c r="G38" s="63" t="s">
        <v>94</v>
      </c>
      <c r="H38" s="65"/>
      <c r="I38" s="128">
        <f>SUM(J38:O38)</f>
        <v>168969.837</v>
      </c>
      <c r="J38" s="129">
        <f>J41</f>
        <v>24982.33</v>
      </c>
      <c r="K38" s="129">
        <f>K41</f>
        <v>29366.63</v>
      </c>
      <c r="L38" s="129">
        <f t="shared" ref="L38:N38" si="7">L41</f>
        <v>28046.802</v>
      </c>
      <c r="M38" s="129">
        <f t="shared" si="7"/>
        <v>29308.025000000001</v>
      </c>
      <c r="N38" s="129">
        <f t="shared" si="7"/>
        <v>28633.025000000001</v>
      </c>
      <c r="O38" s="129">
        <f t="shared" ref="O38" si="8">O41</f>
        <v>28633.025000000001</v>
      </c>
    </row>
    <row r="39" spans="1:15" ht="28.5" customHeight="1" x14ac:dyDescent="0.25">
      <c r="A39" s="274"/>
      <c r="B39" s="271"/>
      <c r="C39" s="130" t="s">
        <v>73</v>
      </c>
      <c r="D39" s="131"/>
      <c r="E39" s="131"/>
      <c r="F39" s="131"/>
      <c r="G39" s="131"/>
      <c r="H39" s="131"/>
      <c r="I39" s="36">
        <f>SUM(J39:O39)</f>
        <v>168969.837</v>
      </c>
      <c r="J39" s="36">
        <f t="shared" ref="J39:O39" si="9">J41</f>
        <v>24982.33</v>
      </c>
      <c r="K39" s="36">
        <f t="shared" si="9"/>
        <v>29366.63</v>
      </c>
      <c r="L39" s="36">
        <f t="shared" si="9"/>
        <v>28046.802</v>
      </c>
      <c r="M39" s="36">
        <f t="shared" si="9"/>
        <v>29308.025000000001</v>
      </c>
      <c r="N39" s="36">
        <f t="shared" si="9"/>
        <v>28633.025000000001</v>
      </c>
      <c r="O39" s="36">
        <f t="shared" si="9"/>
        <v>28633.025000000001</v>
      </c>
    </row>
    <row r="40" spans="1:15" ht="16.5" thickBot="1" x14ac:dyDescent="0.3">
      <c r="A40" s="275"/>
      <c r="B40" s="272"/>
      <c r="C40" s="132" t="s">
        <v>22</v>
      </c>
      <c r="D40" s="133"/>
      <c r="E40" s="133"/>
      <c r="F40" s="133"/>
      <c r="G40" s="133"/>
      <c r="H40" s="132"/>
      <c r="I40" s="22"/>
      <c r="J40" s="22"/>
      <c r="K40" s="22"/>
      <c r="L40" s="22"/>
      <c r="M40" s="22"/>
      <c r="N40" s="22"/>
      <c r="O40" s="22"/>
    </row>
    <row r="41" spans="1:15" ht="38.25" customHeight="1" thickBot="1" x14ac:dyDescent="0.3">
      <c r="A41" s="116" t="s">
        <v>28</v>
      </c>
      <c r="B41" s="13" t="s">
        <v>99</v>
      </c>
      <c r="C41" s="13" t="s">
        <v>30</v>
      </c>
      <c r="D41" s="19">
        <v>923</v>
      </c>
      <c r="E41" s="19" t="s">
        <v>35</v>
      </c>
      <c r="F41" s="19" t="s">
        <v>72</v>
      </c>
      <c r="G41" s="54" t="s">
        <v>93</v>
      </c>
      <c r="H41" s="55" t="s">
        <v>42</v>
      </c>
      <c r="I41" s="74">
        <f>SUM(J41:O41)</f>
        <v>168969.837</v>
      </c>
      <c r="J41" s="57">
        <v>24982.33</v>
      </c>
      <c r="K41" s="57">
        <v>29366.63</v>
      </c>
      <c r="L41" s="57">
        <v>28046.802</v>
      </c>
      <c r="M41" s="57">
        <v>29308.025000000001</v>
      </c>
      <c r="N41" s="57">
        <v>28633.025000000001</v>
      </c>
      <c r="O41" s="57">
        <v>28633.025000000001</v>
      </c>
    </row>
  </sheetData>
  <mergeCells count="32">
    <mergeCell ref="A38:A40"/>
    <mergeCell ref="B38:B40"/>
    <mergeCell ref="I8:O8"/>
    <mergeCell ref="J9:O9"/>
    <mergeCell ref="A34:A37"/>
    <mergeCell ref="C34:C37"/>
    <mergeCell ref="A23:A25"/>
    <mergeCell ref="B23:B25"/>
    <mergeCell ref="A27:A29"/>
    <mergeCell ref="B27:B29"/>
    <mergeCell ref="A31:A33"/>
    <mergeCell ref="B31:B33"/>
    <mergeCell ref="A13:A15"/>
    <mergeCell ref="B13:B15"/>
    <mergeCell ref="A16:A17"/>
    <mergeCell ref="A18:A20"/>
    <mergeCell ref="B18:B20"/>
    <mergeCell ref="A21:A22"/>
    <mergeCell ref="D9:D10"/>
    <mergeCell ref="F9:G9"/>
    <mergeCell ref="H9:H10"/>
    <mergeCell ref="I9:I10"/>
    <mergeCell ref="F11:G11"/>
    <mergeCell ref="A1:N1"/>
    <mergeCell ref="A2:N2"/>
    <mergeCell ref="A3:N3"/>
    <mergeCell ref="A5:L5"/>
    <mergeCell ref="A6:L6"/>
    <mergeCell ref="A8:A10"/>
    <mergeCell ref="B8:B10"/>
    <mergeCell ref="C8:C10"/>
    <mergeCell ref="D8:H8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41"/>
  <sheetViews>
    <sheetView zoomScale="75" zoomScaleNormal="75" workbookViewId="0">
      <selection activeCell="C31" sqref="C31"/>
    </sheetView>
  </sheetViews>
  <sheetFormatPr defaultRowHeight="15" x14ac:dyDescent="0.25"/>
  <cols>
    <col min="1" max="1" width="30.28515625" style="32" customWidth="1"/>
    <col min="2" max="2" width="56.85546875" style="32" customWidth="1"/>
    <col min="3" max="3" width="41.7109375" style="32" customWidth="1"/>
    <col min="4" max="4" width="9.85546875" style="32" customWidth="1"/>
    <col min="5" max="5" width="9.140625" style="32"/>
    <col min="6" max="6" width="13.7109375" style="32" customWidth="1"/>
    <col min="7" max="7" width="18.7109375" style="32" customWidth="1"/>
    <col min="8" max="8" width="15.28515625" style="32" customWidth="1"/>
    <col min="9" max="9" width="13.7109375" style="32" customWidth="1"/>
    <col min="10" max="10" width="16.28515625" style="32" customWidth="1"/>
    <col min="11" max="11" width="13" style="32" customWidth="1"/>
    <col min="12" max="13" width="16.140625" style="32" customWidth="1"/>
    <col min="14" max="15" width="13.85546875" style="32" customWidth="1"/>
    <col min="16" max="16384" width="9.140625" style="32"/>
  </cols>
  <sheetData>
    <row r="1" spans="1:15" ht="15.75" x14ac:dyDescent="0.25">
      <c r="A1" s="254" t="s">
        <v>33</v>
      </c>
      <c r="B1" s="254"/>
      <c r="C1" s="254"/>
      <c r="D1" s="254"/>
      <c r="E1" s="254"/>
      <c r="F1" s="254"/>
      <c r="G1" s="254"/>
      <c r="H1" s="254"/>
      <c r="I1" s="254"/>
      <c r="J1" s="254"/>
      <c r="K1" s="254"/>
      <c r="L1" s="254"/>
      <c r="M1" s="254"/>
      <c r="N1" s="254"/>
    </row>
    <row r="2" spans="1:15" ht="15.75" x14ac:dyDescent="0.25">
      <c r="A2" s="254" t="s">
        <v>0</v>
      </c>
      <c r="B2" s="254"/>
      <c r="C2" s="254"/>
      <c r="D2" s="254"/>
      <c r="E2" s="254"/>
      <c r="F2" s="254"/>
      <c r="G2" s="254"/>
      <c r="H2" s="254"/>
      <c r="I2" s="254"/>
      <c r="J2" s="254"/>
      <c r="K2" s="254"/>
      <c r="L2" s="254"/>
      <c r="M2" s="254"/>
      <c r="N2" s="254"/>
    </row>
    <row r="3" spans="1:15" ht="15.75" x14ac:dyDescent="0.25">
      <c r="A3" s="254" t="s">
        <v>109</v>
      </c>
      <c r="B3" s="254"/>
      <c r="C3" s="254"/>
      <c r="D3" s="254"/>
      <c r="E3" s="254"/>
      <c r="F3" s="254"/>
      <c r="G3" s="254"/>
      <c r="H3" s="254"/>
      <c r="I3" s="254"/>
      <c r="J3" s="254"/>
      <c r="K3" s="254"/>
      <c r="L3" s="254"/>
      <c r="M3" s="254"/>
      <c r="N3" s="254"/>
    </row>
    <row r="4" spans="1:15" ht="15.75" x14ac:dyDescent="0.25">
      <c r="A4" s="122"/>
    </row>
    <row r="5" spans="1:15" ht="15.75" x14ac:dyDescent="0.25">
      <c r="A5" s="254" t="s">
        <v>31</v>
      </c>
      <c r="B5" s="254"/>
      <c r="C5" s="254"/>
      <c r="D5" s="254"/>
      <c r="E5" s="254"/>
      <c r="F5" s="254"/>
      <c r="G5" s="254"/>
      <c r="H5" s="254"/>
      <c r="I5" s="254"/>
      <c r="J5" s="254"/>
      <c r="K5" s="254"/>
      <c r="L5" s="254"/>
      <c r="M5" s="122"/>
    </row>
    <row r="6" spans="1:15" ht="15.75" x14ac:dyDescent="0.25">
      <c r="A6" s="257" t="s">
        <v>1</v>
      </c>
      <c r="B6" s="257"/>
      <c r="C6" s="257"/>
      <c r="D6" s="257"/>
      <c r="E6" s="257"/>
      <c r="F6" s="257"/>
      <c r="G6" s="257"/>
      <c r="H6" s="257"/>
      <c r="I6" s="257"/>
      <c r="J6" s="257"/>
      <c r="K6" s="257"/>
      <c r="L6" s="257"/>
      <c r="M6" s="123"/>
    </row>
    <row r="7" spans="1:15" ht="16.5" thickBot="1" x14ac:dyDescent="0.3">
      <c r="A7" s="33"/>
    </row>
    <row r="8" spans="1:15" ht="16.5" customHeight="1" thickBot="1" x14ac:dyDescent="0.3">
      <c r="A8" s="255" t="s">
        <v>2</v>
      </c>
      <c r="B8" s="255" t="s">
        <v>3</v>
      </c>
      <c r="C8" s="255" t="s">
        <v>4</v>
      </c>
      <c r="D8" s="251" t="s">
        <v>5</v>
      </c>
      <c r="E8" s="252"/>
      <c r="F8" s="252"/>
      <c r="G8" s="252"/>
      <c r="H8" s="253"/>
      <c r="I8" s="269" t="s">
        <v>6</v>
      </c>
      <c r="J8" s="269"/>
      <c r="K8" s="269"/>
      <c r="L8" s="269"/>
      <c r="M8" s="269"/>
      <c r="N8" s="269"/>
      <c r="O8" s="269"/>
    </row>
    <row r="9" spans="1:15" ht="16.5" customHeight="1" thickBot="1" x14ac:dyDescent="0.3">
      <c r="A9" s="258"/>
      <c r="B9" s="258"/>
      <c r="C9" s="258"/>
      <c r="D9" s="255" t="s">
        <v>7</v>
      </c>
      <c r="E9" s="2" t="s">
        <v>8</v>
      </c>
      <c r="F9" s="262" t="s">
        <v>47</v>
      </c>
      <c r="G9" s="263"/>
      <c r="H9" s="255" t="s">
        <v>48</v>
      </c>
      <c r="I9" s="269" t="s">
        <v>21</v>
      </c>
      <c r="J9" s="269" t="s">
        <v>49</v>
      </c>
      <c r="K9" s="269"/>
      <c r="L9" s="269"/>
      <c r="M9" s="269"/>
      <c r="N9" s="269"/>
      <c r="O9" s="269"/>
    </row>
    <row r="10" spans="1:15" ht="16.5" thickBot="1" x14ac:dyDescent="0.3">
      <c r="A10" s="256"/>
      <c r="B10" s="256"/>
      <c r="C10" s="256"/>
      <c r="D10" s="256"/>
      <c r="E10" s="3" t="s">
        <v>9</v>
      </c>
      <c r="F10" s="43" t="s">
        <v>75</v>
      </c>
      <c r="G10" s="43" t="s">
        <v>76</v>
      </c>
      <c r="H10" s="256"/>
      <c r="I10" s="269"/>
      <c r="J10" s="124">
        <v>2014</v>
      </c>
      <c r="K10" s="124">
        <v>2015</v>
      </c>
      <c r="L10" s="124">
        <v>2016</v>
      </c>
      <c r="M10" s="124">
        <v>2017</v>
      </c>
      <c r="N10" s="124">
        <v>2018</v>
      </c>
      <c r="O10" s="124">
        <v>2019</v>
      </c>
    </row>
    <row r="11" spans="1:15" s="34" customFormat="1" ht="15.75" customHeight="1" thickBot="1" x14ac:dyDescent="0.25">
      <c r="A11" s="5">
        <v>1</v>
      </c>
      <c r="B11" s="6">
        <v>2</v>
      </c>
      <c r="C11" s="6">
        <v>3</v>
      </c>
      <c r="D11" s="6">
        <v>4</v>
      </c>
      <c r="E11" s="6">
        <v>5</v>
      </c>
      <c r="F11" s="264">
        <v>6</v>
      </c>
      <c r="G11" s="265"/>
      <c r="H11" s="6">
        <v>7</v>
      </c>
      <c r="I11" s="6">
        <v>8</v>
      </c>
      <c r="J11" s="6">
        <v>9</v>
      </c>
      <c r="K11" s="6">
        <v>10</v>
      </c>
      <c r="L11" s="6">
        <v>11</v>
      </c>
      <c r="M11" s="6">
        <v>12</v>
      </c>
      <c r="N11" s="6">
        <v>13</v>
      </c>
      <c r="O11" s="6">
        <v>14</v>
      </c>
    </row>
    <row r="12" spans="1:15" ht="42" customHeight="1" thickBot="1" x14ac:dyDescent="0.3">
      <c r="A12" s="141" t="s">
        <v>10</v>
      </c>
      <c r="B12" s="142" t="s">
        <v>32</v>
      </c>
      <c r="C12" s="143" t="s">
        <v>11</v>
      </c>
      <c r="D12" s="144"/>
      <c r="E12" s="144"/>
      <c r="F12" s="145" t="s">
        <v>80</v>
      </c>
      <c r="G12" s="145" t="s">
        <v>81</v>
      </c>
      <c r="H12" s="144"/>
      <c r="I12" s="146">
        <f>SUM(J12:N12)</f>
        <v>426494.38099999999</v>
      </c>
      <c r="J12" s="147">
        <f t="shared" ref="J12:O12" si="0">J13+J18+J23+J27+J31+J38</f>
        <v>98620.267999999996</v>
      </c>
      <c r="K12" s="147">
        <f t="shared" si="0"/>
        <v>82998.675000000003</v>
      </c>
      <c r="L12" s="147">
        <f t="shared" si="0"/>
        <v>90907.59599999999</v>
      </c>
      <c r="M12" s="147">
        <f t="shared" si="0"/>
        <v>77741.070999999996</v>
      </c>
      <c r="N12" s="147">
        <f t="shared" si="0"/>
        <v>76226.771000000008</v>
      </c>
      <c r="O12" s="147">
        <f t="shared" si="0"/>
        <v>76113.921000000002</v>
      </c>
    </row>
    <row r="13" spans="1:15" ht="15.75" x14ac:dyDescent="0.25">
      <c r="A13" s="276" t="s">
        <v>15</v>
      </c>
      <c r="B13" s="270" t="s">
        <v>102</v>
      </c>
      <c r="C13" s="24" t="s">
        <v>11</v>
      </c>
      <c r="D13" s="26">
        <v>923</v>
      </c>
      <c r="E13" s="26"/>
      <c r="F13" s="63" t="s">
        <v>50</v>
      </c>
      <c r="G13" s="63" t="s">
        <v>79</v>
      </c>
      <c r="H13" s="26"/>
      <c r="I13" s="128">
        <f>I14</f>
        <v>40</v>
      </c>
      <c r="J13" s="129">
        <f>J14</f>
        <v>10</v>
      </c>
      <c r="K13" s="129">
        <v>0</v>
      </c>
      <c r="L13" s="129">
        <f>L14</f>
        <v>0</v>
      </c>
      <c r="M13" s="129">
        <v>10</v>
      </c>
      <c r="N13" s="129">
        <v>10</v>
      </c>
      <c r="O13" s="129">
        <f>O14</f>
        <v>10</v>
      </c>
    </row>
    <row r="14" spans="1:15" ht="31.5" x14ac:dyDescent="0.25">
      <c r="A14" s="277"/>
      <c r="B14" s="271"/>
      <c r="C14" s="130" t="s">
        <v>12</v>
      </c>
      <c r="D14" s="138"/>
      <c r="E14" s="138"/>
      <c r="F14" s="138"/>
      <c r="G14" s="138"/>
      <c r="H14" s="138"/>
      <c r="I14" s="36">
        <f>SUM(J14:O14)</f>
        <v>40</v>
      </c>
      <c r="J14" s="21">
        <v>10</v>
      </c>
      <c r="K14" s="21">
        <v>0</v>
      </c>
      <c r="L14" s="21">
        <f>L16+L17</f>
        <v>0</v>
      </c>
      <c r="M14" s="21">
        <v>10</v>
      </c>
      <c r="N14" s="21">
        <v>10</v>
      </c>
      <c r="O14" s="21">
        <v>10</v>
      </c>
    </row>
    <row r="15" spans="1:15" ht="32.25" thickBot="1" x14ac:dyDescent="0.3">
      <c r="A15" s="278"/>
      <c r="B15" s="272"/>
      <c r="C15" s="132" t="s">
        <v>13</v>
      </c>
      <c r="D15" s="139" t="s">
        <v>14</v>
      </c>
      <c r="E15" s="139" t="s">
        <v>14</v>
      </c>
      <c r="F15" s="139" t="s">
        <v>14</v>
      </c>
      <c r="G15" s="139"/>
      <c r="H15" s="139" t="s">
        <v>14</v>
      </c>
      <c r="I15" s="47" t="s">
        <v>14</v>
      </c>
      <c r="J15" s="22" t="s">
        <v>14</v>
      </c>
      <c r="K15" s="22" t="s">
        <v>14</v>
      </c>
      <c r="L15" s="22" t="s">
        <v>14</v>
      </c>
      <c r="M15" s="22" t="s">
        <v>14</v>
      </c>
      <c r="N15" s="22" t="s">
        <v>14</v>
      </c>
      <c r="O15" s="22" t="s">
        <v>14</v>
      </c>
    </row>
    <row r="16" spans="1:15" ht="31.5" x14ac:dyDescent="0.25">
      <c r="A16" s="248" t="s">
        <v>16</v>
      </c>
      <c r="B16" s="14" t="s">
        <v>101</v>
      </c>
      <c r="C16" s="14" t="s">
        <v>17</v>
      </c>
      <c r="D16" s="48">
        <v>923</v>
      </c>
      <c r="E16" s="16" t="s">
        <v>35</v>
      </c>
      <c r="F16" s="16" t="s">
        <v>53</v>
      </c>
      <c r="G16" s="16" t="s">
        <v>77</v>
      </c>
      <c r="H16" s="15">
        <v>200</v>
      </c>
      <c r="I16" s="17">
        <f>SUM(J16:O16)</f>
        <v>20</v>
      </c>
      <c r="J16" s="17">
        <v>5</v>
      </c>
      <c r="K16" s="17">
        <v>0</v>
      </c>
      <c r="L16" s="17">
        <v>0</v>
      </c>
      <c r="M16" s="17">
        <v>5</v>
      </c>
      <c r="N16" s="17">
        <v>5</v>
      </c>
      <c r="O16" s="17">
        <v>5</v>
      </c>
    </row>
    <row r="17" spans="1:15" ht="32.25" thickBot="1" x14ac:dyDescent="0.3">
      <c r="A17" s="250"/>
      <c r="B17" s="10" t="s">
        <v>100</v>
      </c>
      <c r="C17" s="10" t="s">
        <v>17</v>
      </c>
      <c r="D17" s="49">
        <v>923</v>
      </c>
      <c r="E17" s="18" t="s">
        <v>35</v>
      </c>
      <c r="F17" s="18" t="s">
        <v>52</v>
      </c>
      <c r="G17" s="18" t="s">
        <v>78</v>
      </c>
      <c r="H17" s="18" t="s">
        <v>36</v>
      </c>
      <c r="I17" s="12">
        <f>SUM(J17:O17)</f>
        <v>20</v>
      </c>
      <c r="J17" s="12">
        <v>5</v>
      </c>
      <c r="K17" s="12">
        <v>0</v>
      </c>
      <c r="L17" s="12">
        <v>0</v>
      </c>
      <c r="M17" s="12">
        <v>5</v>
      </c>
      <c r="N17" s="12">
        <v>5</v>
      </c>
      <c r="O17" s="12">
        <v>5</v>
      </c>
    </row>
    <row r="18" spans="1:15" ht="15.75" x14ac:dyDescent="0.25">
      <c r="A18" s="273" t="s">
        <v>18</v>
      </c>
      <c r="B18" s="270" t="s">
        <v>58</v>
      </c>
      <c r="C18" s="24" t="s">
        <v>11</v>
      </c>
      <c r="D18" s="65" t="s">
        <v>37</v>
      </c>
      <c r="E18" s="63"/>
      <c r="F18" s="63" t="s">
        <v>51</v>
      </c>
      <c r="G18" s="63" t="s">
        <v>84</v>
      </c>
      <c r="H18" s="63"/>
      <c r="I18" s="129">
        <f t="shared" ref="I18:O18" si="1">I19</f>
        <v>4085.1</v>
      </c>
      <c r="J18" s="129">
        <f t="shared" si="1"/>
        <v>7.6</v>
      </c>
      <c r="K18" s="129">
        <f t="shared" si="1"/>
        <v>1047.5</v>
      </c>
      <c r="L18" s="129">
        <f t="shared" si="1"/>
        <v>2955</v>
      </c>
      <c r="M18" s="129">
        <f t="shared" si="1"/>
        <v>55</v>
      </c>
      <c r="N18" s="129">
        <f t="shared" si="1"/>
        <v>10</v>
      </c>
      <c r="O18" s="129">
        <f t="shared" si="1"/>
        <v>10</v>
      </c>
    </row>
    <row r="19" spans="1:15" ht="31.5" x14ac:dyDescent="0.25">
      <c r="A19" s="274"/>
      <c r="B19" s="271"/>
      <c r="C19" s="130" t="s">
        <v>12</v>
      </c>
      <c r="D19" s="130"/>
      <c r="E19" s="138"/>
      <c r="F19" s="138"/>
      <c r="G19" s="138"/>
      <c r="H19" s="138"/>
      <c r="I19" s="21">
        <f>SUM(J19:O19)</f>
        <v>4085.1</v>
      </c>
      <c r="J19" s="21">
        <v>7.6</v>
      </c>
      <c r="K19" s="21">
        <v>1047.5</v>
      </c>
      <c r="L19" s="21">
        <f>L21+L22</f>
        <v>2955</v>
      </c>
      <c r="M19" s="21">
        <f>M21+M22</f>
        <v>55</v>
      </c>
      <c r="N19" s="21">
        <f>N21+N22</f>
        <v>10</v>
      </c>
      <c r="O19" s="21">
        <f>O21+O22</f>
        <v>10</v>
      </c>
    </row>
    <row r="20" spans="1:15" ht="32.25" thickBot="1" x14ac:dyDescent="0.3">
      <c r="A20" s="275"/>
      <c r="B20" s="272"/>
      <c r="C20" s="132" t="s">
        <v>13</v>
      </c>
      <c r="D20" s="140" t="s">
        <v>14</v>
      </c>
      <c r="E20" s="139" t="s">
        <v>14</v>
      </c>
      <c r="F20" s="139" t="s">
        <v>14</v>
      </c>
      <c r="G20" s="139"/>
      <c r="H20" s="139" t="s">
        <v>14</v>
      </c>
      <c r="I20" s="22" t="s">
        <v>14</v>
      </c>
      <c r="J20" s="22" t="s">
        <v>14</v>
      </c>
      <c r="K20" s="22" t="s">
        <v>14</v>
      </c>
      <c r="L20" s="22" t="s">
        <v>14</v>
      </c>
      <c r="M20" s="22" t="s">
        <v>14</v>
      </c>
      <c r="N20" s="22" t="s">
        <v>14</v>
      </c>
      <c r="O20" s="22" t="s">
        <v>14</v>
      </c>
    </row>
    <row r="21" spans="1:15" ht="31.5" x14ac:dyDescent="0.25">
      <c r="A21" s="266" t="s">
        <v>16</v>
      </c>
      <c r="B21" s="14" t="s">
        <v>103</v>
      </c>
      <c r="C21" s="14" t="s">
        <v>27</v>
      </c>
      <c r="D21" s="50" t="s">
        <v>37</v>
      </c>
      <c r="E21" s="16" t="s">
        <v>35</v>
      </c>
      <c r="F21" s="16" t="s">
        <v>54</v>
      </c>
      <c r="G21" s="16" t="s">
        <v>82</v>
      </c>
      <c r="H21" s="16" t="s">
        <v>36</v>
      </c>
      <c r="I21" s="17">
        <f>SUM(J21:O21)</f>
        <v>32.6</v>
      </c>
      <c r="J21" s="17">
        <v>7.6</v>
      </c>
      <c r="K21" s="17">
        <v>0</v>
      </c>
      <c r="L21" s="17">
        <v>0</v>
      </c>
      <c r="M21" s="17">
        <v>5</v>
      </c>
      <c r="N21" s="17">
        <v>10</v>
      </c>
      <c r="O21" s="17">
        <v>10</v>
      </c>
    </row>
    <row r="22" spans="1:15" ht="16.5" thickBot="1" x14ac:dyDescent="0.3">
      <c r="A22" s="268"/>
      <c r="B22" s="10" t="s">
        <v>34</v>
      </c>
      <c r="C22" s="10" t="s">
        <v>27</v>
      </c>
      <c r="D22" s="51" t="s">
        <v>37</v>
      </c>
      <c r="E22" s="18" t="s">
        <v>41</v>
      </c>
      <c r="F22" s="18" t="s">
        <v>56</v>
      </c>
      <c r="G22" s="18" t="s">
        <v>83</v>
      </c>
      <c r="H22" s="18" t="s">
        <v>38</v>
      </c>
      <c r="I22" s="12">
        <f>SUM(J22:O22)</f>
        <v>4052.5</v>
      </c>
      <c r="J22" s="12">
        <v>0</v>
      </c>
      <c r="K22" s="12">
        <v>1047.5</v>
      </c>
      <c r="L22" s="12">
        <v>2955</v>
      </c>
      <c r="M22" s="12">
        <v>50</v>
      </c>
      <c r="N22" s="12">
        <v>0</v>
      </c>
      <c r="O22" s="12">
        <v>0</v>
      </c>
    </row>
    <row r="23" spans="1:15" ht="15.75" x14ac:dyDescent="0.25">
      <c r="A23" s="273" t="s">
        <v>19</v>
      </c>
      <c r="B23" s="270" t="s">
        <v>59</v>
      </c>
      <c r="C23" s="24" t="s">
        <v>11</v>
      </c>
      <c r="D23" s="63" t="s">
        <v>37</v>
      </c>
      <c r="E23" s="63"/>
      <c r="F23" s="63" t="s">
        <v>55</v>
      </c>
      <c r="G23" s="63" t="s">
        <v>86</v>
      </c>
      <c r="H23" s="65"/>
      <c r="I23" s="129">
        <f>SUM(J23:O23)</f>
        <v>130.654</v>
      </c>
      <c r="J23" s="129">
        <f t="shared" ref="J23:O23" si="2">J24</f>
        <v>52</v>
      </c>
      <c r="K23" s="129">
        <f t="shared" si="2"/>
        <v>3.8</v>
      </c>
      <c r="L23" s="129">
        <f t="shared" si="2"/>
        <v>14.853999999999999</v>
      </c>
      <c r="M23" s="129">
        <f t="shared" si="2"/>
        <v>20</v>
      </c>
      <c r="N23" s="129">
        <f t="shared" si="2"/>
        <v>20</v>
      </c>
      <c r="O23" s="129">
        <f t="shared" si="2"/>
        <v>20</v>
      </c>
    </row>
    <row r="24" spans="1:15" ht="31.5" x14ac:dyDescent="0.25">
      <c r="A24" s="274"/>
      <c r="B24" s="271"/>
      <c r="C24" s="130" t="s">
        <v>12</v>
      </c>
      <c r="D24" s="138"/>
      <c r="E24" s="138"/>
      <c r="F24" s="138"/>
      <c r="G24" s="138"/>
      <c r="H24" s="130"/>
      <c r="I24" s="21">
        <f>SUM(J24:O24)</f>
        <v>130.654</v>
      </c>
      <c r="J24" s="21">
        <v>52</v>
      </c>
      <c r="K24" s="21">
        <v>3.8</v>
      </c>
      <c r="L24" s="21">
        <v>14.853999999999999</v>
      </c>
      <c r="M24" s="21">
        <f>M26</f>
        <v>20</v>
      </c>
      <c r="N24" s="21">
        <f>N26</f>
        <v>20</v>
      </c>
      <c r="O24" s="21">
        <f>O26</f>
        <v>20</v>
      </c>
    </row>
    <row r="25" spans="1:15" ht="32.25" thickBot="1" x14ac:dyDescent="0.3">
      <c r="A25" s="275"/>
      <c r="B25" s="272"/>
      <c r="C25" s="132" t="s">
        <v>13</v>
      </c>
      <c r="D25" s="139"/>
      <c r="E25" s="139"/>
      <c r="F25" s="139"/>
      <c r="G25" s="139"/>
      <c r="H25" s="140"/>
      <c r="I25" s="22" t="s">
        <v>14</v>
      </c>
      <c r="J25" s="22" t="s">
        <v>14</v>
      </c>
      <c r="K25" s="22" t="s">
        <v>14</v>
      </c>
      <c r="L25" s="22" t="s">
        <v>14</v>
      </c>
      <c r="M25" s="22" t="s">
        <v>14</v>
      </c>
      <c r="N25" s="22" t="s">
        <v>14</v>
      </c>
      <c r="O25" s="22" t="s">
        <v>14</v>
      </c>
    </row>
    <row r="26" spans="1:15" ht="79.5" thickBot="1" x14ac:dyDescent="0.3">
      <c r="A26" s="121" t="s">
        <v>16</v>
      </c>
      <c r="B26" s="13" t="s">
        <v>95</v>
      </c>
      <c r="C26" s="13" t="s">
        <v>57</v>
      </c>
      <c r="D26" s="19" t="s">
        <v>37</v>
      </c>
      <c r="E26" s="19" t="s">
        <v>35</v>
      </c>
      <c r="F26" s="19" t="s">
        <v>60</v>
      </c>
      <c r="G26" s="19" t="s">
        <v>85</v>
      </c>
      <c r="H26" s="19" t="s">
        <v>36</v>
      </c>
      <c r="I26" s="1">
        <f>SUM(J26:O26)</f>
        <v>130.654</v>
      </c>
      <c r="J26" s="1">
        <v>52</v>
      </c>
      <c r="K26" s="1">
        <v>3.8</v>
      </c>
      <c r="L26" s="1">
        <v>14.853999999999999</v>
      </c>
      <c r="M26" s="1">
        <v>20</v>
      </c>
      <c r="N26" s="1">
        <v>20</v>
      </c>
      <c r="O26" s="1">
        <v>20</v>
      </c>
    </row>
    <row r="27" spans="1:15" ht="15.75" x14ac:dyDescent="0.25">
      <c r="A27" s="273" t="s">
        <v>20</v>
      </c>
      <c r="B27" s="270" t="s">
        <v>61</v>
      </c>
      <c r="C27" s="24" t="s">
        <v>21</v>
      </c>
      <c r="D27" s="63" t="s">
        <v>39</v>
      </c>
      <c r="E27" s="63"/>
      <c r="F27" s="63" t="s">
        <v>62</v>
      </c>
      <c r="G27" s="63" t="s">
        <v>88</v>
      </c>
      <c r="H27" s="63"/>
      <c r="I27" s="129">
        <f>I30</f>
        <v>28900.085999999999</v>
      </c>
      <c r="J27" s="129">
        <f>J30</f>
        <v>5163.29</v>
      </c>
      <c r="K27" s="129">
        <f>K30</f>
        <v>4814.5559999999996</v>
      </c>
      <c r="L27" s="129">
        <f t="shared" ref="L27:O27" si="3">L30</f>
        <v>4769.24</v>
      </c>
      <c r="M27" s="129">
        <f t="shared" si="3"/>
        <v>4869</v>
      </c>
      <c r="N27" s="129">
        <f t="shared" si="3"/>
        <v>4672</v>
      </c>
      <c r="O27" s="129">
        <f t="shared" si="3"/>
        <v>4612</v>
      </c>
    </row>
    <row r="28" spans="1:15" ht="73.5" customHeight="1" x14ac:dyDescent="0.25">
      <c r="A28" s="274"/>
      <c r="B28" s="271"/>
      <c r="C28" s="136" t="s">
        <v>40</v>
      </c>
      <c r="D28" s="137"/>
      <c r="E28" s="137"/>
      <c r="F28" s="137"/>
      <c r="G28" s="131"/>
      <c r="H28" s="131"/>
      <c r="I28" s="21">
        <f>SUM(J28:O28)</f>
        <v>28900.085999999999</v>
      </c>
      <c r="J28" s="36">
        <f t="shared" ref="J28:O28" si="4">J30</f>
        <v>5163.29</v>
      </c>
      <c r="K28" s="36">
        <f t="shared" si="4"/>
        <v>4814.5559999999996</v>
      </c>
      <c r="L28" s="36">
        <f t="shared" si="4"/>
        <v>4769.24</v>
      </c>
      <c r="M28" s="36">
        <f t="shared" si="4"/>
        <v>4869</v>
      </c>
      <c r="N28" s="36">
        <f t="shared" si="4"/>
        <v>4672</v>
      </c>
      <c r="O28" s="36">
        <f t="shared" si="4"/>
        <v>4612</v>
      </c>
    </row>
    <row r="29" spans="1:15" ht="30" customHeight="1" thickBot="1" x14ac:dyDescent="0.3">
      <c r="A29" s="275"/>
      <c r="B29" s="272"/>
      <c r="C29" s="132" t="s">
        <v>22</v>
      </c>
      <c r="D29" s="133"/>
      <c r="E29" s="133"/>
      <c r="F29" s="133"/>
      <c r="G29" s="133"/>
      <c r="H29" s="132"/>
      <c r="I29" s="22"/>
      <c r="J29" s="22"/>
      <c r="K29" s="22"/>
      <c r="L29" s="22"/>
      <c r="M29" s="22"/>
      <c r="N29" s="22"/>
      <c r="O29" s="22"/>
    </row>
    <row r="30" spans="1:15" ht="32.25" thickBot="1" x14ac:dyDescent="0.3">
      <c r="A30" s="120" t="s">
        <v>23</v>
      </c>
      <c r="B30" s="13" t="s">
        <v>104</v>
      </c>
      <c r="C30" s="13" t="s">
        <v>64</v>
      </c>
      <c r="D30" s="19">
        <v>963</v>
      </c>
      <c r="E30" s="19" t="s">
        <v>41</v>
      </c>
      <c r="F30" s="19" t="s">
        <v>63</v>
      </c>
      <c r="G30" s="19" t="s">
        <v>87</v>
      </c>
      <c r="H30" s="19" t="s">
        <v>42</v>
      </c>
      <c r="I30" s="1">
        <f>SUM(J30:O30)</f>
        <v>28900.085999999999</v>
      </c>
      <c r="J30" s="1">
        <v>5163.29</v>
      </c>
      <c r="K30" s="1">
        <v>4814.5559999999996</v>
      </c>
      <c r="L30" s="1">
        <v>4769.24</v>
      </c>
      <c r="M30" s="1">
        <v>4869</v>
      </c>
      <c r="N30" s="1">
        <v>4672</v>
      </c>
      <c r="O30" s="1">
        <v>4612</v>
      </c>
    </row>
    <row r="31" spans="1:15" ht="15.75" x14ac:dyDescent="0.25">
      <c r="A31" s="273" t="s">
        <v>24</v>
      </c>
      <c r="B31" s="270" t="s">
        <v>65</v>
      </c>
      <c r="C31" s="24" t="s">
        <v>21</v>
      </c>
      <c r="D31" s="63" t="s">
        <v>43</v>
      </c>
      <c r="E31" s="63"/>
      <c r="F31" s="63" t="s">
        <v>66</v>
      </c>
      <c r="G31" s="63" t="s">
        <v>92</v>
      </c>
      <c r="H31" s="63"/>
      <c r="I31" s="129">
        <f>SUM(J31:O31)</f>
        <v>300829.92499999999</v>
      </c>
      <c r="J31" s="129">
        <f>J32</f>
        <v>68405.047999999995</v>
      </c>
      <c r="K31" s="129">
        <f t="shared" ref="K31:O31" si="5">K32</f>
        <v>47766.188999999998</v>
      </c>
      <c r="L31" s="129">
        <f t="shared" si="5"/>
        <v>55121.7</v>
      </c>
      <c r="M31" s="129">
        <f t="shared" si="5"/>
        <v>43826.345999999998</v>
      </c>
      <c r="N31" s="129">
        <f t="shared" si="5"/>
        <v>42881.746000000006</v>
      </c>
      <c r="O31" s="129">
        <f t="shared" si="5"/>
        <v>42828.895999999993</v>
      </c>
    </row>
    <row r="32" spans="1:15" ht="30.75" customHeight="1" x14ac:dyDescent="0.25">
      <c r="A32" s="274"/>
      <c r="B32" s="271"/>
      <c r="C32" s="130" t="s">
        <v>74</v>
      </c>
      <c r="D32" s="134"/>
      <c r="E32" s="135"/>
      <c r="F32" s="135"/>
      <c r="G32" s="135"/>
      <c r="H32" s="135"/>
      <c r="I32" s="36">
        <f>SUM(J32:O32)</f>
        <v>300829.92499999999</v>
      </c>
      <c r="J32" s="36">
        <f>J34+J35+J36</f>
        <v>68405.047999999995</v>
      </c>
      <c r="K32" s="36">
        <f>K34+K35+K36</f>
        <v>47766.188999999998</v>
      </c>
      <c r="L32" s="36">
        <f>L34+L35+L36</f>
        <v>55121.7</v>
      </c>
      <c r="M32" s="36">
        <f>SUM(M34:M37)</f>
        <v>43826.345999999998</v>
      </c>
      <c r="N32" s="36">
        <f>SUM(N34:N37)</f>
        <v>42881.746000000006</v>
      </c>
      <c r="O32" s="36">
        <f>SUM(O34:O37)</f>
        <v>42828.895999999993</v>
      </c>
    </row>
    <row r="33" spans="1:15" ht="16.5" thickBot="1" x14ac:dyDescent="0.3">
      <c r="A33" s="275"/>
      <c r="B33" s="272"/>
      <c r="C33" s="132" t="s">
        <v>22</v>
      </c>
      <c r="D33" s="133"/>
      <c r="E33" s="133"/>
      <c r="F33" s="133"/>
      <c r="G33" s="133"/>
      <c r="H33" s="133"/>
      <c r="I33" s="22"/>
      <c r="J33" s="22"/>
      <c r="K33" s="22"/>
      <c r="L33" s="22"/>
      <c r="M33" s="22"/>
      <c r="N33" s="22"/>
      <c r="O33" s="22"/>
    </row>
    <row r="34" spans="1:15" ht="15.75" x14ac:dyDescent="0.25">
      <c r="A34" s="255" t="s">
        <v>25</v>
      </c>
      <c r="B34" s="14" t="s">
        <v>98</v>
      </c>
      <c r="C34" s="255" t="s">
        <v>26</v>
      </c>
      <c r="D34" s="16" t="s">
        <v>43</v>
      </c>
      <c r="E34" s="16" t="s">
        <v>45</v>
      </c>
      <c r="F34" s="16" t="s">
        <v>67</v>
      </c>
      <c r="G34" s="16" t="s">
        <v>90</v>
      </c>
      <c r="H34" s="16" t="s">
        <v>44</v>
      </c>
      <c r="I34" s="17">
        <v>58636.563999999998</v>
      </c>
      <c r="J34" s="17">
        <v>58636.563999999998</v>
      </c>
      <c r="K34" s="17">
        <v>37372.307999999997</v>
      </c>
      <c r="L34" s="17">
        <v>44314.086000000003</v>
      </c>
      <c r="M34" s="17">
        <v>22466.91</v>
      </c>
      <c r="N34" s="17">
        <v>22704.83</v>
      </c>
      <c r="O34" s="17">
        <v>22490</v>
      </c>
    </row>
    <row r="35" spans="1:15" ht="15.75" x14ac:dyDescent="0.25">
      <c r="A35" s="258"/>
      <c r="B35" s="7" t="s">
        <v>97</v>
      </c>
      <c r="C35" s="258"/>
      <c r="D35" s="28" t="s">
        <v>43</v>
      </c>
      <c r="E35" s="28" t="s">
        <v>46</v>
      </c>
      <c r="F35" s="28" t="s">
        <v>69</v>
      </c>
      <c r="G35" s="28" t="s">
        <v>91</v>
      </c>
      <c r="H35" s="28" t="s">
        <v>42</v>
      </c>
      <c r="I35" s="37">
        <f>SUM(J35:O35)</f>
        <v>60300.267</v>
      </c>
      <c r="J35" s="9">
        <v>9115.2839999999997</v>
      </c>
      <c r="K35" s="9">
        <v>9740.6810000000005</v>
      </c>
      <c r="L35" s="9">
        <v>10154.414000000001</v>
      </c>
      <c r="M35" s="9">
        <v>10411.646000000001</v>
      </c>
      <c r="N35" s="9">
        <v>10457.146000000001</v>
      </c>
      <c r="O35" s="9">
        <v>10421.096</v>
      </c>
    </row>
    <row r="36" spans="1:15" ht="48" thickBot="1" x14ac:dyDescent="0.3">
      <c r="A36" s="258"/>
      <c r="B36" s="10" t="s">
        <v>96</v>
      </c>
      <c r="C36" s="258"/>
      <c r="D36" s="31">
        <v>992</v>
      </c>
      <c r="E36" s="127">
        <v>1401</v>
      </c>
      <c r="F36" s="127" t="s">
        <v>68</v>
      </c>
      <c r="G36" s="127" t="s">
        <v>89</v>
      </c>
      <c r="H36" s="127">
        <v>500</v>
      </c>
      <c r="I36" s="37">
        <f>SUM(J36:O36)</f>
        <v>3800.6800000000003</v>
      </c>
      <c r="J36" s="9">
        <v>653.20000000000005</v>
      </c>
      <c r="K36" s="9">
        <v>653.20000000000005</v>
      </c>
      <c r="L36" s="9">
        <v>653.20000000000005</v>
      </c>
      <c r="M36" s="9">
        <v>632.5</v>
      </c>
      <c r="N36" s="9">
        <v>612.69000000000005</v>
      </c>
      <c r="O36" s="9">
        <v>595.89</v>
      </c>
    </row>
    <row r="37" spans="1:15" ht="32.25" thickBot="1" x14ac:dyDescent="0.3">
      <c r="A37" s="256"/>
      <c r="B37" s="10" t="s">
        <v>108</v>
      </c>
      <c r="C37" s="256"/>
      <c r="D37" s="2">
        <v>992</v>
      </c>
      <c r="E37" s="2">
        <v>1401</v>
      </c>
      <c r="F37" s="2"/>
      <c r="G37" s="2" t="s">
        <v>107</v>
      </c>
      <c r="H37" s="2">
        <v>500</v>
      </c>
      <c r="I37" s="125">
        <v>0</v>
      </c>
      <c r="J37" s="126">
        <v>0</v>
      </c>
      <c r="K37" s="126">
        <v>0</v>
      </c>
      <c r="L37" s="126">
        <v>0</v>
      </c>
      <c r="M37" s="126">
        <v>10315.290000000001</v>
      </c>
      <c r="N37" s="126">
        <v>9107.08</v>
      </c>
      <c r="O37" s="126">
        <v>9321.91</v>
      </c>
    </row>
    <row r="38" spans="1:15" ht="15.75" x14ac:dyDescent="0.25">
      <c r="A38" s="273" t="s">
        <v>29</v>
      </c>
      <c r="B38" s="270" t="s">
        <v>70</v>
      </c>
      <c r="C38" s="24" t="s">
        <v>21</v>
      </c>
      <c r="D38" s="63" t="s">
        <v>37</v>
      </c>
      <c r="E38" s="63"/>
      <c r="F38" s="63" t="s">
        <v>71</v>
      </c>
      <c r="G38" s="63" t="s">
        <v>94</v>
      </c>
      <c r="H38" s="65"/>
      <c r="I38" s="128">
        <f>SUM(J38:O38)</f>
        <v>168622.53699999998</v>
      </c>
      <c r="J38" s="129">
        <f>J41</f>
        <v>24982.33</v>
      </c>
      <c r="K38" s="129">
        <f>K41</f>
        <v>29366.63</v>
      </c>
      <c r="L38" s="129">
        <f t="shared" ref="L38:O38" si="6">L41</f>
        <v>28046.802</v>
      </c>
      <c r="M38" s="129">
        <f t="shared" si="6"/>
        <v>28960.724999999999</v>
      </c>
      <c r="N38" s="129">
        <f t="shared" si="6"/>
        <v>28633.025000000001</v>
      </c>
      <c r="O38" s="129">
        <f t="shared" si="6"/>
        <v>28633.025000000001</v>
      </c>
    </row>
    <row r="39" spans="1:15" ht="28.5" customHeight="1" x14ac:dyDescent="0.25">
      <c r="A39" s="274"/>
      <c r="B39" s="271"/>
      <c r="C39" s="130" t="s">
        <v>73</v>
      </c>
      <c r="D39" s="131"/>
      <c r="E39" s="131"/>
      <c r="F39" s="131"/>
      <c r="G39" s="131"/>
      <c r="H39" s="131"/>
      <c r="I39" s="36">
        <f>SUM(J39:O39)</f>
        <v>168622.53699999998</v>
      </c>
      <c r="J39" s="36">
        <f t="shared" ref="J39:O39" si="7">J41</f>
        <v>24982.33</v>
      </c>
      <c r="K39" s="36">
        <f t="shared" si="7"/>
        <v>29366.63</v>
      </c>
      <c r="L39" s="36">
        <f t="shared" si="7"/>
        <v>28046.802</v>
      </c>
      <c r="M39" s="36">
        <f t="shared" si="7"/>
        <v>28960.724999999999</v>
      </c>
      <c r="N39" s="36">
        <f t="shared" si="7"/>
        <v>28633.025000000001</v>
      </c>
      <c r="O39" s="36">
        <f t="shared" si="7"/>
        <v>28633.025000000001</v>
      </c>
    </row>
    <row r="40" spans="1:15" ht="16.5" thickBot="1" x14ac:dyDescent="0.3">
      <c r="A40" s="275"/>
      <c r="B40" s="272"/>
      <c r="C40" s="132" t="s">
        <v>22</v>
      </c>
      <c r="D40" s="133"/>
      <c r="E40" s="133"/>
      <c r="F40" s="133"/>
      <c r="G40" s="133"/>
      <c r="H40" s="132"/>
      <c r="I40" s="22"/>
      <c r="J40" s="22"/>
      <c r="K40" s="22"/>
      <c r="L40" s="22"/>
      <c r="M40" s="22"/>
      <c r="N40" s="22"/>
      <c r="O40" s="22"/>
    </row>
    <row r="41" spans="1:15" ht="38.25" customHeight="1" thickBot="1" x14ac:dyDescent="0.3">
      <c r="A41" s="121" t="s">
        <v>28</v>
      </c>
      <c r="B41" s="13" t="s">
        <v>99</v>
      </c>
      <c r="C41" s="13" t="s">
        <v>30</v>
      </c>
      <c r="D41" s="19">
        <v>923</v>
      </c>
      <c r="E41" s="19" t="s">
        <v>35</v>
      </c>
      <c r="F41" s="19" t="s">
        <v>72</v>
      </c>
      <c r="G41" s="54" t="s">
        <v>93</v>
      </c>
      <c r="H41" s="55" t="s">
        <v>42</v>
      </c>
      <c r="I41" s="74">
        <f>SUM(J41:O41)</f>
        <v>168622.53699999998</v>
      </c>
      <c r="J41" s="57">
        <v>24982.33</v>
      </c>
      <c r="K41" s="57">
        <v>29366.63</v>
      </c>
      <c r="L41" s="57">
        <v>28046.802</v>
      </c>
      <c r="M41" s="57">
        <v>28960.724999999999</v>
      </c>
      <c r="N41" s="57">
        <v>28633.025000000001</v>
      </c>
      <c r="O41" s="57">
        <v>28633.025000000001</v>
      </c>
    </row>
  </sheetData>
  <mergeCells count="32">
    <mergeCell ref="J9:O9"/>
    <mergeCell ref="F11:G11"/>
    <mergeCell ref="A1:N1"/>
    <mergeCell ref="A2:N2"/>
    <mergeCell ref="A3:N3"/>
    <mergeCell ref="A5:L5"/>
    <mergeCell ref="A6:L6"/>
    <mergeCell ref="A8:A10"/>
    <mergeCell ref="B8:B10"/>
    <mergeCell ref="C8:C10"/>
    <mergeCell ref="D8:H8"/>
    <mergeCell ref="I8:O8"/>
    <mergeCell ref="A21:A22"/>
    <mergeCell ref="D9:D10"/>
    <mergeCell ref="F9:G9"/>
    <mergeCell ref="H9:H10"/>
    <mergeCell ref="I9:I10"/>
    <mergeCell ref="A13:A15"/>
    <mergeCell ref="B13:B15"/>
    <mergeCell ref="A16:A17"/>
    <mergeCell ref="A18:A20"/>
    <mergeCell ref="B18:B20"/>
    <mergeCell ref="A34:A37"/>
    <mergeCell ref="C34:C37"/>
    <mergeCell ref="A38:A40"/>
    <mergeCell ref="B38:B40"/>
    <mergeCell ref="A23:A25"/>
    <mergeCell ref="B23:B25"/>
    <mergeCell ref="A27:A29"/>
    <mergeCell ref="B27:B29"/>
    <mergeCell ref="A31:A33"/>
    <mergeCell ref="B31:B3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14</vt:i4>
      </vt:variant>
    </vt:vector>
  </HeadingPairs>
  <TitlesOfParts>
    <vt:vector size="14" baseType="lpstr">
      <vt:lpstr>№ 770 от 30.12.2015</vt:lpstr>
      <vt:lpstr>май 2016</vt:lpstr>
      <vt:lpstr>июнь 2016</vt:lpstr>
      <vt:lpstr>июль 2016</vt:lpstr>
      <vt:lpstr>август № 82</vt:lpstr>
      <vt:lpstr>сентябрь № 98</vt:lpstr>
      <vt:lpstr>ОКТЯБРЬ № 101</vt:lpstr>
      <vt:lpstr>№ 111 и № 113</vt:lpstr>
      <vt:lpstr> 183 от 23.07.17</vt:lpstr>
      <vt:lpstr>№ 203 от 26.09.2017</vt:lpstr>
      <vt:lpstr>№214 от 20.11.2017</vt:lpstr>
      <vt:lpstr>227 и 226</vt:lpstr>
      <vt:lpstr>258</vt:lpstr>
      <vt:lpstr>проект до 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Ковригина</dc:creator>
  <cp:lastModifiedBy>Alieva</cp:lastModifiedBy>
  <cp:lastPrinted>2019-01-09T13:02:03Z</cp:lastPrinted>
  <dcterms:created xsi:type="dcterms:W3CDTF">2014-08-04T11:56:29Z</dcterms:created>
  <dcterms:modified xsi:type="dcterms:W3CDTF">2019-01-09T13:06:17Z</dcterms:modified>
</cp:coreProperties>
</file>