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40" yWindow="195" windowWidth="14820" windowHeight="10965" activeTab="1"/>
  </bookViews>
  <sheets>
    <sheet name="Доходы" sheetId="2" r:id="rId1"/>
    <sheet name="Расходы" sheetId="3" r:id="rId2"/>
    <sheet name="Источники" sheetId="4" r:id="rId3"/>
    <sheet name="Сведения" sheetId="5" r:id="rId4"/>
  </sheets>
  <calcPr calcId="145621"/>
</workbook>
</file>

<file path=xl/calcChain.xml><?xml version="1.0" encoding="utf-8"?>
<calcChain xmlns="http://schemas.openxmlformats.org/spreadsheetml/2006/main">
  <c r="E18" i="4" l="1"/>
  <c r="E17" i="4"/>
  <c r="C450" i="3"/>
  <c r="D69" i="3"/>
  <c r="D67" i="3"/>
  <c r="D65" i="3"/>
  <c r="C65" i="3"/>
  <c r="D63" i="3"/>
  <c r="D58" i="3"/>
  <c r="C58" i="3"/>
  <c r="C378" i="3" l="1"/>
  <c r="E378" i="3" s="1"/>
  <c r="C40" i="3"/>
  <c r="C39" i="3" s="1"/>
  <c r="C68" i="3"/>
  <c r="E188" i="3"/>
  <c r="D371" i="3"/>
  <c r="C371" i="3"/>
  <c r="E374" i="3"/>
  <c r="E373" i="3" s="1"/>
  <c r="D373" i="3"/>
  <c r="C373" i="3"/>
  <c r="D377" i="3"/>
  <c r="C432" i="3"/>
  <c r="D432" i="3"/>
  <c r="E433" i="3"/>
  <c r="D435" i="3"/>
  <c r="C435" i="3"/>
  <c r="C451" i="3"/>
  <c r="C448" i="3"/>
  <c r="C458" i="3"/>
  <c r="D13" i="3"/>
  <c r="D27" i="3"/>
  <c r="C27" i="3"/>
  <c r="E29" i="3"/>
  <c r="D39" i="3"/>
  <c r="D41" i="3"/>
  <c r="C41" i="3"/>
  <c r="E42" i="3"/>
  <c r="E41" i="3" s="1"/>
  <c r="E45" i="3"/>
  <c r="E44" i="3" s="1"/>
  <c r="E43" i="3" s="1"/>
  <c r="D44" i="3"/>
  <c r="D43" i="3" s="1"/>
  <c r="C44" i="3"/>
  <c r="C43" i="3" s="1"/>
  <c r="E58" i="3"/>
  <c r="E59" i="3"/>
  <c r="E66" i="3"/>
  <c r="E65" i="3"/>
  <c r="E71" i="3"/>
  <c r="E161" i="3"/>
  <c r="D160" i="3"/>
  <c r="C160" i="3"/>
  <c r="D187" i="3"/>
  <c r="D209" i="3"/>
  <c r="C209" i="3"/>
  <c r="E211" i="3"/>
  <c r="D359" i="3"/>
  <c r="C359" i="3"/>
  <c r="D351" i="3"/>
  <c r="D350" i="3" s="1"/>
  <c r="C351" i="3"/>
  <c r="C350" i="3" s="1"/>
  <c r="D375" i="3"/>
  <c r="C375" i="3"/>
  <c r="E379" i="3"/>
  <c r="E376" i="3"/>
  <c r="E375" i="3" s="1"/>
  <c r="E436" i="3"/>
  <c r="C69" i="3"/>
  <c r="D17" i="3"/>
  <c r="E17" i="3" s="1"/>
  <c r="E18" i="3"/>
  <c r="C377" i="3" l="1"/>
  <c r="E68" i="3"/>
  <c r="C67" i="3"/>
  <c r="E67" i="3" s="1"/>
  <c r="C187" i="3"/>
  <c r="E187" i="3" s="1"/>
  <c r="E40" i="3"/>
  <c r="E39" i="3" s="1"/>
  <c r="D370" i="3"/>
  <c r="C370" i="3"/>
  <c r="C349" i="3" s="1"/>
  <c r="E432" i="3"/>
  <c r="E160" i="3"/>
  <c r="D159" i="3"/>
  <c r="E159" i="3" s="1"/>
  <c r="C213" i="3"/>
  <c r="D213" i="3"/>
  <c r="D349" i="3" l="1"/>
  <c r="E213" i="3"/>
  <c r="D17" i="4" l="1"/>
  <c r="D123" i="3"/>
  <c r="D163" i="3" l="1"/>
  <c r="D162" i="3" s="1"/>
  <c r="D76" i="3"/>
  <c r="C76" i="3"/>
  <c r="D296" i="3"/>
  <c r="D295" i="3" s="1"/>
  <c r="C296" i="3"/>
  <c r="D173" i="3"/>
  <c r="D172" i="3" s="1"/>
  <c r="C173" i="3"/>
  <c r="C172" i="3" s="1"/>
  <c r="C13" i="3"/>
  <c r="D15" i="3"/>
  <c r="D12" i="3" s="1"/>
  <c r="C15" i="3"/>
  <c r="D20" i="3"/>
  <c r="D19" i="3" s="1"/>
  <c r="C20" i="3"/>
  <c r="C19" i="3" s="1"/>
  <c r="D23" i="3"/>
  <c r="D22" i="3" s="1"/>
  <c r="C23" i="3"/>
  <c r="C22" i="3" s="1"/>
  <c r="D31" i="3"/>
  <c r="C31" i="3"/>
  <c r="D33" i="3"/>
  <c r="C33" i="3"/>
  <c r="D35" i="3"/>
  <c r="C35" i="3"/>
  <c r="D37" i="3"/>
  <c r="C37" i="3"/>
  <c r="D48" i="3"/>
  <c r="C48" i="3"/>
  <c r="D50" i="3"/>
  <c r="C50" i="3"/>
  <c r="D52" i="3"/>
  <c r="C52" i="3"/>
  <c r="D55" i="3"/>
  <c r="C55" i="3"/>
  <c r="D60" i="3"/>
  <c r="C60" i="3"/>
  <c r="C63" i="3"/>
  <c r="D72" i="3"/>
  <c r="D62" i="3" s="1"/>
  <c r="C72" i="3"/>
  <c r="D79" i="3"/>
  <c r="C79" i="3"/>
  <c r="D81" i="3"/>
  <c r="C81" i="3"/>
  <c r="D83" i="3"/>
  <c r="C83" i="3"/>
  <c r="D86" i="3"/>
  <c r="C86" i="3"/>
  <c r="D89" i="3"/>
  <c r="C89" i="3"/>
  <c r="D91" i="3"/>
  <c r="C91" i="3"/>
  <c r="D93" i="3"/>
  <c r="C93" i="3"/>
  <c r="D95" i="3"/>
  <c r="C95" i="3"/>
  <c r="D97" i="3"/>
  <c r="C97" i="3"/>
  <c r="D100" i="3"/>
  <c r="C100" i="3"/>
  <c r="D102" i="3"/>
  <c r="C102" i="3"/>
  <c r="D104" i="3"/>
  <c r="C104" i="3"/>
  <c r="D106" i="3"/>
  <c r="C106" i="3"/>
  <c r="D109" i="3"/>
  <c r="C109" i="3"/>
  <c r="D111" i="3"/>
  <c r="C111" i="3"/>
  <c r="D114" i="3"/>
  <c r="D113" i="3" s="1"/>
  <c r="C114" i="3"/>
  <c r="C113" i="3" s="1"/>
  <c r="D118" i="3"/>
  <c r="D117" i="3" s="1"/>
  <c r="C118" i="3"/>
  <c r="C117" i="3" s="1"/>
  <c r="D121" i="3"/>
  <c r="C121" i="3"/>
  <c r="C123" i="3"/>
  <c r="D125" i="3"/>
  <c r="C125" i="3"/>
  <c r="D127" i="3"/>
  <c r="C127" i="3"/>
  <c r="D129" i="3"/>
  <c r="C129" i="3"/>
  <c r="D132" i="3"/>
  <c r="D131" i="3" s="1"/>
  <c r="C132" i="3"/>
  <c r="C131" i="3" s="1"/>
  <c r="D135" i="3"/>
  <c r="C135" i="3"/>
  <c r="D137" i="3"/>
  <c r="C137" i="3"/>
  <c r="D139" i="3"/>
  <c r="C139" i="3"/>
  <c r="D141" i="3"/>
  <c r="C141" i="3"/>
  <c r="D143" i="3"/>
  <c r="C143" i="3"/>
  <c r="D145" i="3"/>
  <c r="C145" i="3"/>
  <c r="D148" i="3"/>
  <c r="D147" i="3" s="1"/>
  <c r="C148" i="3"/>
  <c r="C147" i="3" s="1"/>
  <c r="D151" i="3"/>
  <c r="D150" i="3" s="1"/>
  <c r="C151" i="3"/>
  <c r="C150" i="3" s="1"/>
  <c r="D154" i="3"/>
  <c r="C154" i="3"/>
  <c r="D156" i="3"/>
  <c r="C156" i="3"/>
  <c r="C163" i="3"/>
  <c r="C162" i="3" s="1"/>
  <c r="D166" i="3"/>
  <c r="D165" i="3" s="1"/>
  <c r="C166" i="3"/>
  <c r="C165" i="3" s="1"/>
  <c r="D169" i="3"/>
  <c r="D168" i="3" s="1"/>
  <c r="C169" i="3"/>
  <c r="C168" i="3" s="1"/>
  <c r="D175" i="3"/>
  <c r="C175" i="3"/>
  <c r="D178" i="3"/>
  <c r="D177" i="3" s="1"/>
  <c r="C178" i="3"/>
  <c r="C177" i="3" s="1"/>
  <c r="D181" i="3"/>
  <c r="D180" i="3" s="1"/>
  <c r="C181" i="3"/>
  <c r="C180" i="3" s="1"/>
  <c r="D184" i="3"/>
  <c r="D183" i="3" s="1"/>
  <c r="C184" i="3"/>
  <c r="C183" i="3" s="1"/>
  <c r="D189" i="3"/>
  <c r="D186" i="3" s="1"/>
  <c r="C189" i="3"/>
  <c r="C186" i="3" s="1"/>
  <c r="D193" i="3"/>
  <c r="D192" i="3" s="1"/>
  <c r="C193" i="3"/>
  <c r="C192" i="3" s="1"/>
  <c r="D197" i="3"/>
  <c r="D196" i="3" s="1"/>
  <c r="C197" i="3"/>
  <c r="C196" i="3" s="1"/>
  <c r="D200" i="3"/>
  <c r="D199" i="3" s="1"/>
  <c r="C200" i="3"/>
  <c r="C199" i="3" s="1"/>
  <c r="D203" i="3"/>
  <c r="D202" i="3" s="1"/>
  <c r="C203" i="3"/>
  <c r="D206" i="3"/>
  <c r="C206" i="3"/>
  <c r="D208" i="3"/>
  <c r="C208" i="3"/>
  <c r="D215" i="3"/>
  <c r="D212" i="3" s="1"/>
  <c r="C215" i="3"/>
  <c r="C212" i="3" s="1"/>
  <c r="D219" i="3"/>
  <c r="C219" i="3"/>
  <c r="D221" i="3"/>
  <c r="C221" i="3"/>
  <c r="D223" i="3"/>
  <c r="C223" i="3"/>
  <c r="D225" i="3"/>
  <c r="C225" i="3"/>
  <c r="D229" i="3"/>
  <c r="D228" i="3" s="1"/>
  <c r="C229" i="3"/>
  <c r="C228" i="3" s="1"/>
  <c r="D232" i="3"/>
  <c r="D231" i="3" s="1"/>
  <c r="C232" i="3"/>
  <c r="C231" i="3" s="1"/>
  <c r="D236" i="3"/>
  <c r="D235" i="3" s="1"/>
  <c r="C236" i="3"/>
  <c r="D238" i="3"/>
  <c r="C238" i="3"/>
  <c r="D241" i="3"/>
  <c r="C241" i="3"/>
  <c r="D243" i="3"/>
  <c r="C243" i="3"/>
  <c r="D245" i="3"/>
  <c r="C245" i="3"/>
  <c r="D249" i="3"/>
  <c r="C249" i="3"/>
  <c r="D251" i="3"/>
  <c r="C251" i="3"/>
  <c r="D253" i="3"/>
  <c r="C253" i="3"/>
  <c r="D256" i="3"/>
  <c r="C256" i="3"/>
  <c r="D258" i="3"/>
  <c r="C258" i="3"/>
  <c r="D262" i="3"/>
  <c r="C262" i="3"/>
  <c r="D264" i="3"/>
  <c r="C264" i="3"/>
  <c r="D267" i="3"/>
  <c r="C267" i="3"/>
  <c r="D269" i="3"/>
  <c r="C269" i="3"/>
  <c r="D272" i="3"/>
  <c r="D271" i="3" s="1"/>
  <c r="C272" i="3"/>
  <c r="C271" i="3" s="1"/>
  <c r="D276" i="3"/>
  <c r="D275" i="3" s="1"/>
  <c r="D274" i="3" s="1"/>
  <c r="C276" i="3"/>
  <c r="C275" i="3" s="1"/>
  <c r="C274" i="3" s="1"/>
  <c r="D280" i="3"/>
  <c r="D279" i="3" s="1"/>
  <c r="C280" i="3"/>
  <c r="C279" i="3" s="1"/>
  <c r="D283" i="3"/>
  <c r="C283" i="3"/>
  <c r="D285" i="3"/>
  <c r="C285" i="3"/>
  <c r="D287" i="3"/>
  <c r="C287" i="3"/>
  <c r="D289" i="3"/>
  <c r="C289" i="3"/>
  <c r="D293" i="3"/>
  <c r="D292" i="3" s="1"/>
  <c r="C293" i="3"/>
  <c r="C292" i="3" s="1"/>
  <c r="C295" i="3"/>
  <c r="D300" i="3"/>
  <c r="C300" i="3"/>
  <c r="D302" i="3"/>
  <c r="C302" i="3"/>
  <c r="D305" i="3"/>
  <c r="C305" i="3"/>
  <c r="D307" i="3"/>
  <c r="C307" i="3"/>
  <c r="D310" i="3"/>
  <c r="C310" i="3"/>
  <c r="D312" i="3"/>
  <c r="C312" i="3"/>
  <c r="D314" i="3"/>
  <c r="C314" i="3"/>
  <c r="D316" i="3"/>
  <c r="C316" i="3"/>
  <c r="D318" i="3"/>
  <c r="C318" i="3"/>
  <c r="D321" i="3"/>
  <c r="D320" i="3" s="1"/>
  <c r="C321" i="3"/>
  <c r="C320" i="3" s="1"/>
  <c r="D325" i="3"/>
  <c r="D324" i="3" s="1"/>
  <c r="D323" i="3" s="1"/>
  <c r="C325" i="3"/>
  <c r="C324" i="3" s="1"/>
  <c r="C323" i="3" s="1"/>
  <c r="D329" i="3"/>
  <c r="D328" i="3" s="1"/>
  <c r="D327" i="3" s="1"/>
  <c r="C329" i="3"/>
  <c r="C328" i="3" s="1"/>
  <c r="C327" i="3" s="1"/>
  <c r="D333" i="3"/>
  <c r="C333" i="3"/>
  <c r="D335" i="3"/>
  <c r="C335" i="3"/>
  <c r="D337" i="3"/>
  <c r="C337" i="3"/>
  <c r="D341" i="3"/>
  <c r="D340" i="3" s="1"/>
  <c r="C341" i="3"/>
  <c r="C340" i="3" s="1"/>
  <c r="D344" i="3"/>
  <c r="C344" i="3"/>
  <c r="C343" i="3" s="1"/>
  <c r="D347" i="3"/>
  <c r="D346" i="3" s="1"/>
  <c r="C347" i="3"/>
  <c r="C346" i="3" s="1"/>
  <c r="D353" i="3"/>
  <c r="C353" i="3"/>
  <c r="D355" i="3"/>
  <c r="C355" i="3"/>
  <c r="D357" i="3"/>
  <c r="C357" i="3"/>
  <c r="D360" i="3"/>
  <c r="C360" i="3"/>
  <c r="D362" i="3"/>
  <c r="C362" i="3"/>
  <c r="D364" i="3"/>
  <c r="C364" i="3"/>
  <c r="D366" i="3"/>
  <c r="C366" i="3"/>
  <c r="D368" i="3"/>
  <c r="C368" i="3"/>
  <c r="D382" i="3"/>
  <c r="D381" i="3" s="1"/>
  <c r="C382" i="3"/>
  <c r="C381" i="3" s="1"/>
  <c r="E377" i="3" s="1"/>
  <c r="D385" i="3"/>
  <c r="D384" i="3" s="1"/>
  <c r="C385" i="3"/>
  <c r="C384" i="3" s="1"/>
  <c r="D389" i="3"/>
  <c r="C389" i="3"/>
  <c r="D391" i="3"/>
  <c r="C391" i="3"/>
  <c r="D393" i="3"/>
  <c r="C393" i="3"/>
  <c r="D397" i="3"/>
  <c r="D396" i="3" s="1"/>
  <c r="C397" i="3"/>
  <c r="C396" i="3" s="1"/>
  <c r="D400" i="3"/>
  <c r="D399" i="3" s="1"/>
  <c r="C400" i="3"/>
  <c r="C399" i="3" s="1"/>
  <c r="D404" i="3"/>
  <c r="D403" i="3" s="1"/>
  <c r="D402" i="3" s="1"/>
  <c r="C404" i="3"/>
  <c r="C403" i="3" s="1"/>
  <c r="C402" i="3" s="1"/>
  <c r="D408" i="3"/>
  <c r="D407" i="3" s="1"/>
  <c r="D406" i="3" s="1"/>
  <c r="C408" i="3"/>
  <c r="C407" i="3" s="1"/>
  <c r="C406" i="3" s="1"/>
  <c r="E413" i="3"/>
  <c r="D412" i="3"/>
  <c r="D411" i="3" s="1"/>
  <c r="D410" i="3" s="1"/>
  <c r="C412" i="3"/>
  <c r="C411" i="3" s="1"/>
  <c r="C410" i="3" s="1"/>
  <c r="D416" i="3"/>
  <c r="D415" i="3" s="1"/>
  <c r="D414" i="3" s="1"/>
  <c r="C416" i="3"/>
  <c r="C415" i="3" s="1"/>
  <c r="C414" i="3" s="1"/>
  <c r="E421" i="3"/>
  <c r="D420" i="3"/>
  <c r="D419" i="3" s="1"/>
  <c r="D418" i="3" s="1"/>
  <c r="C420" i="3"/>
  <c r="C419" i="3" s="1"/>
  <c r="C418" i="3" s="1"/>
  <c r="E425" i="3"/>
  <c r="D424" i="3"/>
  <c r="D423" i="3" s="1"/>
  <c r="D422" i="3" s="1"/>
  <c r="C424" i="3"/>
  <c r="C423" i="3" s="1"/>
  <c r="C422" i="3" s="1"/>
  <c r="E429" i="3"/>
  <c r="E431" i="3"/>
  <c r="D428" i="3"/>
  <c r="C428" i="3"/>
  <c r="D430" i="3"/>
  <c r="C430" i="3"/>
  <c r="D434" i="3"/>
  <c r="C434" i="3"/>
  <c r="E440" i="3"/>
  <c r="D439" i="3"/>
  <c r="D438" i="3" s="1"/>
  <c r="D437" i="3" s="1"/>
  <c r="C439" i="3"/>
  <c r="C438" i="3" s="1"/>
  <c r="C437" i="3" s="1"/>
  <c r="E462" i="3"/>
  <c r="E461" i="3"/>
  <c r="E460" i="3"/>
  <c r="E459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D442" i="3"/>
  <c r="D441" i="3" s="1"/>
  <c r="E458" i="3"/>
  <c r="E90" i="3"/>
  <c r="D24" i="2"/>
  <c r="C24" i="2"/>
  <c r="E26" i="2"/>
  <c r="D59" i="2"/>
  <c r="E35" i="2"/>
  <c r="D30" i="2"/>
  <c r="D21" i="2"/>
  <c r="C12" i="3" l="1"/>
  <c r="C11" i="3" s="1"/>
  <c r="C62" i="3"/>
  <c r="D11" i="3"/>
  <c r="C235" i="3"/>
  <c r="C202" i="3"/>
  <c r="C195" i="3" s="1"/>
  <c r="C26" i="3"/>
  <c r="C25" i="3" s="1"/>
  <c r="D395" i="3"/>
  <c r="C427" i="3"/>
  <c r="C426" i="3" s="1"/>
  <c r="D427" i="3"/>
  <c r="D343" i="3"/>
  <c r="D339" i="3" s="1"/>
  <c r="C158" i="3"/>
  <c r="C47" i="3"/>
  <c r="D158" i="3"/>
  <c r="D108" i="3"/>
  <c r="E91" i="3"/>
  <c r="C108" i="3"/>
  <c r="E212" i="3"/>
  <c r="D26" i="3"/>
  <c r="D25" i="3" s="1"/>
  <c r="C153" i="3"/>
  <c r="D85" i="3"/>
  <c r="C309" i="3"/>
  <c r="C171" i="3"/>
  <c r="D47" i="3"/>
  <c r="D261" i="3"/>
  <c r="D153" i="3"/>
  <c r="C99" i="3"/>
  <c r="D134" i="3"/>
  <c r="C85" i="3"/>
  <c r="C75" i="3"/>
  <c r="D255" i="3"/>
  <c r="C134" i="3"/>
  <c r="C120" i="3"/>
  <c r="D120" i="3"/>
  <c r="D99" i="3"/>
  <c r="D75" i="3"/>
  <c r="C291" i="3"/>
  <c r="D291" i="3"/>
  <c r="D171" i="3"/>
  <c r="D309" i="3"/>
  <c r="C299" i="3"/>
  <c r="C282" i="3"/>
  <c r="C278" i="3" s="1"/>
  <c r="D218" i="3"/>
  <c r="D217" i="3" s="1"/>
  <c r="E437" i="3"/>
  <c r="E430" i="3"/>
  <c r="C332" i="3"/>
  <c r="C331" i="3" s="1"/>
  <c r="C266" i="3"/>
  <c r="C248" i="3"/>
  <c r="D195" i="3"/>
  <c r="E439" i="3"/>
  <c r="C380" i="3"/>
  <c r="D282" i="3"/>
  <c r="D278" i="3" s="1"/>
  <c r="C339" i="3"/>
  <c r="D380" i="3"/>
  <c r="D299" i="3"/>
  <c r="C261" i="3"/>
  <c r="C255" i="3"/>
  <c r="C240" i="3"/>
  <c r="D332" i="3"/>
  <c r="D331" i="3" s="1"/>
  <c r="D266" i="3"/>
  <c r="D248" i="3"/>
  <c r="D240" i="3"/>
  <c r="C218" i="3"/>
  <c r="C217" i="3" s="1"/>
  <c r="C227" i="3"/>
  <c r="C442" i="3"/>
  <c r="C441" i="3" s="1"/>
  <c r="C388" i="3"/>
  <c r="C387" i="3" s="1"/>
  <c r="E428" i="3"/>
  <c r="C395" i="3"/>
  <c r="D388" i="3"/>
  <c r="D387" i="3" s="1"/>
  <c r="D227" i="3"/>
  <c r="E422" i="3"/>
  <c r="E438" i="3"/>
  <c r="E424" i="3"/>
  <c r="E423" i="3"/>
  <c r="E84" i="3"/>
  <c r="E11" i="4"/>
  <c r="E109" i="3"/>
  <c r="E435" i="3"/>
  <c r="E434" i="3"/>
  <c r="E420" i="3"/>
  <c r="E419" i="3"/>
  <c r="E418" i="3"/>
  <c r="E417" i="3"/>
  <c r="E416" i="3"/>
  <c r="E415" i="3"/>
  <c r="E414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4" i="3"/>
  <c r="E393" i="3"/>
  <c r="E392" i="3"/>
  <c r="E391" i="3"/>
  <c r="E390" i="3"/>
  <c r="E389" i="3"/>
  <c r="E386" i="3"/>
  <c r="E385" i="3"/>
  <c r="E384" i="3"/>
  <c r="E383" i="3"/>
  <c r="E382" i="3"/>
  <c r="E381" i="3"/>
  <c r="E372" i="3"/>
  <c r="E371" i="3"/>
  <c r="E369" i="3"/>
  <c r="E368" i="3"/>
  <c r="E367" i="3"/>
  <c r="E366" i="3"/>
  <c r="E365" i="3"/>
  <c r="E364" i="3"/>
  <c r="E363" i="3"/>
  <c r="E362" i="3"/>
  <c r="E361" i="3"/>
  <c r="E360" i="3"/>
  <c r="E358" i="3"/>
  <c r="E357" i="3"/>
  <c r="E356" i="3"/>
  <c r="E355" i="3"/>
  <c r="E354" i="3"/>
  <c r="E353" i="3"/>
  <c r="E352" i="3"/>
  <c r="E351" i="3"/>
  <c r="E348" i="3"/>
  <c r="E347" i="3"/>
  <c r="E346" i="3"/>
  <c r="E345" i="3"/>
  <c r="E344" i="3"/>
  <c r="E342" i="3"/>
  <c r="E341" i="3"/>
  <c r="E340" i="3"/>
  <c r="E338" i="3"/>
  <c r="E337" i="3"/>
  <c r="E336" i="3"/>
  <c r="E335" i="3"/>
  <c r="E334" i="3"/>
  <c r="E333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8" i="3"/>
  <c r="E307" i="3"/>
  <c r="E306" i="3"/>
  <c r="E305" i="3"/>
  <c r="E304" i="3"/>
  <c r="E303" i="3"/>
  <c r="E302" i="3"/>
  <c r="E301" i="3"/>
  <c r="E300" i="3"/>
  <c r="E297" i="3"/>
  <c r="E296" i="3"/>
  <c r="E295" i="3"/>
  <c r="E294" i="3"/>
  <c r="E293" i="3"/>
  <c r="E292" i="3"/>
  <c r="E290" i="3"/>
  <c r="E289" i="3"/>
  <c r="E288" i="3"/>
  <c r="E287" i="3"/>
  <c r="E286" i="3"/>
  <c r="E285" i="3"/>
  <c r="E284" i="3"/>
  <c r="E283" i="3"/>
  <c r="E281" i="3"/>
  <c r="E280" i="3"/>
  <c r="E279" i="3"/>
  <c r="E277" i="3"/>
  <c r="E276" i="3"/>
  <c r="E275" i="3"/>
  <c r="E274" i="3"/>
  <c r="E273" i="3"/>
  <c r="E272" i="3"/>
  <c r="E271" i="3"/>
  <c r="E270" i="3"/>
  <c r="E269" i="3"/>
  <c r="E268" i="3"/>
  <c r="E267" i="3"/>
  <c r="E265" i="3"/>
  <c r="E264" i="3"/>
  <c r="E263" i="3"/>
  <c r="E262" i="3"/>
  <c r="E259" i="3"/>
  <c r="E258" i="3"/>
  <c r="E257" i="3"/>
  <c r="E256" i="3"/>
  <c r="E254" i="3"/>
  <c r="E253" i="3"/>
  <c r="E252" i="3"/>
  <c r="E251" i="3"/>
  <c r="E250" i="3"/>
  <c r="E249" i="3"/>
  <c r="E246" i="3"/>
  <c r="E245" i="3"/>
  <c r="E244" i="3"/>
  <c r="E243" i="3"/>
  <c r="E242" i="3"/>
  <c r="E241" i="3"/>
  <c r="E239" i="3"/>
  <c r="E238" i="3"/>
  <c r="E237" i="3"/>
  <c r="E236" i="3"/>
  <c r="E233" i="3"/>
  <c r="E232" i="3"/>
  <c r="E231" i="3"/>
  <c r="E230" i="3"/>
  <c r="E229" i="3"/>
  <c r="E228" i="3"/>
  <c r="E226" i="3"/>
  <c r="E225" i="3"/>
  <c r="E224" i="3"/>
  <c r="E223" i="3"/>
  <c r="E222" i="3"/>
  <c r="E221" i="3"/>
  <c r="E220" i="3"/>
  <c r="E219" i="3"/>
  <c r="E216" i="3"/>
  <c r="E215" i="3"/>
  <c r="E214" i="3"/>
  <c r="E210" i="3"/>
  <c r="E209" i="3"/>
  <c r="E208" i="3"/>
  <c r="E207" i="3"/>
  <c r="E206" i="3"/>
  <c r="E205" i="3"/>
  <c r="E204" i="3"/>
  <c r="D12" i="2"/>
  <c r="D50" i="2"/>
  <c r="C50" i="2"/>
  <c r="E52" i="2"/>
  <c r="C12" i="2"/>
  <c r="D14" i="2"/>
  <c r="C14" i="2"/>
  <c r="C21" i="2"/>
  <c r="E22" i="2"/>
  <c r="D38" i="2"/>
  <c r="C38" i="2"/>
  <c r="E45" i="2"/>
  <c r="E343" i="3" l="1"/>
  <c r="E299" i="3"/>
  <c r="E261" i="3"/>
  <c r="E331" i="3"/>
  <c r="E217" i="3"/>
  <c r="D116" i="3"/>
  <c r="E441" i="3"/>
  <c r="F442" i="3"/>
  <c r="D260" i="3"/>
  <c r="C116" i="3"/>
  <c r="E235" i="3"/>
  <c r="D74" i="3"/>
  <c r="E370" i="3"/>
  <c r="C298" i="3"/>
  <c r="E291" i="3"/>
  <c r="C74" i="3"/>
  <c r="D247" i="3"/>
  <c r="C247" i="3"/>
  <c r="E309" i="3"/>
  <c r="E25" i="3"/>
  <c r="E266" i="3"/>
  <c r="D234" i="3"/>
  <c r="E339" i="3"/>
  <c r="E282" i="3"/>
  <c r="E85" i="3"/>
  <c r="E26" i="3"/>
  <c r="E255" i="3"/>
  <c r="E395" i="3"/>
  <c r="C260" i="3"/>
  <c r="E260" i="3" s="1"/>
  <c r="E227" i="3"/>
  <c r="C46" i="3"/>
  <c r="D46" i="3"/>
  <c r="D10" i="3" s="1"/>
  <c r="E359" i="3"/>
  <c r="E350" i="3"/>
  <c r="E278" i="3"/>
  <c r="E380" i="3"/>
  <c r="E388" i="3"/>
  <c r="D298" i="3"/>
  <c r="E387" i="3"/>
  <c r="C234" i="3"/>
  <c r="E218" i="3"/>
  <c r="E240" i="3"/>
  <c r="E248" i="3"/>
  <c r="E332" i="3"/>
  <c r="E396" i="3"/>
  <c r="E442" i="3"/>
  <c r="D426" i="3"/>
  <c r="E426" i="3" s="1"/>
  <c r="E427" i="3"/>
  <c r="E50" i="2"/>
  <c r="B10" i="5"/>
  <c r="E198" i="3"/>
  <c r="E247" i="3" l="1"/>
  <c r="E234" i="3"/>
  <c r="E298" i="3"/>
  <c r="C10" i="3"/>
  <c r="E349" i="3"/>
  <c r="E105" i="3"/>
  <c r="D61" i="2"/>
  <c r="C61" i="2"/>
  <c r="C59" i="2"/>
  <c r="D54" i="2"/>
  <c r="C54" i="2"/>
  <c r="E42" i="2"/>
  <c r="D34" i="2"/>
  <c r="C34" i="2"/>
  <c r="D32" i="2"/>
  <c r="C32" i="2"/>
  <c r="C30" i="2"/>
  <c r="D27" i="2"/>
  <c r="C27" i="2"/>
  <c r="D16" i="2"/>
  <c r="C16" i="2"/>
  <c r="D18" i="4" l="1"/>
  <c r="D11" i="4" s="1"/>
  <c r="F11" i="4" s="1"/>
  <c r="D53" i="2"/>
  <c r="D11" i="2"/>
  <c r="C11" i="2"/>
  <c r="C53" i="2"/>
  <c r="E30" i="3"/>
  <c r="C10" i="5"/>
  <c r="F17" i="4"/>
  <c r="E203" i="3"/>
  <c r="E202" i="3"/>
  <c r="E201" i="3"/>
  <c r="E200" i="3"/>
  <c r="E199" i="3"/>
  <c r="E197" i="3"/>
  <c r="E196" i="3"/>
  <c r="E195" i="3"/>
  <c r="E194" i="3"/>
  <c r="E193" i="3"/>
  <c r="E192" i="3"/>
  <c r="E191" i="3"/>
  <c r="E190" i="3"/>
  <c r="E189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8" i="3"/>
  <c r="E107" i="3"/>
  <c r="E106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89" i="3"/>
  <c r="E88" i="3"/>
  <c r="E87" i="3"/>
  <c r="E86" i="3"/>
  <c r="E83" i="3"/>
  <c r="E82" i="3"/>
  <c r="E81" i="3"/>
  <c r="E80" i="3"/>
  <c r="E79" i="3"/>
  <c r="E78" i="3"/>
  <c r="E77" i="3"/>
  <c r="E76" i="3"/>
  <c r="E75" i="3"/>
  <c r="E74" i="3"/>
  <c r="E73" i="3"/>
  <c r="E72" i="3"/>
  <c r="E70" i="3"/>
  <c r="E69" i="3"/>
  <c r="E64" i="3"/>
  <c r="E63" i="3"/>
  <c r="E62" i="3"/>
  <c r="E61" i="3"/>
  <c r="E60" i="3"/>
  <c r="E57" i="3"/>
  <c r="E56" i="3"/>
  <c r="E55" i="3"/>
  <c r="E54" i="3"/>
  <c r="E53" i="3"/>
  <c r="E52" i="3"/>
  <c r="E51" i="3"/>
  <c r="E50" i="3"/>
  <c r="E49" i="3"/>
  <c r="E48" i="3"/>
  <c r="E47" i="3"/>
  <c r="E46" i="3"/>
  <c r="E38" i="3"/>
  <c r="E37" i="3"/>
  <c r="E36" i="3"/>
  <c r="E35" i="3"/>
  <c r="E34" i="3"/>
  <c r="E33" i="3"/>
  <c r="E32" i="3"/>
  <c r="E31" i="3"/>
  <c r="E28" i="3"/>
  <c r="E27" i="3"/>
  <c r="E24" i="3"/>
  <c r="E23" i="3"/>
  <c r="E22" i="3"/>
  <c r="E21" i="3"/>
  <c r="E20" i="3"/>
  <c r="E19" i="3"/>
  <c r="E16" i="3"/>
  <c r="E15" i="3"/>
  <c r="E14" i="3"/>
  <c r="E13" i="3"/>
  <c r="E12" i="3"/>
  <c r="E11" i="3"/>
  <c r="E10" i="3"/>
  <c r="E58" i="2"/>
  <c r="E57" i="2"/>
  <c r="E56" i="2"/>
  <c r="E55" i="2"/>
  <c r="E54" i="2"/>
  <c r="E49" i="2"/>
  <c r="E48" i="2"/>
  <c r="E47" i="2"/>
  <c r="E46" i="2"/>
  <c r="E44" i="2"/>
  <c r="E43" i="2"/>
  <c r="E41" i="2"/>
  <c r="E40" i="2"/>
  <c r="E39" i="2"/>
  <c r="E38" i="2"/>
  <c r="E37" i="2"/>
  <c r="E34" i="2"/>
  <c r="E33" i="2"/>
  <c r="E32" i="2"/>
  <c r="E31" i="2"/>
  <c r="E30" i="2"/>
  <c r="E29" i="2"/>
  <c r="E28" i="2"/>
  <c r="E27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F18" i="4" l="1"/>
  <c r="C10" i="2"/>
  <c r="E53" i="2"/>
  <c r="D10" i="2"/>
  <c r="E11" i="2"/>
  <c r="B21" i="5"/>
  <c r="B33" i="5" s="1"/>
  <c r="B35" i="5" s="1"/>
  <c r="C21" i="5"/>
  <c r="C33" i="5" s="1"/>
  <c r="C34" i="5" s="1"/>
  <c r="E10" i="2" l="1"/>
  <c r="B34" i="5"/>
  <c r="C35" i="5"/>
</calcChain>
</file>

<file path=xl/sharedStrings.xml><?xml version="1.0" encoding="utf-8"?>
<sst xmlns="http://schemas.openxmlformats.org/spreadsheetml/2006/main" count="1110" uniqueCount="785">
  <si>
    <t>Единица измерения руб.</t>
  </si>
  <si>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</si>
  <si>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</si>
  <si>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</si>
  <si>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</si>
  <si>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</si>
  <si>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</si>
  <si>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</si>
  <si>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</si>
  <si>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</si>
  <si>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</si>
  <si>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</si>
  <si>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</si>
  <si>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</si>
  <si>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</si>
  <si>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</si>
  <si>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</si>
  <si>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</si>
  <si>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</si>
  <si>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</si>
  <si>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</si>
  <si>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</si>
  <si>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</si>
  <si>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</si>
  <si>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</si>
  <si>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</si>
  <si>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</si>
  <si>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</si>
  <si>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</si>
  <si>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</si>
  <si>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</si>
  <si>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</si>
  <si>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</si>
  <si>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</si>
  <si>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</si>
  <si>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</si>
  <si>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</si>
  <si>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</si>
  <si>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</si>
  <si>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</si>
  <si>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</si>
  <si>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</si>
  <si>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</si>
  <si>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(РАБОТ)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</si>
  <si>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</si>
  <si>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</si>
  <si>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</si>
  <si>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</si>
  <si>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</si>
  <si>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</si>
  <si>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</si>
  <si>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</si>
  <si>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1 16 00 000 00 0000 000</t>
  </si>
  <si>
    <t>ШТРАФЫ, САНКЦИИ, ВОЗМЕЩЕНИЕ УЩЕРБА</t>
  </si>
  <si>
    <t>1 16 03 000 00 0000 140</t>
  </si>
  <si>
    <t>Денежные взыскания (штрафы) за нарушение законодательства о налогах и сборах</t>
  </si>
  <si>
    <t>1 16 08 000 01 0000 140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</si>
  <si>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</si>
  <si>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1 16 25 000 00 0000 140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</si>
  <si>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</si>
  <si>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1 16 28 000 01 0000 140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</si>
  <si>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</si>
  <si>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1 16 30 000 01 0000 140</t>
  </si>
  <si>
    <t>Денежные взыскания (штрафы) за правонарушения в области дорожного движения</t>
  </si>
  <si>
    <t>1 16 33 000 00 0000 140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</si>
  <si>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</si>
  <si>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1 16 35 000 00 0000 140</t>
  </si>
  <si>
    <t>Суммы по искам о возмещении вреда, причиненного окружающей среде</t>
  </si>
  <si>
    <t>1 16 43 000 01 0000 140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</si>
  <si>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</si>
  <si>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1 16 90 000 00 0000 140</t>
  </si>
  <si>
    <t>Прочие поступления от денежных взысканий (штрафов) и иных сумм в возмещение ущерба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</si>
  <si>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</si>
  <si>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</si>
  <si>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</si>
  <si>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</si>
  <si>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</si>
  <si>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</si>
  <si>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</si>
  <si>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</si>
  <si>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</si>
  <si>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</si>
  <si>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</si>
  <si>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</si>
  <si>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</si>
  <si>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</si>
  <si>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</t>
  </si>
  <si>
    <t>к Постановлению администрации</t>
  </si>
  <si>
    <t>МР "Княжпогостский"</t>
  </si>
  <si>
    <t>Процент исполнения</t>
  </si>
  <si>
    <t>КЦСР</t>
  </si>
  <si>
    <t>Наименование КЦСР</t>
  </si>
  <si>
    <t>"Развитие экономики в Княжпогостском районе"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</si>
  <si>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</si>
  <si>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«Развитие лесного хозяйства на территории муниципального района «Княжпогостский»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</si>
  <si>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</si>
  <si>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Муниципальная программа "Развитие дорожной и транспортной системы в Княжпогостском районе"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</si>
  <si>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</si>
  <si>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"Содержание автомобильных дорог общего пользования местного значения"</t>
  </si>
  <si>
    <t>Содержание автомобильных дорог общего пользования местного значения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</si>
  <si>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</si>
  <si>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</si>
  <si>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</si>
  <si>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"Создание условий для обеспечения населения доступным и комфортным жильем"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</si>
  <si>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</si>
  <si>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</si>
  <si>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</si>
  <si>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</si>
  <si>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</si>
  <si>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Снос аварийных домов</t>
  </si>
  <si>
    <t>Приобретение, строительство муниципального жилищного фонда</t>
  </si>
  <si>
    <t>Подпрограмма "Обеспечение населения качественными жилищно-коммунальными услугами"</t>
  </si>
  <si>
    <t>Оплата коммунальных услуг по муниципальному жилищному фонду</t>
  </si>
  <si>
    <t>Модернизация и ремонт коммунальных систем инженерной инфраструктуры и другого имущества</t>
  </si>
  <si>
    <t>Содержание объектов муниципальной собственности</t>
  </si>
  <si>
    <t>Субсидии на поддержку муниципальных программ формирования современной городской среды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</si>
  <si>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</si>
  <si>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</si>
  <si>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</si>
  <si>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</si>
  <si>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</si>
  <si>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</si>
  <si>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</si>
  <si>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</si>
  <si>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</si>
  <si>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Выполнение противопожарных мероприятий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</si>
  <si>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</si>
  <si>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Подпрограмма "Дети и молодежь Княжпогостского района"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</si>
  <si>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</si>
  <si>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Содействие трудоустройству и временной занятости молодежи</t>
  </si>
  <si>
    <t>Подпрограмма "Организация оздоровления и отдыха детей Княжпогостского района"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</si>
  <si>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</si>
  <si>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</si>
  <si>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</si>
  <si>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</si>
  <si>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</si>
  <si>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</si>
  <si>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</si>
  <si>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</si>
  <si>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</si>
  <si>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Выполнение муниципального задания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</si>
  <si>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</si>
  <si>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</si>
  <si>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</si>
  <si>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Выполнение муниципального задания (учреждения культуры)</t>
  </si>
  <si>
    <t>Проведение культурно-досуговых мероприятий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</si>
  <si>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</si>
  <si>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</si>
  <si>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</si>
  <si>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</si>
  <si>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</si>
  <si>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</si>
  <si>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Субсидия на укрепление материально-технической базы (ЦНК)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</si>
  <si>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</si>
  <si>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</si>
  <si>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</si>
  <si>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</si>
  <si>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</si>
  <si>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</si>
  <si>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</si>
  <si>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Муниципальная программа "Развитие муниципального управления в муниципальном районе "Княжпогостский"</t>
  </si>
  <si>
    <t>Управление муниципальным имуществом муниципального района "Княжпогостский"</t>
  </si>
  <si>
    <t>Руководство и управление в сфере реализации подпрограммы</t>
  </si>
  <si>
    <t>Подпрограмма "Управление муниципальнымы финансами"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</si>
  <si>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</si>
  <si>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</si>
  <si>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</si>
  <si>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</si>
  <si>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</si>
  <si>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</si>
  <si>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</si>
  <si>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</si>
  <si>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</si>
  <si>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Подпрограмма "Безопасность населения"</t>
  </si>
  <si>
    <t>Субвенция по отлову и содержанию безнадзорных животных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</si>
  <si>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</si>
  <si>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Антитеррористическая пропаганда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</si>
  <si>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</si>
  <si>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</si>
  <si>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</si>
  <si>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</si>
  <si>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</si>
  <si>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Оформление ветеранам подписки на периодические печатные издания</t>
  </si>
  <si>
    <t>Непрограммные мероприятия</t>
  </si>
  <si>
    <t>Непрограммные расходы</t>
  </si>
  <si>
    <t>Расходы в целях обеспечения выполнения функций органов местного самоуправления (руководитель администрации)</t>
  </si>
  <si>
    <t>Руководитель контрольно-счетной палаты</t>
  </si>
  <si>
    <t>Субвенции на 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</si>
  <si>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</si>
  <si>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по государственной регистрации актов гражданского состояния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</si>
  <si>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</si>
  <si>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</si>
  <si>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</si>
  <si>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</si>
  <si>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</si>
  <si>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</si>
  <si>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</si>
  <si>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</si>
  <si>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</si>
  <si>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Выполнение других обязательств государства</t>
  </si>
  <si>
    <t>Приложение 2</t>
  </si>
  <si>
    <t>Наименование 
показателя</t>
  </si>
  <si>
    <t>Код стро-ки</t>
  </si>
  <si>
    <t>Код источника по бюджетной классификации</t>
  </si>
  <si>
    <t>1</t>
  </si>
  <si>
    <t>2</t>
  </si>
  <si>
    <t>3</t>
  </si>
  <si>
    <t>Источники финансирования дефицита бюджетов - всего</t>
  </si>
  <si>
    <t>500</t>
  </si>
  <si>
    <t>х</t>
  </si>
  <si>
    <t>-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</si>
  <si>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</si>
  <si>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</si>
  <si>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</si>
  <si>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</si>
  <si>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</si>
  <si>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</si>
  <si>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</si>
  <si>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</si>
  <si>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</si>
  <si>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</si>
  <si>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</si>
  <si>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</si>
  <si>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3</t>
  </si>
  <si>
    <t>План на 2018 год</t>
  </si>
  <si>
    <t>4</t>
  </si>
  <si>
    <t>5</t>
  </si>
  <si>
    <t>6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</si>
  <si>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</si>
  <si>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</si>
  <si>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</si>
  <si>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</si>
  <si>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</si>
  <si>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</si>
  <si>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</si>
  <si>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</si>
  <si>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</si>
  <si>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</si>
  <si>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</si>
  <si>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</si>
  <si>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</si>
  <si>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</si>
  <si>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РАСХОДЫ, всего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</si>
  <si>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</si>
  <si>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</si>
  <si>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</si>
  <si>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Приложение 4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</si>
  <si>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</si>
  <si>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</si>
  <si>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</si>
  <si>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</si>
  <si>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 xml:space="preserve">                         в т.ч. из бюджетов поселений на осуществление переданных полномочий</t>
  </si>
  <si>
    <t xml:space="preserve">                 Возврат остатков</t>
  </si>
  <si>
    <t>Фактические затраты на их содержание, тыс. руб.</t>
  </si>
  <si>
    <t>Численность муниципальных служащих, чел.</t>
  </si>
  <si>
    <t xml:space="preserve">Численность работников бюджетных учреждений, чел. </t>
  </si>
  <si>
    <t>Справочно:</t>
  </si>
  <si>
    <t>1 16 32 000 10 0000 140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</si>
  <si>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</si>
  <si>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1 06 01 000 00 0000 110</t>
  </si>
  <si>
    <t>Налог на имущество физических лиц</t>
  </si>
  <si>
    <t>1 17 00 000 00 0000 000</t>
  </si>
  <si>
    <t>1 17 01 000 00 0000 180</t>
  </si>
  <si>
    <t>ПРОЧИЕ НЕНАЛОГОВЫЕ ДОХОДЫ</t>
  </si>
  <si>
    <t>Невыясненные поступления</t>
  </si>
  <si>
    <t>1 17 05 000 00 0000 180</t>
  </si>
  <si>
    <t>Прочие неналоговые доходы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</si>
  <si>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</si>
  <si>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Приведение в нормативное состояние водоисточников, необходимых для противопожарных мероприятий</t>
  </si>
  <si>
    <t>Очиста пожарных водоемов</t>
  </si>
  <si>
    <t>Безопасность населения в административных зданиях</t>
  </si>
  <si>
    <t>Техническое обслуживание пожарной сигнализации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</si>
  <si>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</si>
  <si>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Создание условий для обеспечения качественными жилищно-коммунальными услугами населения</t>
  </si>
  <si>
    <t>Отчисление региональному оператору на капитальный ремонт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</si>
  <si>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 территории</t>
  </si>
  <si>
    <t>Расходы по содержанию уличного освещения</t>
  </si>
  <si>
    <t>Расходы на содержание уличного освещения</t>
  </si>
  <si>
    <t>Содержание улично-дорожной сети</t>
  </si>
  <si>
    <t>Муниципальная программа "Развитие жилищно-коммунального хозяйства и благоустройства сельского поселения "Иоссер"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</si>
  <si>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</si>
  <si>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Благоустройство территории</t>
  </si>
  <si>
    <t>Подпрограмма "Создание условий для обеспечения качественными жилищно-коммунальными услугами населения сельского поселения</t>
  </si>
  <si>
    <t>Расходы на содержание бань</t>
  </si>
  <si>
    <t>Расходы на содержание бани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</si>
  <si>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</si>
  <si>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Подпрограмма "Создание условий для обеспечения качественными жилищно-коммунальными услугами населения"</t>
  </si>
  <si>
    <t>Муниципальная программа "Пожарная безопасность в населенных пунктах на территории СП "Тракт"</t>
  </si>
  <si>
    <t>Подпрограмма "Безопасность населения в административных зданиях"</t>
  </si>
  <si>
    <t>МП "Развитие жилищно-коммунального хозяйства и повышение степени благоустройства сельского поселения "Шошка"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</si>
  <si>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</t>
  </si>
  <si>
    <t>Формирование фонда капитального ремонта и организация проведения капитального ремонта</t>
  </si>
  <si>
    <t>МП "Пожарная безопасность в населенных пунктах на территории сельского поселения "Шошка"</t>
  </si>
  <si>
    <t>Техническое обслуживание автоматической пожарной сигнализации</t>
  </si>
  <si>
    <t>Противопожарные мероприятия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</si>
  <si>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</si>
  <si>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</si>
  <si>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Отчисления региональному оператору на проведение капитального ремонта</t>
  </si>
  <si>
    <t>Услуги по обследованию зданий</t>
  </si>
  <si>
    <t>Подпрограмма "Лесное хозяйство на территории ГП "Синдор"</t>
  </si>
  <si>
    <t>Постановка на кадастровый учёт</t>
  </si>
  <si>
    <t>Постановка на кадастровый учёт лесных участков</t>
  </si>
  <si>
    <t>Муниципальная программа "Безопасность жизнедеятельности населения на территории городского поселения "Синдор"</t>
  </si>
  <si>
    <t>МП "Безопасность жизнедеятельности населения сельского поселения "Мещура"</t>
  </si>
  <si>
    <t>МП "Развитие коммунального хозяйства и повышение степени благоустройства сельского поселения "Мещура"</t>
  </si>
  <si>
    <t>Муниципальная программа "Развитие физической культуры и спорта в городском поселении "Синдор"</t>
  </si>
  <si>
    <t>Подпрограмма "Развитие инфраструктуры физической культуры и спорта"</t>
  </si>
  <si>
    <t>Проведение спортивно-массовых мероприятий</t>
  </si>
  <si>
    <t>Подпрограмма "Обеспечение условий для реализации МП "Развитие физической культуры и спорта"</t>
  </si>
  <si>
    <t>Обеспечение деятельности подведомственных учреждений</t>
  </si>
  <si>
    <t>Подпрограмма "Реализация мер социальной поддержки"</t>
  </si>
  <si>
    <t>Оказание мер социальной поддержки специалистам отрасли "Физическая культура и спорт"</t>
  </si>
  <si>
    <t>Муниципальная программа "Развитие жилищно-коммунального хозяйства и благоустройства городского поселения "Емва"</t>
  </si>
  <si>
    <t>Подпрограмма "Развитие жилищно-коммунального хозяйства"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</si>
  <si>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</si>
  <si>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</si>
  <si>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</si>
  <si>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Содержание зеленых насаждений</t>
  </si>
  <si>
    <t>Содержание зелёных насаждений</t>
  </si>
  <si>
    <t>Расходы по содержанию бани</t>
  </si>
  <si>
    <t>Содержание мест захоронения</t>
  </si>
  <si>
    <t>Реализацию народных проектов в сфере занятости населения, прошедших отбор в рамках проекта "Народный бюджет"</t>
  </si>
  <si>
    <t>Подпрограмма "Содержание дорожно-транспортной сети"</t>
  </si>
  <si>
    <t>Содержание и ремонт автомобильных дорог, улично-дорожной сети</t>
  </si>
  <si>
    <t>Благоустройство улиц, переулков, проездов</t>
  </si>
  <si>
    <t>Содержание парома</t>
  </si>
  <si>
    <t>Муниципальная программа "Развитие физической культуры и спорта"</t>
  </si>
  <si>
    <t>Подпрограмма "Модернизация спортивных сооружений"</t>
  </si>
  <si>
    <t>Подпрограмма "Развитие учреждений физической культуры и спорта"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</si>
  <si>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</si>
  <si>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</si>
  <si>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Отчисления региональному оператору на капитальный ремонт</t>
  </si>
  <si>
    <t>Муниципальная программа "Пожарная безопасность в населенных пунктах на территории сельского поселения "Серёгово"</t>
  </si>
  <si>
    <t>Муниципальная программа "Энергосбережение в городском поселении "Синдор"</t>
  </si>
  <si>
    <t>Подпрограмма "Энергосберегающие мероприятия, для создания экономически-стабильной ситуации"</t>
  </si>
  <si>
    <t>Оплата энергосберегающих мероприятий</t>
  </si>
  <si>
    <t>Муниципальная программа "Формирование комфортной городской среды на территории ГП "Синдор"</t>
  </si>
  <si>
    <t>Подпрограмма "Комфортная городская среда"</t>
  </si>
  <si>
    <t>Содержание и ремонт автомобильных дорог местного значения</t>
  </si>
  <si>
    <t>Муниципальная программа "Формирование комфортной сельской среды на территории СП "Чиньяворык"</t>
  </si>
  <si>
    <t>Мероприятия по формированию сельской среды</t>
  </si>
  <si>
    <t>Субсидия на поддержку муниципальных программ формирования современной городской среды</t>
  </si>
  <si>
    <t>Приобретение и установка детской площадки</t>
  </si>
  <si>
    <t>Муниципальная программа "Формирование комфортной городской среды на территории ГП "Емва"</t>
  </si>
  <si>
    <t>Формирование комфортной городской среды</t>
  </si>
  <si>
    <t>Муниципальная программа "Пожарная безопасность в населенных пунктах на территории сельского поселения "Туръя"</t>
  </si>
  <si>
    <t>Муниципальная программа "Развитие жилищно-коммунального хозяйства и благоустройства сельского поселения "Туръя"</t>
  </si>
  <si>
    <t>Расходы на содержание уличного освещение</t>
  </si>
  <si>
    <t>Муниципальная программа "Развитие и поддержка малого и среднего предпринимательства сельского поселения "Шошка"</t>
  </si>
  <si>
    <t>Подпрограмма "Малое и среднее предпринимательство СП "Шошка"</t>
  </si>
  <si>
    <t>Расходы по высшему должностному лицу органа местного самоуправления</t>
  </si>
  <si>
    <t>Глава администрации</t>
  </si>
  <si>
    <t>Национальная безопасность</t>
  </si>
  <si>
    <t>2 02 10 000 00 0000 150</t>
  </si>
  <si>
    <t>2 02 20 000 00 0000 150</t>
  </si>
  <si>
    <t>2 02 30 000 00 0000 150</t>
  </si>
  <si>
    <t>2 02 40 000 00 0000 150</t>
  </si>
  <si>
    <t>2 18 00 000 00 0000 150</t>
  </si>
  <si>
    <t>2 19 00 000 05 0000 150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</si>
  <si>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</si>
  <si>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</si>
  <si>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от  16 мая  2019 года №168</t>
  </si>
  <si>
    <t>Исполнение консолидированного бюджета МР "Княжпогостский" по доходам на 1 апреля 2019 года</t>
  </si>
  <si>
    <t>от16 мая 2019 года № 168</t>
  </si>
  <si>
    <t>Исполнение консолидированного бюджета МР "Княжпогостский" в  разрезе муниципальных программ на 1 апреля 2019 года</t>
  </si>
  <si>
    <t>Ассигнования 2019 год</t>
  </si>
  <si>
    <t>Развитие малого и среднего предпринимательства в Княжпогостском районе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</si>
  <si>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</si>
  <si>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Реализация народного проекта</t>
  </si>
  <si>
    <t>Субсидии на реализацию народных проектов в сфере ДОРОЖНОЙ ДЕЯТЕЛЬНОСТИ, прошедших отбор в рамках проекта "Народный бюджет"</t>
  </si>
  <si>
    <t>Организация внутримуниципальных перевозок</t>
  </si>
  <si>
    <t>Предоставление земельных участков отдельным категориям граждан</t>
  </si>
  <si>
    <t>Субсидии на реализацию народных проектов в сфере БЛАГОУСТРОЙСТВА, прошедших отбор в рамках проекта "Народный проект"</t>
  </si>
  <si>
    <t>Субсидии на реализацию народных проектов в сфере ОБРАЗОВАНИЯ, прошедших отбор в рамках проекта "Народный бюджет"</t>
  </si>
  <si>
    <t>Мероприятия по проведению оздоровительной кампании детей</t>
  </si>
  <si>
    <t>Функционирование информационно-маркетингового центра малого и среднего предпринимательства</t>
  </si>
  <si>
    <t>Субсидии на реализацию народных проектов в сфере КУЛЬТУРЫ, прошедших отбор в рамках проекта "Народный бюджет"</t>
  </si>
  <si>
    <t>Строительство объектов культуры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</si>
  <si>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</si>
  <si>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</si>
  <si>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</si>
  <si>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</si>
  <si>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</si>
  <si>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</si>
  <si>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</si>
  <si>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</si>
  <si>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</si>
  <si>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</si>
  <si>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</si>
  <si>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</si>
  <si>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Улучшение санитарного состояния</t>
  </si>
  <si>
    <t>Подпрограмма"Межбюджетные трансферты, для осуществления деятельности по публичным обязательства"</t>
  </si>
  <si>
    <t>Реализация народных проектов в сфере Агропромышленного комплекса, прошедших отбор в рамках "Народный Бюджет"</t>
  </si>
  <si>
    <t>Межбюджетные трансферты на завершение строительства досугового центра</t>
  </si>
  <si>
    <t>Реализация народных проектов в сфере занятости населения, прошедших отбор в рамках "Народный бюджет"</t>
  </si>
  <si>
    <t>Реализация народных проектов в сфере благоустройства территории, прошедших отбор в рамках проекта "Народный бюджет"</t>
  </si>
  <si>
    <t>Услуги по транспортировке трупов</t>
  </si>
  <si>
    <t>Оплата мероприятий по вывозу ТБО</t>
  </si>
  <si>
    <t>Содержание и ремонт муниципального жилого фонда</t>
  </si>
  <si>
    <t>Реализация проекта "Народный бюджет" в сфере благоустройства территории</t>
  </si>
  <si>
    <t>Реализация народного проекта в сфере благоустройства территории, прошедших отбор в рамках проекта "Народный бюджет"</t>
  </si>
  <si>
    <t>Реализация проекта "Народный бюджет" в сфере занятости населения</t>
  </si>
  <si>
    <t>Реализацию народных проектов в сфере физической культуры и спорта, прошедших отбор в рамках проекта "Народный бюджет"</t>
  </si>
  <si>
    <t>Приведение в нормативное состояние источников водоснабжения,создание минерализованных полос, необходимых для противопожарных мероприятий</t>
  </si>
  <si>
    <t>Обустройство минерализированной полосы</t>
  </si>
  <si>
    <t>Развитие транспортной системы на территории ГП "Синдор"</t>
  </si>
  <si>
    <t>Подпрограмма "Содержание и ремонт автомобильных дорог общего пользования местного значения ГП "Синдор" на 2018-2020гг."</t>
  </si>
  <si>
    <t>Подпрограмма "Формирование современной городской среды"</t>
  </si>
  <si>
    <t>Организация транспортного обслуживания населения между поселениями</t>
  </si>
  <si>
    <t>Реализация народного проектов в сфере предпринимательства, прошедших отбор в рамках проекта "Народный бюджет"</t>
  </si>
  <si>
    <t>ИТОГО:</t>
  </si>
  <si>
    <t>01.0.00.00000</t>
  </si>
  <si>
    <t>01.1.00.00000</t>
  </si>
  <si>
    <t>01.1.2Б.00000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</si>
  <si>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</si>
  <si>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01.1.2Б.S2190</t>
  </si>
  <si>
    <t>Субсидии на 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</si>
  <si>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01.1.2Е.00000</t>
  </si>
  <si>
    <t>01.3.00.00000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</si>
  <si>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</si>
  <si>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01.3.1И.00000</t>
  </si>
  <si>
    <t>Реализация народных проектов в сфере агропромышленного комплекса</t>
  </si>
  <si>
    <t>01.3.1И.S2550</t>
  </si>
  <si>
    <t>Субсидии на реализацию народных проектов в сфере АГРОПРОМЫШЛЕННОГО комплекса, прошедших отбор в рамках проекта "Народный бюджет"</t>
  </si>
  <si>
    <t>01.5.00.00000</t>
  </si>
  <si>
    <t>01.5.1В.00000</t>
  </si>
  <si>
    <t>01.5.1В.73060</t>
  </si>
  <si>
    <t>02.0.00.00000</t>
  </si>
  <si>
    <t>02.1.00.00000</t>
  </si>
  <si>
    <t>02.1.1А.00000</t>
  </si>
  <si>
    <t>02.1.1А.S2220</t>
  </si>
  <si>
    <t>02.1.1Б.00000</t>
  </si>
  <si>
    <t>02.1.1В.00000</t>
  </si>
  <si>
    <t>02.1.1В.S2210</t>
  </si>
  <si>
    <t>02.1.1Л.00000</t>
  </si>
  <si>
    <t>02.1.1Л.S2490</t>
  </si>
  <si>
    <t>02.1.1П.00000</t>
  </si>
  <si>
    <t>03.0.00.00000</t>
  </si>
  <si>
    <t>03.1.00.00000</t>
  </si>
  <si>
    <t>03.1.1В.00000</t>
  </si>
  <si>
    <t>03.1.1Г.00000</t>
  </si>
  <si>
    <t>03.1.1Д.00000</t>
  </si>
  <si>
    <t>03.1.1Д.51350</t>
  </si>
  <si>
    <t>03.1.1Д.51760</t>
  </si>
  <si>
    <t>03.1.1Е.00000</t>
  </si>
  <si>
    <t>03.1.1Е.73030</t>
  </si>
  <si>
    <t>03.1.1Е.R0820</t>
  </si>
  <si>
    <t>03.1.1Н.00000</t>
  </si>
  <si>
    <t>03.2.00.00000</t>
  </si>
  <si>
    <t>03.2.2В.00000</t>
  </si>
  <si>
    <t>03.2.2Е.00000</t>
  </si>
  <si>
    <t>Реализация народых проектов в сфере благоустройства</t>
  </si>
  <si>
    <t>03.2.2Е.S2480</t>
  </si>
  <si>
    <t>03.2.2Ж.00000</t>
  </si>
  <si>
    <t>03.2.2К.00000</t>
  </si>
  <si>
    <t>04.0.00.00000</t>
  </si>
  <si>
    <t>04.1.00.00000</t>
  </si>
  <si>
    <t>04.1.1А.00000</t>
  </si>
  <si>
    <t>04.1.1А.73010</t>
  </si>
  <si>
    <t>04.1.1В.00000</t>
  </si>
  <si>
    <t>04.1.1В.73020</t>
  </si>
  <si>
    <t>04.1.1Е.00000</t>
  </si>
  <si>
    <t>04.1.1М.00000</t>
  </si>
  <si>
    <t>04.2.00.00000</t>
  </si>
  <si>
    <t>04.2.2А.00000</t>
  </si>
  <si>
    <t>04.2.2А.73010</t>
  </si>
  <si>
    <t>04.2.2Б.00000</t>
  </si>
  <si>
    <t>04.2.2Б.73020</t>
  </si>
  <si>
    <t>04.2.2В.00000</t>
  </si>
  <si>
    <t>04.2.2Е.00000</t>
  </si>
  <si>
    <t>04.2.2Р.00000</t>
  </si>
  <si>
    <t>04.2.2Р.S2000</t>
  </si>
  <si>
    <t>04.2.2У.00000</t>
  </si>
  <si>
    <t>Субсидии на открытие дополнительных классов</t>
  </si>
  <si>
    <t>04.3.00.00000</t>
  </si>
  <si>
    <t>04.3.3Д.00000</t>
  </si>
  <si>
    <t>04.3.3К.00000</t>
  </si>
  <si>
    <t>Обеспечение жильем молодых семей на территории МР "Княжпогостский"</t>
  </si>
  <si>
    <t>04.3.3К.L4970</t>
  </si>
  <si>
    <t>04.3.3Л.00000</t>
  </si>
  <si>
    <t>04.3.3С.00000</t>
  </si>
  <si>
    <t>Реализация народных проектов в сфере образования</t>
  </si>
  <si>
    <t>04.3.3С.S2020</t>
  </si>
  <si>
    <t>04.4.00.00000</t>
  </si>
  <si>
    <t>04.4.4А.00000</t>
  </si>
  <si>
    <t>Обеспечение деятельности лагерей с дневным пребыванием</t>
  </si>
  <si>
    <t>04.4.4А.S2040</t>
  </si>
  <si>
    <t>04.4.4Б.00000</t>
  </si>
  <si>
    <t>04.6.00.00000</t>
  </si>
  <si>
    <t>04.6.6А.00000</t>
  </si>
  <si>
    <t>05.0.00.00000</t>
  </si>
  <si>
    <t>05.1.00.00000</t>
  </si>
  <si>
    <t>05.1.1В.00000</t>
  </si>
  <si>
    <t>05.2.00.00000</t>
  </si>
  <si>
    <t>05.2.2А.00000</t>
  </si>
  <si>
    <t>Комплектование книжных и документных фондов</t>
  </si>
  <si>
    <t>05.2.2А.L5190</t>
  </si>
  <si>
    <t>05.2.2Б.00000</t>
  </si>
  <si>
    <t>05.2.2В.00000</t>
  </si>
  <si>
    <t>05.2.2Д.00000</t>
  </si>
  <si>
    <t>05.2.2И.00000</t>
  </si>
  <si>
    <t>05.2.2И.S2150</t>
  </si>
  <si>
    <t>Субсидии на укрепление материально-технической базы муниципальных учреждений сферы культуры.</t>
  </si>
  <si>
    <t>05.3.00.00000</t>
  </si>
  <si>
    <t>05.3.3Б.00000</t>
  </si>
  <si>
    <t>05.4.00.00000</t>
  </si>
  <si>
    <t>05.4.4B.00000</t>
  </si>
  <si>
    <t>05.4.4B.L4670</t>
  </si>
  <si>
    <t>05.4.4А.00000</t>
  </si>
  <si>
    <t>05.4.4Б.00000</t>
  </si>
  <si>
    <t>05.4.4В.00000</t>
  </si>
  <si>
    <t>Приобретение специального оборудования, укрепление МТБ</t>
  </si>
  <si>
    <t>05.4.4В.S2150</t>
  </si>
  <si>
    <t>Субсидии на укрепление материально-технической базы муниципальных учреждений сферы культуры</t>
  </si>
  <si>
    <t>05.4.4Л.00000</t>
  </si>
  <si>
    <t>Реализация народного проекта в сфере культуры</t>
  </si>
  <si>
    <t>05.4.4Л.S2460</t>
  </si>
  <si>
    <t>05.4.4М.00000</t>
  </si>
  <si>
    <t>05.5.00.00000</t>
  </si>
  <si>
    <t>05.5.5А.00000</t>
  </si>
  <si>
    <t>05.6.00.00000</t>
  </si>
  <si>
    <t>05.6.6А.00000</t>
  </si>
  <si>
    <t>05.8.00.00000</t>
  </si>
  <si>
    <t>05.8.8А.00000</t>
  </si>
  <si>
    <t>05.8.8В.00000</t>
  </si>
  <si>
    <t>05.8.8В.L4670</t>
  </si>
  <si>
    <t>06.0.00.00000</t>
  </si>
  <si>
    <t>06.2.00.00000</t>
  </si>
  <si>
    <t>06.2.2Г.00000</t>
  </si>
  <si>
    <t>06.3.00.00000</t>
  </si>
  <si>
    <t>06.3.3Б.00000</t>
  </si>
  <si>
    <t>06.4.00.00000</t>
  </si>
  <si>
    <t>06.4.4А.00000</t>
  </si>
  <si>
    <t>07.0.00.00000</t>
  </si>
  <si>
    <t>07.1.00.00000</t>
  </si>
  <si>
    <t>07.1.1А.00000</t>
  </si>
  <si>
    <t>07.1.1Б.00000</t>
  </si>
  <si>
    <t>07.2.00.00000</t>
  </si>
  <si>
    <t>07.2.2А.00000</t>
  </si>
  <si>
    <t>07.3.00.00000</t>
  </si>
  <si>
    <t>07.3.3А.00000</t>
  </si>
  <si>
    <t>07.4.00.00000</t>
  </si>
  <si>
    <t>07.4.4Д.00000</t>
  </si>
  <si>
    <t>07.5.00.00000</t>
  </si>
  <si>
    <t>07.5.5Е.00000</t>
  </si>
  <si>
    <t>07.5.5Е.64502</t>
  </si>
  <si>
    <t>07.7.00.00000</t>
  </si>
  <si>
    <t>07.7.7А.00000</t>
  </si>
  <si>
    <t>08.0.00.00000</t>
  </si>
  <si>
    <t>08.1.00.00000</t>
  </si>
  <si>
    <t>08.1.1Б.00000</t>
  </si>
  <si>
    <t>08.1.1Б.73190</t>
  </si>
  <si>
    <t>08.2.00.00000</t>
  </si>
  <si>
    <t>08.2.2В.00000</t>
  </si>
  <si>
    <t>08.3.00.00000</t>
  </si>
  <si>
    <t>08.3.3Б.00000</t>
  </si>
  <si>
    <t>08.3.3Б.73120</t>
  </si>
  <si>
    <t>08.3.3Г.00000</t>
  </si>
  <si>
    <t>08.4.00.00000</t>
  </si>
  <si>
    <t>08.4.1Б.00000</t>
  </si>
  <si>
    <t>08.5.00.00000</t>
  </si>
  <si>
    <t>08.5.1А.00000</t>
  </si>
  <si>
    <t>08.5.1Б.00000</t>
  </si>
  <si>
    <t>09.0.00.00000</t>
  </si>
  <si>
    <t>09.1.00.00000</t>
  </si>
  <si>
    <t>09.1.1А.00000</t>
  </si>
  <si>
    <t>09.1.1Б.00000</t>
  </si>
  <si>
    <t>09.1.1В.00000</t>
  </si>
  <si>
    <t>09.1.1Г.00000</t>
  </si>
  <si>
    <t>10.0.00.00000</t>
  </si>
  <si>
    <t>10.1.00.00000</t>
  </si>
  <si>
    <t>10.1.1В.00000</t>
  </si>
  <si>
    <t>10.2.00.00000</t>
  </si>
  <si>
    <t>10.2.2А.00000</t>
  </si>
  <si>
    <t>11.0.00.00000</t>
  </si>
  <si>
    <t>11.1.00.00000</t>
  </si>
  <si>
    <t>11.1.1Г.00000</t>
  </si>
  <si>
    <t>11.1.1Д.00000</t>
  </si>
  <si>
    <t>11.2.00.00000</t>
  </si>
  <si>
    <t>11.2.2Г.00000</t>
  </si>
  <si>
    <t>11.2.2Д.00000</t>
  </si>
  <si>
    <t>11.2.2Ж.00000</t>
  </si>
  <si>
    <t>12.0.00.00000</t>
  </si>
  <si>
    <t>12.1.00.00000</t>
  </si>
  <si>
    <t>12.1.1А.00000</t>
  </si>
  <si>
    <t>12.1.1Б.00000</t>
  </si>
  <si>
    <t>12.1.1Ж.00000</t>
  </si>
  <si>
    <t>12.2.00.00000</t>
  </si>
  <si>
    <t>12.2.2А.00000</t>
  </si>
  <si>
    <t>12.2.2Г.00000</t>
  </si>
  <si>
    <t>13.0.00.00000</t>
  </si>
  <si>
    <t>13.1.00.00000</t>
  </si>
  <si>
    <t>13.1.1А.00000</t>
  </si>
  <si>
    <t>13.1.1В.00000</t>
  </si>
  <si>
    <t>13.2.00.00000</t>
  </si>
  <si>
    <t>13.2.2А.00000</t>
  </si>
  <si>
    <t>13.2.2И.00000</t>
  </si>
  <si>
    <t>13.5.00.00000</t>
  </si>
  <si>
    <t>13.5.1А.00000</t>
  </si>
  <si>
    <t>13.5.1А.S2550</t>
  </si>
  <si>
    <t>14.0.00.00000</t>
  </si>
  <si>
    <t>14.2.00.00000</t>
  </si>
  <si>
    <t>14.2.2А.00000</t>
  </si>
  <si>
    <t>17.0.00.00000</t>
  </si>
  <si>
    <t>17.2.00.00000</t>
  </si>
  <si>
    <t>17.2.1А.00000</t>
  </si>
  <si>
    <t>17.2.1А.S2540</t>
  </si>
  <si>
    <t>17.3.00.00000</t>
  </si>
  <si>
    <t>17.3.1А.00000</t>
  </si>
  <si>
    <t>17.3.1Б.00000</t>
  </si>
  <si>
    <t>17.3.1В.00000</t>
  </si>
  <si>
    <t>17.3.1Д.00000</t>
  </si>
  <si>
    <t>18.0.00.00000</t>
  </si>
  <si>
    <t>18.2.00.00000</t>
  </si>
  <si>
    <t>18.2.2А.00000</t>
  </si>
  <si>
    <t>18.3.00.00000</t>
  </si>
  <si>
    <t>18.3.1А.00000</t>
  </si>
  <si>
    <t>19.0.00.00000</t>
  </si>
  <si>
    <t>19.1.00.00000</t>
  </si>
  <si>
    <t>19.1.1А.00000</t>
  </si>
  <si>
    <t>19.1.1Б.00000</t>
  </si>
  <si>
    <t>19.1.1Б.S2480</t>
  </si>
  <si>
    <t>19.1.1К.00000</t>
  </si>
  <si>
    <t>19.1.1У.00000</t>
  </si>
  <si>
    <t>19.2.00.00000</t>
  </si>
  <si>
    <t>19.2.2В.00000</t>
  </si>
  <si>
    <t>19.2.2Д.00000</t>
  </si>
  <si>
    <t>19.2.2Ж.00000</t>
  </si>
  <si>
    <t>19.2.2И.00000</t>
  </si>
  <si>
    <t>19.2.2Р.00000</t>
  </si>
  <si>
    <t>19.5.00.00000</t>
  </si>
  <si>
    <t>19.5.1А.00000</t>
  </si>
  <si>
    <t>20.0.00.00000</t>
  </si>
  <si>
    <t>20.2.00.00000</t>
  </si>
  <si>
    <t>20.2.2А.00000</t>
  </si>
  <si>
    <t>21.0.00.00000</t>
  </si>
  <si>
    <t>21.2.00.00000</t>
  </si>
  <si>
    <t>21.2.2А.00000</t>
  </si>
  <si>
    <t>22.0.00.00000</t>
  </si>
  <si>
    <t>22.3.00.00000</t>
  </si>
  <si>
    <t>22.3.1А.00000</t>
  </si>
  <si>
    <t>22.3.1В.00000</t>
  </si>
  <si>
    <t>22.3.1М.00000</t>
  </si>
  <si>
    <t>22.3.1М.S2480</t>
  </si>
  <si>
    <t>23.0.00.00000</t>
  </si>
  <si>
    <t>23.1.00.00000</t>
  </si>
  <si>
    <t>23.1.1Б.00000</t>
  </si>
  <si>
    <t>23.3.00.00000</t>
  </si>
  <si>
    <t>23.3.3А.00000</t>
  </si>
  <si>
    <t>23.4.00.00000</t>
  </si>
  <si>
    <t>23.4.4А.00000</t>
  </si>
  <si>
    <t>24.0.00.00000</t>
  </si>
  <si>
    <t>24.1.00.00000</t>
  </si>
  <si>
    <t>24.1.1А.00000</t>
  </si>
  <si>
    <t>24.1.1Б.00000</t>
  </si>
  <si>
    <t>24.1.1Г.00000</t>
  </si>
  <si>
    <t>24.1.1Е.00000</t>
  </si>
  <si>
    <t>24.2.00.00000</t>
  </si>
  <si>
    <t>24.2.2А.00000</t>
  </si>
  <si>
    <t>24.2.2Б.00000</t>
  </si>
  <si>
    <t>24.2.2В.00000</t>
  </si>
  <si>
    <t>24.2.2Е.00000</t>
  </si>
  <si>
    <t>24.2.2Л.00000</t>
  </si>
  <si>
    <t>24.2.2Л.S2540</t>
  </si>
  <si>
    <t>Обустройство контейнерных площадок для накопления ТКО</t>
  </si>
  <si>
    <t>24.3.00.00000</t>
  </si>
  <si>
    <t>24.3.3А.00000</t>
  </si>
  <si>
    <t>24.3.3Б.00000</t>
  </si>
  <si>
    <t>Разработка комплексных схем организации дорожного движения</t>
  </si>
  <si>
    <t>Организация транспортного обслуживания на городских маршрутах</t>
  </si>
  <si>
    <t>25.0.00.00000</t>
  </si>
  <si>
    <t>25.1.00.00000</t>
  </si>
  <si>
    <t>25.1.1В.00000</t>
  </si>
  <si>
    <t>25.1.1В.S2500</t>
  </si>
  <si>
    <t>25.2.00.00000</t>
  </si>
  <si>
    <t>25.2.1А.00000</t>
  </si>
  <si>
    <t>26.0.00.00000</t>
  </si>
  <si>
    <t>26.1.00.00000</t>
  </si>
  <si>
    <t>26.1.1А.00000</t>
  </si>
  <si>
    <t>26.1.1Г.00000</t>
  </si>
  <si>
    <t>27.0.00.00000</t>
  </si>
  <si>
    <t>27.1.00.00000</t>
  </si>
  <si>
    <t>27.1.1А.00000</t>
  </si>
  <si>
    <t>27.2.00.00000</t>
  </si>
  <si>
    <t>27.2.1А.00000</t>
  </si>
  <si>
    <t>28.0.00.00000</t>
  </si>
  <si>
    <t>28.1.00.00000</t>
  </si>
  <si>
    <t>28.1.1А.00000</t>
  </si>
  <si>
    <t>29.0.00.00000</t>
  </si>
  <si>
    <t>29.1.00.00000</t>
  </si>
  <si>
    <t>29.1.1А.00000</t>
  </si>
  <si>
    <t>Приобретение и установка детских площадок</t>
  </si>
  <si>
    <t>29.1.1А.L5550</t>
  </si>
  <si>
    <t>30.0.00.00000</t>
  </si>
  <si>
    <t>30.1.00.00000</t>
  </si>
  <si>
    <t>30.1.1А.00000</t>
  </si>
  <si>
    <t>31.0.00.00000</t>
  </si>
  <si>
    <t>31.1.00.00000</t>
  </si>
  <si>
    <t>31.1.1А.00000</t>
  </si>
  <si>
    <t>31.1.1А.L5550</t>
  </si>
  <si>
    <t>32.0.00.00000</t>
  </si>
  <si>
    <t>32.1.00.00000</t>
  </si>
  <si>
    <t>32.1.1А.00000</t>
  </si>
  <si>
    <t>39.0.00.00000</t>
  </si>
  <si>
    <t>39.2.00.00000</t>
  </si>
  <si>
    <t>39.2.2А.00000</t>
  </si>
  <si>
    <t>40.0.00.00000</t>
  </si>
  <si>
    <t>40.1.00.00000</t>
  </si>
  <si>
    <t>40.1.1А.00000</t>
  </si>
  <si>
    <t>40.1.1Б.00000</t>
  </si>
  <si>
    <t>40.1.1В.00000</t>
  </si>
  <si>
    <t>40.2.00.00000</t>
  </si>
  <si>
    <t>40.2.2А.00000</t>
  </si>
  <si>
    <t>41.0.00.00000</t>
  </si>
  <si>
    <t>41.1.00.00000</t>
  </si>
  <si>
    <t>41.1.1А.00000</t>
  </si>
  <si>
    <t>41.1.1А.S2560</t>
  </si>
  <si>
    <t>99.0.00.00000</t>
  </si>
  <si>
    <t>99.9.00.00000</t>
  </si>
  <si>
    <t>99.9.00.00100</t>
  </si>
  <si>
    <t>99.9.00.00200</t>
  </si>
  <si>
    <t>99.9.00.00300</t>
  </si>
  <si>
    <t>99.9.00.04080</t>
  </si>
  <si>
    <t>99.9.00.51180</t>
  </si>
  <si>
    <t>99.9.00.51200</t>
  </si>
  <si>
    <t>99.9.00.59300</t>
  </si>
  <si>
    <t>99.9.00.64502</t>
  </si>
  <si>
    <t>99.9.00.73040</t>
  </si>
  <si>
    <t>99.9.00.73050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</si>
  <si>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</si>
  <si>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99.9.00.73070</t>
  </si>
  <si>
    <t>99.9.00.73080</t>
  </si>
  <si>
    <t>99.9.00.73090</t>
  </si>
  <si>
    <t>99.9.00.73100</t>
  </si>
  <si>
    <t>99.9.00.73150</t>
  </si>
  <si>
    <t>99.9.00.73160</t>
  </si>
  <si>
    <t>99.9.00.82040</t>
  </si>
  <si>
    <t>99.9.00.92710</t>
  </si>
  <si>
    <t>99.9.00.92920</t>
  </si>
  <si>
    <t>26.1.1В.00000</t>
  </si>
  <si>
    <t>Бюджетные назначения 2019 год</t>
  </si>
  <si>
    <t>Зачислено на 01.04.2019</t>
  </si>
  <si>
    <t>Исполнено на 01.04.2019 г.</t>
  </si>
  <si>
    <t>от 16 мая 2019 года № 168</t>
  </si>
  <si>
    <t>01.1.2И.55272</t>
  </si>
  <si>
    <t>Субсидии на софинансирование расходных обязательств, возникающих в рамках реализации муниципальных программ (подпрограмм) развития малого и среднего предпринимательства в монопрофильных муниципальных образованиях</t>
  </si>
  <si>
    <t>01.1.2И.00000</t>
  </si>
  <si>
    <t>02.1.1А.64503</t>
  </si>
  <si>
    <t>02.1.1Р.00000</t>
  </si>
  <si>
    <t>02.1.1Р.64514</t>
  </si>
  <si>
    <t>02.1.1С.00000</t>
  </si>
  <si>
    <t>02.1.1С.64577</t>
  </si>
  <si>
    <t>02.2.00.00000</t>
  </si>
  <si>
    <t>Развитие транспортной системы</t>
  </si>
  <si>
    <t>02.2.2А.00000</t>
  </si>
  <si>
    <t>02.2.2А.64578</t>
  </si>
  <si>
    <t>03.1.1М.00000</t>
  </si>
  <si>
    <t>03.1.1М.64571</t>
  </si>
  <si>
    <t>03.2.2Д.00000</t>
  </si>
  <si>
    <t>Приведение в нормативное состояние канализационных и инженерных сетей</t>
  </si>
  <si>
    <t>03.2.2Д.64572</t>
  </si>
  <si>
    <t>Проведение ремонтных работ по канализационным и инженерным сетям</t>
  </si>
  <si>
    <t>03.2.2Ж.64572</t>
  </si>
  <si>
    <t>06.1.00.00000</t>
  </si>
  <si>
    <t>06.1.1А.00000</t>
  </si>
  <si>
    <t>06.1.1А.S2500</t>
  </si>
  <si>
    <t>Реализация народных проектов в сфере физической культуры и спорта</t>
  </si>
  <si>
    <t>07.5.5Д.00000</t>
  </si>
  <si>
    <t>Сбалансированность бюджетов поселений</t>
  </si>
  <si>
    <t>08.4.1Б.64579</t>
  </si>
  <si>
    <t>40 2 2А 00000</t>
  </si>
  <si>
    <t>24 3 3Г 00000</t>
  </si>
  <si>
    <t>24 4 1У S2480</t>
  </si>
  <si>
    <t>24.3.3Г.00000</t>
  </si>
  <si>
    <t>24.4.00.00000</t>
  </si>
  <si>
    <t>Межбюджетные трансферты, для осуществления деятельности по публичным обязательствам</t>
  </si>
  <si>
    <t>24 4 1А S2220</t>
  </si>
  <si>
    <t>24 3 3Б 00000</t>
  </si>
  <si>
    <t>Охрана окружающей среды</t>
  </si>
  <si>
    <t xml:space="preserve">от 16 мая 2019 года № 168 </t>
  </si>
  <si>
    <t>Уточненный план на 1 апреля 2019 год</t>
  </si>
  <si>
    <t xml:space="preserve">Исполнено на 01.04.2019 г. </t>
  </si>
  <si>
    <t xml:space="preserve">Сведения об исполнении консолидированного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 на 1 апреля 2019 года. </t>
  </si>
  <si>
    <t>Исполнение консолидированного бюджета МР "Княжпогостский" по источникам финансирования дефицита бюджета на 1 апреля 2019 года</t>
  </si>
  <si>
    <t>Исполнено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</si>
</sst>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4" x14ac:knownFonts="1">
    <font>
      <sz val="1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2" fillId="0" borderId="0">
      <alignment horizontal="center" wrapText="1"/>
    </xf>
    <xf numFmtId="0" fontId="3" fillId="0" borderId="0"/>
    <xf numFmtId="0" fontId="4" fillId="0" borderId="0"/>
    <xf numFmtId="0" fontId="5" fillId="0" borderId="0">
      <alignment horizontal="left"/>
    </xf>
    <xf numFmtId="0" fontId="6" fillId="0" borderId="0">
      <alignment horizontal="center" vertical="top"/>
    </xf>
    <xf numFmtId="49" fontId="5" fillId="0" borderId="0">
      <alignment horizontal="right"/>
    </xf>
    <xf numFmtId="0" fontId="7" fillId="0" borderId="0"/>
    <xf numFmtId="0" fontId="8" fillId="0" borderId="0"/>
    <xf numFmtId="49" fontId="5" fillId="0" borderId="0"/>
    <xf numFmtId="0" fontId="1" fillId="0" borderId="0">
      <alignment horizontal="center"/>
    </xf>
    <xf numFmtId="0" fontId="1" fillId="0" borderId="5"/>
    <xf numFmtId="49" fontId="5" fillId="0" borderId="5">
      <alignment horizontal="left"/>
    </xf>
    <xf numFmtId="0" fontId="5" fillId="0" borderId="5"/>
    <xf numFmtId="49" fontId="5" fillId="0" borderId="5"/>
    <xf numFmtId="0" fontId="8" fillId="0" borderId="5"/>
    <xf numFmtId="49" fontId="5" fillId="0" borderId="6">
      <alignment horizontal="center" vertical="center" wrapText="1"/>
    </xf>
    <xf numFmtId="49" fontId="5" fillId="0" borderId="7">
      <alignment horizontal="center" vertical="center" wrapText="1"/>
    </xf>
    <xf numFmtId="0" fontId="5" fillId="0" borderId="8">
      <alignment horizontal="left" wrapText="1"/>
    </xf>
    <xf numFmtId="49" fontId="5" fillId="0" borderId="9">
      <alignment horizontal="center" wrapText="1"/>
    </xf>
    <xf numFmtId="49" fontId="5" fillId="0" borderId="10">
      <alignment horizontal="center"/>
    </xf>
    <xf numFmtId="4" fontId="5" fillId="0" borderId="6">
      <alignment horizontal="right"/>
    </xf>
    <xf numFmtId="4" fontId="5" fillId="0" borderId="11">
      <alignment horizontal="right"/>
    </xf>
    <xf numFmtId="0" fontId="5" fillId="0" borderId="12">
      <alignment horizontal="left" wrapText="1"/>
    </xf>
    <xf numFmtId="49" fontId="5" fillId="0" borderId="13">
      <alignment horizontal="center" wrapText="1"/>
    </xf>
    <xf numFmtId="49" fontId="5" fillId="0" borderId="14">
      <alignment horizontal="center"/>
    </xf>
    <xf numFmtId="0" fontId="8" fillId="0" borderId="14"/>
    <xf numFmtId="0" fontId="8" fillId="0" borderId="15"/>
    <xf numFmtId="0" fontId="5" fillId="0" borderId="8">
      <alignment horizontal="left" wrapText="1" inden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/>
    </xf>
    <xf numFmtId="4" fontId="5" fillId="0" borderId="18">
      <alignment horizontal="right"/>
    </xf>
    <xf numFmtId="0" fontId="5" fillId="0" borderId="12">
      <alignment horizontal="left" wrapText="1" indent="2"/>
    </xf>
    <xf numFmtId="49" fontId="5" fillId="0" borderId="15">
      <alignment horizontal="center"/>
    </xf>
    <xf numFmtId="0" fontId="5" fillId="0" borderId="19">
      <alignment horizontal="left" wrapText="1" indent="2"/>
    </xf>
    <xf numFmtId="49" fontId="5" fillId="0" borderId="16">
      <alignment horizontal="center" shrinkToFit="1"/>
    </xf>
    <xf numFmtId="49" fontId="5" fillId="0" borderId="17">
      <alignment horizontal="center" shrinkToFit="1"/>
    </xf>
    <xf numFmtId="0" fontId="12" fillId="0" borderId="0"/>
  </cellStyleXfs>
  <cellXfs count="154">
    <xf numFmtId="0" fontId="0" fillId="0" borderId="0" xfId="0"/>
    <xf numFmtId="0" fontId="11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9" fillId="0" borderId="0" xfId="1" applyNumberFormat="1" applyFont="1" applyFill="1" applyProtection="1"/>
    <xf numFmtId="0" fontId="9" fillId="0" borderId="0" xfId="2" applyFont="1" applyFill="1" applyAlignment="1" applyProtection="1">
      <alignment wrapText="1"/>
      <protection locked="0"/>
    </xf>
    <xf numFmtId="0" fontId="13" fillId="0" borderId="0" xfId="0" applyFont="1"/>
    <xf numFmtId="0" fontId="9" fillId="0" borderId="0" xfId="4" applyNumberFormat="1" applyFont="1" applyFill="1" applyProtection="1"/>
    <xf numFmtId="0" fontId="13" fillId="0" borderId="0" xfId="5" applyNumberFormat="1" applyFont="1" applyFill="1" applyProtection="1">
      <alignment horizontal="left"/>
    </xf>
    <xf numFmtId="0" fontId="13" fillId="0" borderId="0" xfId="6" applyNumberFormat="1" applyFont="1" applyFill="1" applyProtection="1">
      <alignment horizontal="center" vertical="top"/>
    </xf>
    <xf numFmtId="49" fontId="13" fillId="0" borderId="0" xfId="7" applyFont="1" applyFill="1" applyProtection="1">
      <alignment horizontal="right"/>
    </xf>
    <xf numFmtId="0" fontId="11" fillId="0" borderId="0" xfId="0" applyFont="1"/>
    <xf numFmtId="0" fontId="15" fillId="0" borderId="0" xfId="9" applyNumberFormat="1" applyFont="1" applyFill="1" applyProtection="1"/>
    <xf numFmtId="0" fontId="15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9" fillId="0" borderId="0" xfId="0" applyFont="1"/>
    <xf numFmtId="4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 applyBorder="1"/>
    <xf numFmtId="0" fontId="20" fillId="0" borderId="0" xfId="0" applyFont="1" applyFill="1" applyBorder="1"/>
    <xf numFmtId="165" fontId="20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21" fillId="0" borderId="0" xfId="0" applyNumberFormat="1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/>
    <xf numFmtId="0" fontId="14" fillId="0" borderId="0" xfId="8" applyNumberFormat="1" applyFont="1" applyFill="1" applyAlignment="1" applyProtection="1">
      <alignment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/>
    </xf>
    <xf numFmtId="165" fontId="15" fillId="0" borderId="0" xfId="0" applyNumberFormat="1" applyFont="1" applyFill="1" applyAlignment="1">
      <alignment horizontal="center" vertical="top"/>
    </xf>
    <xf numFmtId="0" fontId="11" fillId="0" borderId="1" xfId="0" applyFont="1" applyFill="1" applyBorder="1" applyAlignment="1">
      <alignment horizontal="right" vertical="center"/>
    </xf>
    <xf numFmtId="49" fontId="17" fillId="0" borderId="6" xfId="17" applyFont="1" applyBorder="1" applyProtection="1">
      <alignment horizontal="center" vertical="center" wrapText="1"/>
    </xf>
    <xf numFmtId="49" fontId="17" fillId="0" borderId="6" xfId="17" applyFont="1" applyFill="1" applyBorder="1" applyProtection="1">
      <alignment horizontal="center" vertical="center" wrapText="1"/>
      <protection locked="0"/>
    </xf>
    <xf numFmtId="49" fontId="18" fillId="0" borderId="6" xfId="17" applyFont="1" applyBorder="1" applyProtection="1">
      <alignment horizontal="center" vertical="center" wrapText="1"/>
    </xf>
    <xf numFmtId="49" fontId="18" fillId="0" borderId="6" xfId="18" applyFont="1" applyFill="1" applyBorder="1" applyProtection="1">
      <alignment horizontal="center" vertical="center" wrapText="1"/>
    </xf>
    <xf numFmtId="0" fontId="17" fillId="0" borderId="6" xfId="19" applyNumberFormat="1" applyFont="1" applyBorder="1" applyProtection="1">
      <alignment horizontal="left" wrapText="1"/>
    </xf>
    <xf numFmtId="49" fontId="17" fillId="0" borderId="6" xfId="20" applyFont="1" applyBorder="1" applyProtection="1">
      <alignment horizontal="center" wrapText="1"/>
    </xf>
    <xf numFmtId="49" fontId="17" fillId="0" borderId="6" xfId="21" applyFont="1" applyBorder="1" applyProtection="1">
      <alignment horizontal="center"/>
    </xf>
    <xf numFmtId="4" fontId="17" fillId="0" borderId="6" xfId="22" applyFont="1" applyFill="1" applyBorder="1" applyProtection="1">
      <alignment horizontal="right"/>
    </xf>
    <xf numFmtId="0" fontId="17" fillId="0" borderId="6" xfId="24" applyNumberFormat="1" applyFont="1" applyBorder="1" applyProtection="1">
      <alignment horizontal="left" wrapText="1"/>
    </xf>
    <xf numFmtId="49" fontId="17" fillId="0" borderId="6" xfId="25" applyFont="1" applyBorder="1" applyProtection="1">
      <alignment horizontal="center" wrapText="1"/>
    </xf>
    <xf numFmtId="49" fontId="17" fillId="0" borderId="6" xfId="26" applyFont="1" applyBorder="1" applyProtection="1">
      <alignment horizontal="center"/>
    </xf>
    <xf numFmtId="49" fontId="17" fillId="0" borderId="6" xfId="26" applyFont="1" applyFill="1" applyBorder="1" applyProtection="1">
      <alignment horizontal="center"/>
    </xf>
    <xf numFmtId="0" fontId="17" fillId="0" borderId="6" xfId="27" applyNumberFormat="1" applyFont="1" applyFill="1" applyBorder="1" applyProtection="1"/>
    <xf numFmtId="0" fontId="17" fillId="0" borderId="6" xfId="29" applyNumberFormat="1" applyFont="1" applyBorder="1" applyProtection="1">
      <alignment horizontal="left" wrapText="1" indent="1"/>
    </xf>
    <xf numFmtId="49" fontId="17" fillId="0" borderId="6" xfId="30" applyFont="1" applyBorder="1" applyProtection="1">
      <alignment horizontal="center" wrapText="1"/>
    </xf>
    <xf numFmtId="49" fontId="17" fillId="0" borderId="6" xfId="31" applyFont="1" applyBorder="1" applyProtection="1">
      <alignment horizontal="center"/>
    </xf>
    <xf numFmtId="4" fontId="17" fillId="0" borderId="6" xfId="32" applyFont="1" applyFill="1" applyBorder="1" applyProtection="1">
      <alignment horizontal="right"/>
    </xf>
    <xf numFmtId="0" fontId="17" fillId="0" borderId="6" xfId="34" applyNumberFormat="1" applyFont="1" applyBorder="1" applyProtection="1">
      <alignment horizontal="left" wrapText="1" indent="2"/>
    </xf>
    <xf numFmtId="0" fontId="17" fillId="0" borderId="6" xfId="36" applyNumberFormat="1" applyFont="1" applyBorder="1" applyProtection="1">
      <alignment horizontal="left" wrapText="1" indent="2"/>
    </xf>
    <xf numFmtId="49" fontId="17" fillId="0" borderId="6" xfId="37" applyFont="1" applyBorder="1" applyProtection="1">
      <alignment horizontal="center" shrinkToFit="1"/>
    </xf>
    <xf numFmtId="49" fontId="17" fillId="0" borderId="6" xfId="38" applyFont="1" applyBorder="1" applyProtection="1">
      <alignment horizontal="center" shrinkToFit="1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>
      <alignment horizontal="righ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/>
    <xf numFmtId="49" fontId="14" fillId="0" borderId="2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right"/>
    </xf>
    <xf numFmtId="164" fontId="15" fillId="0" borderId="4" xfId="0" applyNumberFormat="1" applyFont="1" applyFill="1" applyBorder="1" applyAlignment="1" applyProtection="1">
      <alignment horizontal="left" vertical="center" wrapText="1"/>
    </xf>
    <xf numFmtId="165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14" fillId="2" borderId="2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horizontal="left"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/>
      <protection locked="0"/>
    </xf>
    <xf numFmtId="165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/>
      <protection locked="0"/>
    </xf>
    <xf numFmtId="165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>
      <alignment vertical="top" wrapText="1"/>
    </xf>
    <xf numFmtId="165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/>
    <xf numFmtId="0" fontId="15" fillId="0" borderId="2" xfId="39" applyNumberFormat="1" applyFont="1" applyFill="1" applyBorder="1" applyAlignment="1" applyProtection="1">
      <alignment horizontal="left" wrapText="1"/>
      <protection hidden="1"/>
    </xf>
    <xf numFmtId="165" fontId="15" fillId="0" borderId="2" xfId="39" applyNumberFormat="1" applyFont="1" applyFill="1" applyBorder="1" applyAlignment="1" applyProtection="1">
      <alignment vertical="center" wrapText="1"/>
      <protection hidden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165" fontId="14" fillId="2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5" fontId="14" fillId="0" borderId="2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vertical="top" wrapText="1"/>
    </xf>
    <xf numFmtId="4" fontId="15" fillId="0" borderId="4" xfId="0" applyNumberFormat="1" applyFont="1" applyFill="1" applyBorder="1" applyAlignment="1" applyProtection="1">
      <alignment horizontal="right" vertical="center" wrapText="1"/>
    </xf>
    <xf numFmtId="4" fontId="15" fillId="0" borderId="4" xfId="0" applyNumberFormat="1" applyFont="1" applyFill="1" applyBorder="1" applyAlignment="1" applyProtection="1">
      <alignment horizontal="right"/>
    </xf>
    <xf numFmtId="0" fontId="22" fillId="0" borderId="0" xfId="0" applyFont="1" applyFill="1"/>
    <xf numFmtId="0" fontId="13" fillId="0" borderId="0" xfId="0" applyFont="1" applyFill="1" applyBorder="1" applyAlignment="1" applyProtection="1">
      <alignment wrapText="1"/>
    </xf>
    <xf numFmtId="0" fontId="13" fillId="0" borderId="0" xfId="0" applyFont="1" applyFill="1"/>
    <xf numFmtId="0" fontId="1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49" fontId="15" fillId="0" borderId="3" xfId="0" applyNumberFormat="1" applyFont="1" applyFill="1" applyBorder="1" applyAlignment="1" applyProtection="1">
      <alignment horizontal="center"/>
    </xf>
    <xf numFmtId="49" fontId="15" fillId="0" borderId="4" xfId="0" applyNumberFormat="1" applyFont="1" applyFill="1" applyBorder="1" applyAlignment="1" applyProtection="1">
      <alignment horizontal="left"/>
    </xf>
    <xf numFmtId="4" fontId="14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3" applyNumberFormat="1" applyFont="1" applyFill="1" applyAlignment="1" applyProtection="1">
      <alignment horizontal="right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/>
    <xf numFmtId="0" fontId="15" fillId="0" borderId="0" xfId="0" applyFont="1" applyFill="1"/>
    <xf numFmtId="49" fontId="14" fillId="0" borderId="25" xfId="0" applyNumberFormat="1" applyFont="1" applyFill="1" applyBorder="1" applyAlignment="1" applyProtection="1">
      <alignment horizontal="center" wrapText="1"/>
    </xf>
    <xf numFmtId="49" fontId="14" fillId="0" borderId="25" xfId="0" applyNumberFormat="1" applyFont="1" applyFill="1" applyBorder="1" applyAlignment="1" applyProtection="1">
      <alignment horizontal="left" wrapText="1"/>
    </xf>
    <xf numFmtId="4" fontId="14" fillId="0" borderId="25" xfId="0" applyNumberFormat="1" applyFont="1" applyFill="1" applyBorder="1" applyAlignment="1" applyProtection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0" xfId="0" applyNumberFormat="1" applyFont="1" applyFill="1"/>
    <xf numFmtId="0" fontId="14" fillId="0" borderId="0" xfId="0" applyFont="1" applyFill="1"/>
    <xf numFmtId="49" fontId="14" fillId="0" borderId="25" xfId="0" applyNumberFormat="1" applyFont="1" applyFill="1" applyBorder="1" applyAlignment="1" applyProtection="1">
      <alignment horizontal="left" vertical="center" wrapText="1"/>
    </xf>
    <xf numFmtId="49" fontId="15" fillId="0" borderId="25" xfId="0" applyNumberFormat="1" applyFont="1" applyFill="1" applyBorder="1" applyAlignment="1" applyProtection="1">
      <alignment horizontal="center" vertical="center" wrapText="1"/>
    </xf>
    <xf numFmtId="49" fontId="15" fillId="0" borderId="25" xfId="0" applyNumberFormat="1" applyFont="1" applyFill="1" applyBorder="1" applyAlignment="1" applyProtection="1">
      <alignment horizontal="left" vertical="center" wrapText="1"/>
    </xf>
    <xf numFmtId="4" fontId="15" fillId="0" borderId="25" xfId="0" applyNumberFormat="1" applyFont="1" applyFill="1" applyBorder="1" applyAlignment="1" applyProtection="1">
      <alignment horizontal="center" vertical="center" wrapText="1"/>
    </xf>
    <xf numFmtId="4" fontId="14" fillId="0" borderId="25" xfId="0" applyNumberFormat="1" applyFont="1" applyFill="1" applyBorder="1" applyAlignment="1" applyProtection="1">
      <alignment horizontal="left" vertical="center" wrapText="1"/>
    </xf>
    <xf numFmtId="4" fontId="23" fillId="0" borderId="0" xfId="0" applyNumberFormat="1" applyFont="1" applyFill="1"/>
    <xf numFmtId="0" fontId="23" fillId="0" borderId="0" xfId="0" applyFont="1" applyFill="1"/>
    <xf numFmtId="4" fontId="15" fillId="0" borderId="25" xfId="0" applyNumberFormat="1" applyFont="1" applyFill="1" applyBorder="1" applyAlignment="1" applyProtection="1">
      <alignment horizontal="left" vertical="center" wrapText="1"/>
    </xf>
    <xf numFmtId="4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" fontId="14" fillId="0" borderId="25" xfId="0" applyNumberFormat="1" applyFont="1" applyFill="1" applyBorder="1" applyAlignment="1" applyProtection="1">
      <alignment horizontal="center" wrapText="1"/>
    </xf>
    <xf numFmtId="4" fontId="15" fillId="0" borderId="2" xfId="0" applyNumberFormat="1" applyFont="1" applyFill="1" applyBorder="1" applyAlignment="1">
      <alignment horizontal="center"/>
    </xf>
    <xf numFmtId="49" fontId="14" fillId="0" borderId="25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/>
    <xf numFmtId="0" fontId="12" fillId="0" borderId="0" xfId="0" applyFont="1" applyFill="1"/>
    <xf numFmtId="0" fontId="14" fillId="0" borderId="0" xfId="1" applyNumberFormat="1" applyFont="1" applyFill="1" applyProtection="1"/>
    <xf numFmtId="0" fontId="14" fillId="0" borderId="0" xfId="2" applyFont="1" applyFill="1" applyAlignment="1" applyProtection="1">
      <alignment wrapText="1"/>
      <protection locked="0"/>
    </xf>
    <xf numFmtId="0" fontId="14" fillId="0" borderId="0" xfId="4" applyNumberFormat="1" applyFont="1" applyFill="1" applyProtection="1"/>
    <xf numFmtId="0" fontId="15" fillId="0" borderId="0" xfId="5" applyNumberFormat="1" applyFont="1" applyFill="1" applyProtection="1">
      <alignment horizontal="left"/>
    </xf>
    <xf numFmtId="0" fontId="15" fillId="0" borderId="0" xfId="6" applyNumberFormat="1" applyFont="1" applyFill="1" applyProtection="1">
      <alignment horizontal="center" vertical="top"/>
    </xf>
    <xf numFmtId="49" fontId="15" fillId="0" borderId="0" xfId="7" applyFont="1" applyFill="1" applyProtection="1">
      <alignment horizontal="right"/>
    </xf>
    <xf numFmtId="49" fontId="14" fillId="0" borderId="2" xfId="0" applyNumberFormat="1" applyFont="1" applyFill="1" applyBorder="1" applyAlignment="1" applyProtection="1">
      <alignment horizontal="center"/>
    </xf>
    <xf numFmtId="49" fontId="14" fillId="0" borderId="2" xfId="0" applyNumberFormat="1" applyFont="1" applyFill="1" applyBorder="1" applyAlignment="1" applyProtection="1">
      <alignment horizontal="left"/>
    </xf>
    <xf numFmtId="4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wrapText="1"/>
    </xf>
    <xf numFmtId="49" fontId="14" fillId="0" borderId="2" xfId="0" applyNumberFormat="1" applyFont="1" applyFill="1" applyBorder="1" applyAlignment="1" applyProtection="1">
      <alignment horizontal="left" wrapText="1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164" fontId="15" fillId="0" borderId="2" xfId="0" applyNumberFormat="1" applyFont="1" applyFill="1" applyBorder="1" applyAlignment="1" applyProtection="1">
      <alignment horizontal="left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center" wrapText="1"/>
    </xf>
    <xf numFmtId="49" fontId="15" fillId="0" borderId="2" xfId="0" applyNumberFormat="1" applyFont="1" applyFill="1" applyBorder="1" applyAlignment="1" applyProtection="1">
      <alignment horizontal="left" wrapText="1"/>
    </xf>
    <xf numFmtId="49" fontId="15" fillId="0" borderId="24" xfId="0" applyNumberFormat="1" applyFont="1" applyFill="1" applyBorder="1" applyAlignment="1" applyProtection="1">
      <alignment horizontal="center" vertical="center" wrapText="1"/>
    </xf>
    <xf numFmtId="49" fontId="15" fillId="0" borderId="24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right"/>
    </xf>
    <xf numFmtId="0" fontId="15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 wrapText="1"/>
    </xf>
    <xf numFmtId="0" fontId="16" fillId="0" borderId="5" xfId="0" applyFont="1" applyBorder="1" applyAlignment="1" applyProtection="1">
      <alignment horizontal="right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1" fillId="0" borderId="0" xfId="0" applyFont="1" applyFill="1" applyAlignment="1" applyProtection="1">
      <alignment horizontal="right" vertical="top" wrapText="1"/>
      <protection locked="0"/>
    </xf>
  </cellXfs>
  <cellStyles count="40">
    <cellStyle name="xl105" xfId="14"/>
    <cellStyle name="xl106" xfId="16"/>
    <cellStyle name="xl107" xfId="12"/>
    <cellStyle name="xl108" xfId="24"/>
    <cellStyle name="xl109" xfId="29"/>
    <cellStyle name="xl110" xfId="34"/>
    <cellStyle name="xl111" xfId="36"/>
    <cellStyle name="xl113" xfId="13"/>
    <cellStyle name="xl114" xfId="30"/>
    <cellStyle name="xl115" xfId="37"/>
    <cellStyle name="xl116" xfId="11"/>
    <cellStyle name="xl117" xfId="38"/>
    <cellStyle name="xl122" xfId="27"/>
    <cellStyle name="xl123" xfId="28"/>
    <cellStyle name="xl22" xfId="1"/>
    <cellStyle name="xl23" xfId="4"/>
    <cellStyle name="xl24" xfId="5"/>
    <cellStyle name="xl26" xfId="8"/>
    <cellStyle name="xl27" xfId="9"/>
    <cellStyle name="xl28" xfId="17"/>
    <cellStyle name="xl33" xfId="6"/>
    <cellStyle name="xl35" xfId="20"/>
    <cellStyle name="xl36" xfId="25"/>
    <cellStyle name="xl41" xfId="10"/>
    <cellStyle name="xl42" xfId="21"/>
    <cellStyle name="xl43" xfId="26"/>
    <cellStyle name="xl45" xfId="18"/>
    <cellStyle name="xl46" xfId="22"/>
    <cellStyle name="xl49" xfId="2"/>
    <cellStyle name="xl66" xfId="3"/>
    <cellStyle name="xl69" xfId="23"/>
    <cellStyle name="xl70" xfId="35"/>
    <cellStyle name="xl78" xfId="7"/>
    <cellStyle name="xl81" xfId="19"/>
    <cellStyle name="xl94" xfId="31"/>
    <cellStyle name="xl95" xfId="15"/>
    <cellStyle name="xl96" xfId="32"/>
    <cellStyle name="xl98" xfId="33"/>
    <cellStyle name="Обычный" xfId="0" builtinId="0"/>
    <cellStyle name="Обычный_Tmp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C1" zoomScale="75" zoomScaleNormal="75" workbookViewId="0">
      <selection activeCell="H9" sqref="H9"/>
    </sheetView>
  </sheetViews>
  <sheetFormatPr defaultRowHeight="12.75" x14ac:dyDescent="0.2"/>
  <cols>
    <col min="1" max="1" width="33.140625" style="59" customWidth="1"/>
    <col min="2" max="2" width="76.5703125" style="59" customWidth="1"/>
    <col min="3" max="3" width="21.28515625" style="59" customWidth="1"/>
    <col min="4" max="4" width="26.28515625" style="59" customWidth="1"/>
    <col min="5" max="5" width="18.140625" style="59" customWidth="1"/>
    <col min="6" max="16384" width="9.140625" style="59"/>
  </cols>
  <sheetData>
    <row r="1" spans="1:6" s="91" customFormat="1" ht="15" x14ac:dyDescent="0.25">
      <c r="A1" s="4"/>
      <c r="B1" s="5"/>
      <c r="C1" s="5"/>
      <c r="D1" s="145" t="s">
        <v>86</v>
      </c>
      <c r="E1" s="145"/>
      <c r="F1" s="90"/>
    </row>
    <row r="2" spans="1:6" s="91" customFormat="1" ht="15" x14ac:dyDescent="0.25">
      <c r="A2" s="7"/>
      <c r="B2" s="5"/>
      <c r="C2" s="145" t="s">
        <v>87</v>
      </c>
      <c r="D2" s="145"/>
      <c r="E2" s="145"/>
      <c r="F2" s="92"/>
    </row>
    <row r="3" spans="1:6" s="91" customFormat="1" ht="15" x14ac:dyDescent="0.25">
      <c r="A3" s="7"/>
      <c r="B3" s="5"/>
      <c r="C3" s="98"/>
      <c r="D3" s="145" t="s">
        <v>88</v>
      </c>
      <c r="E3" s="145"/>
      <c r="F3" s="93"/>
    </row>
    <row r="4" spans="1:6" s="91" customFormat="1" ht="15" x14ac:dyDescent="0.25">
      <c r="A4" s="7"/>
      <c r="B4" s="5"/>
      <c r="C4" s="145" t="s">
        <v>361</v>
      </c>
      <c r="D4" s="145"/>
      <c r="E4" s="145"/>
      <c r="F4" s="94"/>
    </row>
    <row r="5" spans="1:6" s="91" customFormat="1" ht="15" x14ac:dyDescent="0.25">
      <c r="A5" s="8"/>
      <c r="B5" s="9"/>
      <c r="C5" s="9"/>
      <c r="D5" s="10"/>
      <c r="E5" s="10"/>
      <c r="F5" s="90"/>
    </row>
    <row r="6" spans="1:6" ht="18.75" x14ac:dyDescent="0.3">
      <c r="A6" s="146" t="s">
        <v>362</v>
      </c>
      <c r="B6" s="146"/>
      <c r="C6" s="146"/>
      <c r="D6" s="146"/>
      <c r="E6" s="146"/>
    </row>
    <row r="7" spans="1:6" ht="18.75" x14ac:dyDescent="0.3">
      <c r="A7" s="12"/>
      <c r="B7" s="12"/>
      <c r="C7" s="12"/>
      <c r="D7" s="12"/>
      <c r="E7" s="12"/>
    </row>
    <row r="8" spans="1:6" x14ac:dyDescent="0.2">
      <c r="A8" s="144" t="s">
        <v>0</v>
      </c>
      <c r="B8" s="144"/>
      <c r="C8" s="144"/>
      <c r="D8" s="144"/>
      <c r="E8" s="144"/>
    </row>
    <row r="9" spans="1:6" ht="56.25" x14ac:dyDescent="0.2">
      <c r="A9" s="60" t="s">
        <v>1</v>
      </c>
      <c r="B9" s="60" t="s">
        <v>2</v>
      </c>
      <c r="C9" s="60" t="s">
        <v>740</v>
      </c>
      <c r="D9" s="60" t="s">
        <v>741</v>
      </c>
      <c r="E9" s="60" t="s">
        <v>89</v>
      </c>
    </row>
    <row r="10" spans="1:6" ht="18.75" x14ac:dyDescent="0.3">
      <c r="A10" s="95" t="s">
        <v>3</v>
      </c>
      <c r="B10" s="96"/>
      <c r="C10" s="61">
        <f>C11+C53</f>
        <v>664761413.52999997</v>
      </c>
      <c r="D10" s="61">
        <f>D11+D53</f>
        <v>145969023.29000002</v>
      </c>
      <c r="E10" s="88">
        <f>D10*100/C10</f>
        <v>21.958107122204769</v>
      </c>
    </row>
    <row r="11" spans="1:6" s="89" customFormat="1" ht="18.75" x14ac:dyDescent="0.3">
      <c r="A11" s="57" t="s">
        <v>4</v>
      </c>
      <c r="B11" s="58" t="s">
        <v>5</v>
      </c>
      <c r="C11" s="97">
        <f>C12+C14+C16+C21+C24+C27+C30+C32+C34+C38+C50</f>
        <v>310836484.60000002</v>
      </c>
      <c r="D11" s="97">
        <f>D12+D14+D16+D21+D24+D27+D30+D32+D34+D38+D50</f>
        <v>77319736.230000004</v>
      </c>
      <c r="E11" s="61">
        <f t="shared" ref="E11:E58" si="0">D11*100/C11</f>
        <v>24.874729982067233</v>
      </c>
    </row>
    <row r="12" spans="1:6" s="89" customFormat="1" ht="18.75" x14ac:dyDescent="0.3">
      <c r="A12" s="57" t="s">
        <v>6</v>
      </c>
      <c r="B12" s="58" t="s">
        <v>7</v>
      </c>
      <c r="C12" s="97">
        <f>C13</f>
        <v>249747264</v>
      </c>
      <c r="D12" s="97">
        <f>D13</f>
        <v>62201675.25</v>
      </c>
      <c r="E12" s="61">
        <f t="shared" si="0"/>
        <v>24.905848518124305</v>
      </c>
    </row>
    <row r="13" spans="1:6" ht="18.75" x14ac:dyDescent="0.3">
      <c r="A13" s="56" t="s">
        <v>8</v>
      </c>
      <c r="B13" s="53" t="s">
        <v>9</v>
      </c>
      <c r="C13" s="87">
        <v>249747264</v>
      </c>
      <c r="D13" s="87">
        <v>62201675.25</v>
      </c>
      <c r="E13" s="88">
        <f t="shared" si="0"/>
        <v>24.905848518124305</v>
      </c>
    </row>
    <row r="14" spans="1:6" s="89" customFormat="1" ht="56.25" x14ac:dyDescent="0.3">
      <c r="A14" s="57" t="s">
        <v>10</v>
      </c>
      <c r="B14" s="58" t="s">
        <v>11</v>
      </c>
      <c r="C14" s="97">
        <f>C15</f>
        <v>13082224</v>
      </c>
      <c r="D14" s="97">
        <f>D15</f>
        <v>3522237.91</v>
      </c>
      <c r="E14" s="61">
        <f t="shared" si="0"/>
        <v>26.923846511113094</v>
      </c>
    </row>
    <row r="15" spans="1:6" ht="37.5" x14ac:dyDescent="0.3">
      <c r="A15" s="56" t="s">
        <v>12</v>
      </c>
      <c r="B15" s="53" t="s">
        <v>13</v>
      </c>
      <c r="C15" s="87">
        <v>13082224</v>
      </c>
      <c r="D15" s="87">
        <v>3522237.91</v>
      </c>
      <c r="E15" s="88">
        <f t="shared" si="0"/>
        <v>26.923846511113094</v>
      </c>
    </row>
    <row r="16" spans="1:6" s="89" customFormat="1" ht="18.75" x14ac:dyDescent="0.3">
      <c r="A16" s="57" t="s">
        <v>14</v>
      </c>
      <c r="B16" s="58" t="s">
        <v>15</v>
      </c>
      <c r="C16" s="97">
        <f>C17+C18+C19+C20</f>
        <v>13682000</v>
      </c>
      <c r="D16" s="97">
        <f>D17+D18+D19+D20</f>
        <v>2966457.5100000002</v>
      </c>
      <c r="E16" s="61">
        <f t="shared" si="0"/>
        <v>21.681461116795791</v>
      </c>
    </row>
    <row r="17" spans="1:5" ht="37.5" x14ac:dyDescent="0.3">
      <c r="A17" s="56" t="s">
        <v>16</v>
      </c>
      <c r="B17" s="53" t="s">
        <v>17</v>
      </c>
      <c r="C17" s="87">
        <v>5865000</v>
      </c>
      <c r="D17" s="87">
        <v>1028221.29</v>
      </c>
      <c r="E17" s="88">
        <f t="shared" si="0"/>
        <v>17.531479795396418</v>
      </c>
    </row>
    <row r="18" spans="1:5" ht="37.5" x14ac:dyDescent="0.3">
      <c r="A18" s="56" t="s">
        <v>18</v>
      </c>
      <c r="B18" s="53" t="s">
        <v>19</v>
      </c>
      <c r="C18" s="87">
        <v>7217000</v>
      </c>
      <c r="D18" s="87">
        <v>1798133.08</v>
      </c>
      <c r="E18" s="88">
        <f t="shared" si="0"/>
        <v>24.915242898711377</v>
      </c>
    </row>
    <row r="19" spans="1:5" ht="18.75" x14ac:dyDescent="0.3">
      <c r="A19" s="56" t="s">
        <v>20</v>
      </c>
      <c r="B19" s="53" t="s">
        <v>21</v>
      </c>
      <c r="C19" s="87">
        <v>80000</v>
      </c>
      <c r="D19" s="87">
        <v>12623.54</v>
      </c>
      <c r="E19" s="88">
        <f t="shared" si="0"/>
        <v>15.779425</v>
      </c>
    </row>
    <row r="20" spans="1:5" ht="37.5" x14ac:dyDescent="0.3">
      <c r="A20" s="56" t="s">
        <v>22</v>
      </c>
      <c r="B20" s="53" t="s">
        <v>23</v>
      </c>
      <c r="C20" s="87">
        <v>520000</v>
      </c>
      <c r="D20" s="87">
        <v>127479.6</v>
      </c>
      <c r="E20" s="88">
        <f t="shared" si="0"/>
        <v>24.515307692307694</v>
      </c>
    </row>
    <row r="21" spans="1:5" s="89" customFormat="1" ht="18.75" x14ac:dyDescent="0.3">
      <c r="A21" s="57" t="s">
        <v>24</v>
      </c>
      <c r="B21" s="58" t="s">
        <v>25</v>
      </c>
      <c r="C21" s="97">
        <f>C22+C23</f>
        <v>8719000</v>
      </c>
      <c r="D21" s="97">
        <f>D22+D23</f>
        <v>662366.28</v>
      </c>
      <c r="E21" s="61">
        <f t="shared" si="0"/>
        <v>7.5968147723362769</v>
      </c>
    </row>
    <row r="22" spans="1:5" s="89" customFormat="1" ht="18.75" x14ac:dyDescent="0.3">
      <c r="A22" s="56" t="s">
        <v>259</v>
      </c>
      <c r="B22" s="53" t="s">
        <v>260</v>
      </c>
      <c r="C22" s="87">
        <v>6650000</v>
      </c>
      <c r="D22" s="87">
        <v>228817.03</v>
      </c>
      <c r="E22" s="88">
        <f t="shared" ref="E22" si="1">D22*100/C22</f>
        <v>3.4408575939849624</v>
      </c>
    </row>
    <row r="23" spans="1:5" ht="18.75" x14ac:dyDescent="0.3">
      <c r="A23" s="56" t="s">
        <v>26</v>
      </c>
      <c r="B23" s="53" t="s">
        <v>27</v>
      </c>
      <c r="C23" s="87">
        <v>2069000</v>
      </c>
      <c r="D23" s="87">
        <v>433549.25</v>
      </c>
      <c r="E23" s="88">
        <f t="shared" si="0"/>
        <v>20.954531174480426</v>
      </c>
    </row>
    <row r="24" spans="1:5" s="89" customFormat="1" ht="18.75" x14ac:dyDescent="0.3">
      <c r="A24" s="57" t="s">
        <v>28</v>
      </c>
      <c r="B24" s="58" t="s">
        <v>29</v>
      </c>
      <c r="C24" s="97">
        <f>C25+C26</f>
        <v>2807700</v>
      </c>
      <c r="D24" s="97">
        <f>D25+D26</f>
        <v>779368.74</v>
      </c>
      <c r="E24" s="61">
        <f t="shared" si="0"/>
        <v>27.758262634896891</v>
      </c>
    </row>
    <row r="25" spans="1:5" ht="37.5" x14ac:dyDescent="0.3">
      <c r="A25" s="56" t="s">
        <v>30</v>
      </c>
      <c r="B25" s="53" t="s">
        <v>31</v>
      </c>
      <c r="C25" s="87">
        <v>2750000</v>
      </c>
      <c r="D25" s="87">
        <v>767158.74</v>
      </c>
      <c r="E25" s="88">
        <f t="shared" si="0"/>
        <v>27.896681454545455</v>
      </c>
    </row>
    <row r="26" spans="1:5" ht="56.25" x14ac:dyDescent="0.3">
      <c r="A26" s="56" t="s">
        <v>359</v>
      </c>
      <c r="B26" s="53" t="s">
        <v>360</v>
      </c>
      <c r="C26" s="87">
        <v>57700</v>
      </c>
      <c r="D26" s="87">
        <v>12210</v>
      </c>
      <c r="E26" s="88">
        <f t="shared" si="0"/>
        <v>21.161178509532064</v>
      </c>
    </row>
    <row r="27" spans="1:5" s="89" customFormat="1" ht="56.25" x14ac:dyDescent="0.3">
      <c r="A27" s="57" t="s">
        <v>32</v>
      </c>
      <c r="B27" s="58" t="s">
        <v>33</v>
      </c>
      <c r="C27" s="97">
        <f>C28+C29</f>
        <v>16393549.6</v>
      </c>
      <c r="D27" s="97">
        <f>D28+D29</f>
        <v>3991922.26</v>
      </c>
      <c r="E27" s="61">
        <f t="shared" si="0"/>
        <v>24.350566883940743</v>
      </c>
    </row>
    <row r="28" spans="1:5" ht="112.5" x14ac:dyDescent="0.3">
      <c r="A28" s="56" t="s">
        <v>34</v>
      </c>
      <c r="B28" s="62" t="s">
        <v>35</v>
      </c>
      <c r="C28" s="87">
        <v>15811549.6</v>
      </c>
      <c r="D28" s="87">
        <v>3715134.9</v>
      </c>
      <c r="E28" s="88">
        <f t="shared" si="0"/>
        <v>23.496336500756385</v>
      </c>
    </row>
    <row r="29" spans="1:5" ht="112.5" x14ac:dyDescent="0.3">
      <c r="A29" s="56" t="s">
        <v>36</v>
      </c>
      <c r="B29" s="62" t="s">
        <v>37</v>
      </c>
      <c r="C29" s="87">
        <v>582000</v>
      </c>
      <c r="D29" s="87">
        <v>276787.36</v>
      </c>
      <c r="E29" s="88">
        <f t="shared" si="0"/>
        <v>47.557965635738832</v>
      </c>
    </row>
    <row r="30" spans="1:5" s="89" customFormat="1" ht="37.5" x14ac:dyDescent="0.3">
      <c r="A30" s="57" t="s">
        <v>38</v>
      </c>
      <c r="B30" s="58" t="s">
        <v>39</v>
      </c>
      <c r="C30" s="97">
        <f>C31</f>
        <v>1921000</v>
      </c>
      <c r="D30" s="97">
        <f>D31</f>
        <v>1112419.8400000001</v>
      </c>
      <c r="E30" s="61">
        <f t="shared" si="0"/>
        <v>57.908372722540349</v>
      </c>
    </row>
    <row r="31" spans="1:5" ht="18.75" x14ac:dyDescent="0.3">
      <c r="A31" s="56" t="s">
        <v>40</v>
      </c>
      <c r="B31" s="53" t="s">
        <v>41</v>
      </c>
      <c r="C31" s="87">
        <v>1921000</v>
      </c>
      <c r="D31" s="87">
        <v>1112419.8400000001</v>
      </c>
      <c r="E31" s="88">
        <f t="shared" si="0"/>
        <v>57.908372722540349</v>
      </c>
    </row>
    <row r="32" spans="1:5" s="89" customFormat="1" ht="37.5" x14ac:dyDescent="0.3">
      <c r="A32" s="57" t="s">
        <v>42</v>
      </c>
      <c r="B32" s="58" t="s">
        <v>43</v>
      </c>
      <c r="C32" s="97">
        <f>C33</f>
        <v>52247</v>
      </c>
      <c r="D32" s="97">
        <f>D33</f>
        <v>104795.8</v>
      </c>
      <c r="E32" s="61">
        <f t="shared" si="0"/>
        <v>200.57764082148256</v>
      </c>
    </row>
    <row r="33" spans="1:5" ht="18.75" x14ac:dyDescent="0.3">
      <c r="A33" s="56" t="s">
        <v>44</v>
      </c>
      <c r="B33" s="53" t="s">
        <v>45</v>
      </c>
      <c r="C33" s="87">
        <v>52247</v>
      </c>
      <c r="D33" s="87">
        <v>104795.8</v>
      </c>
      <c r="E33" s="88">
        <f t="shared" si="0"/>
        <v>200.57764082148256</v>
      </c>
    </row>
    <row r="34" spans="1:5" s="89" customFormat="1" ht="37.5" x14ac:dyDescent="0.3">
      <c r="A34" s="57" t="s">
        <v>46</v>
      </c>
      <c r="B34" s="58" t="s">
        <v>47</v>
      </c>
      <c r="C34" s="97">
        <f>C35+C36+C37</f>
        <v>945500</v>
      </c>
      <c r="D34" s="97">
        <f>D35+D36+D37</f>
        <v>732706.08</v>
      </c>
      <c r="E34" s="61">
        <f t="shared" si="0"/>
        <v>77.494032786885242</v>
      </c>
    </row>
    <row r="35" spans="1:5" ht="112.5" x14ac:dyDescent="0.3">
      <c r="A35" s="56" t="s">
        <v>48</v>
      </c>
      <c r="B35" s="62" t="s">
        <v>49</v>
      </c>
      <c r="C35" s="87">
        <v>115500</v>
      </c>
      <c r="D35" s="87">
        <v>304128.92</v>
      </c>
      <c r="E35" s="88">
        <f t="shared" si="0"/>
        <v>263.31508225108223</v>
      </c>
    </row>
    <row r="36" spans="1:5" ht="18.75" hidden="1" x14ac:dyDescent="0.3">
      <c r="A36" s="56"/>
      <c r="B36" s="53"/>
      <c r="C36" s="87"/>
      <c r="D36" s="87"/>
      <c r="E36" s="88"/>
    </row>
    <row r="37" spans="1:5" ht="37.5" x14ac:dyDescent="0.3">
      <c r="A37" s="56" t="s">
        <v>50</v>
      </c>
      <c r="B37" s="53" t="s">
        <v>51</v>
      </c>
      <c r="C37" s="87">
        <v>830000</v>
      </c>
      <c r="D37" s="87">
        <v>428577.16</v>
      </c>
      <c r="E37" s="88">
        <f t="shared" si="0"/>
        <v>51.635802409638558</v>
      </c>
    </row>
    <row r="38" spans="1:5" s="89" customFormat="1" ht="18.75" x14ac:dyDescent="0.3">
      <c r="A38" s="57" t="s">
        <v>52</v>
      </c>
      <c r="B38" s="58" t="s">
        <v>53</v>
      </c>
      <c r="C38" s="97">
        <f>C39+C40+C41+C42+C43++C44+C46+C47+C48+C49+C45</f>
        <v>2738100</v>
      </c>
      <c r="D38" s="97">
        <f>D39+D40+D41+D42+D43++D44+D46+D47+D48+D49+D45</f>
        <v>1084857.6099999999</v>
      </c>
      <c r="E38" s="61">
        <f t="shared" si="0"/>
        <v>39.620817720317</v>
      </c>
    </row>
    <row r="39" spans="1:5" ht="37.5" x14ac:dyDescent="0.3">
      <c r="A39" s="56" t="s">
        <v>54</v>
      </c>
      <c r="B39" s="53" t="s">
        <v>55</v>
      </c>
      <c r="C39" s="87">
        <v>46000</v>
      </c>
      <c r="D39" s="87">
        <v>64208.86</v>
      </c>
      <c r="E39" s="88">
        <f t="shared" si="0"/>
        <v>139.58447826086956</v>
      </c>
    </row>
    <row r="40" spans="1:5" ht="75" x14ac:dyDescent="0.3">
      <c r="A40" s="56" t="s">
        <v>56</v>
      </c>
      <c r="B40" s="53" t="s">
        <v>57</v>
      </c>
      <c r="C40" s="87">
        <v>70000</v>
      </c>
      <c r="D40" s="87">
        <v>15000</v>
      </c>
      <c r="E40" s="88">
        <f t="shared" si="0"/>
        <v>21.428571428571427</v>
      </c>
    </row>
    <row r="41" spans="1:5" ht="18.75" hidden="1" x14ac:dyDescent="0.3">
      <c r="A41" s="56"/>
      <c r="B41" s="53"/>
      <c r="C41" s="87"/>
      <c r="D41" s="87"/>
      <c r="E41" s="88" t="e">
        <f t="shared" si="0"/>
        <v>#DIV/0!</v>
      </c>
    </row>
    <row r="42" spans="1:5" ht="150" x14ac:dyDescent="0.3">
      <c r="A42" s="56" t="s">
        <v>58</v>
      </c>
      <c r="B42" s="62" t="s">
        <v>59</v>
      </c>
      <c r="C42" s="87">
        <v>121000</v>
      </c>
      <c r="D42" s="87">
        <v>75500</v>
      </c>
      <c r="E42" s="88">
        <f>D42*100/C42</f>
        <v>62.396694214876035</v>
      </c>
    </row>
    <row r="43" spans="1:5" ht="75" x14ac:dyDescent="0.3">
      <c r="A43" s="56" t="s">
        <v>60</v>
      </c>
      <c r="B43" s="53" t="s">
        <v>61</v>
      </c>
      <c r="C43" s="87">
        <v>355000</v>
      </c>
      <c r="D43" s="87">
        <v>238602.28</v>
      </c>
      <c r="E43" s="88">
        <f t="shared" si="0"/>
        <v>67.211909859154929</v>
      </c>
    </row>
    <row r="44" spans="1:5" ht="37.5" x14ac:dyDescent="0.3">
      <c r="A44" s="56" t="s">
        <v>62</v>
      </c>
      <c r="B44" s="53" t="s">
        <v>63</v>
      </c>
      <c r="C44" s="87">
        <v>200000</v>
      </c>
      <c r="D44" s="87">
        <v>205600</v>
      </c>
      <c r="E44" s="88">
        <f t="shared" si="0"/>
        <v>102.8</v>
      </c>
    </row>
    <row r="45" spans="1:5" ht="60" customHeight="1" x14ac:dyDescent="0.3">
      <c r="A45" s="56" t="s">
        <v>257</v>
      </c>
      <c r="B45" s="53" t="s">
        <v>258</v>
      </c>
      <c r="C45" s="87">
        <v>0</v>
      </c>
      <c r="D45" s="87">
        <v>3827.27</v>
      </c>
      <c r="E45" s="88" t="e">
        <f t="shared" si="0"/>
        <v>#DIV/0!</v>
      </c>
    </row>
    <row r="46" spans="1:5" ht="75" x14ac:dyDescent="0.3">
      <c r="A46" s="56" t="s">
        <v>64</v>
      </c>
      <c r="B46" s="53" t="s">
        <v>65</v>
      </c>
      <c r="C46" s="87">
        <v>160000</v>
      </c>
      <c r="D46" s="87">
        <v>35000</v>
      </c>
      <c r="E46" s="88">
        <f t="shared" si="0"/>
        <v>21.875</v>
      </c>
    </row>
    <row r="47" spans="1:5" ht="37.5" x14ac:dyDescent="0.3">
      <c r="A47" s="56" t="s">
        <v>66</v>
      </c>
      <c r="B47" s="53" t="s">
        <v>67</v>
      </c>
      <c r="C47" s="87">
        <v>1250</v>
      </c>
      <c r="D47" s="87">
        <v>25928.13</v>
      </c>
      <c r="E47" s="88">
        <f t="shared" si="0"/>
        <v>2074.2503999999999</v>
      </c>
    </row>
    <row r="48" spans="1:5" ht="93.75" x14ac:dyDescent="0.3">
      <c r="A48" s="56" t="s">
        <v>68</v>
      </c>
      <c r="B48" s="53" t="s">
        <v>69</v>
      </c>
      <c r="C48" s="87">
        <v>250000</v>
      </c>
      <c r="D48" s="87">
        <v>57528.08</v>
      </c>
      <c r="E48" s="88">
        <f t="shared" si="0"/>
        <v>23.011232</v>
      </c>
    </row>
    <row r="49" spans="1:5" ht="37.5" x14ac:dyDescent="0.3">
      <c r="A49" s="56" t="s">
        <v>70</v>
      </c>
      <c r="B49" s="53" t="s">
        <v>71</v>
      </c>
      <c r="C49" s="87">
        <v>1534850</v>
      </c>
      <c r="D49" s="87">
        <v>363662.99</v>
      </c>
      <c r="E49" s="88">
        <f t="shared" si="0"/>
        <v>23.693715346776557</v>
      </c>
    </row>
    <row r="50" spans="1:5" ht="18.75" x14ac:dyDescent="0.3">
      <c r="A50" s="57" t="s">
        <v>261</v>
      </c>
      <c r="B50" s="58" t="s">
        <v>263</v>
      </c>
      <c r="C50" s="97">
        <f>C51+C52</f>
        <v>747900</v>
      </c>
      <c r="D50" s="97">
        <f>D51+D52</f>
        <v>160928.95000000001</v>
      </c>
      <c r="E50" s="61">
        <f t="shared" si="0"/>
        <v>21.517442171413293</v>
      </c>
    </row>
    <row r="51" spans="1:5" ht="18.75" x14ac:dyDescent="0.3">
      <c r="A51" s="56" t="s">
        <v>262</v>
      </c>
      <c r="B51" s="53" t="s">
        <v>264</v>
      </c>
      <c r="C51" s="87">
        <v>0</v>
      </c>
      <c r="D51" s="87">
        <v>4202.51</v>
      </c>
      <c r="E51" s="88"/>
    </row>
    <row r="52" spans="1:5" ht="18.75" x14ac:dyDescent="0.3">
      <c r="A52" s="56" t="s">
        <v>265</v>
      </c>
      <c r="B52" s="53" t="s">
        <v>266</v>
      </c>
      <c r="C52" s="87">
        <v>747900</v>
      </c>
      <c r="D52" s="87">
        <v>156726.44</v>
      </c>
      <c r="E52" s="88">
        <f t="shared" si="0"/>
        <v>20.955534162321165</v>
      </c>
    </row>
    <row r="53" spans="1:5" s="89" customFormat="1" ht="18.75" x14ac:dyDescent="0.3">
      <c r="A53" s="57" t="s">
        <v>72</v>
      </c>
      <c r="B53" s="58" t="s">
        <v>73</v>
      </c>
      <c r="C53" s="97">
        <f>C54+C59+C61</f>
        <v>353924928.93000001</v>
      </c>
      <c r="D53" s="97">
        <f>D54+D59+D61</f>
        <v>68649287.060000002</v>
      </c>
      <c r="E53" s="61">
        <f t="shared" si="0"/>
        <v>19.396567308085157</v>
      </c>
    </row>
    <row r="54" spans="1:5" s="89" customFormat="1" ht="56.25" x14ac:dyDescent="0.3">
      <c r="A54" s="57" t="s">
        <v>74</v>
      </c>
      <c r="B54" s="58" t="s">
        <v>75</v>
      </c>
      <c r="C54" s="97">
        <f>C55+C56+C57+C58</f>
        <v>353924928.93000001</v>
      </c>
      <c r="D54" s="97">
        <f>D55+D56+D57+D58</f>
        <v>68663655.670000002</v>
      </c>
      <c r="E54" s="61">
        <f t="shared" si="0"/>
        <v>19.40062709840381</v>
      </c>
    </row>
    <row r="55" spans="1:5" ht="37.5" x14ac:dyDescent="0.3">
      <c r="A55" s="56" t="s">
        <v>353</v>
      </c>
      <c r="B55" s="53" t="s">
        <v>76</v>
      </c>
      <c r="C55" s="87">
        <v>57797800</v>
      </c>
      <c r="D55" s="87">
        <v>14445000</v>
      </c>
      <c r="E55" s="88">
        <f t="shared" si="0"/>
        <v>24.992300745011057</v>
      </c>
    </row>
    <row r="56" spans="1:5" ht="37.5" x14ac:dyDescent="0.3">
      <c r="A56" s="56" t="s">
        <v>354</v>
      </c>
      <c r="B56" s="53" t="s">
        <v>77</v>
      </c>
      <c r="C56" s="87">
        <v>23161539.93</v>
      </c>
      <c r="D56" s="87">
        <v>2375995.62</v>
      </c>
      <c r="E56" s="88">
        <f t="shared" si="0"/>
        <v>10.258366357249374</v>
      </c>
    </row>
    <row r="57" spans="1:5" ht="37.5" x14ac:dyDescent="0.3">
      <c r="A57" s="56" t="s">
        <v>355</v>
      </c>
      <c r="B57" s="53" t="s">
        <v>78</v>
      </c>
      <c r="C57" s="87">
        <v>272894160</v>
      </c>
      <c r="D57" s="87">
        <v>51842660.049999997</v>
      </c>
      <c r="E57" s="88">
        <f t="shared" si="0"/>
        <v>18.997350492953018</v>
      </c>
    </row>
    <row r="58" spans="1:5" ht="18.75" x14ac:dyDescent="0.3">
      <c r="A58" s="56" t="s">
        <v>356</v>
      </c>
      <c r="B58" s="53" t="s">
        <v>79</v>
      </c>
      <c r="C58" s="87">
        <v>71429</v>
      </c>
      <c r="D58" s="87">
        <v>0</v>
      </c>
      <c r="E58" s="88">
        <f t="shared" si="0"/>
        <v>0</v>
      </c>
    </row>
    <row r="59" spans="1:5" s="89" customFormat="1" ht="131.25" x14ac:dyDescent="0.3">
      <c r="A59" s="57" t="s">
        <v>80</v>
      </c>
      <c r="B59" s="58" t="s">
        <v>81</v>
      </c>
      <c r="C59" s="97">
        <f>C60</f>
        <v>0</v>
      </c>
      <c r="D59" s="97">
        <f>D60</f>
        <v>0</v>
      </c>
      <c r="E59" s="61"/>
    </row>
    <row r="60" spans="1:5" ht="93.75" x14ac:dyDescent="0.3">
      <c r="A60" s="56" t="s">
        <v>357</v>
      </c>
      <c r="B60" s="53" t="s">
        <v>82</v>
      </c>
      <c r="C60" s="87">
        <v>0</v>
      </c>
      <c r="D60" s="87">
        <v>0</v>
      </c>
      <c r="E60" s="88"/>
    </row>
    <row r="61" spans="1:5" s="89" customFormat="1" ht="75" x14ac:dyDescent="0.3">
      <c r="A61" s="57" t="s">
        <v>83</v>
      </c>
      <c r="B61" s="58" t="s">
        <v>84</v>
      </c>
      <c r="C61" s="97">
        <f>C62</f>
        <v>0</v>
      </c>
      <c r="D61" s="97">
        <f>D62</f>
        <v>-14368.61</v>
      </c>
      <c r="E61" s="61"/>
    </row>
    <row r="62" spans="1:5" ht="56.25" x14ac:dyDescent="0.3">
      <c r="A62" s="56" t="s">
        <v>358</v>
      </c>
      <c r="B62" s="53" t="s">
        <v>85</v>
      </c>
      <c r="C62" s="87">
        <v>0</v>
      </c>
      <c r="D62" s="87">
        <v>-14368.61</v>
      </c>
      <c r="E62" s="88"/>
    </row>
  </sheetData>
  <mergeCells count="6">
    <mergeCell ref="A8:E8"/>
    <mergeCell ref="D1:E1"/>
    <mergeCell ref="C2:E2"/>
    <mergeCell ref="D3:E3"/>
    <mergeCell ref="C4:E4"/>
    <mergeCell ref="A6:E6"/>
  </mergeCells>
  <pageMargins left="0.70866141732283472" right="0.70866141732283472" top="0.74803149606299213" bottom="0.74803149606299213" header="0.31496062992125984" footer="0.31496062992125984"/>
  <pageSetup paperSize="9" scale="5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2"/>
  <sheetViews>
    <sheetView tabSelected="1" topLeftCell="A253" zoomScale="75" zoomScaleNormal="75" workbookViewId="0">
      <selection activeCell="E17" sqref="E17"/>
    </sheetView>
  </sheetViews>
  <sheetFormatPr defaultRowHeight="18.75" outlineLevelRow="3" x14ac:dyDescent="0.3"/>
  <cols>
    <col min="1" max="1" width="26.42578125" style="102" customWidth="1"/>
    <col min="2" max="2" width="104" style="102" customWidth="1"/>
    <col min="3" max="3" width="20.42578125" style="102" customWidth="1"/>
    <col min="4" max="4" width="21" style="102" customWidth="1"/>
    <col min="5" max="5" width="17.28515625" style="102" customWidth="1"/>
    <col min="6" max="6" width="24.5703125" style="101" customWidth="1"/>
    <col min="7" max="8" width="9.140625" style="101"/>
    <col min="9" max="16384" width="9.140625" style="102"/>
  </cols>
  <sheetData>
    <row r="1" spans="1:8" x14ac:dyDescent="0.3">
      <c r="A1" s="124"/>
      <c r="B1" s="125"/>
      <c r="C1" s="148" t="s">
        <v>200</v>
      </c>
      <c r="D1" s="148"/>
      <c r="E1" s="148"/>
    </row>
    <row r="2" spans="1:8" x14ac:dyDescent="0.3">
      <c r="A2" s="126"/>
      <c r="B2" s="148" t="s">
        <v>87</v>
      </c>
      <c r="C2" s="148"/>
      <c r="D2" s="148"/>
      <c r="E2" s="148"/>
    </row>
    <row r="3" spans="1:8" x14ac:dyDescent="0.3">
      <c r="A3" s="126"/>
      <c r="B3" s="148" t="s">
        <v>88</v>
      </c>
      <c r="C3" s="148"/>
      <c r="D3" s="148"/>
      <c r="E3" s="148"/>
    </row>
    <row r="4" spans="1:8" x14ac:dyDescent="0.3">
      <c r="A4" s="126"/>
      <c r="B4" s="148" t="s">
        <v>363</v>
      </c>
      <c r="C4" s="148"/>
      <c r="D4" s="148"/>
      <c r="E4" s="148"/>
    </row>
    <row r="5" spans="1:8" x14ac:dyDescent="0.3">
      <c r="A5" s="127"/>
      <c r="B5" s="128"/>
      <c r="C5" s="129"/>
      <c r="D5" s="129"/>
      <c r="E5" s="13"/>
    </row>
    <row r="6" spans="1:8" x14ac:dyDescent="0.3">
      <c r="A6" s="149" t="s">
        <v>364</v>
      </c>
      <c r="B6" s="149"/>
      <c r="C6" s="149"/>
      <c r="D6" s="149"/>
      <c r="E6" s="149"/>
    </row>
    <row r="7" spans="1:8" x14ac:dyDescent="0.3">
      <c r="A7" s="12"/>
      <c r="B7" s="12"/>
      <c r="C7" s="12"/>
      <c r="D7" s="12"/>
      <c r="E7" s="13"/>
    </row>
    <row r="8" spans="1:8" x14ac:dyDescent="0.3">
      <c r="A8" s="147" t="s">
        <v>0</v>
      </c>
      <c r="B8" s="147"/>
      <c r="C8" s="147"/>
      <c r="D8" s="147"/>
      <c r="E8" s="147"/>
    </row>
    <row r="9" spans="1:8" ht="37.5" x14ac:dyDescent="0.3">
      <c r="A9" s="60" t="s">
        <v>90</v>
      </c>
      <c r="B9" s="60" t="s">
        <v>91</v>
      </c>
      <c r="C9" s="60" t="s">
        <v>365</v>
      </c>
      <c r="D9" s="60" t="s">
        <v>742</v>
      </c>
      <c r="E9" s="60" t="s">
        <v>89</v>
      </c>
    </row>
    <row r="10" spans="1:8" x14ac:dyDescent="0.3">
      <c r="A10" s="130" t="s">
        <v>410</v>
      </c>
      <c r="B10" s="131"/>
      <c r="C10" s="132">
        <f>C11+C25+C46++C74+C116+C158+C171+C195+C217+C227+C234+C247+C260+C274+C278+C291+C298+C323+C327+C331+C339+C349+C380+C387+C395+C402+C406+C410+C414+C418+C422+C426+C437+C441</f>
        <v>726013370.30999994</v>
      </c>
      <c r="D10" s="132">
        <f>D11+D25+D46++D74+D116+D158+D171+D195+D217+D227+D234+D247+D260+D274+D278+D291+D298+D323+D327+D331+D339+D349+D380+D387+D395+D402+D406+D410+D414+D418+D422+D426+D437+D441</f>
        <v>137830152.66999996</v>
      </c>
      <c r="E10" s="132">
        <f>D10*100/C10</f>
        <v>18.984519887167913</v>
      </c>
    </row>
    <row r="11" spans="1:8" s="108" customFormat="1" x14ac:dyDescent="0.3">
      <c r="A11" s="133" t="s">
        <v>411</v>
      </c>
      <c r="B11" s="134" t="s">
        <v>92</v>
      </c>
      <c r="C11" s="135">
        <f>C12+C19+C22</f>
        <v>1421429</v>
      </c>
      <c r="D11" s="135">
        <f>D12+D19+D22</f>
        <v>0</v>
      </c>
      <c r="E11" s="132">
        <f>D11*100/C11</f>
        <v>0</v>
      </c>
      <c r="F11" s="107"/>
      <c r="G11" s="107"/>
      <c r="H11" s="107"/>
    </row>
    <row r="12" spans="1:8" x14ac:dyDescent="0.3">
      <c r="A12" s="133" t="s">
        <v>412</v>
      </c>
      <c r="B12" s="134" t="s">
        <v>366</v>
      </c>
      <c r="C12" s="135">
        <f>C13+C15+C17</f>
        <v>1200000</v>
      </c>
      <c r="D12" s="135">
        <f>D13+D15+D17</f>
        <v>0</v>
      </c>
      <c r="E12" s="132">
        <f>D12*100/C12</f>
        <v>0</v>
      </c>
    </row>
    <row r="13" spans="1:8" s="108" customFormat="1" ht="56.25" x14ac:dyDescent="0.3">
      <c r="A13" s="133" t="s">
        <v>413</v>
      </c>
      <c r="B13" s="134" t="s">
        <v>414</v>
      </c>
      <c r="C13" s="135">
        <f>C14</f>
        <v>500000</v>
      </c>
      <c r="D13" s="135">
        <f>D14</f>
        <v>0</v>
      </c>
      <c r="E13" s="132">
        <f t="shared" ref="E13:E50" si="0">D13*100/C13</f>
        <v>0</v>
      </c>
      <c r="F13" s="107"/>
      <c r="G13" s="107"/>
      <c r="H13" s="107"/>
    </row>
    <row r="14" spans="1:8" ht="75" x14ac:dyDescent="0.3">
      <c r="A14" s="99" t="s">
        <v>415</v>
      </c>
      <c r="B14" s="136" t="s">
        <v>416</v>
      </c>
      <c r="C14" s="137">
        <v>500000</v>
      </c>
      <c r="D14" s="137">
        <v>0</v>
      </c>
      <c r="E14" s="138">
        <f t="shared" si="0"/>
        <v>0</v>
      </c>
    </row>
    <row r="15" spans="1:8" s="108" customFormat="1" ht="56.25" x14ac:dyDescent="0.3">
      <c r="A15" s="133" t="s">
        <v>417</v>
      </c>
      <c r="B15" s="134" t="s">
        <v>367</v>
      </c>
      <c r="C15" s="135">
        <f>C16</f>
        <v>300000</v>
      </c>
      <c r="D15" s="135">
        <f>D16</f>
        <v>0</v>
      </c>
      <c r="E15" s="132">
        <f t="shared" si="0"/>
        <v>0</v>
      </c>
      <c r="F15" s="107"/>
      <c r="G15" s="107"/>
      <c r="H15" s="107"/>
    </row>
    <row r="16" spans="1:8" s="108" customFormat="1" ht="56.25" x14ac:dyDescent="0.3">
      <c r="A16" s="99" t="s">
        <v>417</v>
      </c>
      <c r="B16" s="100" t="s">
        <v>367</v>
      </c>
      <c r="C16" s="137">
        <v>300000</v>
      </c>
      <c r="D16" s="137">
        <v>0</v>
      </c>
      <c r="E16" s="138">
        <f t="shared" si="0"/>
        <v>0</v>
      </c>
      <c r="F16" s="107"/>
      <c r="G16" s="107"/>
      <c r="H16" s="107"/>
    </row>
    <row r="17" spans="1:8" ht="75" outlineLevel="2" x14ac:dyDescent="0.3">
      <c r="A17" s="133" t="s">
        <v>746</v>
      </c>
      <c r="B17" s="139" t="s">
        <v>745</v>
      </c>
      <c r="C17" s="135">
        <v>400000</v>
      </c>
      <c r="D17" s="135">
        <f>D18</f>
        <v>0</v>
      </c>
      <c r="E17" s="132">
        <f t="shared" si="0"/>
        <v>0</v>
      </c>
    </row>
    <row r="18" spans="1:8" ht="56.25" outlineLevel="3" x14ac:dyDescent="0.3">
      <c r="A18" s="99" t="s">
        <v>744</v>
      </c>
      <c r="B18" s="100" t="s">
        <v>745</v>
      </c>
      <c r="C18" s="137">
        <v>400000</v>
      </c>
      <c r="D18" s="137"/>
      <c r="E18" s="138">
        <f t="shared" si="0"/>
        <v>0</v>
      </c>
    </row>
    <row r="19" spans="1:8" ht="37.5" x14ac:dyDescent="0.3">
      <c r="A19" s="133" t="s">
        <v>418</v>
      </c>
      <c r="B19" s="134" t="s">
        <v>419</v>
      </c>
      <c r="C19" s="135">
        <f>C20</f>
        <v>71429</v>
      </c>
      <c r="D19" s="135">
        <f>D20</f>
        <v>0</v>
      </c>
      <c r="E19" s="132">
        <f>D19*100/C19</f>
        <v>0</v>
      </c>
    </row>
    <row r="20" spans="1:8" x14ac:dyDescent="0.3">
      <c r="A20" s="133" t="s">
        <v>420</v>
      </c>
      <c r="B20" s="134" t="s">
        <v>421</v>
      </c>
      <c r="C20" s="135">
        <f>C21</f>
        <v>71429</v>
      </c>
      <c r="D20" s="135">
        <f>D21</f>
        <v>0</v>
      </c>
      <c r="E20" s="132">
        <f>D20*100/C20</f>
        <v>0</v>
      </c>
    </row>
    <row r="21" spans="1:8" ht="37.5" x14ac:dyDescent="0.3">
      <c r="A21" s="99" t="s">
        <v>422</v>
      </c>
      <c r="B21" s="100" t="s">
        <v>423</v>
      </c>
      <c r="C21" s="137">
        <v>71429</v>
      </c>
      <c r="D21" s="137">
        <v>0</v>
      </c>
      <c r="E21" s="138">
        <f t="shared" si="0"/>
        <v>0</v>
      </c>
    </row>
    <row r="22" spans="1:8" ht="37.5" x14ac:dyDescent="0.3">
      <c r="A22" s="133" t="s">
        <v>424</v>
      </c>
      <c r="B22" s="134" t="s">
        <v>94</v>
      </c>
      <c r="C22" s="135">
        <f>C23</f>
        <v>150000</v>
      </c>
      <c r="D22" s="135">
        <f>D23</f>
        <v>0</v>
      </c>
      <c r="E22" s="132">
        <f t="shared" si="0"/>
        <v>0</v>
      </c>
    </row>
    <row r="23" spans="1:8" ht="56.25" x14ac:dyDescent="0.3">
      <c r="A23" s="133" t="s">
        <v>425</v>
      </c>
      <c r="B23" s="139" t="s">
        <v>95</v>
      </c>
      <c r="C23" s="135">
        <f>C24</f>
        <v>150000</v>
      </c>
      <c r="D23" s="135">
        <f>D24</f>
        <v>0</v>
      </c>
      <c r="E23" s="132">
        <f t="shared" si="0"/>
        <v>0</v>
      </c>
    </row>
    <row r="24" spans="1:8" ht="56.25" x14ac:dyDescent="0.3">
      <c r="A24" s="99" t="s">
        <v>426</v>
      </c>
      <c r="B24" s="100" t="s">
        <v>95</v>
      </c>
      <c r="C24" s="137">
        <v>150000</v>
      </c>
      <c r="D24" s="137">
        <v>0</v>
      </c>
      <c r="E24" s="138">
        <f t="shared" si="0"/>
        <v>0</v>
      </c>
    </row>
    <row r="25" spans="1:8" ht="37.5" x14ac:dyDescent="0.3">
      <c r="A25" s="133" t="s">
        <v>427</v>
      </c>
      <c r="B25" s="134" t="s">
        <v>96</v>
      </c>
      <c r="C25" s="135">
        <f>C26+C43</f>
        <v>21394917.949999999</v>
      </c>
      <c r="D25" s="135">
        <f>D26+D43</f>
        <v>162513.9</v>
      </c>
      <c r="E25" s="132">
        <f t="shared" si="0"/>
        <v>0.75959113458530469</v>
      </c>
    </row>
    <row r="26" spans="1:8" ht="37.5" x14ac:dyDescent="0.3">
      <c r="A26" s="133" t="s">
        <v>428</v>
      </c>
      <c r="B26" s="134" t="s">
        <v>97</v>
      </c>
      <c r="C26" s="135">
        <f>C27+C31+C33+C35+C37+C39+C41</f>
        <v>21094917.949999999</v>
      </c>
      <c r="D26" s="135">
        <f>D27+D31+D33+D35+D37</f>
        <v>162513.9</v>
      </c>
      <c r="E26" s="132">
        <f t="shared" si="0"/>
        <v>0.77039361037192378</v>
      </c>
    </row>
    <row r="27" spans="1:8" s="108" customFormat="1" x14ac:dyDescent="0.3">
      <c r="A27" s="133" t="s">
        <v>429</v>
      </c>
      <c r="B27" s="134" t="s">
        <v>98</v>
      </c>
      <c r="C27" s="135">
        <f>C28+C30+C29</f>
        <v>15853993</v>
      </c>
      <c r="D27" s="135">
        <f>D28+D30+D29</f>
        <v>162513.9</v>
      </c>
      <c r="E27" s="132">
        <f t="shared" si="0"/>
        <v>1.0250660511834464</v>
      </c>
      <c r="F27" s="107"/>
      <c r="G27" s="107"/>
      <c r="H27" s="107"/>
    </row>
    <row r="28" spans="1:8" s="108" customFormat="1" x14ac:dyDescent="0.3">
      <c r="A28" s="99" t="s">
        <v>429</v>
      </c>
      <c r="B28" s="100" t="s">
        <v>98</v>
      </c>
      <c r="C28" s="137">
        <v>5850676</v>
      </c>
      <c r="D28" s="137">
        <v>162513.9</v>
      </c>
      <c r="E28" s="132">
        <f t="shared" si="0"/>
        <v>2.7776944065950668</v>
      </c>
      <c r="F28" s="107"/>
      <c r="G28" s="107"/>
      <c r="H28" s="107"/>
    </row>
    <row r="29" spans="1:8" s="123" customFormat="1" outlineLevel="3" x14ac:dyDescent="0.2">
      <c r="A29" s="110" t="s">
        <v>747</v>
      </c>
      <c r="B29" s="111" t="s">
        <v>99</v>
      </c>
      <c r="C29" s="112">
        <v>1000000</v>
      </c>
      <c r="D29" s="137">
        <v>0</v>
      </c>
      <c r="E29" s="138">
        <f t="shared" si="0"/>
        <v>0</v>
      </c>
      <c r="F29" s="122"/>
      <c r="G29" s="122"/>
      <c r="H29" s="122"/>
    </row>
    <row r="30" spans="1:8" x14ac:dyDescent="0.3">
      <c r="A30" s="99" t="s">
        <v>430</v>
      </c>
      <c r="B30" s="100" t="s">
        <v>99</v>
      </c>
      <c r="C30" s="137">
        <v>9003317</v>
      </c>
      <c r="D30" s="137">
        <v>0</v>
      </c>
      <c r="E30" s="138">
        <f t="shared" si="0"/>
        <v>0</v>
      </c>
    </row>
    <row r="31" spans="1:8" ht="37.5" x14ac:dyDescent="0.3">
      <c r="A31" s="133" t="s">
        <v>431</v>
      </c>
      <c r="B31" s="134" t="s">
        <v>100</v>
      </c>
      <c r="C31" s="135">
        <f>C32</f>
        <v>2859295</v>
      </c>
      <c r="D31" s="135">
        <f>D32</f>
        <v>0</v>
      </c>
      <c r="E31" s="132">
        <f t="shared" si="0"/>
        <v>0</v>
      </c>
    </row>
    <row r="32" spans="1:8" ht="37.5" x14ac:dyDescent="0.3">
      <c r="A32" s="99" t="s">
        <v>431</v>
      </c>
      <c r="B32" s="100" t="s">
        <v>100</v>
      </c>
      <c r="C32" s="137">
        <v>2859295</v>
      </c>
      <c r="D32" s="137">
        <v>0</v>
      </c>
      <c r="E32" s="138">
        <f t="shared" si="0"/>
        <v>0</v>
      </c>
    </row>
    <row r="33" spans="1:8" x14ac:dyDescent="0.3">
      <c r="A33" s="133" t="s">
        <v>432</v>
      </c>
      <c r="B33" s="134" t="s">
        <v>101</v>
      </c>
      <c r="C33" s="135">
        <f>C34</f>
        <v>448425</v>
      </c>
      <c r="D33" s="135">
        <f>D34</f>
        <v>0</v>
      </c>
      <c r="E33" s="132">
        <f t="shared" si="0"/>
        <v>0</v>
      </c>
    </row>
    <row r="34" spans="1:8" x14ac:dyDescent="0.3">
      <c r="A34" s="99" t="s">
        <v>433</v>
      </c>
      <c r="B34" s="100" t="s">
        <v>101</v>
      </c>
      <c r="C34" s="137">
        <v>448425</v>
      </c>
      <c r="D34" s="135">
        <v>0</v>
      </c>
      <c r="E34" s="138">
        <f t="shared" si="0"/>
        <v>0</v>
      </c>
    </row>
    <row r="35" spans="1:8" x14ac:dyDescent="0.3">
      <c r="A35" s="133" t="s">
        <v>434</v>
      </c>
      <c r="B35" s="134" t="s">
        <v>368</v>
      </c>
      <c r="C35" s="135">
        <f>C36</f>
        <v>33333.33</v>
      </c>
      <c r="D35" s="135">
        <f>D36</f>
        <v>0</v>
      </c>
      <c r="E35" s="132">
        <f t="shared" si="0"/>
        <v>0</v>
      </c>
    </row>
    <row r="36" spans="1:8" ht="37.5" x14ac:dyDescent="0.3">
      <c r="A36" s="99" t="s">
        <v>435</v>
      </c>
      <c r="B36" s="100" t="s">
        <v>369</v>
      </c>
      <c r="C36" s="137">
        <v>33333.33</v>
      </c>
      <c r="D36" s="137">
        <v>0</v>
      </c>
      <c r="E36" s="138">
        <f t="shared" si="0"/>
        <v>0</v>
      </c>
    </row>
    <row r="37" spans="1:8" s="108" customFormat="1" x14ac:dyDescent="0.3">
      <c r="A37" s="133" t="s">
        <v>436</v>
      </c>
      <c r="B37" s="134" t="s">
        <v>370</v>
      </c>
      <c r="C37" s="135">
        <f>C38</f>
        <v>1099871.6200000001</v>
      </c>
      <c r="D37" s="135">
        <f>D38</f>
        <v>0</v>
      </c>
      <c r="E37" s="132">
        <f t="shared" si="0"/>
        <v>0</v>
      </c>
      <c r="F37" s="107"/>
      <c r="G37" s="107"/>
      <c r="H37" s="107"/>
    </row>
    <row r="38" spans="1:8" x14ac:dyDescent="0.3">
      <c r="A38" s="99" t="s">
        <v>436</v>
      </c>
      <c r="B38" s="100" t="s">
        <v>370</v>
      </c>
      <c r="C38" s="137">
        <v>1099871.6200000001</v>
      </c>
      <c r="D38" s="137">
        <v>0</v>
      </c>
      <c r="E38" s="138">
        <f t="shared" si="0"/>
        <v>0</v>
      </c>
    </row>
    <row r="39" spans="1:8" s="115" customFormat="1" outlineLevel="2" x14ac:dyDescent="0.3">
      <c r="A39" s="103" t="s">
        <v>748</v>
      </c>
      <c r="B39" s="109" t="s">
        <v>408</v>
      </c>
      <c r="C39" s="105">
        <f>C40</f>
        <v>500000</v>
      </c>
      <c r="D39" s="105">
        <f>D40</f>
        <v>0</v>
      </c>
      <c r="E39" s="105">
        <f>E40</f>
        <v>0</v>
      </c>
      <c r="F39" s="114"/>
      <c r="G39" s="114"/>
      <c r="H39" s="114"/>
    </row>
    <row r="40" spans="1:8" s="123" customFormat="1" outlineLevel="3" x14ac:dyDescent="0.2">
      <c r="A40" s="110" t="s">
        <v>749</v>
      </c>
      <c r="B40" s="111" t="s">
        <v>408</v>
      </c>
      <c r="C40" s="112">
        <f>1100000-600000</f>
        <v>500000</v>
      </c>
      <c r="D40" s="117">
        <v>0</v>
      </c>
      <c r="E40" s="138">
        <f t="shared" si="0"/>
        <v>0</v>
      </c>
      <c r="F40" s="122"/>
      <c r="G40" s="122"/>
      <c r="H40" s="122"/>
    </row>
    <row r="41" spans="1:8" s="123" customFormat="1" outlineLevel="2" x14ac:dyDescent="0.3">
      <c r="A41" s="103" t="s">
        <v>750</v>
      </c>
      <c r="B41" s="109" t="s">
        <v>669</v>
      </c>
      <c r="C41" s="105">
        <f>C42</f>
        <v>300000</v>
      </c>
      <c r="D41" s="105">
        <f>D42</f>
        <v>0</v>
      </c>
      <c r="E41" s="105">
        <f>E42</f>
        <v>0</v>
      </c>
      <c r="F41" s="122"/>
      <c r="G41" s="122"/>
      <c r="H41" s="122"/>
    </row>
    <row r="42" spans="1:8" s="123" customFormat="1" outlineLevel="3" x14ac:dyDescent="0.2">
      <c r="A42" s="110" t="s">
        <v>751</v>
      </c>
      <c r="B42" s="111" t="s">
        <v>669</v>
      </c>
      <c r="C42" s="112">
        <v>300000</v>
      </c>
      <c r="D42" s="117">
        <v>0</v>
      </c>
      <c r="E42" s="138">
        <f t="shared" si="0"/>
        <v>0</v>
      </c>
      <c r="F42" s="122"/>
      <c r="G42" s="122"/>
      <c r="H42" s="122"/>
    </row>
    <row r="43" spans="1:8" s="123" customFormat="1" outlineLevel="1" x14ac:dyDescent="0.3">
      <c r="A43" s="103" t="s">
        <v>752</v>
      </c>
      <c r="B43" s="104" t="s">
        <v>753</v>
      </c>
      <c r="C43" s="105">
        <f>C44</f>
        <v>300000</v>
      </c>
      <c r="D43" s="105">
        <f t="shared" ref="D43:E44" si="1">D44</f>
        <v>0</v>
      </c>
      <c r="E43" s="105">
        <f t="shared" si="1"/>
        <v>0</v>
      </c>
      <c r="F43" s="122"/>
      <c r="G43" s="122"/>
      <c r="H43" s="122"/>
    </row>
    <row r="44" spans="1:8" s="123" customFormat="1" outlineLevel="2" x14ac:dyDescent="0.3">
      <c r="A44" s="103" t="s">
        <v>754</v>
      </c>
      <c r="B44" s="109" t="s">
        <v>668</v>
      </c>
      <c r="C44" s="105">
        <f>C45</f>
        <v>300000</v>
      </c>
      <c r="D44" s="105">
        <f t="shared" si="1"/>
        <v>0</v>
      </c>
      <c r="E44" s="105">
        <f t="shared" si="1"/>
        <v>0</v>
      </c>
      <c r="F44" s="122"/>
      <c r="G44" s="122"/>
      <c r="H44" s="122"/>
    </row>
    <row r="45" spans="1:8" s="123" customFormat="1" outlineLevel="3" x14ac:dyDescent="0.2">
      <c r="A45" s="110" t="s">
        <v>755</v>
      </c>
      <c r="B45" s="111" t="s">
        <v>668</v>
      </c>
      <c r="C45" s="112">
        <v>300000</v>
      </c>
      <c r="D45" s="117">
        <v>0</v>
      </c>
      <c r="E45" s="138">
        <f t="shared" si="0"/>
        <v>0</v>
      </c>
      <c r="F45" s="122"/>
      <c r="G45" s="122"/>
      <c r="H45" s="122"/>
    </row>
    <row r="46" spans="1:8" ht="37.5" x14ac:dyDescent="0.3">
      <c r="A46" s="133" t="s">
        <v>437</v>
      </c>
      <c r="B46" s="134" t="s">
        <v>102</v>
      </c>
      <c r="C46" s="135">
        <f>C47+C62</f>
        <v>23700693</v>
      </c>
      <c r="D46" s="135">
        <f>D47+D62</f>
        <v>853048.17</v>
      </c>
      <c r="E46" s="132">
        <f t="shared" si="0"/>
        <v>3.5992541230756419</v>
      </c>
    </row>
    <row r="47" spans="1:8" ht="37.5" x14ac:dyDescent="0.3">
      <c r="A47" s="133" t="s">
        <v>438</v>
      </c>
      <c r="B47" s="134" t="s">
        <v>103</v>
      </c>
      <c r="C47" s="135">
        <f>C48+C50+C52+C55+C60+C58</f>
        <v>21019600</v>
      </c>
      <c r="D47" s="135">
        <f>D48+D50+D52+D55+D60</f>
        <v>0</v>
      </c>
      <c r="E47" s="132">
        <f t="shared" si="0"/>
        <v>0</v>
      </c>
    </row>
    <row r="48" spans="1:8" ht="75" x14ac:dyDescent="0.3">
      <c r="A48" s="133" t="s">
        <v>439</v>
      </c>
      <c r="B48" s="134" t="s">
        <v>104</v>
      </c>
      <c r="C48" s="135">
        <f>C49</f>
        <v>1000000</v>
      </c>
      <c r="D48" s="135">
        <f>D49</f>
        <v>0</v>
      </c>
      <c r="E48" s="132">
        <f t="shared" si="0"/>
        <v>0</v>
      </c>
    </row>
    <row r="49" spans="1:8" ht="75" x14ac:dyDescent="0.3">
      <c r="A49" s="99" t="s">
        <v>439</v>
      </c>
      <c r="B49" s="100" t="s">
        <v>104</v>
      </c>
      <c r="C49" s="137">
        <v>1000000</v>
      </c>
      <c r="D49" s="137">
        <v>0</v>
      </c>
      <c r="E49" s="138">
        <f t="shared" si="0"/>
        <v>0</v>
      </c>
    </row>
    <row r="50" spans="1:8" x14ac:dyDescent="0.3">
      <c r="A50" s="133" t="s">
        <v>440</v>
      </c>
      <c r="B50" s="134" t="s">
        <v>371</v>
      </c>
      <c r="C50" s="135">
        <f>C51</f>
        <v>100000</v>
      </c>
      <c r="D50" s="135">
        <f>D51</f>
        <v>0</v>
      </c>
      <c r="E50" s="132">
        <f t="shared" si="0"/>
        <v>0</v>
      </c>
    </row>
    <row r="51" spans="1:8" x14ac:dyDescent="0.3">
      <c r="A51" s="99" t="s">
        <v>440</v>
      </c>
      <c r="B51" s="100" t="s">
        <v>371</v>
      </c>
      <c r="C51" s="137">
        <v>100000</v>
      </c>
      <c r="D51" s="137">
        <v>0</v>
      </c>
      <c r="E51" s="138">
        <f t="shared" ref="E51:E89" si="2">D51*100/C51</f>
        <v>0</v>
      </c>
    </row>
    <row r="52" spans="1:8" s="108" customFormat="1" ht="37.5" x14ac:dyDescent="0.3">
      <c r="A52" s="133" t="s">
        <v>441</v>
      </c>
      <c r="B52" s="100" t="s">
        <v>105</v>
      </c>
      <c r="C52" s="135">
        <f>C53+C54</f>
        <v>1669000</v>
      </c>
      <c r="D52" s="135">
        <f>D53+D54</f>
        <v>0</v>
      </c>
      <c r="E52" s="132">
        <f t="shared" si="2"/>
        <v>0</v>
      </c>
      <c r="F52" s="107"/>
      <c r="G52" s="107"/>
      <c r="H52" s="107"/>
    </row>
    <row r="53" spans="1:8" ht="37.5" x14ac:dyDescent="0.3">
      <c r="A53" s="99" t="s">
        <v>442</v>
      </c>
      <c r="B53" s="100" t="s">
        <v>105</v>
      </c>
      <c r="C53" s="137">
        <v>834500</v>
      </c>
      <c r="D53" s="137">
        <v>0</v>
      </c>
      <c r="E53" s="138">
        <f t="shared" si="2"/>
        <v>0</v>
      </c>
    </row>
    <row r="54" spans="1:8" ht="56.25" x14ac:dyDescent="0.3">
      <c r="A54" s="99" t="s">
        <v>443</v>
      </c>
      <c r="B54" s="100" t="s">
        <v>106</v>
      </c>
      <c r="C54" s="137">
        <v>834500</v>
      </c>
      <c r="D54" s="137">
        <v>0</v>
      </c>
      <c r="E54" s="138">
        <f t="shared" si="2"/>
        <v>0</v>
      </c>
    </row>
    <row r="55" spans="1:8" s="108" customFormat="1" ht="75" x14ac:dyDescent="0.3">
      <c r="A55" s="133" t="s">
        <v>444</v>
      </c>
      <c r="B55" s="134" t="s">
        <v>107</v>
      </c>
      <c r="C55" s="135">
        <f>C56+C57</f>
        <v>13099600</v>
      </c>
      <c r="D55" s="135">
        <f>D56+D57</f>
        <v>0</v>
      </c>
      <c r="E55" s="132">
        <f t="shared" si="2"/>
        <v>0</v>
      </c>
      <c r="F55" s="107"/>
      <c r="G55" s="107"/>
      <c r="H55" s="107"/>
    </row>
    <row r="56" spans="1:8" ht="93.75" x14ac:dyDescent="0.3">
      <c r="A56" s="99" t="s">
        <v>445</v>
      </c>
      <c r="B56" s="136" t="s">
        <v>108</v>
      </c>
      <c r="C56" s="137">
        <v>5405800</v>
      </c>
      <c r="D56" s="137">
        <v>0</v>
      </c>
      <c r="E56" s="138">
        <f t="shared" si="2"/>
        <v>0</v>
      </c>
    </row>
    <row r="57" spans="1:8" s="108" customFormat="1" ht="93.75" x14ac:dyDescent="0.3">
      <c r="A57" s="99" t="s">
        <v>446</v>
      </c>
      <c r="B57" s="136" t="s">
        <v>108</v>
      </c>
      <c r="C57" s="137">
        <v>7693800</v>
      </c>
      <c r="D57" s="137">
        <v>0</v>
      </c>
      <c r="E57" s="138">
        <f t="shared" si="2"/>
        <v>0</v>
      </c>
      <c r="F57" s="107"/>
      <c r="G57" s="107"/>
      <c r="H57" s="107"/>
    </row>
    <row r="58" spans="1:8" s="123" customFormat="1" outlineLevel="2" x14ac:dyDescent="0.3">
      <c r="A58" s="103" t="s">
        <v>756</v>
      </c>
      <c r="B58" s="104" t="s">
        <v>109</v>
      </c>
      <c r="C58" s="119">
        <f>C59</f>
        <v>1551000</v>
      </c>
      <c r="D58" s="119">
        <f>D59</f>
        <v>0</v>
      </c>
      <c r="E58" s="132">
        <f t="shared" si="2"/>
        <v>0</v>
      </c>
      <c r="F58" s="122"/>
      <c r="G58" s="122"/>
      <c r="H58" s="122"/>
    </row>
    <row r="59" spans="1:8" s="123" customFormat="1" outlineLevel="3" x14ac:dyDescent="0.3">
      <c r="A59" s="110" t="s">
        <v>757</v>
      </c>
      <c r="B59" s="111" t="s">
        <v>109</v>
      </c>
      <c r="C59" s="112">
        <v>1551000</v>
      </c>
      <c r="D59" s="120">
        <v>0</v>
      </c>
      <c r="E59" s="138">
        <f t="shared" si="2"/>
        <v>0</v>
      </c>
      <c r="F59" s="122"/>
      <c r="G59" s="122"/>
      <c r="H59" s="122"/>
    </row>
    <row r="60" spans="1:8" s="108" customFormat="1" x14ac:dyDescent="0.3">
      <c r="A60" s="133" t="s">
        <v>447</v>
      </c>
      <c r="B60" s="134" t="s">
        <v>110</v>
      </c>
      <c r="C60" s="135">
        <f>C61</f>
        <v>3600000</v>
      </c>
      <c r="D60" s="135">
        <f>D61</f>
        <v>0</v>
      </c>
      <c r="E60" s="132">
        <f t="shared" si="2"/>
        <v>0</v>
      </c>
      <c r="F60" s="107"/>
      <c r="G60" s="107"/>
      <c r="H60" s="107"/>
    </row>
    <row r="61" spans="1:8" x14ac:dyDescent="0.3">
      <c r="A61" s="99" t="s">
        <v>447</v>
      </c>
      <c r="B61" s="100" t="s">
        <v>110</v>
      </c>
      <c r="C61" s="137">
        <v>3600000</v>
      </c>
      <c r="D61" s="137">
        <v>0</v>
      </c>
      <c r="E61" s="138">
        <f t="shared" si="2"/>
        <v>0</v>
      </c>
    </row>
    <row r="62" spans="1:8" ht="37.5" x14ac:dyDescent="0.3">
      <c r="A62" s="133" t="s">
        <v>448</v>
      </c>
      <c r="B62" s="134" t="s">
        <v>111</v>
      </c>
      <c r="C62" s="135">
        <f>C63+C67+C69+C72+C65</f>
        <v>2681093</v>
      </c>
      <c r="D62" s="135">
        <f>D63+D67+D69+D72+D65</f>
        <v>853048.17</v>
      </c>
      <c r="E62" s="132">
        <f t="shared" si="2"/>
        <v>31.817179411531043</v>
      </c>
    </row>
    <row r="63" spans="1:8" x14ac:dyDescent="0.3">
      <c r="A63" s="133" t="s">
        <v>449</v>
      </c>
      <c r="B63" s="134" t="s">
        <v>112</v>
      </c>
      <c r="C63" s="135">
        <f>C64</f>
        <v>381503</v>
      </c>
      <c r="D63" s="135">
        <f>D64</f>
        <v>0</v>
      </c>
      <c r="E63" s="132">
        <f t="shared" si="2"/>
        <v>0</v>
      </c>
    </row>
    <row r="64" spans="1:8" x14ac:dyDescent="0.3">
      <c r="A64" s="99" t="s">
        <v>449</v>
      </c>
      <c r="B64" s="100" t="s">
        <v>112</v>
      </c>
      <c r="C64" s="137">
        <v>381503</v>
      </c>
      <c r="D64" s="137">
        <v>0</v>
      </c>
      <c r="E64" s="138">
        <f t="shared" si="2"/>
        <v>0</v>
      </c>
    </row>
    <row r="65" spans="1:8" s="115" customFormat="1" outlineLevel="2" x14ac:dyDescent="0.2">
      <c r="A65" s="105" t="s">
        <v>758</v>
      </c>
      <c r="B65" s="113" t="s">
        <v>759</v>
      </c>
      <c r="C65" s="105">
        <f>C66</f>
        <v>77142</v>
      </c>
      <c r="D65" s="105">
        <f>D66</f>
        <v>0</v>
      </c>
      <c r="E65" s="132">
        <f t="shared" si="2"/>
        <v>0</v>
      </c>
      <c r="F65" s="114"/>
      <c r="G65" s="114"/>
      <c r="H65" s="114"/>
    </row>
    <row r="66" spans="1:8" s="123" customFormat="1" outlineLevel="3" x14ac:dyDescent="0.2">
      <c r="A66" s="112" t="s">
        <v>760</v>
      </c>
      <c r="B66" s="116" t="s">
        <v>761</v>
      </c>
      <c r="C66" s="112">
        <v>77142</v>
      </c>
      <c r="D66" s="117">
        <v>0</v>
      </c>
      <c r="E66" s="138">
        <f t="shared" si="2"/>
        <v>0</v>
      </c>
      <c r="F66" s="122"/>
      <c r="G66" s="122"/>
      <c r="H66" s="122"/>
    </row>
    <row r="67" spans="1:8" s="115" customFormat="1" outlineLevel="2" x14ac:dyDescent="0.2">
      <c r="A67" s="105" t="s">
        <v>450</v>
      </c>
      <c r="B67" s="113" t="s">
        <v>451</v>
      </c>
      <c r="C67" s="105">
        <f>C68</f>
        <v>67590</v>
      </c>
      <c r="D67" s="105">
        <f>D68</f>
        <v>0</v>
      </c>
      <c r="E67" s="132">
        <f t="shared" si="2"/>
        <v>0</v>
      </c>
      <c r="F67" s="114"/>
      <c r="G67" s="114"/>
      <c r="H67" s="114"/>
    </row>
    <row r="68" spans="1:8" s="123" customFormat="1" ht="37.5" outlineLevel="3" x14ac:dyDescent="0.2">
      <c r="A68" s="112" t="s">
        <v>452</v>
      </c>
      <c r="B68" s="116" t="s">
        <v>372</v>
      </c>
      <c r="C68" s="112">
        <f>176458-108868</f>
        <v>67590</v>
      </c>
      <c r="D68" s="117">
        <v>0</v>
      </c>
      <c r="E68" s="138">
        <f t="shared" si="2"/>
        <v>0</v>
      </c>
      <c r="F68" s="122"/>
      <c r="G68" s="122"/>
      <c r="H68" s="122"/>
    </row>
    <row r="69" spans="1:8" ht="37.5" x14ac:dyDescent="0.3">
      <c r="A69" s="133" t="s">
        <v>453</v>
      </c>
      <c r="B69" s="134" t="s">
        <v>113</v>
      </c>
      <c r="C69" s="135">
        <f>C70+C71</f>
        <v>354858</v>
      </c>
      <c r="D69" s="135">
        <f>D70+D71</f>
        <v>92000</v>
      </c>
      <c r="E69" s="132">
        <f t="shared" si="2"/>
        <v>25.925863303067707</v>
      </c>
    </row>
    <row r="70" spans="1:8" ht="37.5" x14ac:dyDescent="0.3">
      <c r="A70" s="99" t="s">
        <v>453</v>
      </c>
      <c r="B70" s="100" t="s">
        <v>113</v>
      </c>
      <c r="C70" s="137">
        <v>304858</v>
      </c>
      <c r="D70" s="137">
        <v>92000</v>
      </c>
      <c r="E70" s="138">
        <f t="shared" si="2"/>
        <v>30.177984504261001</v>
      </c>
    </row>
    <row r="71" spans="1:8" ht="37.5" outlineLevel="3" x14ac:dyDescent="0.3">
      <c r="A71" s="110" t="s">
        <v>762</v>
      </c>
      <c r="B71" s="111" t="s">
        <v>113</v>
      </c>
      <c r="C71" s="112">
        <v>50000</v>
      </c>
      <c r="D71" s="118">
        <v>0</v>
      </c>
      <c r="E71" s="138">
        <f t="shared" si="2"/>
        <v>0</v>
      </c>
    </row>
    <row r="72" spans="1:8" x14ac:dyDescent="0.3">
      <c r="A72" s="133" t="s">
        <v>454</v>
      </c>
      <c r="B72" s="134" t="s">
        <v>114</v>
      </c>
      <c r="C72" s="135">
        <f>C73</f>
        <v>1800000</v>
      </c>
      <c r="D72" s="135">
        <f>D73</f>
        <v>761048.17</v>
      </c>
      <c r="E72" s="132">
        <f t="shared" si="2"/>
        <v>42.280453888888886</v>
      </c>
    </row>
    <row r="73" spans="1:8" s="108" customFormat="1" x14ac:dyDescent="0.3">
      <c r="A73" s="99" t="s">
        <v>454</v>
      </c>
      <c r="B73" s="100" t="s">
        <v>114</v>
      </c>
      <c r="C73" s="137">
        <v>1800000</v>
      </c>
      <c r="D73" s="137">
        <v>761048.17</v>
      </c>
      <c r="E73" s="138">
        <f t="shared" si="2"/>
        <v>42.280453888888886</v>
      </c>
      <c r="F73" s="107"/>
      <c r="G73" s="107"/>
      <c r="H73" s="107"/>
    </row>
    <row r="74" spans="1:8" ht="37.5" x14ac:dyDescent="0.3">
      <c r="A74" s="133" t="s">
        <v>455</v>
      </c>
      <c r="B74" s="134" t="s">
        <v>116</v>
      </c>
      <c r="C74" s="135">
        <f>C75+C85+C99+C108+C113</f>
        <v>406547845.93000001</v>
      </c>
      <c r="D74" s="135">
        <f>D75+D85+D99+D108+D113</f>
        <v>90917515.439999998</v>
      </c>
      <c r="E74" s="132">
        <f t="shared" si="2"/>
        <v>22.363300248712747</v>
      </c>
    </row>
    <row r="75" spans="1:8" ht="37.5" x14ac:dyDescent="0.3">
      <c r="A75" s="133" t="s">
        <v>456</v>
      </c>
      <c r="B75" s="134" t="s">
        <v>117</v>
      </c>
      <c r="C75" s="135">
        <f>C76+C79+C81+C83</f>
        <v>144119648</v>
      </c>
      <c r="D75" s="135">
        <f>D76+D79+D81+D83</f>
        <v>31676415</v>
      </c>
      <c r="E75" s="132">
        <f t="shared" si="2"/>
        <v>21.979248103631228</v>
      </c>
    </row>
    <row r="76" spans="1:8" ht="37.5" x14ac:dyDescent="0.3">
      <c r="A76" s="133" t="s">
        <v>457</v>
      </c>
      <c r="B76" s="134" t="s">
        <v>118</v>
      </c>
      <c r="C76" s="135">
        <f>C77+C78</f>
        <v>141424248</v>
      </c>
      <c r="D76" s="135">
        <f>D77+D78</f>
        <v>31013897</v>
      </c>
      <c r="E76" s="132">
        <f t="shared" si="2"/>
        <v>21.929688464739087</v>
      </c>
    </row>
    <row r="77" spans="1:8" ht="37.5" x14ac:dyDescent="0.3">
      <c r="A77" s="99" t="s">
        <v>457</v>
      </c>
      <c r="B77" s="100" t="s">
        <v>118</v>
      </c>
      <c r="C77" s="137">
        <v>58862508</v>
      </c>
      <c r="D77" s="137">
        <v>15519300</v>
      </c>
      <c r="E77" s="138">
        <f t="shared" si="2"/>
        <v>26.365339376976596</v>
      </c>
    </row>
    <row r="78" spans="1:8" ht="37.5" x14ac:dyDescent="0.3">
      <c r="A78" s="99" t="s">
        <v>458</v>
      </c>
      <c r="B78" s="100" t="s">
        <v>119</v>
      </c>
      <c r="C78" s="137">
        <v>82561740</v>
      </c>
      <c r="D78" s="137">
        <v>15494597</v>
      </c>
      <c r="E78" s="138">
        <f t="shared" si="2"/>
        <v>18.767284943364807</v>
      </c>
    </row>
    <row r="79" spans="1:8" ht="75" x14ac:dyDescent="0.3">
      <c r="A79" s="133" t="s">
        <v>459</v>
      </c>
      <c r="B79" s="134" t="s">
        <v>120</v>
      </c>
      <c r="C79" s="135">
        <f>C80</f>
        <v>2563200</v>
      </c>
      <c r="D79" s="135">
        <f>D80</f>
        <v>624508</v>
      </c>
      <c r="E79" s="132">
        <f t="shared" si="2"/>
        <v>24.364388264669163</v>
      </c>
    </row>
    <row r="80" spans="1:8" ht="75" x14ac:dyDescent="0.3">
      <c r="A80" s="99" t="s">
        <v>460</v>
      </c>
      <c r="B80" s="100" t="s">
        <v>120</v>
      </c>
      <c r="C80" s="137">
        <v>2563200</v>
      </c>
      <c r="D80" s="137">
        <v>624508</v>
      </c>
      <c r="E80" s="138">
        <f t="shared" si="2"/>
        <v>24.364388264669163</v>
      </c>
    </row>
    <row r="81" spans="1:8" ht="37.5" x14ac:dyDescent="0.3">
      <c r="A81" s="133" t="s">
        <v>461</v>
      </c>
      <c r="B81" s="134" t="s">
        <v>121</v>
      </c>
      <c r="C81" s="135">
        <f>C82</f>
        <v>29000</v>
      </c>
      <c r="D81" s="135">
        <f>D82</f>
        <v>0</v>
      </c>
      <c r="E81" s="132">
        <f t="shared" si="2"/>
        <v>0</v>
      </c>
    </row>
    <row r="82" spans="1:8" ht="37.5" x14ac:dyDescent="0.3">
      <c r="A82" s="99" t="s">
        <v>461</v>
      </c>
      <c r="B82" s="100" t="s">
        <v>121</v>
      </c>
      <c r="C82" s="137">
        <v>29000</v>
      </c>
      <c r="D82" s="137">
        <v>0</v>
      </c>
      <c r="E82" s="138">
        <f t="shared" si="2"/>
        <v>0</v>
      </c>
    </row>
    <row r="83" spans="1:8" x14ac:dyDescent="0.3">
      <c r="A83" s="133" t="s">
        <v>462</v>
      </c>
      <c r="B83" s="134" t="s">
        <v>122</v>
      </c>
      <c r="C83" s="135">
        <f>C84</f>
        <v>103200</v>
      </c>
      <c r="D83" s="135">
        <f>D84</f>
        <v>38010</v>
      </c>
      <c r="E83" s="132">
        <f t="shared" si="2"/>
        <v>36.831395348837212</v>
      </c>
    </row>
    <row r="84" spans="1:8" x14ac:dyDescent="0.3">
      <c r="A84" s="99" t="s">
        <v>462</v>
      </c>
      <c r="B84" s="100" t="s">
        <v>122</v>
      </c>
      <c r="C84" s="137">
        <v>103200</v>
      </c>
      <c r="D84" s="137">
        <v>38010</v>
      </c>
      <c r="E84" s="138">
        <f t="shared" ref="E84:E85" si="3">D84*100/C84</f>
        <v>36.831395348837212</v>
      </c>
    </row>
    <row r="85" spans="1:8" ht="37.5" x14ac:dyDescent="0.3">
      <c r="A85" s="133" t="s">
        <v>463</v>
      </c>
      <c r="B85" s="134" t="s">
        <v>123</v>
      </c>
      <c r="C85" s="135">
        <f>C86+C89+C91+C93+C95+C97</f>
        <v>219016776</v>
      </c>
      <c r="D85" s="135">
        <f>D86+D89+D91+D93+D95+D97</f>
        <v>51155276</v>
      </c>
      <c r="E85" s="132">
        <f t="shared" si="3"/>
        <v>23.356784322311455</v>
      </c>
    </row>
    <row r="86" spans="1:8" ht="37.5" x14ac:dyDescent="0.3">
      <c r="A86" s="133" t="s">
        <v>464</v>
      </c>
      <c r="B86" s="134" t="s">
        <v>124</v>
      </c>
      <c r="C86" s="135">
        <f>C87+C88</f>
        <v>209455276</v>
      </c>
      <c r="D86" s="135">
        <f>D87+D88</f>
        <v>48571539</v>
      </c>
      <c r="E86" s="132">
        <f t="shared" si="2"/>
        <v>23.18945596767875</v>
      </c>
    </row>
    <row r="87" spans="1:8" ht="37.5" x14ac:dyDescent="0.3">
      <c r="A87" s="99" t="s">
        <v>464</v>
      </c>
      <c r="B87" s="100" t="s">
        <v>124</v>
      </c>
      <c r="C87" s="137">
        <v>43812216</v>
      </c>
      <c r="D87" s="137">
        <v>14425236</v>
      </c>
      <c r="E87" s="138">
        <f t="shared" si="2"/>
        <v>32.925145808648438</v>
      </c>
    </row>
    <row r="88" spans="1:8" s="108" customFormat="1" ht="37.5" x14ac:dyDescent="0.3">
      <c r="A88" s="99" t="s">
        <v>465</v>
      </c>
      <c r="B88" s="100" t="s">
        <v>119</v>
      </c>
      <c r="C88" s="137">
        <v>165643060</v>
      </c>
      <c r="D88" s="137">
        <v>34146303</v>
      </c>
      <c r="E88" s="138">
        <f t="shared" si="2"/>
        <v>20.614387949606822</v>
      </c>
      <c r="F88" s="107"/>
      <c r="G88" s="107"/>
      <c r="H88" s="107"/>
    </row>
    <row r="89" spans="1:8" ht="75" x14ac:dyDescent="0.3">
      <c r="A89" s="133" t="s">
        <v>466</v>
      </c>
      <c r="B89" s="134" t="s">
        <v>120</v>
      </c>
      <c r="C89" s="135">
        <f>C90</f>
        <v>357000</v>
      </c>
      <c r="D89" s="135">
        <f>D90</f>
        <v>20301</v>
      </c>
      <c r="E89" s="132">
        <f t="shared" si="2"/>
        <v>5.6865546218487397</v>
      </c>
    </row>
    <row r="90" spans="1:8" s="108" customFormat="1" ht="75" x14ac:dyDescent="0.3">
      <c r="A90" s="99" t="s">
        <v>467</v>
      </c>
      <c r="B90" s="100" t="s">
        <v>120</v>
      </c>
      <c r="C90" s="137">
        <v>357000</v>
      </c>
      <c r="D90" s="137">
        <v>20301</v>
      </c>
      <c r="E90" s="138">
        <f t="shared" ref="E90:E91" si="4">D90*100/C90</f>
        <v>5.6865546218487397</v>
      </c>
      <c r="F90" s="107"/>
      <c r="G90" s="107"/>
      <c r="H90" s="107"/>
    </row>
    <row r="91" spans="1:8" x14ac:dyDescent="0.3">
      <c r="A91" s="133" t="s">
        <v>468</v>
      </c>
      <c r="B91" s="134" t="s">
        <v>122</v>
      </c>
      <c r="C91" s="135">
        <f>C92</f>
        <v>661000</v>
      </c>
      <c r="D91" s="135">
        <f>D92</f>
        <v>148326</v>
      </c>
      <c r="E91" s="132">
        <f t="shared" si="4"/>
        <v>22.439636913767021</v>
      </c>
    </row>
    <row r="92" spans="1:8" x14ac:dyDescent="0.3">
      <c r="A92" s="99" t="s">
        <v>468</v>
      </c>
      <c r="B92" s="100" t="s">
        <v>122</v>
      </c>
      <c r="C92" s="137">
        <v>661000</v>
      </c>
      <c r="D92" s="137">
        <v>148326</v>
      </c>
      <c r="E92" s="138">
        <f t="shared" ref="E92:E127" si="5">D92*100/C92</f>
        <v>22.439636913767021</v>
      </c>
    </row>
    <row r="93" spans="1:8" ht="37.5" x14ac:dyDescent="0.3">
      <c r="A93" s="133" t="s">
        <v>469</v>
      </c>
      <c r="B93" s="134" t="s">
        <v>125</v>
      </c>
      <c r="C93" s="135">
        <f>C94</f>
        <v>25000</v>
      </c>
      <c r="D93" s="135">
        <f>D94</f>
        <v>0</v>
      </c>
      <c r="E93" s="132">
        <f t="shared" si="5"/>
        <v>0</v>
      </c>
    </row>
    <row r="94" spans="1:8" x14ac:dyDescent="0.3">
      <c r="A94" s="99" t="s">
        <v>469</v>
      </c>
      <c r="B94" s="100" t="s">
        <v>125</v>
      </c>
      <c r="C94" s="137">
        <v>25000</v>
      </c>
      <c r="D94" s="135"/>
      <c r="E94" s="138">
        <f t="shared" si="5"/>
        <v>0</v>
      </c>
    </row>
    <row r="95" spans="1:8" ht="56.25" x14ac:dyDescent="0.3">
      <c r="A95" s="133" t="s">
        <v>470</v>
      </c>
      <c r="B95" s="134" t="s">
        <v>126</v>
      </c>
      <c r="C95" s="135">
        <f>C96</f>
        <v>8218500</v>
      </c>
      <c r="D95" s="135">
        <f>D96</f>
        <v>2415110</v>
      </c>
      <c r="E95" s="132">
        <f t="shared" si="5"/>
        <v>29.386262700006085</v>
      </c>
    </row>
    <row r="96" spans="1:8" ht="56.25" x14ac:dyDescent="0.3">
      <c r="A96" s="99" t="s">
        <v>471</v>
      </c>
      <c r="B96" s="100" t="s">
        <v>126</v>
      </c>
      <c r="C96" s="137">
        <v>8218500</v>
      </c>
      <c r="D96" s="137">
        <v>2415110</v>
      </c>
      <c r="E96" s="138">
        <f t="shared" si="5"/>
        <v>29.386262700006085</v>
      </c>
    </row>
    <row r="97" spans="1:5" x14ac:dyDescent="0.3">
      <c r="A97" s="133" t="s">
        <v>472</v>
      </c>
      <c r="B97" s="134" t="s">
        <v>473</v>
      </c>
      <c r="C97" s="135">
        <f>C98</f>
        <v>300000</v>
      </c>
      <c r="D97" s="135">
        <f>D98</f>
        <v>0</v>
      </c>
      <c r="E97" s="132">
        <f t="shared" si="5"/>
        <v>0</v>
      </c>
    </row>
    <row r="98" spans="1:5" x14ac:dyDescent="0.3">
      <c r="A98" s="99" t="s">
        <v>472</v>
      </c>
      <c r="B98" s="100" t="s">
        <v>473</v>
      </c>
      <c r="C98" s="137">
        <v>300000</v>
      </c>
      <c r="D98" s="137">
        <v>0</v>
      </c>
      <c r="E98" s="138">
        <f t="shared" si="5"/>
        <v>0</v>
      </c>
    </row>
    <row r="99" spans="1:5" x14ac:dyDescent="0.3">
      <c r="A99" s="133" t="s">
        <v>474</v>
      </c>
      <c r="B99" s="134" t="s">
        <v>127</v>
      </c>
      <c r="C99" s="135">
        <f>C100+C102+C104+C106</f>
        <v>23812806.93</v>
      </c>
      <c r="D99" s="135">
        <f>D100+D102+D104+D106</f>
        <v>5163300</v>
      </c>
      <c r="E99" s="132">
        <f t="shared" si="5"/>
        <v>21.682870126054475</v>
      </c>
    </row>
    <row r="100" spans="1:5" x14ac:dyDescent="0.3">
      <c r="A100" s="133" t="s">
        <v>475</v>
      </c>
      <c r="B100" s="134" t="s">
        <v>129</v>
      </c>
      <c r="C100" s="135">
        <f>C101</f>
        <v>500000</v>
      </c>
      <c r="D100" s="135">
        <f>D101</f>
        <v>0</v>
      </c>
      <c r="E100" s="132">
        <f t="shared" si="5"/>
        <v>0</v>
      </c>
    </row>
    <row r="101" spans="1:5" x14ac:dyDescent="0.3">
      <c r="A101" s="99" t="s">
        <v>475</v>
      </c>
      <c r="B101" s="100" t="s">
        <v>129</v>
      </c>
      <c r="C101" s="137">
        <v>500000</v>
      </c>
      <c r="D101" s="137">
        <v>0</v>
      </c>
      <c r="E101" s="138">
        <f t="shared" si="5"/>
        <v>0</v>
      </c>
    </row>
    <row r="102" spans="1:5" x14ac:dyDescent="0.3">
      <c r="A102" s="133" t="s">
        <v>476</v>
      </c>
      <c r="B102" s="134" t="s">
        <v>477</v>
      </c>
      <c r="C102" s="135">
        <f>C103</f>
        <v>965272.93</v>
      </c>
      <c r="D102" s="135">
        <f>D103</f>
        <v>0</v>
      </c>
      <c r="E102" s="132">
        <f t="shared" si="5"/>
        <v>0</v>
      </c>
    </row>
    <row r="103" spans="1:5" ht="56.25" x14ac:dyDescent="0.3">
      <c r="A103" s="99" t="s">
        <v>478</v>
      </c>
      <c r="B103" s="100" t="s">
        <v>128</v>
      </c>
      <c r="C103" s="137">
        <v>965272.93</v>
      </c>
      <c r="D103" s="137">
        <v>0</v>
      </c>
      <c r="E103" s="138">
        <f t="shared" si="5"/>
        <v>0</v>
      </c>
    </row>
    <row r="104" spans="1:5" ht="37.5" x14ac:dyDescent="0.3">
      <c r="A104" s="133" t="s">
        <v>479</v>
      </c>
      <c r="B104" s="134" t="s">
        <v>118</v>
      </c>
      <c r="C104" s="135">
        <f>C105</f>
        <v>22213534</v>
      </c>
      <c r="D104" s="135">
        <f>D105</f>
        <v>5163300</v>
      </c>
      <c r="E104" s="132">
        <f t="shared" si="5"/>
        <v>23.243937682315654</v>
      </c>
    </row>
    <row r="105" spans="1:5" ht="37.5" x14ac:dyDescent="0.3">
      <c r="A105" s="99" t="s">
        <v>479</v>
      </c>
      <c r="B105" s="100" t="s">
        <v>118</v>
      </c>
      <c r="C105" s="137">
        <v>22213534</v>
      </c>
      <c r="D105" s="137">
        <v>5163300</v>
      </c>
      <c r="E105" s="138">
        <f t="shared" si="5"/>
        <v>23.243937682315654</v>
      </c>
    </row>
    <row r="106" spans="1:5" x14ac:dyDescent="0.3">
      <c r="A106" s="133" t="s">
        <v>480</v>
      </c>
      <c r="B106" s="134" t="s">
        <v>481</v>
      </c>
      <c r="C106" s="135">
        <f>C107</f>
        <v>134000</v>
      </c>
      <c r="D106" s="135">
        <f>D107</f>
        <v>0</v>
      </c>
      <c r="E106" s="132">
        <f t="shared" si="5"/>
        <v>0</v>
      </c>
    </row>
    <row r="107" spans="1:5" ht="37.5" x14ac:dyDescent="0.3">
      <c r="A107" s="99" t="s">
        <v>482</v>
      </c>
      <c r="B107" s="100" t="s">
        <v>373</v>
      </c>
      <c r="C107" s="137">
        <v>134000</v>
      </c>
      <c r="D107" s="137">
        <v>0</v>
      </c>
      <c r="E107" s="138">
        <f t="shared" si="5"/>
        <v>0</v>
      </c>
    </row>
    <row r="108" spans="1:5" ht="37.5" x14ac:dyDescent="0.3">
      <c r="A108" s="133" t="s">
        <v>483</v>
      </c>
      <c r="B108" s="134" t="s">
        <v>130</v>
      </c>
      <c r="C108" s="135">
        <f>C109+C111</f>
        <v>1300150</v>
      </c>
      <c r="D108" s="135">
        <f>D109+D111</f>
        <v>0</v>
      </c>
      <c r="E108" s="132">
        <f t="shared" si="5"/>
        <v>0</v>
      </c>
    </row>
    <row r="109" spans="1:5" x14ac:dyDescent="0.3">
      <c r="A109" s="133" t="s">
        <v>484</v>
      </c>
      <c r="B109" s="134" t="s">
        <v>485</v>
      </c>
      <c r="C109" s="135">
        <f>C110</f>
        <v>1143500</v>
      </c>
      <c r="D109" s="135">
        <f>D110</f>
        <v>0</v>
      </c>
      <c r="E109" s="132">
        <f t="shared" si="5"/>
        <v>0</v>
      </c>
    </row>
    <row r="110" spans="1:5" x14ac:dyDescent="0.3">
      <c r="A110" s="99" t="s">
        <v>486</v>
      </c>
      <c r="B110" s="100" t="s">
        <v>374</v>
      </c>
      <c r="C110" s="137">
        <v>1143500</v>
      </c>
      <c r="D110" s="137">
        <v>0</v>
      </c>
      <c r="E110" s="138">
        <f t="shared" si="5"/>
        <v>0</v>
      </c>
    </row>
    <row r="111" spans="1:5" ht="37.5" x14ac:dyDescent="0.3">
      <c r="A111" s="133" t="s">
        <v>487</v>
      </c>
      <c r="B111" s="134" t="s">
        <v>131</v>
      </c>
      <c r="C111" s="135">
        <f>C112</f>
        <v>156650</v>
      </c>
      <c r="D111" s="135">
        <f>D112</f>
        <v>0</v>
      </c>
      <c r="E111" s="132">
        <f t="shared" si="5"/>
        <v>0</v>
      </c>
    </row>
    <row r="112" spans="1:5" ht="37.5" x14ac:dyDescent="0.3">
      <c r="A112" s="99" t="s">
        <v>487</v>
      </c>
      <c r="B112" s="100" t="s">
        <v>131</v>
      </c>
      <c r="C112" s="137">
        <v>156650</v>
      </c>
      <c r="D112" s="137">
        <v>0</v>
      </c>
      <c r="E112" s="138">
        <f t="shared" si="5"/>
        <v>0</v>
      </c>
    </row>
    <row r="113" spans="1:8" s="108" customFormat="1" ht="37.5" x14ac:dyDescent="0.3">
      <c r="A113" s="133" t="s">
        <v>488</v>
      </c>
      <c r="B113" s="134" t="s">
        <v>132</v>
      </c>
      <c r="C113" s="135">
        <f>C114</f>
        <v>18298465</v>
      </c>
      <c r="D113" s="135">
        <f>D114</f>
        <v>2922524.44</v>
      </c>
      <c r="E113" s="132">
        <f t="shared" si="5"/>
        <v>15.971418586203816</v>
      </c>
      <c r="F113" s="107"/>
      <c r="G113" s="107"/>
      <c r="H113" s="107"/>
    </row>
    <row r="114" spans="1:8" ht="37.5" x14ac:dyDescent="0.3">
      <c r="A114" s="133" t="s">
        <v>489</v>
      </c>
      <c r="B114" s="134" t="s">
        <v>133</v>
      </c>
      <c r="C114" s="135">
        <f>C115</f>
        <v>18298465</v>
      </c>
      <c r="D114" s="135">
        <f>D115</f>
        <v>2922524.44</v>
      </c>
      <c r="E114" s="132">
        <f t="shared" si="5"/>
        <v>15.971418586203816</v>
      </c>
    </row>
    <row r="115" spans="1:8" x14ac:dyDescent="0.3">
      <c r="A115" s="99" t="s">
        <v>489</v>
      </c>
      <c r="B115" s="100" t="s">
        <v>133</v>
      </c>
      <c r="C115" s="137">
        <v>18298465</v>
      </c>
      <c r="D115" s="137">
        <v>2922524.44</v>
      </c>
      <c r="E115" s="138">
        <f t="shared" si="5"/>
        <v>15.971418586203816</v>
      </c>
    </row>
    <row r="116" spans="1:8" ht="37.5" x14ac:dyDescent="0.3">
      <c r="A116" s="133" t="s">
        <v>490</v>
      </c>
      <c r="B116" s="134" t="s">
        <v>134</v>
      </c>
      <c r="C116" s="135">
        <f>C117+C120+C131+C134+C147+C150+C153</f>
        <v>86652141.030000001</v>
      </c>
      <c r="D116" s="135">
        <f>D117+D120+D131+D134+D147+D150+D153</f>
        <v>17831661.32</v>
      </c>
      <c r="E116" s="132">
        <f t="shared" si="5"/>
        <v>20.57844284981541</v>
      </c>
    </row>
    <row r="117" spans="1:8" ht="37.5" x14ac:dyDescent="0.3">
      <c r="A117" s="133" t="s">
        <v>491</v>
      </c>
      <c r="B117" s="134" t="s">
        <v>135</v>
      </c>
      <c r="C117" s="135">
        <f>C118</f>
        <v>14257200</v>
      </c>
      <c r="D117" s="135">
        <f>D118</f>
        <v>3000000</v>
      </c>
      <c r="E117" s="132">
        <f t="shared" si="5"/>
        <v>21.041999831664</v>
      </c>
    </row>
    <row r="118" spans="1:8" x14ac:dyDescent="0.3">
      <c r="A118" s="133" t="s">
        <v>492</v>
      </c>
      <c r="B118" s="134" t="s">
        <v>136</v>
      </c>
      <c r="C118" s="135">
        <f>C119</f>
        <v>14257200</v>
      </c>
      <c r="D118" s="135">
        <f>D119</f>
        <v>3000000</v>
      </c>
      <c r="E118" s="132">
        <f t="shared" si="5"/>
        <v>21.041999831664</v>
      </c>
    </row>
    <row r="119" spans="1:8" x14ac:dyDescent="0.3">
      <c r="A119" s="99" t="s">
        <v>492</v>
      </c>
      <c r="B119" s="100" t="s">
        <v>136</v>
      </c>
      <c r="C119" s="137">
        <v>14257200</v>
      </c>
      <c r="D119" s="137">
        <v>3000000</v>
      </c>
      <c r="E119" s="138">
        <f t="shared" si="5"/>
        <v>21.041999831664</v>
      </c>
    </row>
    <row r="120" spans="1:8" x14ac:dyDescent="0.3">
      <c r="A120" s="133" t="s">
        <v>493</v>
      </c>
      <c r="B120" s="134" t="s">
        <v>137</v>
      </c>
      <c r="C120" s="135">
        <f>C121+C123+C125+C127+C129</f>
        <v>15271961.029999999</v>
      </c>
      <c r="D120" s="135">
        <f>D121+D123+D125+D127+D129</f>
        <v>3405000</v>
      </c>
      <c r="E120" s="132">
        <f t="shared" si="5"/>
        <v>22.295761450093224</v>
      </c>
    </row>
    <row r="121" spans="1:8" x14ac:dyDescent="0.3">
      <c r="A121" s="133" t="s">
        <v>494</v>
      </c>
      <c r="B121" s="134" t="s">
        <v>495</v>
      </c>
      <c r="C121" s="135">
        <f>C122</f>
        <v>281094.03000000003</v>
      </c>
      <c r="D121" s="135">
        <f>D122</f>
        <v>0</v>
      </c>
      <c r="E121" s="132">
        <f t="shared" si="5"/>
        <v>0</v>
      </c>
    </row>
    <row r="122" spans="1:8" x14ac:dyDescent="0.3">
      <c r="A122" s="99" t="s">
        <v>496</v>
      </c>
      <c r="B122" s="100" t="s">
        <v>138</v>
      </c>
      <c r="C122" s="137">
        <v>281094.03000000003</v>
      </c>
      <c r="D122" s="137">
        <v>0</v>
      </c>
      <c r="E122" s="138">
        <f t="shared" si="5"/>
        <v>0</v>
      </c>
    </row>
    <row r="123" spans="1:8" x14ac:dyDescent="0.3">
      <c r="A123" s="133" t="s">
        <v>497</v>
      </c>
      <c r="B123" s="134" t="s">
        <v>139</v>
      </c>
      <c r="C123" s="135">
        <f>C124</f>
        <v>7420</v>
      </c>
      <c r="D123" s="135">
        <f>D124</f>
        <v>0</v>
      </c>
      <c r="E123" s="132">
        <f t="shared" si="5"/>
        <v>0</v>
      </c>
    </row>
    <row r="124" spans="1:8" x14ac:dyDescent="0.3">
      <c r="A124" s="99" t="s">
        <v>497</v>
      </c>
      <c r="B124" s="100" t="s">
        <v>139</v>
      </c>
      <c r="C124" s="137">
        <v>7420</v>
      </c>
      <c r="D124" s="137">
        <v>0</v>
      </c>
      <c r="E124" s="138">
        <f t="shared" si="5"/>
        <v>0</v>
      </c>
    </row>
    <row r="125" spans="1:8" ht="37.5" x14ac:dyDescent="0.3">
      <c r="A125" s="133" t="s">
        <v>498</v>
      </c>
      <c r="B125" s="134" t="s">
        <v>375</v>
      </c>
      <c r="C125" s="135">
        <f>C126</f>
        <v>5000</v>
      </c>
      <c r="D125" s="135">
        <f>D126</f>
        <v>0</v>
      </c>
      <c r="E125" s="132">
        <f t="shared" si="5"/>
        <v>0</v>
      </c>
    </row>
    <row r="126" spans="1:8" ht="37.5" x14ac:dyDescent="0.3">
      <c r="A126" s="99" t="s">
        <v>498</v>
      </c>
      <c r="B126" s="100" t="s">
        <v>375</v>
      </c>
      <c r="C126" s="137">
        <v>5000</v>
      </c>
      <c r="D126" s="137">
        <v>0</v>
      </c>
      <c r="E126" s="138">
        <f t="shared" si="5"/>
        <v>0</v>
      </c>
    </row>
    <row r="127" spans="1:8" x14ac:dyDescent="0.3">
      <c r="A127" s="133" t="s">
        <v>499</v>
      </c>
      <c r="B127" s="134" t="s">
        <v>140</v>
      </c>
      <c r="C127" s="135">
        <f>C128</f>
        <v>14728447</v>
      </c>
      <c r="D127" s="135">
        <f>D128</f>
        <v>3405000</v>
      </c>
      <c r="E127" s="132">
        <f t="shared" si="5"/>
        <v>23.118527024607552</v>
      </c>
    </row>
    <row r="128" spans="1:8" x14ac:dyDescent="0.3">
      <c r="A128" s="99" t="s">
        <v>499</v>
      </c>
      <c r="B128" s="100" t="s">
        <v>140</v>
      </c>
      <c r="C128" s="137">
        <v>14728447</v>
      </c>
      <c r="D128" s="137">
        <v>3405000</v>
      </c>
      <c r="E128" s="138">
        <f t="shared" ref="E128:E162" si="6">D128*100/C128</f>
        <v>23.118527024607552</v>
      </c>
    </row>
    <row r="129" spans="1:8" ht="37.5" x14ac:dyDescent="0.3">
      <c r="A129" s="133" t="s">
        <v>500</v>
      </c>
      <c r="B129" s="139" t="s">
        <v>502</v>
      </c>
      <c r="C129" s="135">
        <f>C130</f>
        <v>250000</v>
      </c>
      <c r="D129" s="135">
        <f>D130</f>
        <v>0</v>
      </c>
      <c r="E129" s="132">
        <f t="shared" si="6"/>
        <v>0</v>
      </c>
    </row>
    <row r="130" spans="1:8" ht="37.5" x14ac:dyDescent="0.3">
      <c r="A130" s="99" t="s">
        <v>501</v>
      </c>
      <c r="B130" s="100" t="s">
        <v>502</v>
      </c>
      <c r="C130" s="137">
        <v>250000</v>
      </c>
      <c r="D130" s="137">
        <v>0</v>
      </c>
      <c r="E130" s="138">
        <f t="shared" si="6"/>
        <v>0</v>
      </c>
    </row>
    <row r="131" spans="1:8" s="108" customFormat="1" x14ac:dyDescent="0.3">
      <c r="A131" s="133" t="s">
        <v>503</v>
      </c>
      <c r="B131" s="134" t="s">
        <v>141</v>
      </c>
      <c r="C131" s="135">
        <f>C132</f>
        <v>2310236</v>
      </c>
      <c r="D131" s="135">
        <f>D132</f>
        <v>600000</v>
      </c>
      <c r="E131" s="132">
        <f t="shared" si="6"/>
        <v>25.971372621671552</v>
      </c>
      <c r="F131" s="107"/>
      <c r="G131" s="107"/>
      <c r="H131" s="107"/>
    </row>
    <row r="132" spans="1:8" s="108" customFormat="1" x14ac:dyDescent="0.3">
      <c r="A132" s="133" t="s">
        <v>504</v>
      </c>
      <c r="B132" s="134" t="s">
        <v>140</v>
      </c>
      <c r="C132" s="135">
        <f>C133</f>
        <v>2310236</v>
      </c>
      <c r="D132" s="135">
        <f>D133</f>
        <v>600000</v>
      </c>
      <c r="E132" s="132">
        <f t="shared" si="6"/>
        <v>25.971372621671552</v>
      </c>
      <c r="F132" s="107"/>
      <c r="G132" s="107"/>
      <c r="H132" s="107"/>
    </row>
    <row r="133" spans="1:8" s="108" customFormat="1" x14ac:dyDescent="0.3">
      <c r="A133" s="99" t="s">
        <v>504</v>
      </c>
      <c r="B133" s="100" t="s">
        <v>140</v>
      </c>
      <c r="C133" s="137">
        <v>2310236</v>
      </c>
      <c r="D133" s="137">
        <v>600000</v>
      </c>
      <c r="E133" s="138">
        <f t="shared" si="6"/>
        <v>25.971372621671552</v>
      </c>
      <c r="F133" s="107"/>
      <c r="G133" s="107"/>
      <c r="H133" s="107"/>
    </row>
    <row r="134" spans="1:8" ht="37.5" x14ac:dyDescent="0.3">
      <c r="A134" s="133" t="s">
        <v>505</v>
      </c>
      <c r="B134" s="134" t="s">
        <v>142</v>
      </c>
      <c r="C134" s="135">
        <f>C135+C137+C139+C141+C143+C145</f>
        <v>30080562</v>
      </c>
      <c r="D134" s="135">
        <f>D135+D137+D139+D141+D143+D145</f>
        <v>5063900</v>
      </c>
      <c r="E134" s="132">
        <f t="shared" si="6"/>
        <v>16.834459409368748</v>
      </c>
    </row>
    <row r="135" spans="1:8" ht="37.5" x14ac:dyDescent="0.3">
      <c r="A135" s="133" t="s">
        <v>506</v>
      </c>
      <c r="B135" s="134" t="s">
        <v>513</v>
      </c>
      <c r="C135" s="135">
        <f>C136</f>
        <v>1165437</v>
      </c>
      <c r="D135" s="135">
        <f>D136</f>
        <v>0</v>
      </c>
      <c r="E135" s="132">
        <f t="shared" si="6"/>
        <v>0</v>
      </c>
    </row>
    <row r="136" spans="1:8" ht="56.25" x14ac:dyDescent="0.3">
      <c r="A136" s="99" t="s">
        <v>507</v>
      </c>
      <c r="B136" s="100" t="s">
        <v>143</v>
      </c>
      <c r="C136" s="137">
        <v>1165437</v>
      </c>
      <c r="D136" s="137">
        <v>0</v>
      </c>
      <c r="E136" s="138">
        <f t="shared" si="6"/>
        <v>0</v>
      </c>
    </row>
    <row r="137" spans="1:8" x14ac:dyDescent="0.3">
      <c r="A137" s="133" t="s">
        <v>508</v>
      </c>
      <c r="B137" s="134" t="s">
        <v>144</v>
      </c>
      <c r="C137" s="135">
        <f>C138</f>
        <v>21806802</v>
      </c>
      <c r="D137" s="135">
        <f>D138</f>
        <v>5000000</v>
      </c>
      <c r="E137" s="132">
        <f t="shared" si="6"/>
        <v>22.928625664597678</v>
      </c>
    </row>
    <row r="138" spans="1:8" x14ac:dyDescent="0.3">
      <c r="A138" s="99" t="s">
        <v>508</v>
      </c>
      <c r="B138" s="100" t="s">
        <v>144</v>
      </c>
      <c r="C138" s="137">
        <v>21806802</v>
      </c>
      <c r="D138" s="137">
        <v>5000000</v>
      </c>
      <c r="E138" s="138">
        <f t="shared" si="6"/>
        <v>22.928625664597678</v>
      </c>
    </row>
    <row r="139" spans="1:8" s="108" customFormat="1" x14ac:dyDescent="0.3">
      <c r="A139" s="133" t="s">
        <v>509</v>
      </c>
      <c r="B139" s="134" t="s">
        <v>145</v>
      </c>
      <c r="C139" s="135">
        <f>C140</f>
        <v>430000</v>
      </c>
      <c r="D139" s="135">
        <f>D140</f>
        <v>63900</v>
      </c>
      <c r="E139" s="132">
        <f t="shared" si="6"/>
        <v>14.86046511627907</v>
      </c>
      <c r="F139" s="107"/>
      <c r="G139" s="107"/>
      <c r="H139" s="107"/>
    </row>
    <row r="140" spans="1:8" x14ac:dyDescent="0.3">
      <c r="A140" s="99" t="s">
        <v>509</v>
      </c>
      <c r="B140" s="100" t="s">
        <v>145</v>
      </c>
      <c r="C140" s="137">
        <v>430000</v>
      </c>
      <c r="D140" s="137">
        <v>63900</v>
      </c>
      <c r="E140" s="138">
        <f t="shared" si="6"/>
        <v>14.86046511627907</v>
      </c>
    </row>
    <row r="141" spans="1:8" s="108" customFormat="1" x14ac:dyDescent="0.3">
      <c r="A141" s="133" t="s">
        <v>510</v>
      </c>
      <c r="B141" s="134" t="s">
        <v>511</v>
      </c>
      <c r="C141" s="135">
        <f>C142</f>
        <v>54340</v>
      </c>
      <c r="D141" s="135">
        <f>D142</f>
        <v>0</v>
      </c>
      <c r="E141" s="132">
        <f t="shared" si="6"/>
        <v>0</v>
      </c>
      <c r="F141" s="107"/>
      <c r="G141" s="107"/>
      <c r="H141" s="107"/>
    </row>
    <row r="142" spans="1:8" ht="37.5" x14ac:dyDescent="0.3">
      <c r="A142" s="99" t="s">
        <v>512</v>
      </c>
      <c r="B142" s="100" t="s">
        <v>513</v>
      </c>
      <c r="C142" s="137">
        <v>54340</v>
      </c>
      <c r="D142" s="137">
        <v>0</v>
      </c>
      <c r="E142" s="132">
        <f t="shared" si="6"/>
        <v>0</v>
      </c>
    </row>
    <row r="143" spans="1:8" x14ac:dyDescent="0.3">
      <c r="A143" s="133" t="s">
        <v>514</v>
      </c>
      <c r="B143" s="134" t="s">
        <v>515</v>
      </c>
      <c r="C143" s="135">
        <f>C144</f>
        <v>33667</v>
      </c>
      <c r="D143" s="135">
        <f>D144</f>
        <v>0</v>
      </c>
      <c r="E143" s="132">
        <f t="shared" si="6"/>
        <v>0</v>
      </c>
    </row>
    <row r="144" spans="1:8" ht="37.5" x14ac:dyDescent="0.3">
      <c r="A144" s="99" t="s">
        <v>516</v>
      </c>
      <c r="B144" s="100" t="s">
        <v>376</v>
      </c>
      <c r="C144" s="137">
        <v>33667</v>
      </c>
      <c r="D144" s="137">
        <v>0</v>
      </c>
      <c r="E144" s="138">
        <f t="shared" si="6"/>
        <v>0</v>
      </c>
    </row>
    <row r="145" spans="1:8" x14ac:dyDescent="0.3">
      <c r="A145" s="133" t="s">
        <v>517</v>
      </c>
      <c r="B145" s="134" t="s">
        <v>377</v>
      </c>
      <c r="C145" s="135">
        <f>C146</f>
        <v>6590316</v>
      </c>
      <c r="D145" s="135">
        <f>D146</f>
        <v>0</v>
      </c>
      <c r="E145" s="132">
        <f t="shared" si="6"/>
        <v>0</v>
      </c>
    </row>
    <row r="146" spans="1:8" x14ac:dyDescent="0.3">
      <c r="A146" s="99" t="s">
        <v>517</v>
      </c>
      <c r="B146" s="100" t="s">
        <v>377</v>
      </c>
      <c r="C146" s="137">
        <v>6590316</v>
      </c>
      <c r="D146" s="137">
        <v>0</v>
      </c>
      <c r="E146" s="138">
        <f t="shared" si="6"/>
        <v>0</v>
      </c>
    </row>
    <row r="147" spans="1:8" x14ac:dyDescent="0.3">
      <c r="A147" s="133" t="s">
        <v>518</v>
      </c>
      <c r="B147" s="134" t="s">
        <v>146</v>
      </c>
      <c r="C147" s="135">
        <f>C148</f>
        <v>5001272</v>
      </c>
      <c r="D147" s="135">
        <f>D148</f>
        <v>862761.32</v>
      </c>
      <c r="E147" s="132">
        <f t="shared" si="6"/>
        <v>17.25083778686702</v>
      </c>
    </row>
    <row r="148" spans="1:8" x14ac:dyDescent="0.3">
      <c r="A148" s="133" t="s">
        <v>519</v>
      </c>
      <c r="B148" s="134" t="s">
        <v>147</v>
      </c>
      <c r="C148" s="135">
        <f>C149</f>
        <v>5001272</v>
      </c>
      <c r="D148" s="135">
        <f>D149</f>
        <v>862761.32</v>
      </c>
      <c r="E148" s="132">
        <f t="shared" si="6"/>
        <v>17.25083778686702</v>
      </c>
    </row>
    <row r="149" spans="1:8" x14ac:dyDescent="0.3">
      <c r="A149" s="99" t="s">
        <v>519</v>
      </c>
      <c r="B149" s="100" t="s">
        <v>147</v>
      </c>
      <c r="C149" s="137">
        <v>5001272</v>
      </c>
      <c r="D149" s="137">
        <v>862761.32</v>
      </c>
      <c r="E149" s="138">
        <f t="shared" si="6"/>
        <v>17.25083778686702</v>
      </c>
    </row>
    <row r="150" spans="1:8" x14ac:dyDescent="0.3">
      <c r="A150" s="133" t="s">
        <v>520</v>
      </c>
      <c r="B150" s="134" t="s">
        <v>148</v>
      </c>
      <c r="C150" s="135">
        <f>C151</f>
        <v>17120455</v>
      </c>
      <c r="D150" s="135">
        <f>D151</f>
        <v>4200000</v>
      </c>
      <c r="E150" s="132">
        <f t="shared" si="6"/>
        <v>24.532058289338689</v>
      </c>
    </row>
    <row r="151" spans="1:8" x14ac:dyDescent="0.3">
      <c r="A151" s="133" t="s">
        <v>521</v>
      </c>
      <c r="B151" s="134" t="s">
        <v>149</v>
      </c>
      <c r="C151" s="135">
        <f>C152</f>
        <v>17120455</v>
      </c>
      <c r="D151" s="135">
        <f>D152</f>
        <v>4200000</v>
      </c>
      <c r="E151" s="132">
        <f t="shared" si="6"/>
        <v>24.532058289338689</v>
      </c>
    </row>
    <row r="152" spans="1:8" x14ac:dyDescent="0.3">
      <c r="A152" s="99" t="s">
        <v>521</v>
      </c>
      <c r="B152" s="100" t="s">
        <v>149</v>
      </c>
      <c r="C152" s="137">
        <v>17120455</v>
      </c>
      <c r="D152" s="137">
        <v>4200000</v>
      </c>
      <c r="E152" s="138">
        <f t="shared" si="6"/>
        <v>24.532058289338689</v>
      </c>
    </row>
    <row r="153" spans="1:8" x14ac:dyDescent="0.3">
      <c r="A153" s="133" t="s">
        <v>522</v>
      </c>
      <c r="B153" s="134" t="s">
        <v>150</v>
      </c>
      <c r="C153" s="135">
        <f>C154+C156</f>
        <v>2610455</v>
      </c>
      <c r="D153" s="135">
        <f>D154+D156</f>
        <v>700000</v>
      </c>
      <c r="E153" s="132">
        <f t="shared" si="6"/>
        <v>26.815248682700908</v>
      </c>
    </row>
    <row r="154" spans="1:8" x14ac:dyDescent="0.3">
      <c r="A154" s="133" t="s">
        <v>523</v>
      </c>
      <c r="B154" s="134" t="s">
        <v>151</v>
      </c>
      <c r="C154" s="135">
        <f>C155</f>
        <v>2187834</v>
      </c>
      <c r="D154" s="135">
        <f>D155</f>
        <v>700000</v>
      </c>
      <c r="E154" s="132">
        <f t="shared" si="6"/>
        <v>31.995114803042643</v>
      </c>
    </row>
    <row r="155" spans="1:8" x14ac:dyDescent="0.3">
      <c r="A155" s="99" t="s">
        <v>523</v>
      </c>
      <c r="B155" s="100" t="s">
        <v>151</v>
      </c>
      <c r="C155" s="137">
        <v>2187834</v>
      </c>
      <c r="D155" s="137">
        <v>700000</v>
      </c>
      <c r="E155" s="138">
        <f t="shared" si="6"/>
        <v>31.995114803042643</v>
      </c>
    </row>
    <row r="156" spans="1:8" x14ac:dyDescent="0.3">
      <c r="A156" s="133" t="s">
        <v>524</v>
      </c>
      <c r="B156" s="134" t="s">
        <v>152</v>
      </c>
      <c r="C156" s="135">
        <f>C157</f>
        <v>422621</v>
      </c>
      <c r="D156" s="135">
        <f>D157</f>
        <v>0</v>
      </c>
      <c r="E156" s="132">
        <f t="shared" si="6"/>
        <v>0</v>
      </c>
    </row>
    <row r="157" spans="1:8" ht="37.5" x14ac:dyDescent="0.3">
      <c r="A157" s="99" t="s">
        <v>525</v>
      </c>
      <c r="B157" s="100" t="s">
        <v>502</v>
      </c>
      <c r="C157" s="137">
        <v>422621</v>
      </c>
      <c r="D157" s="137">
        <v>0</v>
      </c>
      <c r="E157" s="138">
        <f t="shared" si="6"/>
        <v>0</v>
      </c>
    </row>
    <row r="158" spans="1:8" ht="37.5" x14ac:dyDescent="0.3">
      <c r="A158" s="133" t="s">
        <v>526</v>
      </c>
      <c r="B158" s="134" t="s">
        <v>153</v>
      </c>
      <c r="C158" s="135">
        <f>C162+C165+C168+C159</f>
        <v>8713797</v>
      </c>
      <c r="D158" s="135">
        <f>D162+D165+D168+D159</f>
        <v>2178000</v>
      </c>
      <c r="E158" s="132">
        <f t="shared" si="6"/>
        <v>24.994844382994003</v>
      </c>
    </row>
    <row r="159" spans="1:8" s="108" customFormat="1" outlineLevel="1" x14ac:dyDescent="0.3">
      <c r="A159" s="103" t="s">
        <v>763</v>
      </c>
      <c r="B159" s="104" t="s">
        <v>306</v>
      </c>
      <c r="C159" s="105">
        <v>33333</v>
      </c>
      <c r="D159" s="106">
        <f>D160</f>
        <v>0</v>
      </c>
      <c r="E159" s="132">
        <f t="shared" si="6"/>
        <v>0</v>
      </c>
      <c r="F159" s="107"/>
      <c r="G159" s="107"/>
      <c r="H159" s="107"/>
    </row>
    <row r="160" spans="1:8" s="108" customFormat="1" outlineLevel="2" x14ac:dyDescent="0.3">
      <c r="A160" s="103" t="s">
        <v>764</v>
      </c>
      <c r="B160" s="109" t="s">
        <v>766</v>
      </c>
      <c r="C160" s="105">
        <f>C161</f>
        <v>33333</v>
      </c>
      <c r="D160" s="105">
        <f>D161</f>
        <v>0</v>
      </c>
      <c r="E160" s="132">
        <f t="shared" si="6"/>
        <v>0</v>
      </c>
      <c r="F160" s="107"/>
      <c r="G160" s="107"/>
      <c r="H160" s="107"/>
    </row>
    <row r="161" spans="1:5" outlineLevel="3" x14ac:dyDescent="0.3">
      <c r="A161" s="110" t="s">
        <v>765</v>
      </c>
      <c r="B161" s="111" t="s">
        <v>766</v>
      </c>
      <c r="C161" s="112">
        <v>33333</v>
      </c>
      <c r="D161" s="137">
        <v>0</v>
      </c>
      <c r="E161" s="138">
        <f t="shared" si="6"/>
        <v>0</v>
      </c>
    </row>
    <row r="162" spans="1:5" x14ac:dyDescent="0.3">
      <c r="A162" s="133" t="s">
        <v>527</v>
      </c>
      <c r="B162" s="134" t="s">
        <v>154</v>
      </c>
      <c r="C162" s="135">
        <f>C163</f>
        <v>250000</v>
      </c>
      <c r="D162" s="135">
        <f>D163</f>
        <v>43000</v>
      </c>
      <c r="E162" s="132">
        <f t="shared" si="6"/>
        <v>17.2</v>
      </c>
    </row>
    <row r="163" spans="1:5" ht="56.25" x14ac:dyDescent="0.3">
      <c r="A163" s="133" t="s">
        <v>528</v>
      </c>
      <c r="B163" s="134" t="s">
        <v>155</v>
      </c>
      <c r="C163" s="135">
        <f>C164</f>
        <v>250000</v>
      </c>
      <c r="D163" s="135">
        <f>D164</f>
        <v>43000</v>
      </c>
      <c r="E163" s="132">
        <f t="shared" ref="E163:E202" si="7">D163*100/C163</f>
        <v>17.2</v>
      </c>
    </row>
    <row r="164" spans="1:5" ht="37.5" x14ac:dyDescent="0.3">
      <c r="A164" s="99" t="s">
        <v>528</v>
      </c>
      <c r="B164" s="100" t="s">
        <v>155</v>
      </c>
      <c r="C164" s="137">
        <v>250000</v>
      </c>
      <c r="D164" s="137">
        <v>43000</v>
      </c>
      <c r="E164" s="138">
        <f t="shared" si="7"/>
        <v>17.2</v>
      </c>
    </row>
    <row r="165" spans="1:5" x14ac:dyDescent="0.3">
      <c r="A165" s="133" t="s">
        <v>529</v>
      </c>
      <c r="B165" s="134" t="s">
        <v>156</v>
      </c>
      <c r="C165" s="135">
        <f>C166</f>
        <v>550000</v>
      </c>
      <c r="D165" s="135">
        <f>D166</f>
        <v>235000</v>
      </c>
      <c r="E165" s="132">
        <f t="shared" si="7"/>
        <v>42.727272727272727</v>
      </c>
    </row>
    <row r="166" spans="1:5" ht="37.5" x14ac:dyDescent="0.3">
      <c r="A166" s="133" t="s">
        <v>530</v>
      </c>
      <c r="B166" s="134" t="s">
        <v>157</v>
      </c>
      <c r="C166" s="135">
        <f>C167</f>
        <v>550000</v>
      </c>
      <c r="D166" s="135">
        <f>D167</f>
        <v>235000</v>
      </c>
      <c r="E166" s="132">
        <f t="shared" si="7"/>
        <v>42.727272727272727</v>
      </c>
    </row>
    <row r="167" spans="1:5" ht="37.5" x14ac:dyDescent="0.3">
      <c r="A167" s="99" t="s">
        <v>530</v>
      </c>
      <c r="B167" s="100" t="s">
        <v>157</v>
      </c>
      <c r="C167" s="137">
        <v>550000</v>
      </c>
      <c r="D167" s="137">
        <v>235000</v>
      </c>
      <c r="E167" s="138">
        <f t="shared" si="7"/>
        <v>42.727272727272727</v>
      </c>
    </row>
    <row r="168" spans="1:5" x14ac:dyDescent="0.3">
      <c r="A168" s="133" t="s">
        <v>531</v>
      </c>
      <c r="B168" s="134" t="s">
        <v>158</v>
      </c>
      <c r="C168" s="135">
        <f>C169</f>
        <v>7880464</v>
      </c>
      <c r="D168" s="135">
        <f>D169</f>
        <v>1900000</v>
      </c>
      <c r="E168" s="132">
        <f t="shared" si="7"/>
        <v>24.110255436735706</v>
      </c>
    </row>
    <row r="169" spans="1:5" x14ac:dyDescent="0.3">
      <c r="A169" s="133" t="s">
        <v>532</v>
      </c>
      <c r="B169" s="134" t="s">
        <v>159</v>
      </c>
      <c r="C169" s="135">
        <f>C170</f>
        <v>7880464</v>
      </c>
      <c r="D169" s="135">
        <f>D170</f>
        <v>1900000</v>
      </c>
      <c r="E169" s="132">
        <f t="shared" si="7"/>
        <v>24.110255436735706</v>
      </c>
    </row>
    <row r="170" spans="1:5" x14ac:dyDescent="0.3">
      <c r="A170" s="99" t="s">
        <v>532</v>
      </c>
      <c r="B170" s="100" t="s">
        <v>159</v>
      </c>
      <c r="C170" s="137">
        <v>7880464</v>
      </c>
      <c r="D170" s="137">
        <v>1900000</v>
      </c>
      <c r="E170" s="138">
        <f t="shared" si="7"/>
        <v>24.110255436735706</v>
      </c>
    </row>
    <row r="171" spans="1:5" ht="37.5" x14ac:dyDescent="0.3">
      <c r="A171" s="133" t="s">
        <v>533</v>
      </c>
      <c r="B171" s="134" t="s">
        <v>160</v>
      </c>
      <c r="C171" s="135">
        <f>C172+C177+C180+C183+C186+C192</f>
        <v>53794106</v>
      </c>
      <c r="D171" s="135">
        <f>D172+D177+D180+D183+D186+D192</f>
        <v>7314622.4199999999</v>
      </c>
      <c r="E171" s="132">
        <f t="shared" si="7"/>
        <v>13.59744210638987</v>
      </c>
    </row>
    <row r="172" spans="1:5" x14ac:dyDescent="0.3">
      <c r="A172" s="133" t="s">
        <v>534</v>
      </c>
      <c r="B172" s="134" t="s">
        <v>378</v>
      </c>
      <c r="C172" s="135">
        <f>C173+C176</f>
        <v>10000</v>
      </c>
      <c r="D172" s="135">
        <f>D173+D176</f>
        <v>0</v>
      </c>
      <c r="E172" s="132">
        <f t="shared" si="7"/>
        <v>0</v>
      </c>
    </row>
    <row r="173" spans="1:5" x14ac:dyDescent="0.3">
      <c r="A173" s="133" t="s">
        <v>535</v>
      </c>
      <c r="B173" s="134" t="s">
        <v>379</v>
      </c>
      <c r="C173" s="135">
        <f>C174</f>
        <v>5000</v>
      </c>
      <c r="D173" s="135">
        <f>D174</f>
        <v>0</v>
      </c>
      <c r="E173" s="132">
        <f t="shared" si="7"/>
        <v>0</v>
      </c>
    </row>
    <row r="174" spans="1:5" x14ac:dyDescent="0.3">
      <c r="A174" s="99" t="s">
        <v>535</v>
      </c>
      <c r="B174" s="100" t="s">
        <v>379</v>
      </c>
      <c r="C174" s="137">
        <v>5000</v>
      </c>
      <c r="D174" s="137">
        <v>0</v>
      </c>
      <c r="E174" s="138">
        <f t="shared" si="7"/>
        <v>0</v>
      </c>
    </row>
    <row r="175" spans="1:5" x14ac:dyDescent="0.3">
      <c r="A175" s="133" t="s">
        <v>536</v>
      </c>
      <c r="B175" s="134" t="s">
        <v>380</v>
      </c>
      <c r="C175" s="135">
        <f>C176</f>
        <v>5000</v>
      </c>
      <c r="D175" s="135">
        <f>D176</f>
        <v>0</v>
      </c>
      <c r="E175" s="132">
        <f t="shared" si="7"/>
        <v>0</v>
      </c>
    </row>
    <row r="176" spans="1:5" x14ac:dyDescent="0.3">
      <c r="A176" s="99" t="s">
        <v>536</v>
      </c>
      <c r="B176" s="100" t="s">
        <v>380</v>
      </c>
      <c r="C176" s="137">
        <v>5000</v>
      </c>
      <c r="D176" s="137">
        <v>0</v>
      </c>
      <c r="E176" s="132">
        <f t="shared" si="7"/>
        <v>0</v>
      </c>
    </row>
    <row r="177" spans="1:5" ht="37.5" x14ac:dyDescent="0.3">
      <c r="A177" s="133" t="s">
        <v>537</v>
      </c>
      <c r="B177" s="134" t="s">
        <v>381</v>
      </c>
      <c r="C177" s="135">
        <f>C178</f>
        <v>10000</v>
      </c>
      <c r="D177" s="135">
        <f>D178</f>
        <v>0</v>
      </c>
      <c r="E177" s="138">
        <f t="shared" si="7"/>
        <v>0</v>
      </c>
    </row>
    <row r="178" spans="1:5" x14ac:dyDescent="0.3">
      <c r="A178" s="133" t="s">
        <v>538</v>
      </c>
      <c r="B178" s="134" t="s">
        <v>382</v>
      </c>
      <c r="C178" s="135">
        <f>C179</f>
        <v>10000</v>
      </c>
      <c r="D178" s="135">
        <f>D179</f>
        <v>0</v>
      </c>
      <c r="E178" s="132">
        <f t="shared" si="7"/>
        <v>0</v>
      </c>
    </row>
    <row r="179" spans="1:5" x14ac:dyDescent="0.3">
      <c r="A179" s="99" t="s">
        <v>538</v>
      </c>
      <c r="B179" s="100" t="s">
        <v>382</v>
      </c>
      <c r="C179" s="137">
        <v>10000</v>
      </c>
      <c r="D179" s="137">
        <v>0</v>
      </c>
      <c r="E179" s="138">
        <f t="shared" si="7"/>
        <v>0</v>
      </c>
    </row>
    <row r="180" spans="1:5" ht="37.5" x14ac:dyDescent="0.3">
      <c r="A180" s="133" t="s">
        <v>539</v>
      </c>
      <c r="B180" s="134" t="s">
        <v>383</v>
      </c>
      <c r="C180" s="135">
        <f>C181</f>
        <v>20000</v>
      </c>
      <c r="D180" s="135">
        <f>D181</f>
        <v>0</v>
      </c>
      <c r="E180" s="132">
        <f t="shared" si="7"/>
        <v>0</v>
      </c>
    </row>
    <row r="181" spans="1:5" ht="37.5" x14ac:dyDescent="0.3">
      <c r="A181" s="133" t="s">
        <v>540</v>
      </c>
      <c r="B181" s="134" t="s">
        <v>384</v>
      </c>
      <c r="C181" s="135">
        <f>C182</f>
        <v>20000</v>
      </c>
      <c r="D181" s="135">
        <f>D182</f>
        <v>0</v>
      </c>
      <c r="E181" s="132">
        <f t="shared" si="7"/>
        <v>0</v>
      </c>
    </row>
    <row r="182" spans="1:5" ht="37.5" x14ac:dyDescent="0.3">
      <c r="A182" s="99" t="s">
        <v>540</v>
      </c>
      <c r="B182" s="100" t="s">
        <v>384</v>
      </c>
      <c r="C182" s="137">
        <v>20000</v>
      </c>
      <c r="D182" s="137">
        <v>0</v>
      </c>
      <c r="E182" s="138">
        <f t="shared" si="7"/>
        <v>0</v>
      </c>
    </row>
    <row r="183" spans="1:5" ht="37.5" x14ac:dyDescent="0.3">
      <c r="A183" s="133" t="s">
        <v>541</v>
      </c>
      <c r="B183" s="134" t="s">
        <v>161</v>
      </c>
      <c r="C183" s="135">
        <f>C184</f>
        <v>5314324</v>
      </c>
      <c r="D183" s="135">
        <f>D184</f>
        <v>886012.19</v>
      </c>
      <c r="E183" s="132">
        <f>D183*100/C183</f>
        <v>16.672152281268513</v>
      </c>
    </row>
    <row r="184" spans="1:5" x14ac:dyDescent="0.3">
      <c r="A184" s="133" t="s">
        <v>542</v>
      </c>
      <c r="B184" s="134" t="s">
        <v>162</v>
      </c>
      <c r="C184" s="135">
        <f>C185</f>
        <v>5314324</v>
      </c>
      <c r="D184" s="135">
        <f>D185</f>
        <v>886012.19</v>
      </c>
      <c r="E184" s="132">
        <f>D184*100/C184</f>
        <v>16.672152281268513</v>
      </c>
    </row>
    <row r="185" spans="1:5" x14ac:dyDescent="0.3">
      <c r="A185" s="99" t="s">
        <v>542</v>
      </c>
      <c r="B185" s="100" t="s">
        <v>162</v>
      </c>
      <c r="C185" s="137">
        <v>5314324</v>
      </c>
      <c r="D185" s="137">
        <v>886012.19</v>
      </c>
      <c r="E185" s="138">
        <f t="shared" si="7"/>
        <v>16.672152281268513</v>
      </c>
    </row>
    <row r="186" spans="1:5" x14ac:dyDescent="0.3">
      <c r="A186" s="133" t="s">
        <v>543</v>
      </c>
      <c r="B186" s="134" t="s">
        <v>163</v>
      </c>
      <c r="C186" s="135">
        <f>C187+C189</f>
        <v>11887088</v>
      </c>
      <c r="D186" s="135">
        <f>D187+D189</f>
        <v>1653864.75</v>
      </c>
      <c r="E186" s="132">
        <f t="shared" si="7"/>
        <v>13.91311942840837</v>
      </c>
    </row>
    <row r="187" spans="1:5" outlineLevel="2" x14ac:dyDescent="0.3">
      <c r="A187" s="121" t="s">
        <v>767</v>
      </c>
      <c r="B187" s="109" t="s">
        <v>768</v>
      </c>
      <c r="C187" s="105">
        <f>C188</f>
        <v>169140</v>
      </c>
      <c r="D187" s="105">
        <f>D188</f>
        <v>0</v>
      </c>
      <c r="E187" s="138">
        <f t="shared" si="7"/>
        <v>0</v>
      </c>
    </row>
    <row r="188" spans="1:5" outlineLevel="3" x14ac:dyDescent="0.3">
      <c r="A188" s="110" t="s">
        <v>767</v>
      </c>
      <c r="B188" s="111" t="s">
        <v>768</v>
      </c>
      <c r="C188" s="112">
        <v>169140</v>
      </c>
      <c r="D188" s="137">
        <v>0</v>
      </c>
      <c r="E188" s="138">
        <f t="shared" si="7"/>
        <v>0</v>
      </c>
    </row>
    <row r="189" spans="1:5" x14ac:dyDescent="0.3">
      <c r="A189" s="60" t="s">
        <v>544</v>
      </c>
      <c r="B189" s="139" t="s">
        <v>164</v>
      </c>
      <c r="C189" s="135">
        <f>C190+C191</f>
        <v>11717948</v>
      </c>
      <c r="D189" s="135">
        <f>D190+D191</f>
        <v>1653864.75</v>
      </c>
      <c r="E189" s="132">
        <f t="shared" si="7"/>
        <v>14.113945120766878</v>
      </c>
    </row>
    <row r="190" spans="1:5" x14ac:dyDescent="0.3">
      <c r="A190" s="99" t="s">
        <v>544</v>
      </c>
      <c r="B190" s="100" t="s">
        <v>164</v>
      </c>
      <c r="C190" s="137">
        <v>11698935</v>
      </c>
      <c r="D190" s="137">
        <v>1653864.75</v>
      </c>
      <c r="E190" s="138">
        <f t="shared" si="7"/>
        <v>14.136882972680846</v>
      </c>
    </row>
    <row r="191" spans="1:5" ht="37.5" x14ac:dyDescent="0.3">
      <c r="A191" s="99" t="s">
        <v>545</v>
      </c>
      <c r="B191" s="100" t="s">
        <v>165</v>
      </c>
      <c r="C191" s="137">
        <v>19013</v>
      </c>
      <c r="D191" s="137">
        <v>0</v>
      </c>
      <c r="E191" s="132">
        <f t="shared" si="7"/>
        <v>0</v>
      </c>
    </row>
    <row r="192" spans="1:5" x14ac:dyDescent="0.3">
      <c r="A192" s="133" t="s">
        <v>546</v>
      </c>
      <c r="B192" s="134" t="s">
        <v>166</v>
      </c>
      <c r="C192" s="135">
        <f>C193</f>
        <v>36552694</v>
      </c>
      <c r="D192" s="135">
        <f>D193</f>
        <v>4774745.4800000004</v>
      </c>
      <c r="E192" s="132">
        <f t="shared" si="7"/>
        <v>13.062636313482122</v>
      </c>
    </row>
    <row r="193" spans="1:5" ht="37.5" x14ac:dyDescent="0.3">
      <c r="A193" s="133" t="s">
        <v>547</v>
      </c>
      <c r="B193" s="134" t="s">
        <v>167</v>
      </c>
      <c r="C193" s="135">
        <f>C194</f>
        <v>36552694</v>
      </c>
      <c r="D193" s="135">
        <f>D194</f>
        <v>4774745.4800000004</v>
      </c>
      <c r="E193" s="132">
        <f t="shared" si="7"/>
        <v>13.062636313482122</v>
      </c>
    </row>
    <row r="194" spans="1:5" ht="37.5" x14ac:dyDescent="0.3">
      <c r="A194" s="99" t="s">
        <v>547</v>
      </c>
      <c r="B194" s="100" t="s">
        <v>167</v>
      </c>
      <c r="C194" s="137">
        <v>36552694</v>
      </c>
      <c r="D194" s="137">
        <v>4774745.4800000004</v>
      </c>
      <c r="E194" s="138">
        <f t="shared" si="7"/>
        <v>13.062636313482122</v>
      </c>
    </row>
    <row r="195" spans="1:5" ht="37.5" x14ac:dyDescent="0.3">
      <c r="A195" s="133" t="s">
        <v>548</v>
      </c>
      <c r="B195" s="134" t="s">
        <v>168</v>
      </c>
      <c r="C195" s="135">
        <f>C196+C199+C202+C208+C212</f>
        <v>3418218</v>
      </c>
      <c r="D195" s="135">
        <f>D196+D199+D202+D208+D212</f>
        <v>395756.79999999999</v>
      </c>
      <c r="E195" s="132">
        <f t="shared" si="7"/>
        <v>11.577868936387322</v>
      </c>
    </row>
    <row r="196" spans="1:5" x14ac:dyDescent="0.3">
      <c r="A196" s="133" t="s">
        <v>549</v>
      </c>
      <c r="B196" s="134" t="s">
        <v>169</v>
      </c>
      <c r="C196" s="135">
        <f>C197</f>
        <v>2387000</v>
      </c>
      <c r="D196" s="135">
        <f>D197</f>
        <v>395756.79999999999</v>
      </c>
      <c r="E196" s="132">
        <f t="shared" si="7"/>
        <v>16.579673229995812</v>
      </c>
    </row>
    <row r="197" spans="1:5" ht="75" x14ac:dyDescent="0.3">
      <c r="A197" s="133" t="s">
        <v>550</v>
      </c>
      <c r="B197" s="139" t="s">
        <v>170</v>
      </c>
      <c r="C197" s="135">
        <f>C198</f>
        <v>2387000</v>
      </c>
      <c r="D197" s="135">
        <f>D198</f>
        <v>395756.79999999999</v>
      </c>
      <c r="E197" s="132">
        <f t="shared" si="7"/>
        <v>16.579673229995812</v>
      </c>
    </row>
    <row r="198" spans="1:5" ht="56.25" x14ac:dyDescent="0.3">
      <c r="A198" s="99" t="s">
        <v>551</v>
      </c>
      <c r="B198" s="100" t="s">
        <v>170</v>
      </c>
      <c r="C198" s="137">
        <v>2387000</v>
      </c>
      <c r="D198" s="137">
        <v>395756.79999999999</v>
      </c>
      <c r="E198" s="138">
        <f t="shared" si="7"/>
        <v>16.579673229995812</v>
      </c>
    </row>
    <row r="199" spans="1:5" x14ac:dyDescent="0.3">
      <c r="A199" s="133" t="s">
        <v>552</v>
      </c>
      <c r="B199" s="134" t="s">
        <v>171</v>
      </c>
      <c r="C199" s="135">
        <f>C200</f>
        <v>155000</v>
      </c>
      <c r="D199" s="135">
        <f>D200</f>
        <v>0</v>
      </c>
      <c r="E199" s="132">
        <f>D199*100/C199</f>
        <v>0</v>
      </c>
    </row>
    <row r="200" spans="1:5" x14ac:dyDescent="0.3">
      <c r="A200" s="133" t="s">
        <v>553</v>
      </c>
      <c r="B200" s="134" t="s">
        <v>172</v>
      </c>
      <c r="C200" s="135">
        <f>C201</f>
        <v>155000</v>
      </c>
      <c r="D200" s="135">
        <f>D201</f>
        <v>0</v>
      </c>
      <c r="E200" s="132">
        <f>D200*100/C200</f>
        <v>0</v>
      </c>
    </row>
    <row r="201" spans="1:5" x14ac:dyDescent="0.3">
      <c r="A201" s="99" t="s">
        <v>553</v>
      </c>
      <c r="B201" s="100" t="s">
        <v>172</v>
      </c>
      <c r="C201" s="137">
        <v>155000</v>
      </c>
      <c r="D201" s="137">
        <v>0</v>
      </c>
      <c r="E201" s="138">
        <f t="shared" si="7"/>
        <v>0</v>
      </c>
    </row>
    <row r="202" spans="1:5" x14ac:dyDescent="0.3">
      <c r="A202" s="133" t="s">
        <v>554</v>
      </c>
      <c r="B202" s="134" t="s">
        <v>173</v>
      </c>
      <c r="C202" s="135">
        <f>C203+C206</f>
        <v>514218</v>
      </c>
      <c r="D202" s="135">
        <f>D203+D206</f>
        <v>0</v>
      </c>
      <c r="E202" s="138">
        <f t="shared" si="7"/>
        <v>0</v>
      </c>
    </row>
    <row r="203" spans="1:5" x14ac:dyDescent="0.3">
      <c r="A203" s="133" t="s">
        <v>555</v>
      </c>
      <c r="B203" s="134" t="s">
        <v>174</v>
      </c>
      <c r="C203" s="135">
        <f>C204+C205</f>
        <v>511218</v>
      </c>
      <c r="D203" s="135">
        <f>D204+D205</f>
        <v>0</v>
      </c>
      <c r="E203" s="132">
        <f t="shared" ref="E203:E265" si="8">D203*100/C203</f>
        <v>0</v>
      </c>
    </row>
    <row r="204" spans="1:5" x14ac:dyDescent="0.3">
      <c r="A204" s="99" t="s">
        <v>555</v>
      </c>
      <c r="B204" s="100" t="s">
        <v>174</v>
      </c>
      <c r="C204" s="137">
        <v>100000</v>
      </c>
      <c r="D204" s="137">
        <v>0</v>
      </c>
      <c r="E204" s="138">
        <f t="shared" si="8"/>
        <v>0</v>
      </c>
    </row>
    <row r="205" spans="1:5" ht="37.5" x14ac:dyDescent="0.3">
      <c r="A205" s="99" t="s">
        <v>556</v>
      </c>
      <c r="B205" s="100" t="s">
        <v>175</v>
      </c>
      <c r="C205" s="137">
        <v>411218</v>
      </c>
      <c r="D205" s="137">
        <v>0</v>
      </c>
      <c r="E205" s="138">
        <f t="shared" si="8"/>
        <v>0</v>
      </c>
    </row>
    <row r="206" spans="1:5" x14ac:dyDescent="0.3">
      <c r="A206" s="133" t="s">
        <v>557</v>
      </c>
      <c r="B206" s="134" t="s">
        <v>176</v>
      </c>
      <c r="C206" s="135">
        <f>C207</f>
        <v>3000</v>
      </c>
      <c r="D206" s="135">
        <f>D207</f>
        <v>0</v>
      </c>
      <c r="E206" s="132">
        <f t="shared" si="8"/>
        <v>0</v>
      </c>
    </row>
    <row r="207" spans="1:5" x14ac:dyDescent="0.3">
      <c r="A207" s="99" t="s">
        <v>557</v>
      </c>
      <c r="B207" s="100" t="s">
        <v>176</v>
      </c>
      <c r="C207" s="137">
        <v>3000</v>
      </c>
      <c r="D207" s="137">
        <v>0</v>
      </c>
      <c r="E207" s="138">
        <f t="shared" si="8"/>
        <v>0</v>
      </c>
    </row>
    <row r="208" spans="1:5" x14ac:dyDescent="0.3">
      <c r="A208" s="133" t="s">
        <v>558</v>
      </c>
      <c r="B208" s="134" t="s">
        <v>385</v>
      </c>
      <c r="C208" s="135">
        <f>C209</f>
        <v>330000</v>
      </c>
      <c r="D208" s="135">
        <f>D209</f>
        <v>0</v>
      </c>
      <c r="E208" s="132">
        <f t="shared" si="8"/>
        <v>0</v>
      </c>
    </row>
    <row r="209" spans="1:5" ht="37.5" x14ac:dyDescent="0.3">
      <c r="A209" s="133" t="s">
        <v>559</v>
      </c>
      <c r="B209" s="134" t="s">
        <v>386</v>
      </c>
      <c r="C209" s="135">
        <f>C210+C211</f>
        <v>330000</v>
      </c>
      <c r="D209" s="135">
        <f>D210+D211</f>
        <v>0</v>
      </c>
      <c r="E209" s="132">
        <f t="shared" si="8"/>
        <v>0</v>
      </c>
    </row>
    <row r="210" spans="1:5" ht="37.5" x14ac:dyDescent="0.3">
      <c r="A210" s="99" t="s">
        <v>559</v>
      </c>
      <c r="B210" s="100" t="s">
        <v>386</v>
      </c>
      <c r="C210" s="137">
        <v>30000</v>
      </c>
      <c r="D210" s="137">
        <v>0</v>
      </c>
      <c r="E210" s="138">
        <f t="shared" si="8"/>
        <v>0</v>
      </c>
    </row>
    <row r="211" spans="1:5" outlineLevel="3" x14ac:dyDescent="0.3">
      <c r="A211" s="99" t="s">
        <v>769</v>
      </c>
      <c r="B211" s="100" t="s">
        <v>664</v>
      </c>
      <c r="C211" s="137">
        <v>300000</v>
      </c>
      <c r="D211" s="137">
        <v>0</v>
      </c>
      <c r="E211" s="138">
        <f t="shared" si="8"/>
        <v>0</v>
      </c>
    </row>
    <row r="212" spans="1:5" x14ac:dyDescent="0.3">
      <c r="A212" s="133" t="s">
        <v>560</v>
      </c>
      <c r="B212" s="134" t="s">
        <v>387</v>
      </c>
      <c r="C212" s="135">
        <f>C213+C215</f>
        <v>32000</v>
      </c>
      <c r="D212" s="135">
        <f>D213+D215</f>
        <v>0</v>
      </c>
      <c r="E212" s="138">
        <f t="shared" si="8"/>
        <v>0</v>
      </c>
    </row>
    <row r="213" spans="1:5" ht="37.5" x14ac:dyDescent="0.3">
      <c r="A213" s="133" t="s">
        <v>561</v>
      </c>
      <c r="B213" s="134" t="s">
        <v>388</v>
      </c>
      <c r="C213" s="135">
        <f>C214</f>
        <v>1000</v>
      </c>
      <c r="D213" s="135">
        <f>D214</f>
        <v>0</v>
      </c>
      <c r="E213" s="132">
        <f t="shared" si="8"/>
        <v>0</v>
      </c>
    </row>
    <row r="214" spans="1:5" ht="37.5" x14ac:dyDescent="0.3">
      <c r="A214" s="99" t="s">
        <v>561</v>
      </c>
      <c r="B214" s="100" t="s">
        <v>388</v>
      </c>
      <c r="C214" s="137">
        <v>1000</v>
      </c>
      <c r="D214" s="137">
        <v>0</v>
      </c>
      <c r="E214" s="132">
        <f t="shared" si="8"/>
        <v>0</v>
      </c>
    </row>
    <row r="215" spans="1:5" ht="37.5" x14ac:dyDescent="0.3">
      <c r="A215" s="133" t="s">
        <v>562</v>
      </c>
      <c r="B215" s="134" t="s">
        <v>389</v>
      </c>
      <c r="C215" s="135">
        <f>C216</f>
        <v>31000</v>
      </c>
      <c r="D215" s="135">
        <f>D216</f>
        <v>0</v>
      </c>
      <c r="E215" s="132">
        <f t="shared" si="8"/>
        <v>0</v>
      </c>
    </row>
    <row r="216" spans="1:5" x14ac:dyDescent="0.3">
      <c r="A216" s="99" t="s">
        <v>562</v>
      </c>
      <c r="B216" s="100" t="s">
        <v>389</v>
      </c>
      <c r="C216" s="137">
        <v>31000</v>
      </c>
      <c r="D216" s="137">
        <v>0</v>
      </c>
      <c r="E216" s="138">
        <f t="shared" si="8"/>
        <v>0</v>
      </c>
    </row>
    <row r="217" spans="1:5" x14ac:dyDescent="0.3">
      <c r="A217" s="133" t="s">
        <v>563</v>
      </c>
      <c r="B217" s="134" t="s">
        <v>177</v>
      </c>
      <c r="C217" s="135">
        <f>C218</f>
        <v>490000</v>
      </c>
      <c r="D217" s="135">
        <f>D218</f>
        <v>0</v>
      </c>
      <c r="E217" s="132">
        <f>D217*100/C217</f>
        <v>0</v>
      </c>
    </row>
    <row r="218" spans="1:5" ht="56.25" x14ac:dyDescent="0.3">
      <c r="A218" s="133" t="s">
        <v>564</v>
      </c>
      <c r="B218" s="134" t="s">
        <v>178</v>
      </c>
      <c r="C218" s="135">
        <f>C219+C221+C223+C225</f>
        <v>490000</v>
      </c>
      <c r="D218" s="135">
        <f>D219+D221+D223+D225</f>
        <v>0</v>
      </c>
      <c r="E218" s="132">
        <f>D218*100/C218</f>
        <v>0</v>
      </c>
    </row>
    <row r="219" spans="1:5" ht="56.25" x14ac:dyDescent="0.3">
      <c r="A219" s="133" t="s">
        <v>565</v>
      </c>
      <c r="B219" s="134" t="s">
        <v>179</v>
      </c>
      <c r="C219" s="135">
        <f>C220</f>
        <v>100000</v>
      </c>
      <c r="D219" s="135">
        <f>D220</f>
        <v>0</v>
      </c>
      <c r="E219" s="132">
        <f t="shared" si="8"/>
        <v>0</v>
      </c>
    </row>
    <row r="220" spans="1:5" ht="56.25" x14ac:dyDescent="0.3">
      <c r="A220" s="99" t="s">
        <v>565</v>
      </c>
      <c r="B220" s="100" t="s">
        <v>179</v>
      </c>
      <c r="C220" s="137">
        <v>100000</v>
      </c>
      <c r="D220" s="137">
        <v>0</v>
      </c>
      <c r="E220" s="138">
        <f t="shared" si="8"/>
        <v>0</v>
      </c>
    </row>
    <row r="221" spans="1:5" x14ac:dyDescent="0.3">
      <c r="A221" s="133" t="s">
        <v>566</v>
      </c>
      <c r="B221" s="134" t="s">
        <v>180</v>
      </c>
      <c r="C221" s="135">
        <f>C222</f>
        <v>50000</v>
      </c>
      <c r="D221" s="135">
        <f>D222</f>
        <v>0</v>
      </c>
      <c r="E221" s="132">
        <f t="shared" si="8"/>
        <v>0</v>
      </c>
    </row>
    <row r="222" spans="1:5" x14ac:dyDescent="0.3">
      <c r="A222" s="99" t="s">
        <v>566</v>
      </c>
      <c r="B222" s="100" t="s">
        <v>180</v>
      </c>
      <c r="C222" s="137">
        <v>50000</v>
      </c>
      <c r="D222" s="137">
        <v>0</v>
      </c>
      <c r="E222" s="138">
        <f t="shared" si="8"/>
        <v>0</v>
      </c>
    </row>
    <row r="223" spans="1:5" ht="37.5" x14ac:dyDescent="0.3">
      <c r="A223" s="133" t="s">
        <v>567</v>
      </c>
      <c r="B223" s="134" t="s">
        <v>181</v>
      </c>
      <c r="C223" s="135">
        <f>C224</f>
        <v>200000</v>
      </c>
      <c r="D223" s="135">
        <f>D224</f>
        <v>0</v>
      </c>
      <c r="E223" s="132">
        <f t="shared" si="8"/>
        <v>0</v>
      </c>
    </row>
    <row r="224" spans="1:5" ht="37.5" x14ac:dyDescent="0.3">
      <c r="A224" s="99" t="s">
        <v>567</v>
      </c>
      <c r="B224" s="100" t="s">
        <v>181</v>
      </c>
      <c r="C224" s="137">
        <v>200000</v>
      </c>
      <c r="D224" s="137">
        <v>0</v>
      </c>
      <c r="E224" s="138">
        <f t="shared" si="8"/>
        <v>0</v>
      </c>
    </row>
    <row r="225" spans="1:5" x14ac:dyDescent="0.3">
      <c r="A225" s="133" t="s">
        <v>568</v>
      </c>
      <c r="B225" s="134" t="s">
        <v>182</v>
      </c>
      <c r="C225" s="135">
        <f>C226</f>
        <v>140000</v>
      </c>
      <c r="D225" s="135">
        <f>D226</f>
        <v>0</v>
      </c>
      <c r="E225" s="132">
        <f t="shared" si="8"/>
        <v>0</v>
      </c>
    </row>
    <row r="226" spans="1:5" x14ac:dyDescent="0.3">
      <c r="A226" s="99" t="s">
        <v>568</v>
      </c>
      <c r="B226" s="100" t="s">
        <v>182</v>
      </c>
      <c r="C226" s="137">
        <v>140000</v>
      </c>
      <c r="D226" s="137">
        <v>0</v>
      </c>
      <c r="E226" s="138">
        <f t="shared" si="8"/>
        <v>0</v>
      </c>
    </row>
    <row r="227" spans="1:5" ht="56.25" x14ac:dyDescent="0.3">
      <c r="A227" s="133" t="s">
        <v>569</v>
      </c>
      <c r="B227" s="134" t="s">
        <v>267</v>
      </c>
      <c r="C227" s="135">
        <f>C228+C231</f>
        <v>82000</v>
      </c>
      <c r="D227" s="135">
        <f>D228+D231</f>
        <v>3000</v>
      </c>
      <c r="E227" s="132">
        <f t="shared" si="8"/>
        <v>3.6585365853658538</v>
      </c>
    </row>
    <row r="228" spans="1:5" ht="37.5" x14ac:dyDescent="0.3">
      <c r="A228" s="133" t="s">
        <v>570</v>
      </c>
      <c r="B228" s="134" t="s">
        <v>268</v>
      </c>
      <c r="C228" s="135">
        <f>C229</f>
        <v>70000</v>
      </c>
      <c r="D228" s="135">
        <f>D229</f>
        <v>0</v>
      </c>
      <c r="E228" s="132">
        <f t="shared" si="8"/>
        <v>0</v>
      </c>
    </row>
    <row r="229" spans="1:5" x14ac:dyDescent="0.3">
      <c r="A229" s="133" t="s">
        <v>571</v>
      </c>
      <c r="B229" s="134" t="s">
        <v>269</v>
      </c>
      <c r="C229" s="135">
        <f>C230</f>
        <v>70000</v>
      </c>
      <c r="D229" s="135">
        <f>D230</f>
        <v>0</v>
      </c>
      <c r="E229" s="132">
        <f t="shared" si="8"/>
        <v>0</v>
      </c>
    </row>
    <row r="230" spans="1:5" x14ac:dyDescent="0.3">
      <c r="A230" s="99" t="s">
        <v>571</v>
      </c>
      <c r="B230" s="100" t="s">
        <v>269</v>
      </c>
      <c r="C230" s="137">
        <v>70000</v>
      </c>
      <c r="D230" s="137">
        <v>0</v>
      </c>
      <c r="E230" s="138">
        <f t="shared" si="8"/>
        <v>0</v>
      </c>
    </row>
    <row r="231" spans="1:5" x14ac:dyDescent="0.3">
      <c r="A231" s="133" t="s">
        <v>572</v>
      </c>
      <c r="B231" s="134" t="s">
        <v>270</v>
      </c>
      <c r="C231" s="135">
        <f>C232</f>
        <v>12000</v>
      </c>
      <c r="D231" s="135">
        <f>D232</f>
        <v>3000</v>
      </c>
      <c r="E231" s="132">
        <f t="shared" si="8"/>
        <v>25</v>
      </c>
    </row>
    <row r="232" spans="1:5" x14ac:dyDescent="0.3">
      <c r="A232" s="133" t="s">
        <v>573</v>
      </c>
      <c r="B232" s="134" t="s">
        <v>271</v>
      </c>
      <c r="C232" s="135">
        <f>C233</f>
        <v>12000</v>
      </c>
      <c r="D232" s="135">
        <f>D233</f>
        <v>3000</v>
      </c>
      <c r="E232" s="132">
        <f t="shared" si="8"/>
        <v>25</v>
      </c>
    </row>
    <row r="233" spans="1:5" x14ac:dyDescent="0.3">
      <c r="A233" s="99" t="s">
        <v>573</v>
      </c>
      <c r="B233" s="100" t="s">
        <v>271</v>
      </c>
      <c r="C233" s="137">
        <v>12000</v>
      </c>
      <c r="D233" s="137">
        <v>3000</v>
      </c>
      <c r="E233" s="132">
        <f t="shared" si="8"/>
        <v>25</v>
      </c>
    </row>
    <row r="234" spans="1:5" ht="37.5" x14ac:dyDescent="0.3">
      <c r="A234" s="133" t="s">
        <v>574</v>
      </c>
      <c r="B234" s="134" t="s">
        <v>272</v>
      </c>
      <c r="C234" s="135">
        <f>C235+C240</f>
        <v>1311268.8500000001</v>
      </c>
      <c r="D234" s="135">
        <f>D235+D240</f>
        <v>69172.41</v>
      </c>
      <c r="E234" s="132">
        <f t="shared" si="8"/>
        <v>5.2752271206625547</v>
      </c>
    </row>
    <row r="235" spans="1:5" ht="37.5" x14ac:dyDescent="0.3">
      <c r="A235" s="133" t="s">
        <v>575</v>
      </c>
      <c r="B235" s="134" t="s">
        <v>273</v>
      </c>
      <c r="C235" s="135">
        <f>C236+C238</f>
        <v>837285</v>
      </c>
      <c r="D235" s="135">
        <f>D236+D238</f>
        <v>0</v>
      </c>
      <c r="E235" s="132">
        <f t="shared" si="8"/>
        <v>0</v>
      </c>
    </row>
    <row r="236" spans="1:5" x14ac:dyDescent="0.3">
      <c r="A236" s="133" t="s">
        <v>576</v>
      </c>
      <c r="B236" s="134" t="s">
        <v>274</v>
      </c>
      <c r="C236" s="135">
        <f>C237</f>
        <v>392000</v>
      </c>
      <c r="D236" s="135">
        <f>D237</f>
        <v>0</v>
      </c>
      <c r="E236" s="132">
        <f t="shared" si="8"/>
        <v>0</v>
      </c>
    </row>
    <row r="237" spans="1:5" x14ac:dyDescent="0.3">
      <c r="A237" s="99" t="s">
        <v>576</v>
      </c>
      <c r="B237" s="100" t="s">
        <v>274</v>
      </c>
      <c r="C237" s="137">
        <v>392000</v>
      </c>
      <c r="D237" s="137">
        <v>0</v>
      </c>
      <c r="E237" s="132">
        <f t="shared" si="8"/>
        <v>0</v>
      </c>
    </row>
    <row r="238" spans="1:5" x14ac:dyDescent="0.3">
      <c r="A238" s="133" t="s">
        <v>577</v>
      </c>
      <c r="B238" s="134" t="s">
        <v>112</v>
      </c>
      <c r="C238" s="135">
        <f>C239</f>
        <v>445285</v>
      </c>
      <c r="D238" s="135">
        <f>D239</f>
        <v>0</v>
      </c>
      <c r="E238" s="132">
        <f t="shared" si="8"/>
        <v>0</v>
      </c>
    </row>
    <row r="239" spans="1:5" x14ac:dyDescent="0.3">
      <c r="A239" s="99" t="s">
        <v>577</v>
      </c>
      <c r="B239" s="100" t="s">
        <v>112</v>
      </c>
      <c r="C239" s="137">
        <v>445285</v>
      </c>
      <c r="D239" s="137">
        <v>0</v>
      </c>
      <c r="E239" s="138">
        <f t="shared" si="8"/>
        <v>0</v>
      </c>
    </row>
    <row r="240" spans="1:5" ht="56.25" x14ac:dyDescent="0.3">
      <c r="A240" s="133" t="s">
        <v>578</v>
      </c>
      <c r="B240" s="134" t="s">
        <v>275</v>
      </c>
      <c r="C240" s="135">
        <f>C241+C243+C245</f>
        <v>473983.85</v>
      </c>
      <c r="D240" s="135">
        <f>D241+D243+D245</f>
        <v>69172.41</v>
      </c>
      <c r="E240" s="132">
        <f t="shared" si="8"/>
        <v>14.593832680164104</v>
      </c>
    </row>
    <row r="241" spans="1:5" x14ac:dyDescent="0.3">
      <c r="A241" s="133" t="s">
        <v>579</v>
      </c>
      <c r="B241" s="134" t="s">
        <v>390</v>
      </c>
      <c r="C241" s="135">
        <f>C242</f>
        <v>1000</v>
      </c>
      <c r="D241" s="135">
        <f>D242</f>
        <v>0</v>
      </c>
      <c r="E241" s="138">
        <f t="shared" si="8"/>
        <v>0</v>
      </c>
    </row>
    <row r="242" spans="1:5" x14ac:dyDescent="0.3">
      <c r="A242" s="99" t="s">
        <v>579</v>
      </c>
      <c r="B242" s="100" t="s">
        <v>390</v>
      </c>
      <c r="C242" s="137">
        <v>1000</v>
      </c>
      <c r="D242" s="137">
        <v>0</v>
      </c>
      <c r="E242" s="132">
        <f t="shared" si="8"/>
        <v>0</v>
      </c>
    </row>
    <row r="243" spans="1:5" x14ac:dyDescent="0.3">
      <c r="A243" s="133" t="s">
        <v>580</v>
      </c>
      <c r="B243" s="134" t="s">
        <v>276</v>
      </c>
      <c r="C243" s="135">
        <f>C244</f>
        <v>205000</v>
      </c>
      <c r="D243" s="135">
        <f>D244</f>
        <v>0</v>
      </c>
      <c r="E243" s="132">
        <f t="shared" si="8"/>
        <v>0</v>
      </c>
    </row>
    <row r="244" spans="1:5" x14ac:dyDescent="0.3">
      <c r="A244" s="99" t="s">
        <v>580</v>
      </c>
      <c r="B244" s="100" t="s">
        <v>277</v>
      </c>
      <c r="C244" s="137">
        <v>205000</v>
      </c>
      <c r="D244" s="137">
        <v>0</v>
      </c>
      <c r="E244" s="138">
        <f t="shared" si="8"/>
        <v>0</v>
      </c>
    </row>
    <row r="245" spans="1:5" x14ac:dyDescent="0.3">
      <c r="A245" s="133" t="s">
        <v>581</v>
      </c>
      <c r="B245" s="134" t="s">
        <v>278</v>
      </c>
      <c r="C245" s="135">
        <f>C246</f>
        <v>267983.84999999998</v>
      </c>
      <c r="D245" s="135">
        <f>D246</f>
        <v>69172.41</v>
      </c>
      <c r="E245" s="132">
        <f t="shared" si="8"/>
        <v>25.812156217622817</v>
      </c>
    </row>
    <row r="246" spans="1:5" x14ac:dyDescent="0.3">
      <c r="A246" s="99" t="s">
        <v>581</v>
      </c>
      <c r="B246" s="100" t="s">
        <v>278</v>
      </c>
      <c r="C246" s="137">
        <v>267983.84999999998</v>
      </c>
      <c r="D246" s="137">
        <v>69172.41</v>
      </c>
      <c r="E246" s="138">
        <f t="shared" si="8"/>
        <v>25.812156217622817</v>
      </c>
    </row>
    <row r="247" spans="1:5" ht="37.5" x14ac:dyDescent="0.3">
      <c r="A247" s="133" t="s">
        <v>582</v>
      </c>
      <c r="B247" s="134" t="s">
        <v>279</v>
      </c>
      <c r="C247" s="135">
        <f>C248+C255</f>
        <v>845000</v>
      </c>
      <c r="D247" s="135">
        <f>D248+D255</f>
        <v>78400</v>
      </c>
      <c r="E247" s="132">
        <f t="shared" si="8"/>
        <v>9.2781065088757391</v>
      </c>
    </row>
    <row r="248" spans="1:5" ht="56.25" x14ac:dyDescent="0.3">
      <c r="A248" s="133" t="s">
        <v>583</v>
      </c>
      <c r="B248" s="134" t="s">
        <v>280</v>
      </c>
      <c r="C248" s="135">
        <f>C249+C251+C253</f>
        <v>575000</v>
      </c>
      <c r="D248" s="135">
        <f>D249+D251+D253</f>
        <v>78400</v>
      </c>
      <c r="E248" s="132">
        <f t="shared" si="8"/>
        <v>13.634782608695652</v>
      </c>
    </row>
    <row r="249" spans="1:5" x14ac:dyDescent="0.3">
      <c r="A249" s="133" t="s">
        <v>584</v>
      </c>
      <c r="B249" s="134" t="s">
        <v>277</v>
      </c>
      <c r="C249" s="135">
        <f>C250</f>
        <v>250000</v>
      </c>
      <c r="D249" s="135">
        <f>D250</f>
        <v>0</v>
      </c>
      <c r="E249" s="138">
        <f t="shared" si="8"/>
        <v>0</v>
      </c>
    </row>
    <row r="250" spans="1:5" x14ac:dyDescent="0.3">
      <c r="A250" s="99" t="s">
        <v>584</v>
      </c>
      <c r="B250" s="100" t="s">
        <v>277</v>
      </c>
      <c r="C250" s="137">
        <v>250000</v>
      </c>
      <c r="D250" s="137">
        <v>0</v>
      </c>
      <c r="E250" s="138">
        <f t="shared" si="8"/>
        <v>0</v>
      </c>
    </row>
    <row r="251" spans="1:5" x14ac:dyDescent="0.3">
      <c r="A251" s="133" t="s">
        <v>585</v>
      </c>
      <c r="B251" s="134" t="s">
        <v>281</v>
      </c>
      <c r="C251" s="135">
        <f>C252</f>
        <v>100000</v>
      </c>
      <c r="D251" s="135">
        <f>D252</f>
        <v>0</v>
      </c>
      <c r="E251" s="132">
        <f t="shared" si="8"/>
        <v>0</v>
      </c>
    </row>
    <row r="252" spans="1:5" x14ac:dyDescent="0.3">
      <c r="A252" s="99" t="s">
        <v>585</v>
      </c>
      <c r="B252" s="100" t="s">
        <v>281</v>
      </c>
      <c r="C252" s="137">
        <v>100000</v>
      </c>
      <c r="D252" s="137">
        <v>0</v>
      </c>
      <c r="E252" s="138">
        <f t="shared" si="8"/>
        <v>0</v>
      </c>
    </row>
    <row r="253" spans="1:5" x14ac:dyDescent="0.3">
      <c r="A253" s="133" t="s">
        <v>586</v>
      </c>
      <c r="B253" s="134" t="s">
        <v>278</v>
      </c>
      <c r="C253" s="135">
        <f>C254</f>
        <v>225000</v>
      </c>
      <c r="D253" s="135">
        <f>D254</f>
        <v>78400</v>
      </c>
      <c r="E253" s="132">
        <f t="shared" si="8"/>
        <v>34.844444444444441</v>
      </c>
    </row>
    <row r="254" spans="1:5" x14ac:dyDescent="0.3">
      <c r="A254" s="99" t="s">
        <v>586</v>
      </c>
      <c r="B254" s="100" t="s">
        <v>278</v>
      </c>
      <c r="C254" s="137">
        <v>225000</v>
      </c>
      <c r="D254" s="137">
        <v>78400</v>
      </c>
      <c r="E254" s="138">
        <f t="shared" si="8"/>
        <v>34.844444444444441</v>
      </c>
    </row>
    <row r="255" spans="1:5" ht="37.5" x14ac:dyDescent="0.3">
      <c r="A255" s="133" t="s">
        <v>587</v>
      </c>
      <c r="B255" s="134" t="s">
        <v>282</v>
      </c>
      <c r="C255" s="135">
        <f>C256+C258</f>
        <v>270000</v>
      </c>
      <c r="D255" s="135">
        <f>D256+D258</f>
        <v>0</v>
      </c>
      <c r="E255" s="132">
        <f t="shared" si="8"/>
        <v>0</v>
      </c>
    </row>
    <row r="256" spans="1:5" x14ac:dyDescent="0.3">
      <c r="A256" s="133" t="s">
        <v>588</v>
      </c>
      <c r="B256" s="134" t="s">
        <v>283</v>
      </c>
      <c r="C256" s="135">
        <f>C257</f>
        <v>200000</v>
      </c>
      <c r="D256" s="135">
        <f>D257</f>
        <v>0</v>
      </c>
      <c r="E256" s="132">
        <f t="shared" si="8"/>
        <v>0</v>
      </c>
    </row>
    <row r="257" spans="1:8" x14ac:dyDescent="0.3">
      <c r="A257" s="99" t="s">
        <v>588</v>
      </c>
      <c r="B257" s="100" t="s">
        <v>284</v>
      </c>
      <c r="C257" s="137">
        <v>200000</v>
      </c>
      <c r="D257" s="137">
        <v>0</v>
      </c>
      <c r="E257" s="132">
        <f t="shared" si="8"/>
        <v>0</v>
      </c>
    </row>
    <row r="258" spans="1:8" x14ac:dyDescent="0.3">
      <c r="A258" s="133" t="s">
        <v>589</v>
      </c>
      <c r="B258" s="134" t="s">
        <v>274</v>
      </c>
      <c r="C258" s="135">
        <f>C259</f>
        <v>70000</v>
      </c>
      <c r="D258" s="135">
        <f>D259</f>
        <v>0</v>
      </c>
      <c r="E258" s="132">
        <f t="shared" si="8"/>
        <v>0</v>
      </c>
    </row>
    <row r="259" spans="1:8" x14ac:dyDescent="0.3">
      <c r="A259" s="99" t="s">
        <v>589</v>
      </c>
      <c r="B259" s="100" t="s">
        <v>274</v>
      </c>
      <c r="C259" s="137">
        <v>70000</v>
      </c>
      <c r="D259" s="137">
        <v>0</v>
      </c>
      <c r="E259" s="138">
        <f t="shared" si="8"/>
        <v>0</v>
      </c>
    </row>
    <row r="260" spans="1:8" ht="37.5" x14ac:dyDescent="0.3">
      <c r="A260" s="133" t="s">
        <v>590</v>
      </c>
      <c r="B260" s="134" t="s">
        <v>285</v>
      </c>
      <c r="C260" s="135">
        <f>C261+C266+C271</f>
        <v>1866429</v>
      </c>
      <c r="D260" s="135">
        <f>D261+D266+D271</f>
        <v>415944.86</v>
      </c>
      <c r="E260" s="132">
        <f t="shared" si="8"/>
        <v>22.285597791290211</v>
      </c>
    </row>
    <row r="261" spans="1:8" s="108" customFormat="1" ht="56.25" x14ac:dyDescent="0.3">
      <c r="A261" s="133" t="s">
        <v>591</v>
      </c>
      <c r="B261" s="134" t="s">
        <v>280</v>
      </c>
      <c r="C261" s="135">
        <f>C262+C264</f>
        <v>1150000</v>
      </c>
      <c r="D261" s="135">
        <f>D262+D264</f>
        <v>415944.86</v>
      </c>
      <c r="E261" s="132">
        <f t="shared" si="8"/>
        <v>36.169118260869567</v>
      </c>
      <c r="F261" s="107"/>
      <c r="G261" s="107"/>
      <c r="H261" s="107"/>
    </row>
    <row r="262" spans="1:8" x14ac:dyDescent="0.3">
      <c r="A262" s="133" t="s">
        <v>592</v>
      </c>
      <c r="B262" s="134" t="s">
        <v>277</v>
      </c>
      <c r="C262" s="135">
        <f>C263</f>
        <v>750000</v>
      </c>
      <c r="D262" s="135">
        <f>D263</f>
        <v>295944.86</v>
      </c>
      <c r="E262" s="132">
        <f t="shared" si="8"/>
        <v>39.459314666666664</v>
      </c>
    </row>
    <row r="263" spans="1:8" x14ac:dyDescent="0.3">
      <c r="A263" s="99" t="s">
        <v>592</v>
      </c>
      <c r="B263" s="100" t="s">
        <v>277</v>
      </c>
      <c r="C263" s="137">
        <v>750000</v>
      </c>
      <c r="D263" s="137">
        <v>295944.86</v>
      </c>
      <c r="E263" s="138">
        <f t="shared" si="8"/>
        <v>39.459314666666664</v>
      </c>
    </row>
    <row r="264" spans="1:8" x14ac:dyDescent="0.3">
      <c r="A264" s="133" t="s">
        <v>593</v>
      </c>
      <c r="B264" s="134" t="s">
        <v>278</v>
      </c>
      <c r="C264" s="135">
        <f>C265</f>
        <v>400000</v>
      </c>
      <c r="D264" s="135">
        <f>D265</f>
        <v>120000</v>
      </c>
      <c r="E264" s="132">
        <f t="shared" si="8"/>
        <v>30</v>
      </c>
    </row>
    <row r="265" spans="1:8" x14ac:dyDescent="0.3">
      <c r="A265" s="99" t="s">
        <v>593</v>
      </c>
      <c r="B265" s="100" t="s">
        <v>278</v>
      </c>
      <c r="C265" s="137">
        <v>400000</v>
      </c>
      <c r="D265" s="137">
        <v>120000</v>
      </c>
      <c r="E265" s="138">
        <f t="shared" si="8"/>
        <v>30</v>
      </c>
    </row>
    <row r="266" spans="1:8" ht="37.5" x14ac:dyDescent="0.3">
      <c r="A266" s="133" t="s">
        <v>594</v>
      </c>
      <c r="B266" s="134" t="s">
        <v>286</v>
      </c>
      <c r="C266" s="135">
        <f>C267+C269</f>
        <v>645000</v>
      </c>
      <c r="D266" s="135">
        <f>D267+D269</f>
        <v>0</v>
      </c>
      <c r="E266" s="132">
        <f t="shared" ref="E266:E329" si="9">D266*100/C266</f>
        <v>0</v>
      </c>
    </row>
    <row r="267" spans="1:8" x14ac:dyDescent="0.3">
      <c r="A267" s="133" t="s">
        <v>595</v>
      </c>
      <c r="B267" s="134" t="s">
        <v>284</v>
      </c>
      <c r="C267" s="135">
        <f>C268</f>
        <v>600000</v>
      </c>
      <c r="D267" s="135">
        <f>D268</f>
        <v>0</v>
      </c>
      <c r="E267" s="132">
        <f t="shared" si="9"/>
        <v>0</v>
      </c>
    </row>
    <row r="268" spans="1:8" x14ac:dyDescent="0.3">
      <c r="A268" s="99" t="s">
        <v>595</v>
      </c>
      <c r="B268" s="100" t="s">
        <v>284</v>
      </c>
      <c r="C268" s="137">
        <v>600000</v>
      </c>
      <c r="D268" s="137">
        <v>0</v>
      </c>
      <c r="E268" s="138">
        <f t="shared" si="9"/>
        <v>0</v>
      </c>
    </row>
    <row r="269" spans="1:8" x14ac:dyDescent="0.3">
      <c r="A269" s="133" t="s">
        <v>596</v>
      </c>
      <c r="B269" s="134" t="s">
        <v>274</v>
      </c>
      <c r="C269" s="135">
        <f>C270</f>
        <v>45000</v>
      </c>
      <c r="D269" s="135">
        <f>D270</f>
        <v>0</v>
      </c>
      <c r="E269" s="132">
        <f t="shared" si="9"/>
        <v>0</v>
      </c>
    </row>
    <row r="270" spans="1:8" x14ac:dyDescent="0.3">
      <c r="A270" s="99" t="s">
        <v>596</v>
      </c>
      <c r="B270" s="100" t="s">
        <v>274</v>
      </c>
      <c r="C270" s="137">
        <v>45000</v>
      </c>
      <c r="D270" s="137">
        <v>0</v>
      </c>
      <c r="E270" s="138">
        <f t="shared" si="9"/>
        <v>0</v>
      </c>
    </row>
    <row r="271" spans="1:8" ht="37.5" x14ac:dyDescent="0.3">
      <c r="A271" s="133" t="s">
        <v>597</v>
      </c>
      <c r="B271" s="134" t="s">
        <v>391</v>
      </c>
      <c r="C271" s="135">
        <f>C272</f>
        <v>71429</v>
      </c>
      <c r="D271" s="135">
        <f>D272</f>
        <v>0</v>
      </c>
      <c r="E271" s="132">
        <f t="shared" si="9"/>
        <v>0</v>
      </c>
    </row>
    <row r="272" spans="1:8" ht="37.5" x14ac:dyDescent="0.3">
      <c r="A272" s="133" t="s">
        <v>598</v>
      </c>
      <c r="B272" s="139" t="s">
        <v>392</v>
      </c>
      <c r="C272" s="135">
        <f>C273</f>
        <v>71429</v>
      </c>
      <c r="D272" s="135">
        <f>D273</f>
        <v>0</v>
      </c>
      <c r="E272" s="132">
        <f t="shared" si="9"/>
        <v>0</v>
      </c>
    </row>
    <row r="273" spans="1:5" ht="37.5" x14ac:dyDescent="0.3">
      <c r="A273" s="99" t="s">
        <v>599</v>
      </c>
      <c r="B273" s="100" t="s">
        <v>392</v>
      </c>
      <c r="C273" s="137">
        <v>71429</v>
      </c>
      <c r="D273" s="137">
        <v>0</v>
      </c>
      <c r="E273" s="138">
        <f t="shared" si="9"/>
        <v>0</v>
      </c>
    </row>
    <row r="274" spans="1:5" ht="37.5" x14ac:dyDescent="0.3">
      <c r="A274" s="133" t="s">
        <v>600</v>
      </c>
      <c r="B274" s="134" t="s">
        <v>287</v>
      </c>
      <c r="C274" s="135">
        <f t="shared" ref="C274:D276" si="10">C275</f>
        <v>17800</v>
      </c>
      <c r="D274" s="135">
        <f t="shared" si="10"/>
        <v>4440</v>
      </c>
      <c r="E274" s="132">
        <f t="shared" si="9"/>
        <v>24.943820224719101</v>
      </c>
    </row>
    <row r="275" spans="1:5" x14ac:dyDescent="0.3">
      <c r="A275" s="133" t="s">
        <v>601</v>
      </c>
      <c r="B275" s="134" t="s">
        <v>288</v>
      </c>
      <c r="C275" s="135">
        <f t="shared" si="10"/>
        <v>17800</v>
      </c>
      <c r="D275" s="135">
        <f t="shared" si="10"/>
        <v>4440</v>
      </c>
      <c r="E275" s="132">
        <f t="shared" si="9"/>
        <v>24.943820224719101</v>
      </c>
    </row>
    <row r="276" spans="1:5" x14ac:dyDescent="0.3">
      <c r="A276" s="133" t="s">
        <v>602</v>
      </c>
      <c r="B276" s="134" t="s">
        <v>271</v>
      </c>
      <c r="C276" s="135">
        <f t="shared" si="10"/>
        <v>17800</v>
      </c>
      <c r="D276" s="135">
        <f t="shared" si="10"/>
        <v>4440</v>
      </c>
      <c r="E276" s="132">
        <f t="shared" si="9"/>
        <v>24.943820224719101</v>
      </c>
    </row>
    <row r="277" spans="1:5" x14ac:dyDescent="0.3">
      <c r="A277" s="99" t="s">
        <v>602</v>
      </c>
      <c r="B277" s="100" t="s">
        <v>271</v>
      </c>
      <c r="C277" s="137">
        <v>17800</v>
      </c>
      <c r="D277" s="137">
        <v>4440</v>
      </c>
      <c r="E277" s="138">
        <f t="shared" si="9"/>
        <v>24.943820224719101</v>
      </c>
    </row>
    <row r="278" spans="1:5" ht="37.5" x14ac:dyDescent="0.3">
      <c r="A278" s="133" t="s">
        <v>603</v>
      </c>
      <c r="B278" s="134" t="s">
        <v>289</v>
      </c>
      <c r="C278" s="135">
        <f>C279+C282</f>
        <v>491522</v>
      </c>
      <c r="D278" s="135">
        <f>D279+D282</f>
        <v>68595.77</v>
      </c>
      <c r="E278" s="132">
        <f t="shared" si="9"/>
        <v>13.955788347215384</v>
      </c>
    </row>
    <row r="279" spans="1:5" x14ac:dyDescent="0.3">
      <c r="A279" s="133" t="s">
        <v>604</v>
      </c>
      <c r="B279" s="134" t="s">
        <v>393</v>
      </c>
      <c r="C279" s="135">
        <f>C280</f>
        <v>67522</v>
      </c>
      <c r="D279" s="135">
        <f>D280</f>
        <v>0</v>
      </c>
      <c r="E279" s="132">
        <f t="shared" si="9"/>
        <v>0</v>
      </c>
    </row>
    <row r="280" spans="1:5" ht="37.5" x14ac:dyDescent="0.3">
      <c r="A280" s="133" t="s">
        <v>605</v>
      </c>
      <c r="B280" s="139" t="s">
        <v>394</v>
      </c>
      <c r="C280" s="135">
        <f>C281</f>
        <v>67522</v>
      </c>
      <c r="D280" s="135">
        <f>D281</f>
        <v>0</v>
      </c>
      <c r="E280" s="132">
        <f t="shared" si="9"/>
        <v>0</v>
      </c>
    </row>
    <row r="281" spans="1:5" ht="37.5" x14ac:dyDescent="0.3">
      <c r="A281" s="99" t="s">
        <v>606</v>
      </c>
      <c r="B281" s="100" t="s">
        <v>394</v>
      </c>
      <c r="C281" s="137">
        <v>67522</v>
      </c>
      <c r="D281" s="137">
        <v>0</v>
      </c>
      <c r="E281" s="138">
        <f t="shared" si="9"/>
        <v>0</v>
      </c>
    </row>
    <row r="282" spans="1:5" ht="37.5" x14ac:dyDescent="0.3">
      <c r="A282" s="133" t="s">
        <v>607</v>
      </c>
      <c r="B282" s="134" t="s">
        <v>290</v>
      </c>
      <c r="C282" s="135">
        <f>C283+C285+C287+C289</f>
        <v>424000</v>
      </c>
      <c r="D282" s="135">
        <f>D283+D285+D287+D289</f>
        <v>68595.77</v>
      </c>
      <c r="E282" s="132">
        <f t="shared" si="9"/>
        <v>16.178247641509433</v>
      </c>
    </row>
    <row r="283" spans="1:5" x14ac:dyDescent="0.3">
      <c r="A283" s="133" t="s">
        <v>608</v>
      </c>
      <c r="B283" s="134" t="s">
        <v>277</v>
      </c>
      <c r="C283" s="135">
        <f>C284</f>
        <v>190000</v>
      </c>
      <c r="D283" s="135">
        <f>D284</f>
        <v>36374.43</v>
      </c>
      <c r="E283" s="132">
        <f t="shared" si="9"/>
        <v>19.144436842105264</v>
      </c>
    </row>
    <row r="284" spans="1:5" x14ac:dyDescent="0.3">
      <c r="A284" s="99" t="s">
        <v>608</v>
      </c>
      <c r="B284" s="100" t="s">
        <v>277</v>
      </c>
      <c r="C284" s="137">
        <v>190000</v>
      </c>
      <c r="D284" s="137">
        <v>36374.43</v>
      </c>
      <c r="E284" s="138">
        <f t="shared" si="9"/>
        <v>19.144436842105264</v>
      </c>
    </row>
    <row r="285" spans="1:5" x14ac:dyDescent="0.3">
      <c r="A285" s="133" t="s">
        <v>609</v>
      </c>
      <c r="B285" s="134" t="s">
        <v>281</v>
      </c>
      <c r="C285" s="135">
        <f>C286</f>
        <v>25000</v>
      </c>
      <c r="D285" s="135">
        <f>D286</f>
        <v>0</v>
      </c>
      <c r="E285" s="132">
        <f t="shared" si="9"/>
        <v>0</v>
      </c>
    </row>
    <row r="286" spans="1:5" x14ac:dyDescent="0.3">
      <c r="A286" s="99" t="s">
        <v>609</v>
      </c>
      <c r="B286" s="100" t="s">
        <v>281</v>
      </c>
      <c r="C286" s="137">
        <v>25000</v>
      </c>
      <c r="D286" s="137">
        <v>0</v>
      </c>
      <c r="E286" s="138">
        <f t="shared" si="9"/>
        <v>0</v>
      </c>
    </row>
    <row r="287" spans="1:5" x14ac:dyDescent="0.3">
      <c r="A287" s="133" t="s">
        <v>610</v>
      </c>
      <c r="B287" s="134" t="s">
        <v>278</v>
      </c>
      <c r="C287" s="135">
        <f>C288</f>
        <v>165000</v>
      </c>
      <c r="D287" s="135">
        <f>D288</f>
        <v>21250</v>
      </c>
      <c r="E287" s="132">
        <f t="shared" si="9"/>
        <v>12.878787878787879</v>
      </c>
    </row>
    <row r="288" spans="1:5" x14ac:dyDescent="0.3">
      <c r="A288" s="99" t="s">
        <v>610</v>
      </c>
      <c r="B288" s="100" t="s">
        <v>278</v>
      </c>
      <c r="C288" s="137">
        <v>165000</v>
      </c>
      <c r="D288" s="137">
        <v>21250</v>
      </c>
      <c r="E288" s="138">
        <f t="shared" si="9"/>
        <v>12.878787878787879</v>
      </c>
    </row>
    <row r="289" spans="1:5" ht="37.5" x14ac:dyDescent="0.3">
      <c r="A289" s="133" t="s">
        <v>611</v>
      </c>
      <c r="B289" s="134" t="s">
        <v>291</v>
      </c>
      <c r="C289" s="135">
        <f>C290</f>
        <v>44000</v>
      </c>
      <c r="D289" s="135">
        <f>D290</f>
        <v>10971.34</v>
      </c>
      <c r="E289" s="132">
        <f t="shared" si="9"/>
        <v>24.934863636363637</v>
      </c>
    </row>
    <row r="290" spans="1:5" ht="37.5" x14ac:dyDescent="0.3">
      <c r="A290" s="99" t="s">
        <v>611</v>
      </c>
      <c r="B290" s="100" t="s">
        <v>291</v>
      </c>
      <c r="C290" s="137">
        <v>44000</v>
      </c>
      <c r="D290" s="137">
        <v>10971.34</v>
      </c>
      <c r="E290" s="138">
        <f t="shared" si="9"/>
        <v>24.934863636363637</v>
      </c>
    </row>
    <row r="291" spans="1:5" ht="37.5" x14ac:dyDescent="0.3">
      <c r="A291" s="133" t="s">
        <v>612</v>
      </c>
      <c r="B291" s="134" t="s">
        <v>292</v>
      </c>
      <c r="C291" s="135">
        <f>C292+C295</f>
        <v>40800</v>
      </c>
      <c r="D291" s="135">
        <f>D292+D295</f>
        <v>2700</v>
      </c>
      <c r="E291" s="132">
        <f t="shared" si="9"/>
        <v>6.617647058823529</v>
      </c>
    </row>
    <row r="292" spans="1:5" x14ac:dyDescent="0.3">
      <c r="A292" s="133" t="s">
        <v>613</v>
      </c>
      <c r="B292" s="134" t="s">
        <v>270</v>
      </c>
      <c r="C292" s="135">
        <f>C293</f>
        <v>10800</v>
      </c>
      <c r="D292" s="135">
        <f>D293</f>
        <v>2700</v>
      </c>
      <c r="E292" s="132">
        <f t="shared" si="9"/>
        <v>25</v>
      </c>
    </row>
    <row r="293" spans="1:5" x14ac:dyDescent="0.3">
      <c r="A293" s="133" t="s">
        <v>614</v>
      </c>
      <c r="B293" s="134" t="s">
        <v>293</v>
      </c>
      <c r="C293" s="135">
        <f>C294</f>
        <v>10800</v>
      </c>
      <c r="D293" s="135">
        <f>D294</f>
        <v>2700</v>
      </c>
      <c r="E293" s="132">
        <f t="shared" si="9"/>
        <v>25</v>
      </c>
    </row>
    <row r="294" spans="1:5" x14ac:dyDescent="0.3">
      <c r="A294" s="99" t="s">
        <v>614</v>
      </c>
      <c r="B294" s="100" t="s">
        <v>293</v>
      </c>
      <c r="C294" s="137">
        <v>10800</v>
      </c>
      <c r="D294" s="137">
        <v>2700</v>
      </c>
      <c r="E294" s="138">
        <f t="shared" si="9"/>
        <v>25</v>
      </c>
    </row>
    <row r="295" spans="1:5" x14ac:dyDescent="0.3">
      <c r="A295" s="133" t="s">
        <v>615</v>
      </c>
      <c r="B295" s="134" t="s">
        <v>294</v>
      </c>
      <c r="C295" s="135">
        <f>C296</f>
        <v>30000</v>
      </c>
      <c r="D295" s="135">
        <f>D296</f>
        <v>0</v>
      </c>
      <c r="E295" s="132">
        <f t="shared" si="9"/>
        <v>0</v>
      </c>
    </row>
    <row r="296" spans="1:5" ht="37.5" x14ac:dyDescent="0.3">
      <c r="A296" s="133" t="s">
        <v>616</v>
      </c>
      <c r="B296" s="134" t="s">
        <v>295</v>
      </c>
      <c r="C296" s="135">
        <f>C297</f>
        <v>30000</v>
      </c>
      <c r="D296" s="135">
        <f>D297</f>
        <v>0</v>
      </c>
      <c r="E296" s="132">
        <f t="shared" si="9"/>
        <v>0</v>
      </c>
    </row>
    <row r="297" spans="1:5" ht="37.5" x14ac:dyDescent="0.3">
      <c r="A297" s="99" t="s">
        <v>616</v>
      </c>
      <c r="B297" s="100" t="s">
        <v>295</v>
      </c>
      <c r="C297" s="137">
        <v>30000</v>
      </c>
      <c r="D297" s="137">
        <v>0</v>
      </c>
      <c r="E297" s="138">
        <f t="shared" si="9"/>
        <v>0</v>
      </c>
    </row>
    <row r="298" spans="1:5" ht="56.25" x14ac:dyDescent="0.3">
      <c r="A298" s="133" t="s">
        <v>617</v>
      </c>
      <c r="B298" s="134" t="s">
        <v>296</v>
      </c>
      <c r="C298" s="135">
        <f>C299+C309+C320</f>
        <v>1587678</v>
      </c>
      <c r="D298" s="135">
        <f>D299+D309+D320</f>
        <v>367958.46</v>
      </c>
      <c r="E298" s="132">
        <f t="shared" si="9"/>
        <v>23.175887050144929</v>
      </c>
    </row>
    <row r="299" spans="1:5" ht="56.25" x14ac:dyDescent="0.3">
      <c r="A299" s="133" t="s">
        <v>618</v>
      </c>
      <c r="B299" s="134" t="s">
        <v>280</v>
      </c>
      <c r="C299" s="135">
        <f>C300+C302+C305+C307</f>
        <v>1233678</v>
      </c>
      <c r="D299" s="135">
        <f>D300+D302+D305+D307</f>
        <v>317176.64</v>
      </c>
      <c r="E299" s="132">
        <f t="shared" si="9"/>
        <v>25.709840006873755</v>
      </c>
    </row>
    <row r="300" spans="1:5" x14ac:dyDescent="0.3">
      <c r="A300" s="133" t="s">
        <v>619</v>
      </c>
      <c r="B300" s="134" t="s">
        <v>277</v>
      </c>
      <c r="C300" s="135">
        <f>C301</f>
        <v>958000</v>
      </c>
      <c r="D300" s="135">
        <f>D301</f>
        <v>289214.64</v>
      </c>
      <c r="E300" s="132">
        <f t="shared" si="9"/>
        <v>30.18941962421712</v>
      </c>
    </row>
    <row r="301" spans="1:5" x14ac:dyDescent="0.3">
      <c r="A301" s="99" t="s">
        <v>619</v>
      </c>
      <c r="B301" s="100" t="s">
        <v>277</v>
      </c>
      <c r="C301" s="137">
        <v>958000</v>
      </c>
      <c r="D301" s="137">
        <v>289214.64</v>
      </c>
      <c r="E301" s="138">
        <f t="shared" si="9"/>
        <v>30.18941962421712</v>
      </c>
    </row>
    <row r="302" spans="1:5" x14ac:dyDescent="0.3">
      <c r="A302" s="133" t="s">
        <v>620</v>
      </c>
      <c r="B302" s="134" t="s">
        <v>281</v>
      </c>
      <c r="C302" s="135">
        <f>C303+C304</f>
        <v>254678</v>
      </c>
      <c r="D302" s="135">
        <f>D303+D304</f>
        <v>27962</v>
      </c>
      <c r="E302" s="132">
        <f t="shared" si="9"/>
        <v>10.979354321928081</v>
      </c>
    </row>
    <row r="303" spans="1:5" x14ac:dyDescent="0.3">
      <c r="A303" s="99" t="s">
        <v>620</v>
      </c>
      <c r="B303" s="100" t="s">
        <v>281</v>
      </c>
      <c r="C303" s="137">
        <v>220700</v>
      </c>
      <c r="D303" s="137">
        <v>27962</v>
      </c>
      <c r="E303" s="138">
        <f t="shared" si="9"/>
        <v>12.669687358405074</v>
      </c>
    </row>
    <row r="304" spans="1:5" ht="37.5" x14ac:dyDescent="0.3">
      <c r="A304" s="99" t="s">
        <v>621</v>
      </c>
      <c r="B304" s="100" t="s">
        <v>395</v>
      </c>
      <c r="C304" s="137">
        <v>33978</v>
      </c>
      <c r="D304" s="137">
        <v>0</v>
      </c>
      <c r="E304" s="138">
        <f t="shared" si="9"/>
        <v>0</v>
      </c>
    </row>
    <row r="305" spans="1:5" x14ac:dyDescent="0.3">
      <c r="A305" s="133" t="s">
        <v>622</v>
      </c>
      <c r="B305" s="134" t="s">
        <v>320</v>
      </c>
      <c r="C305" s="135">
        <f>C306</f>
        <v>1000</v>
      </c>
      <c r="D305" s="135">
        <f>D306</f>
        <v>0</v>
      </c>
      <c r="E305" s="132">
        <f t="shared" si="9"/>
        <v>0</v>
      </c>
    </row>
    <row r="306" spans="1:5" x14ac:dyDescent="0.3">
      <c r="A306" s="99" t="s">
        <v>622</v>
      </c>
      <c r="B306" s="100" t="s">
        <v>320</v>
      </c>
      <c r="C306" s="137">
        <v>1000</v>
      </c>
      <c r="D306" s="137">
        <v>0</v>
      </c>
      <c r="E306" s="138">
        <f t="shared" si="9"/>
        <v>0</v>
      </c>
    </row>
    <row r="307" spans="1:5" x14ac:dyDescent="0.3">
      <c r="A307" s="133" t="s">
        <v>623</v>
      </c>
      <c r="B307" s="134" t="s">
        <v>396</v>
      </c>
      <c r="C307" s="135">
        <f>C308</f>
        <v>20000</v>
      </c>
      <c r="D307" s="135">
        <f>D308</f>
        <v>0</v>
      </c>
      <c r="E307" s="132">
        <f t="shared" si="9"/>
        <v>0</v>
      </c>
    </row>
    <row r="308" spans="1:5" x14ac:dyDescent="0.3">
      <c r="A308" s="99" t="s">
        <v>623</v>
      </c>
      <c r="B308" s="100" t="s">
        <v>396</v>
      </c>
      <c r="C308" s="137">
        <v>20000</v>
      </c>
      <c r="D308" s="137">
        <v>0</v>
      </c>
      <c r="E308" s="138">
        <f t="shared" si="9"/>
        <v>0</v>
      </c>
    </row>
    <row r="309" spans="1:5" ht="37.5" x14ac:dyDescent="0.3">
      <c r="A309" s="133" t="s">
        <v>624</v>
      </c>
      <c r="B309" s="134" t="s">
        <v>286</v>
      </c>
      <c r="C309" s="135">
        <f>C310+C312+C314+C316+C318</f>
        <v>304000</v>
      </c>
      <c r="D309" s="135">
        <f>D310+D312+D314+D316+D318</f>
        <v>50781.82</v>
      </c>
      <c r="E309" s="132">
        <f t="shared" si="9"/>
        <v>16.704546052631578</v>
      </c>
    </row>
    <row r="310" spans="1:5" x14ac:dyDescent="0.3">
      <c r="A310" s="133" t="s">
        <v>625</v>
      </c>
      <c r="B310" s="134" t="s">
        <v>112</v>
      </c>
      <c r="C310" s="135">
        <f>C311</f>
        <v>80000</v>
      </c>
      <c r="D310" s="135">
        <f>D311</f>
        <v>0</v>
      </c>
      <c r="E310" s="132">
        <f t="shared" si="9"/>
        <v>0</v>
      </c>
    </row>
    <row r="311" spans="1:5" x14ac:dyDescent="0.3">
      <c r="A311" s="99" t="s">
        <v>625</v>
      </c>
      <c r="B311" s="100" t="s">
        <v>112</v>
      </c>
      <c r="C311" s="137">
        <v>80000</v>
      </c>
      <c r="D311" s="137">
        <v>0</v>
      </c>
      <c r="E311" s="138">
        <f t="shared" si="9"/>
        <v>0</v>
      </c>
    </row>
    <row r="312" spans="1:5" x14ac:dyDescent="0.3">
      <c r="A312" s="133" t="s">
        <v>626</v>
      </c>
      <c r="B312" s="134" t="s">
        <v>397</v>
      </c>
      <c r="C312" s="135">
        <f>C313</f>
        <v>25000</v>
      </c>
      <c r="D312" s="135">
        <f>D313</f>
        <v>0</v>
      </c>
      <c r="E312" s="132">
        <f t="shared" si="9"/>
        <v>0</v>
      </c>
    </row>
    <row r="313" spans="1:5" x14ac:dyDescent="0.3">
      <c r="A313" s="99" t="s">
        <v>626</v>
      </c>
      <c r="B313" s="100" t="s">
        <v>397</v>
      </c>
      <c r="C313" s="137">
        <v>25000</v>
      </c>
      <c r="D313" s="137">
        <v>0</v>
      </c>
      <c r="E313" s="138">
        <f t="shared" si="9"/>
        <v>0</v>
      </c>
    </row>
    <row r="314" spans="1:5" x14ac:dyDescent="0.3">
      <c r="A314" s="133" t="s">
        <v>627</v>
      </c>
      <c r="B314" s="134" t="s">
        <v>297</v>
      </c>
      <c r="C314" s="135">
        <f>C315</f>
        <v>150000</v>
      </c>
      <c r="D314" s="135">
        <f>D315</f>
        <v>50781.82</v>
      </c>
      <c r="E314" s="132">
        <f t="shared" si="9"/>
        <v>33.854546666666664</v>
      </c>
    </row>
    <row r="315" spans="1:5" x14ac:dyDescent="0.3">
      <c r="A315" s="99" t="s">
        <v>627</v>
      </c>
      <c r="B315" s="100" t="s">
        <v>297</v>
      </c>
      <c r="C315" s="137">
        <v>150000</v>
      </c>
      <c r="D315" s="137">
        <v>50781.82</v>
      </c>
      <c r="E315" s="138">
        <f t="shared" si="9"/>
        <v>33.854546666666664</v>
      </c>
    </row>
    <row r="316" spans="1:5" x14ac:dyDescent="0.3">
      <c r="A316" s="133" t="s">
        <v>628</v>
      </c>
      <c r="B316" s="134" t="s">
        <v>398</v>
      </c>
      <c r="C316" s="135">
        <f>C317</f>
        <v>45000</v>
      </c>
      <c r="D316" s="135">
        <f>D317</f>
        <v>0</v>
      </c>
      <c r="E316" s="132">
        <f t="shared" si="9"/>
        <v>0</v>
      </c>
    </row>
    <row r="317" spans="1:5" x14ac:dyDescent="0.3">
      <c r="A317" s="99" t="s">
        <v>628</v>
      </c>
      <c r="B317" s="100" t="s">
        <v>398</v>
      </c>
      <c r="C317" s="137">
        <v>45000</v>
      </c>
      <c r="D317" s="137">
        <v>0</v>
      </c>
      <c r="E317" s="138">
        <f t="shared" si="9"/>
        <v>0</v>
      </c>
    </row>
    <row r="318" spans="1:5" x14ac:dyDescent="0.3">
      <c r="A318" s="133" t="s">
        <v>629</v>
      </c>
      <c r="B318" s="134" t="s">
        <v>298</v>
      </c>
      <c r="C318" s="135">
        <f>C319</f>
        <v>4000</v>
      </c>
      <c r="D318" s="135">
        <f>D319</f>
        <v>0</v>
      </c>
      <c r="E318" s="132">
        <f t="shared" si="9"/>
        <v>0</v>
      </c>
    </row>
    <row r="319" spans="1:5" x14ac:dyDescent="0.3">
      <c r="A319" s="99" t="s">
        <v>629</v>
      </c>
      <c r="B319" s="100" t="s">
        <v>298</v>
      </c>
      <c r="C319" s="137">
        <v>4000</v>
      </c>
      <c r="D319" s="137">
        <v>0</v>
      </c>
      <c r="E319" s="138">
        <f t="shared" si="9"/>
        <v>0</v>
      </c>
    </row>
    <row r="320" spans="1:5" x14ac:dyDescent="0.3">
      <c r="A320" s="133" t="s">
        <v>630</v>
      </c>
      <c r="B320" s="134" t="s">
        <v>299</v>
      </c>
      <c r="C320" s="135">
        <f>C321</f>
        <v>50000</v>
      </c>
      <c r="D320" s="135">
        <f>D321</f>
        <v>0</v>
      </c>
      <c r="E320" s="132">
        <f t="shared" si="9"/>
        <v>0</v>
      </c>
    </row>
    <row r="321" spans="1:5" x14ac:dyDescent="0.3">
      <c r="A321" s="133" t="s">
        <v>631</v>
      </c>
      <c r="B321" s="134" t="s">
        <v>300</v>
      </c>
      <c r="C321" s="135">
        <f>C322</f>
        <v>50000</v>
      </c>
      <c r="D321" s="135">
        <f>D322</f>
        <v>0</v>
      </c>
      <c r="E321" s="132">
        <f t="shared" si="9"/>
        <v>0</v>
      </c>
    </row>
    <row r="322" spans="1:5" x14ac:dyDescent="0.3">
      <c r="A322" s="99" t="s">
        <v>631</v>
      </c>
      <c r="B322" s="100" t="s">
        <v>301</v>
      </c>
      <c r="C322" s="137">
        <v>50000</v>
      </c>
      <c r="D322" s="137">
        <v>0</v>
      </c>
      <c r="E322" s="138">
        <f t="shared" si="9"/>
        <v>0</v>
      </c>
    </row>
    <row r="323" spans="1:5" ht="37.5" x14ac:dyDescent="0.3">
      <c r="A323" s="133" t="s">
        <v>632</v>
      </c>
      <c r="B323" s="134" t="s">
        <v>302</v>
      </c>
      <c r="C323" s="135">
        <f t="shared" ref="C323:D325" si="11">C324</f>
        <v>12000</v>
      </c>
      <c r="D323" s="135">
        <f t="shared" si="11"/>
        <v>3000</v>
      </c>
      <c r="E323" s="132">
        <f t="shared" si="9"/>
        <v>25</v>
      </c>
    </row>
    <row r="324" spans="1:5" x14ac:dyDescent="0.3">
      <c r="A324" s="133" t="s">
        <v>633</v>
      </c>
      <c r="B324" s="134" t="s">
        <v>288</v>
      </c>
      <c r="C324" s="135">
        <f t="shared" si="11"/>
        <v>12000</v>
      </c>
      <c r="D324" s="135">
        <f t="shared" si="11"/>
        <v>3000</v>
      </c>
      <c r="E324" s="132">
        <f t="shared" si="9"/>
        <v>25</v>
      </c>
    </row>
    <row r="325" spans="1:5" x14ac:dyDescent="0.3">
      <c r="A325" s="133" t="s">
        <v>634</v>
      </c>
      <c r="B325" s="134" t="s">
        <v>293</v>
      </c>
      <c r="C325" s="135">
        <f t="shared" si="11"/>
        <v>12000</v>
      </c>
      <c r="D325" s="135">
        <f t="shared" si="11"/>
        <v>3000</v>
      </c>
      <c r="E325" s="132">
        <f t="shared" si="9"/>
        <v>25</v>
      </c>
    </row>
    <row r="326" spans="1:5" x14ac:dyDescent="0.3">
      <c r="A326" s="99" t="s">
        <v>634</v>
      </c>
      <c r="B326" s="100" t="s">
        <v>293</v>
      </c>
      <c r="C326" s="137">
        <v>12000</v>
      </c>
      <c r="D326" s="137">
        <v>3000</v>
      </c>
      <c r="E326" s="138">
        <f t="shared" si="9"/>
        <v>25</v>
      </c>
    </row>
    <row r="327" spans="1:5" ht="37.5" x14ac:dyDescent="0.3">
      <c r="A327" s="133" t="s">
        <v>635</v>
      </c>
      <c r="B327" s="134" t="s">
        <v>303</v>
      </c>
      <c r="C327" s="135">
        <f t="shared" ref="C327:D329" si="12">C328</f>
        <v>12000</v>
      </c>
      <c r="D327" s="135">
        <f t="shared" si="12"/>
        <v>2000</v>
      </c>
      <c r="E327" s="132">
        <f t="shared" si="9"/>
        <v>16.666666666666668</v>
      </c>
    </row>
    <row r="328" spans="1:5" x14ac:dyDescent="0.3">
      <c r="A328" s="133" t="s">
        <v>636</v>
      </c>
      <c r="B328" s="134" t="s">
        <v>270</v>
      </c>
      <c r="C328" s="135">
        <f t="shared" si="12"/>
        <v>12000</v>
      </c>
      <c r="D328" s="135">
        <f t="shared" si="12"/>
        <v>2000</v>
      </c>
      <c r="E328" s="132">
        <f t="shared" si="9"/>
        <v>16.666666666666668</v>
      </c>
    </row>
    <row r="329" spans="1:5" x14ac:dyDescent="0.3">
      <c r="A329" s="133" t="s">
        <v>637</v>
      </c>
      <c r="B329" s="134" t="s">
        <v>293</v>
      </c>
      <c r="C329" s="135">
        <f t="shared" si="12"/>
        <v>12000</v>
      </c>
      <c r="D329" s="135">
        <f t="shared" si="12"/>
        <v>2000</v>
      </c>
      <c r="E329" s="132">
        <f t="shared" si="9"/>
        <v>16.666666666666668</v>
      </c>
    </row>
    <row r="330" spans="1:5" x14ac:dyDescent="0.3">
      <c r="A330" s="99" t="s">
        <v>637</v>
      </c>
      <c r="B330" s="100" t="s">
        <v>293</v>
      </c>
      <c r="C330" s="137">
        <v>12000</v>
      </c>
      <c r="D330" s="137">
        <v>2000</v>
      </c>
      <c r="E330" s="138">
        <f t="shared" ref="E330:E383" si="13">D330*100/C330</f>
        <v>16.666666666666668</v>
      </c>
    </row>
    <row r="331" spans="1:5" ht="37.5" x14ac:dyDescent="0.3">
      <c r="A331" s="133" t="s">
        <v>638</v>
      </c>
      <c r="B331" s="134" t="s">
        <v>304</v>
      </c>
      <c r="C331" s="135">
        <f>C332</f>
        <v>173390</v>
      </c>
      <c r="D331" s="135">
        <f>D332</f>
        <v>47355.360000000001</v>
      </c>
      <c r="E331" s="132">
        <f t="shared" si="13"/>
        <v>27.311471249783725</v>
      </c>
    </row>
    <row r="332" spans="1:5" ht="56.25" x14ac:dyDescent="0.3">
      <c r="A332" s="133" t="s">
        <v>639</v>
      </c>
      <c r="B332" s="134" t="s">
        <v>275</v>
      </c>
      <c r="C332" s="135">
        <f>C333+C335+C337</f>
        <v>173390</v>
      </c>
      <c r="D332" s="135">
        <f>D333+D335+D337</f>
        <v>47355.360000000001</v>
      </c>
      <c r="E332" s="132">
        <f t="shared" si="13"/>
        <v>27.311471249783725</v>
      </c>
    </row>
    <row r="333" spans="1:5" x14ac:dyDescent="0.3">
      <c r="A333" s="133" t="s">
        <v>640</v>
      </c>
      <c r="B333" s="134" t="s">
        <v>277</v>
      </c>
      <c r="C333" s="135">
        <f>C334</f>
        <v>69500</v>
      </c>
      <c r="D333" s="135">
        <f>D334</f>
        <v>17355.36</v>
      </c>
      <c r="E333" s="132">
        <f t="shared" si="13"/>
        <v>24.971741007194243</v>
      </c>
    </row>
    <row r="334" spans="1:5" x14ac:dyDescent="0.3">
      <c r="A334" s="99" t="s">
        <v>640</v>
      </c>
      <c r="B334" s="100" t="s">
        <v>277</v>
      </c>
      <c r="C334" s="137">
        <v>69500</v>
      </c>
      <c r="D334" s="137">
        <v>17355.36</v>
      </c>
      <c r="E334" s="138">
        <f t="shared" si="13"/>
        <v>24.971741007194243</v>
      </c>
    </row>
    <row r="335" spans="1:5" x14ac:dyDescent="0.3">
      <c r="A335" s="133" t="s">
        <v>641</v>
      </c>
      <c r="B335" s="134" t="s">
        <v>278</v>
      </c>
      <c r="C335" s="135">
        <f>C336</f>
        <v>65000</v>
      </c>
      <c r="D335" s="135">
        <f>D336</f>
        <v>30000</v>
      </c>
      <c r="E335" s="132">
        <f t="shared" si="13"/>
        <v>46.153846153846153</v>
      </c>
    </row>
    <row r="336" spans="1:5" x14ac:dyDescent="0.3">
      <c r="A336" s="99" t="s">
        <v>641</v>
      </c>
      <c r="B336" s="100" t="s">
        <v>278</v>
      </c>
      <c r="C336" s="137">
        <v>65000</v>
      </c>
      <c r="D336" s="137">
        <v>30000</v>
      </c>
      <c r="E336" s="138">
        <f t="shared" si="13"/>
        <v>46.153846153846153</v>
      </c>
    </row>
    <row r="337" spans="1:8" x14ac:dyDescent="0.3">
      <c r="A337" s="133" t="s">
        <v>642</v>
      </c>
      <c r="B337" s="134" t="s">
        <v>399</v>
      </c>
      <c r="C337" s="135">
        <f>C338</f>
        <v>38890</v>
      </c>
      <c r="D337" s="135">
        <f>D338</f>
        <v>0</v>
      </c>
      <c r="E337" s="132">
        <f t="shared" si="13"/>
        <v>0</v>
      </c>
    </row>
    <row r="338" spans="1:8" ht="37.5" x14ac:dyDescent="0.3">
      <c r="A338" s="99" t="s">
        <v>643</v>
      </c>
      <c r="B338" s="100" t="s">
        <v>400</v>
      </c>
      <c r="C338" s="137">
        <v>38890</v>
      </c>
      <c r="D338" s="137">
        <v>0</v>
      </c>
      <c r="E338" s="138">
        <f t="shared" si="13"/>
        <v>0</v>
      </c>
    </row>
    <row r="339" spans="1:8" ht="37.5" x14ac:dyDescent="0.3">
      <c r="A339" s="133" t="s">
        <v>644</v>
      </c>
      <c r="B339" s="134" t="s">
        <v>305</v>
      </c>
      <c r="C339" s="135">
        <f>C340+C343+C346</f>
        <v>8071020</v>
      </c>
      <c r="D339" s="135">
        <f>D340+D343+D346</f>
        <v>1500000</v>
      </c>
      <c r="E339" s="132">
        <f t="shared" si="13"/>
        <v>18.585011559877191</v>
      </c>
    </row>
    <row r="340" spans="1:8" x14ac:dyDescent="0.3">
      <c r="A340" s="133" t="s">
        <v>645</v>
      </c>
      <c r="B340" s="134" t="s">
        <v>306</v>
      </c>
      <c r="C340" s="135">
        <f>C341</f>
        <v>90000</v>
      </c>
      <c r="D340" s="135">
        <f>D341</f>
        <v>0</v>
      </c>
      <c r="E340" s="132">
        <f t="shared" si="13"/>
        <v>0</v>
      </c>
    </row>
    <row r="341" spans="1:8" x14ac:dyDescent="0.3">
      <c r="A341" s="133" t="s">
        <v>646</v>
      </c>
      <c r="B341" s="134" t="s">
        <v>307</v>
      </c>
      <c r="C341" s="135">
        <f>C342</f>
        <v>90000</v>
      </c>
      <c r="D341" s="135">
        <f>D342</f>
        <v>0</v>
      </c>
      <c r="E341" s="132">
        <f t="shared" si="13"/>
        <v>0</v>
      </c>
    </row>
    <row r="342" spans="1:8" x14ac:dyDescent="0.3">
      <c r="A342" s="99" t="s">
        <v>646</v>
      </c>
      <c r="B342" s="100" t="s">
        <v>307</v>
      </c>
      <c r="C342" s="137">
        <v>90000</v>
      </c>
      <c r="D342" s="137">
        <v>0</v>
      </c>
      <c r="E342" s="138">
        <f t="shared" si="13"/>
        <v>0</v>
      </c>
    </row>
    <row r="343" spans="1:8" s="108" customFormat="1" ht="37.5" x14ac:dyDescent="0.3">
      <c r="A343" s="133" t="s">
        <v>647</v>
      </c>
      <c r="B343" s="134" t="s">
        <v>308</v>
      </c>
      <c r="C343" s="135">
        <f>C344</f>
        <v>7941020</v>
      </c>
      <c r="D343" s="135">
        <f>D344+D346</f>
        <v>1500000</v>
      </c>
      <c r="E343" s="132">
        <f t="shared" si="13"/>
        <v>18.889261077292339</v>
      </c>
      <c r="F343" s="107"/>
      <c r="G343" s="107"/>
      <c r="H343" s="107"/>
    </row>
    <row r="344" spans="1:8" s="108" customFormat="1" x14ac:dyDescent="0.3">
      <c r="A344" s="133" t="s">
        <v>648</v>
      </c>
      <c r="B344" s="134" t="s">
        <v>309</v>
      </c>
      <c r="C344" s="135">
        <f>C345</f>
        <v>7941020</v>
      </c>
      <c r="D344" s="135">
        <f>D345</f>
        <v>1500000</v>
      </c>
      <c r="E344" s="132">
        <f t="shared" si="13"/>
        <v>18.889261077292339</v>
      </c>
      <c r="F344" s="107"/>
      <c r="G344" s="107"/>
      <c r="H344" s="107"/>
    </row>
    <row r="345" spans="1:8" x14ac:dyDescent="0.3">
      <c r="A345" s="99" t="s">
        <v>648</v>
      </c>
      <c r="B345" s="100" t="s">
        <v>309</v>
      </c>
      <c r="C345" s="137">
        <v>7941020</v>
      </c>
      <c r="D345" s="137">
        <v>1500000</v>
      </c>
      <c r="E345" s="138">
        <f t="shared" si="13"/>
        <v>18.889261077292339</v>
      </c>
    </row>
    <row r="346" spans="1:8" x14ac:dyDescent="0.3">
      <c r="A346" s="133" t="s">
        <v>649</v>
      </c>
      <c r="B346" s="134" t="s">
        <v>310</v>
      </c>
      <c r="C346" s="135">
        <f>C347</f>
        <v>40000</v>
      </c>
      <c r="D346" s="135">
        <f>D347</f>
        <v>0</v>
      </c>
      <c r="E346" s="132">
        <f t="shared" si="13"/>
        <v>0</v>
      </c>
    </row>
    <row r="347" spans="1:8" ht="37.5" x14ac:dyDescent="0.3">
      <c r="A347" s="133" t="s">
        <v>650</v>
      </c>
      <c r="B347" s="134" t="s">
        <v>311</v>
      </c>
      <c r="C347" s="135">
        <f>C348</f>
        <v>40000</v>
      </c>
      <c r="D347" s="135">
        <f>D348</f>
        <v>0</v>
      </c>
      <c r="E347" s="132">
        <f t="shared" si="13"/>
        <v>0</v>
      </c>
    </row>
    <row r="348" spans="1:8" ht="37.5" x14ac:dyDescent="0.3">
      <c r="A348" s="99" t="s">
        <v>650</v>
      </c>
      <c r="B348" s="100" t="s">
        <v>311</v>
      </c>
      <c r="C348" s="137">
        <v>40000</v>
      </c>
      <c r="D348" s="137">
        <v>0</v>
      </c>
      <c r="E348" s="138">
        <f t="shared" si="13"/>
        <v>0</v>
      </c>
    </row>
    <row r="349" spans="1:8" ht="37.5" x14ac:dyDescent="0.3">
      <c r="A349" s="133" t="s">
        <v>651</v>
      </c>
      <c r="B349" s="134" t="s">
        <v>312</v>
      </c>
      <c r="C349" s="135">
        <f>C350+C359+C370+C377</f>
        <v>13658440</v>
      </c>
      <c r="D349" s="135">
        <f>D350+D359+D370+D377</f>
        <v>1777344.09</v>
      </c>
      <c r="E349" s="132">
        <f t="shared" si="13"/>
        <v>13.012789820799448</v>
      </c>
    </row>
    <row r="350" spans="1:8" x14ac:dyDescent="0.3">
      <c r="A350" s="133" t="s">
        <v>652</v>
      </c>
      <c r="B350" s="134" t="s">
        <v>313</v>
      </c>
      <c r="C350" s="135">
        <f>C351</f>
        <v>2162000</v>
      </c>
      <c r="D350" s="135">
        <f>D351</f>
        <v>0</v>
      </c>
      <c r="E350" s="132">
        <f t="shared" si="13"/>
        <v>0</v>
      </c>
    </row>
    <row r="351" spans="1:8" x14ac:dyDescent="0.3">
      <c r="A351" s="133" t="s">
        <v>653</v>
      </c>
      <c r="B351" s="134" t="s">
        <v>314</v>
      </c>
      <c r="C351" s="135">
        <f>C352+C354+C356+C358</f>
        <v>2162000</v>
      </c>
      <c r="D351" s="135">
        <f>D352+D354+D356+D358</f>
        <v>0</v>
      </c>
      <c r="E351" s="132">
        <f t="shared" si="13"/>
        <v>0</v>
      </c>
    </row>
    <row r="352" spans="1:8" x14ac:dyDescent="0.3">
      <c r="A352" s="99" t="s">
        <v>653</v>
      </c>
      <c r="B352" s="100" t="s">
        <v>314</v>
      </c>
      <c r="C352" s="137">
        <v>100000</v>
      </c>
      <c r="D352" s="137">
        <v>0</v>
      </c>
      <c r="E352" s="138">
        <f t="shared" si="13"/>
        <v>0</v>
      </c>
    </row>
    <row r="353" spans="1:8" s="108" customFormat="1" x14ac:dyDescent="0.3">
      <c r="A353" s="133" t="s">
        <v>654</v>
      </c>
      <c r="B353" s="134" t="s">
        <v>112</v>
      </c>
      <c r="C353" s="135">
        <f>C354</f>
        <v>1000000</v>
      </c>
      <c r="D353" s="135">
        <f>D354</f>
        <v>0</v>
      </c>
      <c r="E353" s="132">
        <f t="shared" si="13"/>
        <v>0</v>
      </c>
      <c r="F353" s="107"/>
      <c r="G353" s="107"/>
      <c r="H353" s="107"/>
    </row>
    <row r="354" spans="1:8" x14ac:dyDescent="0.3">
      <c r="A354" s="99" t="s">
        <v>654</v>
      </c>
      <c r="B354" s="100" t="s">
        <v>112</v>
      </c>
      <c r="C354" s="137">
        <v>1000000</v>
      </c>
      <c r="D354" s="137">
        <v>0</v>
      </c>
      <c r="E354" s="138">
        <f t="shared" si="13"/>
        <v>0</v>
      </c>
    </row>
    <row r="355" spans="1:8" x14ac:dyDescent="0.3">
      <c r="A355" s="133" t="s">
        <v>655</v>
      </c>
      <c r="B355" s="134" t="s">
        <v>274</v>
      </c>
      <c r="C355" s="135">
        <f>C356</f>
        <v>1000000</v>
      </c>
      <c r="D355" s="135">
        <f>D356</f>
        <v>0</v>
      </c>
      <c r="E355" s="132">
        <f t="shared" si="13"/>
        <v>0</v>
      </c>
    </row>
    <row r="356" spans="1:8" x14ac:dyDescent="0.3">
      <c r="A356" s="99" t="s">
        <v>655</v>
      </c>
      <c r="B356" s="100" t="s">
        <v>274</v>
      </c>
      <c r="C356" s="137">
        <v>1000000</v>
      </c>
      <c r="D356" s="137">
        <v>0</v>
      </c>
      <c r="E356" s="132">
        <f t="shared" si="13"/>
        <v>0</v>
      </c>
    </row>
    <row r="357" spans="1:8" ht="37.5" x14ac:dyDescent="0.3">
      <c r="A357" s="133" t="s">
        <v>656</v>
      </c>
      <c r="B357" s="134" t="s">
        <v>315</v>
      </c>
      <c r="C357" s="135">
        <f>C358</f>
        <v>62000</v>
      </c>
      <c r="D357" s="135">
        <f>D358</f>
        <v>0</v>
      </c>
      <c r="E357" s="132">
        <f t="shared" si="13"/>
        <v>0</v>
      </c>
    </row>
    <row r="358" spans="1:8" ht="37.5" x14ac:dyDescent="0.3">
      <c r="A358" s="99" t="s">
        <v>656</v>
      </c>
      <c r="B358" s="100" t="s">
        <v>315</v>
      </c>
      <c r="C358" s="137">
        <v>62000</v>
      </c>
      <c r="D358" s="137">
        <v>0</v>
      </c>
      <c r="E358" s="138">
        <f t="shared" si="13"/>
        <v>0</v>
      </c>
    </row>
    <row r="359" spans="1:8" ht="56.25" x14ac:dyDescent="0.3">
      <c r="A359" s="133" t="s">
        <v>657</v>
      </c>
      <c r="B359" s="134" t="s">
        <v>316</v>
      </c>
      <c r="C359" s="135">
        <f>C361+C363+C365+C367+C369</f>
        <v>4656054</v>
      </c>
      <c r="D359" s="135">
        <f>D361+D363+D365+D367+D369</f>
        <v>1185194.0900000001</v>
      </c>
      <c r="E359" s="132">
        <f t="shared" si="13"/>
        <v>25.454904303085836</v>
      </c>
    </row>
    <row r="360" spans="1:8" x14ac:dyDescent="0.3">
      <c r="A360" s="133" t="s">
        <v>658</v>
      </c>
      <c r="B360" s="134" t="s">
        <v>277</v>
      </c>
      <c r="C360" s="135">
        <f>C361</f>
        <v>3500000</v>
      </c>
      <c r="D360" s="135">
        <f>D361</f>
        <v>1185194.0900000001</v>
      </c>
      <c r="E360" s="132">
        <f t="shared" si="13"/>
        <v>33.862688285714292</v>
      </c>
    </row>
    <row r="361" spans="1:8" x14ac:dyDescent="0.3">
      <c r="A361" s="99" t="s">
        <v>658</v>
      </c>
      <c r="B361" s="100" t="s">
        <v>277</v>
      </c>
      <c r="C361" s="137">
        <v>3500000</v>
      </c>
      <c r="D361" s="137">
        <v>1185194.0900000001</v>
      </c>
      <c r="E361" s="138">
        <f t="shared" si="13"/>
        <v>33.862688285714292</v>
      </c>
    </row>
    <row r="362" spans="1:8" x14ac:dyDescent="0.3">
      <c r="A362" s="133" t="s">
        <v>659</v>
      </c>
      <c r="B362" s="134" t="s">
        <v>317</v>
      </c>
      <c r="C362" s="135">
        <f>C363</f>
        <v>150000</v>
      </c>
      <c r="D362" s="135">
        <f>D363</f>
        <v>0</v>
      </c>
      <c r="E362" s="132">
        <f t="shared" si="13"/>
        <v>0</v>
      </c>
    </row>
    <row r="363" spans="1:8" x14ac:dyDescent="0.3">
      <c r="A363" s="99" t="s">
        <v>659</v>
      </c>
      <c r="B363" s="100" t="s">
        <v>318</v>
      </c>
      <c r="C363" s="137">
        <v>150000</v>
      </c>
      <c r="D363" s="137">
        <v>0</v>
      </c>
      <c r="E363" s="138">
        <f t="shared" si="13"/>
        <v>0</v>
      </c>
    </row>
    <row r="364" spans="1:8" x14ac:dyDescent="0.3">
      <c r="A364" s="133" t="s">
        <v>660</v>
      </c>
      <c r="B364" s="134" t="s">
        <v>319</v>
      </c>
      <c r="C364" s="135">
        <f>C365</f>
        <v>500000</v>
      </c>
      <c r="D364" s="135">
        <f>D365</f>
        <v>0</v>
      </c>
      <c r="E364" s="132">
        <f t="shared" si="13"/>
        <v>0</v>
      </c>
    </row>
    <row r="365" spans="1:8" x14ac:dyDescent="0.3">
      <c r="A365" s="99" t="s">
        <v>660</v>
      </c>
      <c r="B365" s="100" t="s">
        <v>319</v>
      </c>
      <c r="C365" s="137">
        <v>500000</v>
      </c>
      <c r="D365" s="137">
        <v>0</v>
      </c>
      <c r="E365" s="138">
        <f t="shared" si="13"/>
        <v>0</v>
      </c>
    </row>
    <row r="366" spans="1:8" x14ac:dyDescent="0.3">
      <c r="A366" s="133" t="s">
        <v>661</v>
      </c>
      <c r="B366" s="134" t="s">
        <v>320</v>
      </c>
      <c r="C366" s="135">
        <f>C367</f>
        <v>400000</v>
      </c>
      <c r="D366" s="135">
        <f>D367</f>
        <v>0</v>
      </c>
      <c r="E366" s="132">
        <f t="shared" si="13"/>
        <v>0</v>
      </c>
    </row>
    <row r="367" spans="1:8" x14ac:dyDescent="0.3">
      <c r="A367" s="99" t="s">
        <v>661</v>
      </c>
      <c r="B367" s="100" t="s">
        <v>320</v>
      </c>
      <c r="C367" s="137">
        <v>400000</v>
      </c>
      <c r="D367" s="137">
        <v>0</v>
      </c>
      <c r="E367" s="138">
        <f t="shared" si="13"/>
        <v>0</v>
      </c>
    </row>
    <row r="368" spans="1:8" x14ac:dyDescent="0.3">
      <c r="A368" s="133" t="s">
        <v>662</v>
      </c>
      <c r="B368" s="134" t="s">
        <v>401</v>
      </c>
      <c r="C368" s="135">
        <f>C369</f>
        <v>106054</v>
      </c>
      <c r="D368" s="135">
        <f>D369</f>
        <v>0</v>
      </c>
      <c r="E368" s="132">
        <f t="shared" si="13"/>
        <v>0</v>
      </c>
    </row>
    <row r="369" spans="1:8" ht="37.5" x14ac:dyDescent="0.3">
      <c r="A369" s="99" t="s">
        <v>663</v>
      </c>
      <c r="B369" s="100" t="s">
        <v>321</v>
      </c>
      <c r="C369" s="137">
        <v>106054</v>
      </c>
      <c r="D369" s="137">
        <v>0</v>
      </c>
      <c r="E369" s="138">
        <f t="shared" si="13"/>
        <v>0</v>
      </c>
    </row>
    <row r="370" spans="1:8" x14ac:dyDescent="0.3">
      <c r="A370" s="133" t="s">
        <v>665</v>
      </c>
      <c r="B370" s="134" t="s">
        <v>322</v>
      </c>
      <c r="C370" s="135">
        <f>C371+C373+C375</f>
        <v>3754686</v>
      </c>
      <c r="D370" s="135">
        <f>D371+D373+D375</f>
        <v>592150</v>
      </c>
      <c r="E370" s="132">
        <f t="shared" si="13"/>
        <v>15.770959275955432</v>
      </c>
    </row>
    <row r="371" spans="1:8" x14ac:dyDescent="0.3">
      <c r="A371" s="133" t="s">
        <v>666</v>
      </c>
      <c r="B371" s="134" t="s">
        <v>323</v>
      </c>
      <c r="C371" s="135">
        <f>C372</f>
        <v>2992000</v>
      </c>
      <c r="D371" s="135">
        <f>D372</f>
        <v>592150</v>
      </c>
      <c r="E371" s="132">
        <f t="shared" si="13"/>
        <v>19.791109625668451</v>
      </c>
    </row>
    <row r="372" spans="1:8" x14ac:dyDescent="0.3">
      <c r="A372" s="99" t="s">
        <v>666</v>
      </c>
      <c r="B372" s="100" t="s">
        <v>323</v>
      </c>
      <c r="C372" s="137">
        <v>2992000</v>
      </c>
      <c r="D372" s="137">
        <v>592150</v>
      </c>
      <c r="E372" s="138">
        <f t="shared" si="13"/>
        <v>19.791109625668451</v>
      </c>
    </row>
    <row r="373" spans="1:8" s="108" customFormat="1" x14ac:dyDescent="0.3">
      <c r="A373" s="133" t="s">
        <v>667</v>
      </c>
      <c r="B373" s="139" t="s">
        <v>324</v>
      </c>
      <c r="C373" s="135">
        <f>C374</f>
        <v>262686</v>
      </c>
      <c r="D373" s="135">
        <f>D374</f>
        <v>0</v>
      </c>
      <c r="E373" s="135">
        <f>E374</f>
        <v>0</v>
      </c>
      <c r="F373" s="107"/>
      <c r="G373" s="107"/>
      <c r="H373" s="107"/>
    </row>
    <row r="374" spans="1:8" x14ac:dyDescent="0.3">
      <c r="A374" s="99" t="s">
        <v>777</v>
      </c>
      <c r="B374" s="100" t="s">
        <v>324</v>
      </c>
      <c r="C374" s="137">
        <v>262686</v>
      </c>
      <c r="D374" s="137">
        <v>0</v>
      </c>
      <c r="E374" s="138">
        <f t="shared" ref="E374" si="14">D374*100/C374</f>
        <v>0</v>
      </c>
      <c r="F374" s="102"/>
      <c r="G374" s="102"/>
      <c r="H374" s="102"/>
    </row>
    <row r="375" spans="1:8" x14ac:dyDescent="0.3">
      <c r="A375" s="133" t="s">
        <v>773</v>
      </c>
      <c r="B375" s="134" t="s">
        <v>325</v>
      </c>
      <c r="C375" s="135">
        <f>C376</f>
        <v>500000</v>
      </c>
      <c r="D375" s="135">
        <f>D376</f>
        <v>0</v>
      </c>
      <c r="E375" s="135">
        <f>E376</f>
        <v>0</v>
      </c>
    </row>
    <row r="376" spans="1:8" x14ac:dyDescent="0.3">
      <c r="A376" s="99" t="s">
        <v>771</v>
      </c>
      <c r="B376" s="100" t="s">
        <v>325</v>
      </c>
      <c r="C376" s="137">
        <v>500000</v>
      </c>
      <c r="D376" s="137">
        <v>0</v>
      </c>
      <c r="E376" s="138">
        <f t="shared" si="13"/>
        <v>0</v>
      </c>
      <c r="F376" s="102"/>
      <c r="G376" s="102"/>
      <c r="H376" s="102"/>
    </row>
    <row r="377" spans="1:8" ht="37.5" x14ac:dyDescent="0.3">
      <c r="A377" s="133" t="s">
        <v>774</v>
      </c>
      <c r="B377" s="134" t="s">
        <v>775</v>
      </c>
      <c r="C377" s="135">
        <f>C378+C379</f>
        <v>3085700</v>
      </c>
      <c r="D377" s="135">
        <f>D378+D379</f>
        <v>0</v>
      </c>
      <c r="E377" s="132">
        <f t="shared" ref="E377" si="15">D377*100/C377</f>
        <v>0</v>
      </c>
    </row>
    <row r="378" spans="1:8" x14ac:dyDescent="0.3">
      <c r="A378" s="99" t="s">
        <v>776</v>
      </c>
      <c r="B378" s="99" t="s">
        <v>99</v>
      </c>
      <c r="C378" s="137">
        <f>3080506-30806</f>
        <v>3049700</v>
      </c>
      <c r="D378" s="137">
        <v>0</v>
      </c>
      <c r="E378" s="138">
        <f t="shared" ref="E378" si="16">D378*100/C378</f>
        <v>0</v>
      </c>
      <c r="F378" s="102"/>
      <c r="G378" s="102"/>
      <c r="H378" s="102"/>
    </row>
    <row r="379" spans="1:8" ht="37.5" x14ac:dyDescent="0.3">
      <c r="A379" s="99" t="s">
        <v>772</v>
      </c>
      <c r="B379" s="99" t="s">
        <v>400</v>
      </c>
      <c r="C379" s="137">
        <v>36000</v>
      </c>
      <c r="D379" s="137">
        <v>0</v>
      </c>
      <c r="E379" s="138">
        <f t="shared" si="13"/>
        <v>0</v>
      </c>
      <c r="F379" s="102"/>
      <c r="G379" s="102"/>
      <c r="H379" s="102"/>
    </row>
    <row r="380" spans="1:8" x14ac:dyDescent="0.3">
      <c r="A380" s="133" t="s">
        <v>670</v>
      </c>
      <c r="B380" s="134" t="s">
        <v>326</v>
      </c>
      <c r="C380" s="135">
        <f>C381+C384</f>
        <v>27603783</v>
      </c>
      <c r="D380" s="135">
        <f>D381+D384</f>
        <v>5225756.7300000004</v>
      </c>
      <c r="E380" s="132">
        <f t="shared" si="13"/>
        <v>18.931306372028793</v>
      </c>
    </row>
    <row r="381" spans="1:8" x14ac:dyDescent="0.3">
      <c r="A381" s="133" t="s">
        <v>671</v>
      </c>
      <c r="B381" s="134" t="s">
        <v>327</v>
      </c>
      <c r="C381" s="135">
        <f>C382</f>
        <v>33333</v>
      </c>
      <c r="D381" s="135">
        <f>D382</f>
        <v>0</v>
      </c>
      <c r="E381" s="132">
        <f t="shared" si="13"/>
        <v>0</v>
      </c>
    </row>
    <row r="382" spans="1:8" ht="37.5" x14ac:dyDescent="0.3">
      <c r="A382" s="133" t="s">
        <v>672</v>
      </c>
      <c r="B382" s="139" t="s">
        <v>402</v>
      </c>
      <c r="C382" s="135">
        <f>C383</f>
        <v>33333</v>
      </c>
      <c r="D382" s="135">
        <f>D383</f>
        <v>0</v>
      </c>
      <c r="E382" s="132">
        <f t="shared" si="13"/>
        <v>0</v>
      </c>
    </row>
    <row r="383" spans="1:8" ht="37.5" x14ac:dyDescent="0.3">
      <c r="A383" s="99" t="s">
        <v>673</v>
      </c>
      <c r="B383" s="100" t="s">
        <v>402</v>
      </c>
      <c r="C383" s="137">
        <v>33333</v>
      </c>
      <c r="D383" s="137">
        <v>0</v>
      </c>
      <c r="E383" s="138">
        <f t="shared" si="13"/>
        <v>0</v>
      </c>
    </row>
    <row r="384" spans="1:8" x14ac:dyDescent="0.3">
      <c r="A384" s="133" t="s">
        <v>674</v>
      </c>
      <c r="B384" s="134" t="s">
        <v>328</v>
      </c>
      <c r="C384" s="135">
        <f>C385</f>
        <v>27570450</v>
      </c>
      <c r="D384" s="135">
        <f>D385</f>
        <v>5225756.7300000004</v>
      </c>
      <c r="E384" s="132">
        <f>D384*100/C384</f>
        <v>18.954194545246814</v>
      </c>
    </row>
    <row r="385" spans="1:8" ht="37.5" x14ac:dyDescent="0.3">
      <c r="A385" s="133" t="s">
        <v>675</v>
      </c>
      <c r="B385" s="134" t="s">
        <v>118</v>
      </c>
      <c r="C385" s="135">
        <f>C386</f>
        <v>27570450</v>
      </c>
      <c r="D385" s="135">
        <f>D386</f>
        <v>5225756.7300000004</v>
      </c>
      <c r="E385" s="132">
        <f>D385*100/C385</f>
        <v>18.954194545246814</v>
      </c>
    </row>
    <row r="386" spans="1:8" ht="37.5" x14ac:dyDescent="0.3">
      <c r="A386" s="99" t="s">
        <v>675</v>
      </c>
      <c r="B386" s="100" t="s">
        <v>118</v>
      </c>
      <c r="C386" s="137">
        <v>27570450</v>
      </c>
      <c r="D386" s="137">
        <v>5225756.7300000004</v>
      </c>
      <c r="E386" s="138">
        <f t="shared" ref="E386:E442" si="17">D386*100/C386</f>
        <v>18.954194545246814</v>
      </c>
    </row>
    <row r="387" spans="1:8" ht="37.5" x14ac:dyDescent="0.3">
      <c r="A387" s="133" t="s">
        <v>676</v>
      </c>
      <c r="B387" s="134" t="s">
        <v>329</v>
      </c>
      <c r="C387" s="135">
        <f>C388</f>
        <v>826990</v>
      </c>
      <c r="D387" s="135">
        <f>D388</f>
        <v>279493.31999999995</v>
      </c>
      <c r="E387" s="132">
        <f t="shared" si="17"/>
        <v>33.796457030919356</v>
      </c>
    </row>
    <row r="388" spans="1:8" ht="56.25" x14ac:dyDescent="0.3">
      <c r="A388" s="133" t="s">
        <v>677</v>
      </c>
      <c r="B388" s="134" t="s">
        <v>330</v>
      </c>
      <c r="C388" s="135">
        <f>C389+C391+C393</f>
        <v>826990</v>
      </c>
      <c r="D388" s="135">
        <f>D389+D391+D393</f>
        <v>279493.31999999995</v>
      </c>
      <c r="E388" s="132">
        <f t="shared" si="17"/>
        <v>33.796457030919356</v>
      </c>
    </row>
    <row r="389" spans="1:8" x14ac:dyDescent="0.3">
      <c r="A389" s="133" t="s">
        <v>678</v>
      </c>
      <c r="B389" s="134" t="s">
        <v>277</v>
      </c>
      <c r="C389" s="135">
        <f>C390</f>
        <v>548941.57999999996</v>
      </c>
      <c r="D389" s="135">
        <f>D390</f>
        <v>67098.5</v>
      </c>
      <c r="E389" s="132">
        <f t="shared" si="17"/>
        <v>12.223249694439252</v>
      </c>
    </row>
    <row r="390" spans="1:8" x14ac:dyDescent="0.3">
      <c r="A390" s="99" t="s">
        <v>678</v>
      </c>
      <c r="B390" s="100" t="s">
        <v>277</v>
      </c>
      <c r="C390" s="137">
        <v>548941.57999999996</v>
      </c>
      <c r="D390" s="137">
        <v>67098.5</v>
      </c>
      <c r="E390" s="138">
        <f t="shared" si="17"/>
        <v>12.223249694439252</v>
      </c>
    </row>
    <row r="391" spans="1:8" x14ac:dyDescent="0.3">
      <c r="A391" s="133" t="s">
        <v>739</v>
      </c>
      <c r="B391" s="134" t="s">
        <v>278</v>
      </c>
      <c r="C391" s="135">
        <f>C392</f>
        <v>200000</v>
      </c>
      <c r="D391" s="135">
        <f>D392</f>
        <v>198375.6</v>
      </c>
      <c r="E391" s="132">
        <f t="shared" si="17"/>
        <v>99.187799999999996</v>
      </c>
    </row>
    <row r="392" spans="1:8" x14ac:dyDescent="0.3">
      <c r="A392" s="99" t="s">
        <v>739</v>
      </c>
      <c r="B392" s="100" t="s">
        <v>278</v>
      </c>
      <c r="C392" s="137">
        <v>200000</v>
      </c>
      <c r="D392" s="137">
        <v>198375.6</v>
      </c>
      <c r="E392" s="138">
        <f t="shared" si="17"/>
        <v>99.187799999999996</v>
      </c>
    </row>
    <row r="393" spans="1:8" x14ac:dyDescent="0.3">
      <c r="A393" s="133" t="s">
        <v>679</v>
      </c>
      <c r="B393" s="134" t="s">
        <v>331</v>
      </c>
      <c r="C393" s="135">
        <f>C394</f>
        <v>78048.42</v>
      </c>
      <c r="D393" s="135">
        <f>D394</f>
        <v>14019.22</v>
      </c>
      <c r="E393" s="132">
        <f t="shared" si="17"/>
        <v>17.962208587950915</v>
      </c>
    </row>
    <row r="394" spans="1:8" x14ac:dyDescent="0.3">
      <c r="A394" s="99" t="s">
        <v>679</v>
      </c>
      <c r="B394" s="100" t="s">
        <v>331</v>
      </c>
      <c r="C394" s="137">
        <v>78048.42</v>
      </c>
      <c r="D394" s="137">
        <v>14019.22</v>
      </c>
      <c r="E394" s="138">
        <f t="shared" si="17"/>
        <v>17.962208587950915</v>
      </c>
    </row>
    <row r="395" spans="1:8" ht="37.5" x14ac:dyDescent="0.3">
      <c r="A395" s="133" t="s">
        <v>680</v>
      </c>
      <c r="B395" s="134" t="s">
        <v>332</v>
      </c>
      <c r="C395" s="135">
        <f>C396+C399</f>
        <v>26400</v>
      </c>
      <c r="D395" s="135">
        <f>D396+D399</f>
        <v>2700</v>
      </c>
      <c r="E395" s="132">
        <f>D395*100/C395</f>
        <v>10.227272727272727</v>
      </c>
    </row>
    <row r="396" spans="1:8" ht="37.5" x14ac:dyDescent="0.3">
      <c r="A396" s="133" t="s">
        <v>681</v>
      </c>
      <c r="B396" s="134" t="s">
        <v>403</v>
      </c>
      <c r="C396" s="135">
        <f>C397</f>
        <v>15000</v>
      </c>
      <c r="D396" s="135">
        <f>D397</f>
        <v>0</v>
      </c>
      <c r="E396" s="132">
        <f>D396*100/C396</f>
        <v>0</v>
      </c>
    </row>
    <row r="397" spans="1:8" x14ac:dyDescent="0.3">
      <c r="A397" s="133" t="s">
        <v>682</v>
      </c>
      <c r="B397" s="134" t="s">
        <v>404</v>
      </c>
      <c r="C397" s="135">
        <f>C398</f>
        <v>15000</v>
      </c>
      <c r="D397" s="135">
        <f>D398</f>
        <v>0</v>
      </c>
      <c r="E397" s="132">
        <f t="shared" si="17"/>
        <v>0</v>
      </c>
    </row>
    <row r="398" spans="1:8" x14ac:dyDescent="0.3">
      <c r="A398" s="99" t="s">
        <v>682</v>
      </c>
      <c r="B398" s="100" t="s">
        <v>404</v>
      </c>
      <c r="C398" s="137">
        <v>15000</v>
      </c>
      <c r="D398" s="137">
        <v>0</v>
      </c>
      <c r="E398" s="138">
        <f t="shared" si="17"/>
        <v>0</v>
      </c>
    </row>
    <row r="399" spans="1:8" s="108" customFormat="1" x14ac:dyDescent="0.3">
      <c r="A399" s="133" t="s">
        <v>683</v>
      </c>
      <c r="B399" s="134" t="s">
        <v>270</v>
      </c>
      <c r="C399" s="135">
        <f>C400</f>
        <v>11400</v>
      </c>
      <c r="D399" s="135">
        <f>D400</f>
        <v>2700</v>
      </c>
      <c r="E399" s="132">
        <f t="shared" si="17"/>
        <v>23.684210526315791</v>
      </c>
      <c r="F399" s="107"/>
      <c r="G399" s="107"/>
      <c r="H399" s="107"/>
    </row>
    <row r="400" spans="1:8" s="108" customFormat="1" x14ac:dyDescent="0.3">
      <c r="A400" s="133" t="s">
        <v>684</v>
      </c>
      <c r="B400" s="134" t="s">
        <v>293</v>
      </c>
      <c r="C400" s="135">
        <f>C401</f>
        <v>11400</v>
      </c>
      <c r="D400" s="135">
        <f>D401</f>
        <v>2700</v>
      </c>
      <c r="E400" s="132">
        <f t="shared" si="17"/>
        <v>23.684210526315791</v>
      </c>
      <c r="F400" s="107"/>
      <c r="G400" s="107"/>
      <c r="H400" s="107"/>
    </row>
    <row r="401" spans="1:8" x14ac:dyDescent="0.3">
      <c r="A401" s="99" t="s">
        <v>684</v>
      </c>
      <c r="B401" s="100" t="s">
        <v>293</v>
      </c>
      <c r="C401" s="137">
        <v>11400</v>
      </c>
      <c r="D401" s="137">
        <v>2700</v>
      </c>
      <c r="E401" s="138">
        <f t="shared" si="17"/>
        <v>23.684210526315791</v>
      </c>
    </row>
    <row r="402" spans="1:8" s="108" customFormat="1" ht="37.5" x14ac:dyDescent="0.3">
      <c r="A402" s="133" t="s">
        <v>685</v>
      </c>
      <c r="B402" s="134" t="s">
        <v>333</v>
      </c>
      <c r="C402" s="135">
        <f t="shared" ref="C402:D404" si="18">C403</f>
        <v>10000</v>
      </c>
      <c r="D402" s="135">
        <f t="shared" si="18"/>
        <v>0</v>
      </c>
      <c r="E402" s="132">
        <f t="shared" si="17"/>
        <v>0</v>
      </c>
      <c r="F402" s="107"/>
      <c r="G402" s="107"/>
      <c r="H402" s="107"/>
    </row>
    <row r="403" spans="1:8" s="108" customFormat="1" ht="37.5" x14ac:dyDescent="0.3">
      <c r="A403" s="133" t="s">
        <v>686</v>
      </c>
      <c r="B403" s="134" t="s">
        <v>334</v>
      </c>
      <c r="C403" s="135">
        <f t="shared" si="18"/>
        <v>10000</v>
      </c>
      <c r="D403" s="135">
        <f t="shared" si="18"/>
        <v>0</v>
      </c>
      <c r="E403" s="132">
        <f t="shared" si="17"/>
        <v>0</v>
      </c>
      <c r="F403" s="107"/>
      <c r="G403" s="107"/>
      <c r="H403" s="107"/>
    </row>
    <row r="404" spans="1:8" s="108" customFormat="1" x14ac:dyDescent="0.3">
      <c r="A404" s="133" t="s">
        <v>687</v>
      </c>
      <c r="B404" s="134" t="s">
        <v>335</v>
      </c>
      <c r="C404" s="135">
        <f t="shared" si="18"/>
        <v>10000</v>
      </c>
      <c r="D404" s="135">
        <f t="shared" si="18"/>
        <v>0</v>
      </c>
      <c r="E404" s="132">
        <f t="shared" si="17"/>
        <v>0</v>
      </c>
      <c r="F404" s="107"/>
      <c r="G404" s="107"/>
      <c r="H404" s="107"/>
    </row>
    <row r="405" spans="1:8" x14ac:dyDescent="0.3">
      <c r="A405" s="99" t="s">
        <v>687</v>
      </c>
      <c r="B405" s="100" t="s">
        <v>335</v>
      </c>
      <c r="C405" s="137">
        <v>10000</v>
      </c>
      <c r="D405" s="137">
        <v>0</v>
      </c>
      <c r="E405" s="138">
        <f t="shared" si="17"/>
        <v>0</v>
      </c>
    </row>
    <row r="406" spans="1:8" s="108" customFormat="1" ht="37.5" x14ac:dyDescent="0.3">
      <c r="A406" s="133" t="s">
        <v>688</v>
      </c>
      <c r="B406" s="134" t="s">
        <v>336</v>
      </c>
      <c r="C406" s="135">
        <f t="shared" ref="C406:D408" si="19">C407</f>
        <v>60879</v>
      </c>
      <c r="D406" s="135">
        <f t="shared" si="19"/>
        <v>0</v>
      </c>
      <c r="E406" s="132">
        <f t="shared" si="17"/>
        <v>0</v>
      </c>
      <c r="F406" s="107"/>
      <c r="G406" s="107"/>
      <c r="H406" s="107"/>
    </row>
    <row r="407" spans="1:8" s="108" customFormat="1" x14ac:dyDescent="0.3">
      <c r="A407" s="133" t="s">
        <v>689</v>
      </c>
      <c r="B407" s="134" t="s">
        <v>337</v>
      </c>
      <c r="C407" s="135">
        <f t="shared" si="19"/>
        <v>60879</v>
      </c>
      <c r="D407" s="135">
        <f t="shared" si="19"/>
        <v>0</v>
      </c>
      <c r="E407" s="132">
        <f t="shared" si="17"/>
        <v>0</v>
      </c>
      <c r="F407" s="107"/>
      <c r="G407" s="107"/>
      <c r="H407" s="107"/>
    </row>
    <row r="408" spans="1:8" s="108" customFormat="1" x14ac:dyDescent="0.3">
      <c r="A408" s="133" t="s">
        <v>690</v>
      </c>
      <c r="B408" s="134" t="s">
        <v>691</v>
      </c>
      <c r="C408" s="135">
        <f t="shared" si="19"/>
        <v>60879</v>
      </c>
      <c r="D408" s="135">
        <f t="shared" si="19"/>
        <v>0</v>
      </c>
      <c r="E408" s="132">
        <f t="shared" si="17"/>
        <v>0</v>
      </c>
      <c r="F408" s="107"/>
      <c r="G408" s="107"/>
      <c r="H408" s="107"/>
    </row>
    <row r="409" spans="1:8" ht="37.5" x14ac:dyDescent="0.3">
      <c r="A409" s="99" t="s">
        <v>692</v>
      </c>
      <c r="B409" s="100" t="s">
        <v>115</v>
      </c>
      <c r="C409" s="137">
        <v>60879</v>
      </c>
      <c r="D409" s="137">
        <v>0</v>
      </c>
      <c r="E409" s="138">
        <f t="shared" si="17"/>
        <v>0</v>
      </c>
    </row>
    <row r="410" spans="1:8" x14ac:dyDescent="0.3">
      <c r="A410" s="133" t="s">
        <v>693</v>
      </c>
      <c r="B410" s="134" t="s">
        <v>405</v>
      </c>
      <c r="C410" s="135">
        <f t="shared" ref="C410:D412" si="20">C411</f>
        <v>638091</v>
      </c>
      <c r="D410" s="135">
        <f t="shared" si="20"/>
        <v>189408.75</v>
      </c>
      <c r="E410" s="132">
        <f t="shared" si="17"/>
        <v>29.683657973549227</v>
      </c>
    </row>
    <row r="411" spans="1:8" ht="37.5" x14ac:dyDescent="0.3">
      <c r="A411" s="133" t="s">
        <v>694</v>
      </c>
      <c r="B411" s="134" t="s">
        <v>406</v>
      </c>
      <c r="C411" s="135">
        <f t="shared" si="20"/>
        <v>638091</v>
      </c>
      <c r="D411" s="135">
        <f t="shared" si="20"/>
        <v>189408.75</v>
      </c>
      <c r="E411" s="132">
        <f t="shared" si="17"/>
        <v>29.683657973549227</v>
      </c>
    </row>
    <row r="412" spans="1:8" x14ac:dyDescent="0.3">
      <c r="A412" s="133" t="s">
        <v>695</v>
      </c>
      <c r="B412" s="134" t="s">
        <v>338</v>
      </c>
      <c r="C412" s="135">
        <f t="shared" si="20"/>
        <v>638091</v>
      </c>
      <c r="D412" s="135">
        <f t="shared" si="20"/>
        <v>189408.75</v>
      </c>
      <c r="E412" s="132">
        <f t="shared" si="17"/>
        <v>29.683657973549227</v>
      </c>
    </row>
    <row r="413" spans="1:8" x14ac:dyDescent="0.3">
      <c r="A413" s="99" t="s">
        <v>695</v>
      </c>
      <c r="B413" s="100" t="s">
        <v>338</v>
      </c>
      <c r="C413" s="137">
        <v>638091</v>
      </c>
      <c r="D413" s="137">
        <v>189408.75</v>
      </c>
      <c r="E413" s="138">
        <f>D413*100/C413</f>
        <v>29.683657973549227</v>
      </c>
    </row>
    <row r="414" spans="1:8" ht="37.5" x14ac:dyDescent="0.3">
      <c r="A414" s="133" t="s">
        <v>696</v>
      </c>
      <c r="B414" s="134" t="s">
        <v>339</v>
      </c>
      <c r="C414" s="135">
        <f t="shared" ref="C414:D416" si="21">C415</f>
        <v>29475</v>
      </c>
      <c r="D414" s="135">
        <f t="shared" si="21"/>
        <v>0</v>
      </c>
      <c r="E414" s="132">
        <f t="shared" si="17"/>
        <v>0</v>
      </c>
    </row>
    <row r="415" spans="1:8" x14ac:dyDescent="0.3">
      <c r="A415" s="133" t="s">
        <v>697</v>
      </c>
      <c r="B415" s="134" t="s">
        <v>340</v>
      </c>
      <c r="C415" s="135">
        <f t="shared" si="21"/>
        <v>29475</v>
      </c>
      <c r="D415" s="135">
        <f t="shared" si="21"/>
        <v>0</v>
      </c>
      <c r="E415" s="132">
        <f t="shared" si="17"/>
        <v>0</v>
      </c>
    </row>
    <row r="416" spans="1:8" x14ac:dyDescent="0.3">
      <c r="A416" s="133" t="s">
        <v>698</v>
      </c>
      <c r="B416" s="134" t="s">
        <v>342</v>
      </c>
      <c r="C416" s="135">
        <f t="shared" si="21"/>
        <v>29475</v>
      </c>
      <c r="D416" s="135">
        <f t="shared" si="21"/>
        <v>0</v>
      </c>
      <c r="E416" s="132">
        <f t="shared" si="17"/>
        <v>0</v>
      </c>
    </row>
    <row r="417" spans="1:8" ht="37.5" x14ac:dyDescent="0.3">
      <c r="A417" s="99" t="s">
        <v>699</v>
      </c>
      <c r="B417" s="100" t="s">
        <v>341</v>
      </c>
      <c r="C417" s="137">
        <v>29475</v>
      </c>
      <c r="D417" s="137">
        <v>0</v>
      </c>
      <c r="E417" s="138">
        <f t="shared" si="17"/>
        <v>0</v>
      </c>
    </row>
    <row r="418" spans="1:8" ht="37.5" x14ac:dyDescent="0.3">
      <c r="A418" s="133" t="s">
        <v>700</v>
      </c>
      <c r="B418" s="134" t="s">
        <v>343</v>
      </c>
      <c r="C418" s="135">
        <f t="shared" ref="C418:D420" si="22">C419</f>
        <v>815765</v>
      </c>
      <c r="D418" s="135">
        <f t="shared" si="22"/>
        <v>0</v>
      </c>
      <c r="E418" s="132">
        <f t="shared" si="17"/>
        <v>0</v>
      </c>
    </row>
    <row r="419" spans="1:8" x14ac:dyDescent="0.3">
      <c r="A419" s="133" t="s">
        <v>701</v>
      </c>
      <c r="B419" s="134" t="s">
        <v>407</v>
      </c>
      <c r="C419" s="135">
        <f t="shared" si="22"/>
        <v>815765</v>
      </c>
      <c r="D419" s="135">
        <f t="shared" si="22"/>
        <v>0</v>
      </c>
      <c r="E419" s="132">
        <f t="shared" si="17"/>
        <v>0</v>
      </c>
    </row>
    <row r="420" spans="1:8" s="108" customFormat="1" x14ac:dyDescent="0.3">
      <c r="A420" s="133" t="s">
        <v>702</v>
      </c>
      <c r="B420" s="134" t="s">
        <v>344</v>
      </c>
      <c r="C420" s="135">
        <f t="shared" si="22"/>
        <v>815765</v>
      </c>
      <c r="D420" s="135">
        <f t="shared" si="22"/>
        <v>0</v>
      </c>
      <c r="E420" s="132">
        <f t="shared" si="17"/>
        <v>0</v>
      </c>
      <c r="F420" s="107"/>
      <c r="G420" s="107"/>
      <c r="H420" s="107"/>
    </row>
    <row r="421" spans="1:8" x14ac:dyDescent="0.3">
      <c r="A421" s="140" t="s">
        <v>702</v>
      </c>
      <c r="B421" s="141" t="s">
        <v>344</v>
      </c>
      <c r="C421" s="137">
        <v>815765</v>
      </c>
      <c r="D421" s="137">
        <v>0</v>
      </c>
      <c r="E421" s="138">
        <f t="shared" ref="E421:E431" si="23">D421*100/C421</f>
        <v>0</v>
      </c>
    </row>
    <row r="422" spans="1:8" ht="37.5" x14ac:dyDescent="0.3">
      <c r="A422" s="133" t="s">
        <v>703</v>
      </c>
      <c r="B422" s="134" t="s">
        <v>345</v>
      </c>
      <c r="C422" s="135">
        <f t="shared" ref="C422:D424" si="24">C423</f>
        <v>18600</v>
      </c>
      <c r="D422" s="135">
        <f t="shared" si="24"/>
        <v>4650</v>
      </c>
      <c r="E422" s="132">
        <f t="shared" si="23"/>
        <v>25</v>
      </c>
    </row>
    <row r="423" spans="1:8" x14ac:dyDescent="0.3">
      <c r="A423" s="133" t="s">
        <v>704</v>
      </c>
      <c r="B423" s="134" t="s">
        <v>288</v>
      </c>
      <c r="C423" s="135">
        <f t="shared" si="24"/>
        <v>18600</v>
      </c>
      <c r="D423" s="135">
        <f t="shared" si="24"/>
        <v>4650</v>
      </c>
      <c r="E423" s="132">
        <f t="shared" si="23"/>
        <v>25</v>
      </c>
    </row>
    <row r="424" spans="1:8" x14ac:dyDescent="0.3">
      <c r="A424" s="133" t="s">
        <v>705</v>
      </c>
      <c r="B424" s="134" t="s">
        <v>271</v>
      </c>
      <c r="C424" s="135">
        <f t="shared" si="24"/>
        <v>18600</v>
      </c>
      <c r="D424" s="135">
        <f t="shared" si="24"/>
        <v>4650</v>
      </c>
      <c r="E424" s="132">
        <f t="shared" si="23"/>
        <v>25</v>
      </c>
    </row>
    <row r="425" spans="1:8" x14ac:dyDescent="0.3">
      <c r="A425" s="99" t="s">
        <v>705</v>
      </c>
      <c r="B425" s="100" t="s">
        <v>271</v>
      </c>
      <c r="C425" s="137">
        <v>18600</v>
      </c>
      <c r="D425" s="137">
        <v>4650</v>
      </c>
      <c r="E425" s="138">
        <f t="shared" si="23"/>
        <v>25</v>
      </c>
    </row>
    <row r="426" spans="1:8" ht="37.5" x14ac:dyDescent="0.3">
      <c r="A426" s="133" t="s">
        <v>706</v>
      </c>
      <c r="B426" s="134" t="s">
        <v>346</v>
      </c>
      <c r="C426" s="135">
        <f>C427+C434</f>
        <v>1059000</v>
      </c>
      <c r="D426" s="135">
        <f>D427+D434</f>
        <v>72372</v>
      </c>
      <c r="E426" s="132">
        <f t="shared" si="23"/>
        <v>6.8339943342776204</v>
      </c>
    </row>
    <row r="427" spans="1:8" ht="56.25" x14ac:dyDescent="0.3">
      <c r="A427" s="133" t="s">
        <v>707</v>
      </c>
      <c r="B427" s="134" t="s">
        <v>280</v>
      </c>
      <c r="C427" s="135">
        <f>C428+C430+C432</f>
        <v>459000</v>
      </c>
      <c r="D427" s="135">
        <f>D428+D430+D432</f>
        <v>72372</v>
      </c>
      <c r="E427" s="132">
        <f t="shared" si="23"/>
        <v>15.767320261437909</v>
      </c>
    </row>
    <row r="428" spans="1:8" s="108" customFormat="1" x14ac:dyDescent="0.3">
      <c r="A428" s="133" t="s">
        <v>708</v>
      </c>
      <c r="B428" s="134" t="s">
        <v>347</v>
      </c>
      <c r="C428" s="135">
        <f>C429</f>
        <v>219000</v>
      </c>
      <c r="D428" s="135">
        <f>D429</f>
        <v>0</v>
      </c>
      <c r="E428" s="132">
        <f t="shared" si="23"/>
        <v>0</v>
      </c>
      <c r="F428" s="107"/>
      <c r="G428" s="107"/>
      <c r="H428" s="107"/>
    </row>
    <row r="429" spans="1:8" x14ac:dyDescent="0.3">
      <c r="A429" s="99" t="s">
        <v>708</v>
      </c>
      <c r="B429" s="100" t="s">
        <v>347</v>
      </c>
      <c r="C429" s="137">
        <v>219000</v>
      </c>
      <c r="D429" s="137">
        <v>0</v>
      </c>
      <c r="E429" s="138">
        <f t="shared" si="23"/>
        <v>0</v>
      </c>
    </row>
    <row r="430" spans="1:8" s="108" customFormat="1" x14ac:dyDescent="0.3">
      <c r="A430" s="133" t="s">
        <v>709</v>
      </c>
      <c r="B430" s="134" t="s">
        <v>281</v>
      </c>
      <c r="C430" s="135">
        <f>C431</f>
        <v>40000</v>
      </c>
      <c r="D430" s="135">
        <f>D431</f>
        <v>0</v>
      </c>
      <c r="E430" s="132">
        <f t="shared" si="23"/>
        <v>0</v>
      </c>
      <c r="F430" s="107"/>
      <c r="G430" s="107"/>
      <c r="H430" s="107"/>
    </row>
    <row r="431" spans="1:8" x14ac:dyDescent="0.3">
      <c r="A431" s="99" t="s">
        <v>709</v>
      </c>
      <c r="B431" s="100" t="s">
        <v>281</v>
      </c>
      <c r="C431" s="137">
        <v>40000</v>
      </c>
      <c r="D431" s="137">
        <v>0</v>
      </c>
      <c r="E431" s="138">
        <f t="shared" si="23"/>
        <v>0</v>
      </c>
    </row>
    <row r="432" spans="1:8" s="108" customFormat="1" x14ac:dyDescent="0.3">
      <c r="A432" s="133" t="s">
        <v>710</v>
      </c>
      <c r="B432" s="134" t="s">
        <v>278</v>
      </c>
      <c r="C432" s="135">
        <f>C433</f>
        <v>200000</v>
      </c>
      <c r="D432" s="135">
        <f>D433</f>
        <v>72372</v>
      </c>
      <c r="E432" s="132">
        <f t="shared" si="17"/>
        <v>36.186</v>
      </c>
      <c r="F432" s="107"/>
      <c r="G432" s="107"/>
      <c r="H432" s="107"/>
    </row>
    <row r="433" spans="1:8" x14ac:dyDescent="0.3">
      <c r="A433" s="99" t="s">
        <v>710</v>
      </c>
      <c r="B433" s="100" t="s">
        <v>278</v>
      </c>
      <c r="C433" s="137">
        <v>200000</v>
      </c>
      <c r="D433" s="137">
        <v>72372</v>
      </c>
      <c r="E433" s="138">
        <f>D433*100/C433</f>
        <v>36.186</v>
      </c>
    </row>
    <row r="434" spans="1:8" s="108" customFormat="1" x14ac:dyDescent="0.3">
      <c r="A434" s="133" t="s">
        <v>711</v>
      </c>
      <c r="B434" s="139" t="s">
        <v>408</v>
      </c>
      <c r="C434" s="135">
        <f>C435</f>
        <v>600000</v>
      </c>
      <c r="D434" s="135">
        <f>D435</f>
        <v>0</v>
      </c>
      <c r="E434" s="132">
        <f t="shared" si="17"/>
        <v>0</v>
      </c>
      <c r="F434" s="107"/>
      <c r="G434" s="107"/>
      <c r="H434" s="107"/>
    </row>
    <row r="435" spans="1:8" s="108" customFormat="1" x14ac:dyDescent="0.3">
      <c r="A435" s="133" t="s">
        <v>712</v>
      </c>
      <c r="B435" s="139" t="s">
        <v>408</v>
      </c>
      <c r="C435" s="135">
        <f>C436</f>
        <v>600000</v>
      </c>
      <c r="D435" s="135">
        <f>D436</f>
        <v>0</v>
      </c>
      <c r="E435" s="132">
        <f t="shared" si="17"/>
        <v>0</v>
      </c>
      <c r="F435" s="107"/>
      <c r="G435" s="107"/>
      <c r="H435" s="107"/>
    </row>
    <row r="436" spans="1:8" x14ac:dyDescent="0.3">
      <c r="A436" s="142" t="s">
        <v>770</v>
      </c>
      <c r="B436" s="143" t="s">
        <v>408</v>
      </c>
      <c r="C436" s="137">
        <v>600000</v>
      </c>
      <c r="D436" s="137">
        <v>0</v>
      </c>
      <c r="E436" s="138">
        <f t="shared" si="17"/>
        <v>0</v>
      </c>
      <c r="F436" s="102"/>
      <c r="G436" s="102"/>
      <c r="H436" s="102"/>
    </row>
    <row r="437" spans="1:8" s="108" customFormat="1" ht="37.5" x14ac:dyDescent="0.3">
      <c r="A437" s="133" t="s">
        <v>713</v>
      </c>
      <c r="B437" s="134" t="s">
        <v>348</v>
      </c>
      <c r="C437" s="135">
        <f t="shared" ref="C437:D439" si="25">C438</f>
        <v>71429</v>
      </c>
      <c r="D437" s="135">
        <f t="shared" si="25"/>
        <v>0</v>
      </c>
      <c r="E437" s="132">
        <f t="shared" si="17"/>
        <v>0</v>
      </c>
      <c r="F437" s="107"/>
      <c r="G437" s="107"/>
      <c r="H437" s="107"/>
    </row>
    <row r="438" spans="1:8" s="108" customFormat="1" x14ac:dyDescent="0.3">
      <c r="A438" s="133" t="s">
        <v>714</v>
      </c>
      <c r="B438" s="134" t="s">
        <v>349</v>
      </c>
      <c r="C438" s="135">
        <f t="shared" si="25"/>
        <v>71429</v>
      </c>
      <c r="D438" s="135">
        <f t="shared" si="25"/>
        <v>0</v>
      </c>
      <c r="E438" s="132">
        <f t="shared" si="17"/>
        <v>0</v>
      </c>
      <c r="F438" s="107"/>
      <c r="G438" s="107"/>
      <c r="H438" s="107"/>
    </row>
    <row r="439" spans="1:8" s="108" customFormat="1" ht="56.25" x14ac:dyDescent="0.3">
      <c r="A439" s="133" t="s">
        <v>715</v>
      </c>
      <c r="B439" s="134" t="s">
        <v>93</v>
      </c>
      <c r="C439" s="135">
        <f t="shared" si="25"/>
        <v>71429</v>
      </c>
      <c r="D439" s="135">
        <f t="shared" si="25"/>
        <v>0</v>
      </c>
      <c r="E439" s="132">
        <f t="shared" si="17"/>
        <v>0</v>
      </c>
      <c r="F439" s="107"/>
      <c r="G439" s="107"/>
      <c r="H439" s="107"/>
    </row>
    <row r="440" spans="1:8" ht="37.5" x14ac:dyDescent="0.3">
      <c r="A440" s="99" t="s">
        <v>716</v>
      </c>
      <c r="B440" s="100" t="s">
        <v>409</v>
      </c>
      <c r="C440" s="137">
        <v>71429</v>
      </c>
      <c r="D440" s="137">
        <v>0</v>
      </c>
      <c r="E440" s="138">
        <f t="shared" si="17"/>
        <v>0</v>
      </c>
    </row>
    <row r="441" spans="1:8" x14ac:dyDescent="0.3">
      <c r="A441" s="133" t="s">
        <v>717</v>
      </c>
      <c r="B441" s="134" t="s">
        <v>183</v>
      </c>
      <c r="C441" s="135">
        <f>C442</f>
        <v>60550462.549999997</v>
      </c>
      <c r="D441" s="135">
        <f>D442</f>
        <v>8062742.8700000001</v>
      </c>
      <c r="E441" s="132">
        <f t="shared" si="17"/>
        <v>13.315741169346362</v>
      </c>
    </row>
    <row r="442" spans="1:8" x14ac:dyDescent="0.3">
      <c r="A442" s="133" t="s">
        <v>718</v>
      </c>
      <c r="B442" s="134" t="s">
        <v>184</v>
      </c>
      <c r="C442" s="135">
        <f>SUM(C443:C462)</f>
        <v>60550462.549999997</v>
      </c>
      <c r="D442" s="135">
        <f>SUM(D443:D462)</f>
        <v>8062742.8700000001</v>
      </c>
      <c r="E442" s="132">
        <f t="shared" si="17"/>
        <v>13.315741169346362</v>
      </c>
      <c r="F442" s="101" t="e">
        <f>#REF!-#REF!</f>
        <v>#REF!</v>
      </c>
    </row>
    <row r="443" spans="1:8" x14ac:dyDescent="0.3">
      <c r="A443" s="99" t="s">
        <v>719</v>
      </c>
      <c r="B443" s="100" t="s">
        <v>351</v>
      </c>
      <c r="C443" s="137">
        <v>640222</v>
      </c>
      <c r="D443" s="137">
        <v>123653.57</v>
      </c>
      <c r="E443" s="138">
        <f>D443*100/C443</f>
        <v>19.31417070953513</v>
      </c>
    </row>
    <row r="444" spans="1:8" x14ac:dyDescent="0.3">
      <c r="A444" s="99" t="s">
        <v>719</v>
      </c>
      <c r="B444" s="100" t="s">
        <v>350</v>
      </c>
      <c r="C444" s="137">
        <v>4303762</v>
      </c>
      <c r="D444" s="137">
        <v>865917.19</v>
      </c>
      <c r="E444" s="138">
        <f t="shared" ref="E444:E462" si="26">D444*100/C444</f>
        <v>20.120006403699833</v>
      </c>
    </row>
    <row r="445" spans="1:8" ht="37.5" x14ac:dyDescent="0.3">
      <c r="A445" s="99" t="s">
        <v>720</v>
      </c>
      <c r="B445" s="100" t="s">
        <v>185</v>
      </c>
      <c r="C445" s="137">
        <v>3349116</v>
      </c>
      <c r="D445" s="137">
        <v>1044904.68</v>
      </c>
      <c r="E445" s="138">
        <f t="shared" si="26"/>
        <v>31.199417398501573</v>
      </c>
    </row>
    <row r="446" spans="1:8" x14ac:dyDescent="0.3">
      <c r="A446" s="99" t="s">
        <v>721</v>
      </c>
      <c r="B446" s="100" t="s">
        <v>186</v>
      </c>
      <c r="C446" s="137">
        <v>840120</v>
      </c>
      <c r="D446" s="137">
        <v>152434.72</v>
      </c>
      <c r="E446" s="138">
        <f t="shared" si="26"/>
        <v>18.144398419273436</v>
      </c>
    </row>
    <row r="447" spans="1:8" x14ac:dyDescent="0.3">
      <c r="A447" s="99" t="s">
        <v>722</v>
      </c>
      <c r="B447" s="100" t="s">
        <v>325</v>
      </c>
      <c r="C447" s="137">
        <v>3000</v>
      </c>
      <c r="D447" s="137">
        <v>0</v>
      </c>
      <c r="E447" s="138">
        <f t="shared" si="26"/>
        <v>0</v>
      </c>
    </row>
    <row r="448" spans="1:8" ht="37.5" x14ac:dyDescent="0.3">
      <c r="A448" s="99" t="s">
        <v>723</v>
      </c>
      <c r="B448" s="100" t="s">
        <v>187</v>
      </c>
      <c r="C448" s="137">
        <f>2563800-1281900</f>
        <v>1281900</v>
      </c>
      <c r="D448" s="137">
        <v>156546.34</v>
      </c>
      <c r="E448" s="138">
        <f t="shared" si="26"/>
        <v>12.212055542554021</v>
      </c>
    </row>
    <row r="449" spans="1:5" ht="37.5" x14ac:dyDescent="0.3">
      <c r="A449" s="99" t="s">
        <v>724</v>
      </c>
      <c r="B449" s="100" t="s">
        <v>188</v>
      </c>
      <c r="C449" s="137">
        <v>12300</v>
      </c>
      <c r="D449" s="137">
        <v>0</v>
      </c>
      <c r="E449" s="138">
        <f t="shared" si="26"/>
        <v>0</v>
      </c>
    </row>
    <row r="450" spans="1:5" ht="37.5" x14ac:dyDescent="0.3">
      <c r="A450" s="99" t="s">
        <v>725</v>
      </c>
      <c r="B450" s="100" t="s">
        <v>189</v>
      </c>
      <c r="C450" s="137">
        <f>99000-49500+43883</f>
        <v>93383</v>
      </c>
      <c r="D450" s="137">
        <v>2910.5</v>
      </c>
      <c r="E450" s="138">
        <f t="shared" si="26"/>
        <v>3.1167343092425814</v>
      </c>
    </row>
    <row r="451" spans="1:5" ht="37.5" x14ac:dyDescent="0.3">
      <c r="A451" s="99" t="s">
        <v>726</v>
      </c>
      <c r="B451" s="100" t="s">
        <v>165</v>
      </c>
      <c r="C451" s="137">
        <f>58672-38026</f>
        <v>20646</v>
      </c>
      <c r="D451" s="137">
        <v>0</v>
      </c>
      <c r="E451" s="138">
        <f t="shared" si="26"/>
        <v>0</v>
      </c>
    </row>
    <row r="452" spans="1:5" ht="75" x14ac:dyDescent="0.3">
      <c r="A452" s="99" t="s">
        <v>727</v>
      </c>
      <c r="B452" s="100" t="s">
        <v>190</v>
      </c>
      <c r="C452" s="137">
        <v>51500</v>
      </c>
      <c r="D452" s="137">
        <v>0</v>
      </c>
      <c r="E452" s="138">
        <f t="shared" si="26"/>
        <v>0</v>
      </c>
    </row>
    <row r="453" spans="1:5" ht="75" x14ac:dyDescent="0.3">
      <c r="A453" s="99" t="s">
        <v>728</v>
      </c>
      <c r="B453" s="136" t="s">
        <v>729</v>
      </c>
      <c r="C453" s="137">
        <v>1606125</v>
      </c>
      <c r="D453" s="137">
        <v>0</v>
      </c>
      <c r="E453" s="138">
        <f t="shared" si="26"/>
        <v>0</v>
      </c>
    </row>
    <row r="454" spans="1:5" ht="75" x14ac:dyDescent="0.3">
      <c r="A454" s="99" t="s">
        <v>730</v>
      </c>
      <c r="B454" s="136" t="s">
        <v>191</v>
      </c>
      <c r="C454" s="137">
        <v>60838</v>
      </c>
      <c r="D454" s="137">
        <v>0</v>
      </c>
      <c r="E454" s="138">
        <f t="shared" si="26"/>
        <v>0</v>
      </c>
    </row>
    <row r="455" spans="1:5" ht="150" x14ac:dyDescent="0.3">
      <c r="A455" s="99" t="s">
        <v>731</v>
      </c>
      <c r="B455" s="136" t="s">
        <v>192</v>
      </c>
      <c r="C455" s="137">
        <v>215075</v>
      </c>
      <c r="D455" s="137">
        <v>0</v>
      </c>
      <c r="E455" s="138">
        <f t="shared" si="26"/>
        <v>0</v>
      </c>
    </row>
    <row r="456" spans="1:5" ht="75" x14ac:dyDescent="0.3">
      <c r="A456" s="99" t="s">
        <v>732</v>
      </c>
      <c r="B456" s="136" t="s">
        <v>193</v>
      </c>
      <c r="C456" s="137">
        <v>2500</v>
      </c>
      <c r="D456" s="137">
        <v>0</v>
      </c>
      <c r="E456" s="138">
        <f t="shared" si="26"/>
        <v>0</v>
      </c>
    </row>
    <row r="457" spans="1:5" ht="150" x14ac:dyDescent="0.3">
      <c r="A457" s="99" t="s">
        <v>733</v>
      </c>
      <c r="B457" s="136" t="s">
        <v>194</v>
      </c>
      <c r="C457" s="137">
        <v>4000</v>
      </c>
      <c r="D457" s="137">
        <v>0</v>
      </c>
      <c r="E457" s="138">
        <f t="shared" si="26"/>
        <v>0</v>
      </c>
    </row>
    <row r="458" spans="1:5" ht="93.75" x14ac:dyDescent="0.3">
      <c r="A458" s="99" t="s">
        <v>734</v>
      </c>
      <c r="B458" s="136" t="s">
        <v>195</v>
      </c>
      <c r="C458" s="137">
        <f>323249.78-145501.78-14040</f>
        <v>163708.00000000003</v>
      </c>
      <c r="D458" s="117">
        <v>12633.74</v>
      </c>
      <c r="E458" s="138">
        <f t="shared" si="26"/>
        <v>7.7172404525130096</v>
      </c>
    </row>
    <row r="459" spans="1:5" ht="93.75" x14ac:dyDescent="0.3">
      <c r="A459" s="99" t="s">
        <v>735</v>
      </c>
      <c r="B459" s="136" t="s">
        <v>196</v>
      </c>
      <c r="C459" s="137">
        <v>9000</v>
      </c>
      <c r="D459" s="137">
        <v>0</v>
      </c>
      <c r="E459" s="138">
        <f t="shared" si="26"/>
        <v>0</v>
      </c>
    </row>
    <row r="460" spans="1:5" ht="75" x14ac:dyDescent="0.3">
      <c r="A460" s="99" t="s">
        <v>736</v>
      </c>
      <c r="B460" s="100" t="s">
        <v>197</v>
      </c>
      <c r="C460" s="137">
        <v>23171142</v>
      </c>
      <c r="D460" s="117">
        <v>3749320.71</v>
      </c>
      <c r="E460" s="138">
        <f t="shared" si="26"/>
        <v>16.180992330891588</v>
      </c>
    </row>
    <row r="461" spans="1:5" ht="37.5" x14ac:dyDescent="0.3">
      <c r="A461" s="99" t="s">
        <v>737</v>
      </c>
      <c r="B461" s="100" t="s">
        <v>198</v>
      </c>
      <c r="C461" s="137">
        <v>1671500</v>
      </c>
      <c r="D461" s="117">
        <v>0</v>
      </c>
      <c r="E461" s="138">
        <f t="shared" si="26"/>
        <v>0</v>
      </c>
    </row>
    <row r="462" spans="1:5" x14ac:dyDescent="0.3">
      <c r="A462" s="99" t="s">
        <v>738</v>
      </c>
      <c r="B462" s="100" t="s">
        <v>199</v>
      </c>
      <c r="C462" s="137">
        <v>23050625.550000001</v>
      </c>
      <c r="D462" s="117">
        <v>1954421.42</v>
      </c>
      <c r="E462" s="138">
        <f t="shared" si="26"/>
        <v>8.4788216083793007</v>
      </c>
    </row>
  </sheetData>
  <mergeCells count="6">
    <mergeCell ref="A8:E8"/>
    <mergeCell ref="C1:E1"/>
    <mergeCell ref="B2:E2"/>
    <mergeCell ref="B3:E3"/>
    <mergeCell ref="B4:E4"/>
    <mergeCell ref="A6:E6"/>
  </mergeCells>
  <pageMargins left="0.59055118110236227" right="0.59055118110236227" top="0.59055118110236227" bottom="0.59055118110236227" header="0.31496062992125984" footer="0.31496062992125984"/>
  <pageSetup paperSize="9" scale="43" fitToHeight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N15" sqref="N15"/>
    </sheetView>
  </sheetViews>
  <sheetFormatPr defaultRowHeight="12.75" x14ac:dyDescent="0.2"/>
  <cols>
    <col min="1" max="1" width="66" style="11" customWidth="1"/>
    <col min="2" max="2" width="9.140625" style="11"/>
    <col min="3" max="3" width="22.28515625" style="11" customWidth="1"/>
    <col min="4" max="4" width="20.85546875" style="11" customWidth="1"/>
    <col min="5" max="5" width="24.42578125" style="11" customWidth="1"/>
    <col min="6" max="6" width="13.42578125" style="11" customWidth="1"/>
    <col min="7" max="16384" width="9.140625" style="11"/>
  </cols>
  <sheetData>
    <row r="1" spans="1:6" s="6" customFormat="1" ht="15" x14ac:dyDescent="0.25">
      <c r="A1" s="4"/>
      <c r="B1" s="5"/>
      <c r="C1" s="145" t="s">
        <v>223</v>
      </c>
      <c r="D1" s="145"/>
      <c r="E1" s="145"/>
      <c r="F1" s="145"/>
    </row>
    <row r="2" spans="1:6" s="6" customFormat="1" ht="15" x14ac:dyDescent="0.25">
      <c r="A2" s="7"/>
      <c r="B2" s="145" t="s">
        <v>87</v>
      </c>
      <c r="C2" s="145"/>
      <c r="D2" s="145"/>
      <c r="E2" s="145"/>
      <c r="F2" s="145"/>
    </row>
    <row r="3" spans="1:6" s="6" customFormat="1" ht="15" x14ac:dyDescent="0.25">
      <c r="A3" s="7"/>
      <c r="B3" s="145" t="s">
        <v>88</v>
      </c>
      <c r="C3" s="145"/>
      <c r="D3" s="145"/>
      <c r="E3" s="145"/>
      <c r="F3" s="145"/>
    </row>
    <row r="4" spans="1:6" s="6" customFormat="1" ht="15" x14ac:dyDescent="0.25">
      <c r="A4" s="7"/>
      <c r="B4" s="145" t="s">
        <v>743</v>
      </c>
      <c r="C4" s="145"/>
      <c r="D4" s="145"/>
      <c r="E4" s="145"/>
      <c r="F4" s="145"/>
    </row>
    <row r="5" spans="1:6" s="6" customFormat="1" ht="15" x14ac:dyDescent="0.25">
      <c r="A5" s="8"/>
      <c r="B5" s="9"/>
      <c r="C5" s="10"/>
      <c r="D5" s="10"/>
      <c r="E5" s="14"/>
      <c r="F5" s="14"/>
    </row>
    <row r="6" spans="1:6" ht="37.5" customHeight="1" x14ac:dyDescent="0.3">
      <c r="A6" s="149" t="s">
        <v>783</v>
      </c>
      <c r="B6" s="149"/>
      <c r="C6" s="149"/>
      <c r="D6" s="149"/>
      <c r="E6" s="149"/>
      <c r="F6" s="13"/>
    </row>
    <row r="7" spans="1:6" ht="18.75" x14ac:dyDescent="0.3">
      <c r="A7" s="12"/>
      <c r="B7" s="12"/>
      <c r="C7" s="12"/>
      <c r="D7" s="12"/>
      <c r="E7" s="13"/>
      <c r="F7" s="13"/>
    </row>
    <row r="8" spans="1:6" ht="18" customHeight="1" x14ac:dyDescent="0.2">
      <c r="A8" s="150" t="s">
        <v>0</v>
      </c>
      <c r="B8" s="150"/>
      <c r="C8" s="150"/>
      <c r="D8" s="150"/>
      <c r="E8" s="150"/>
      <c r="F8" s="150"/>
    </row>
    <row r="9" spans="1:6" ht="52.5" customHeight="1" x14ac:dyDescent="0.2">
      <c r="A9" s="32" t="s">
        <v>201</v>
      </c>
      <c r="B9" s="32" t="s">
        <v>202</v>
      </c>
      <c r="C9" s="32" t="s">
        <v>203</v>
      </c>
      <c r="D9" s="33" t="s">
        <v>224</v>
      </c>
      <c r="E9" s="33" t="s">
        <v>784</v>
      </c>
      <c r="F9" s="33" t="s">
        <v>89</v>
      </c>
    </row>
    <row r="10" spans="1:6" s="15" customFormat="1" ht="11.25" x14ac:dyDescent="0.2">
      <c r="A10" s="34" t="s">
        <v>204</v>
      </c>
      <c r="B10" s="34" t="s">
        <v>205</v>
      </c>
      <c r="C10" s="34" t="s">
        <v>206</v>
      </c>
      <c r="D10" s="35" t="s">
        <v>225</v>
      </c>
      <c r="E10" s="35" t="s">
        <v>226</v>
      </c>
      <c r="F10" s="35" t="s">
        <v>227</v>
      </c>
    </row>
    <row r="11" spans="1:6" ht="37.5" x14ac:dyDescent="0.3">
      <c r="A11" s="36" t="s">
        <v>207</v>
      </c>
      <c r="B11" s="37" t="s">
        <v>208</v>
      </c>
      <c r="C11" s="38" t="s">
        <v>209</v>
      </c>
      <c r="D11" s="39">
        <f>D18+D17</f>
        <v>61251956.779999971</v>
      </c>
      <c r="E11" s="39">
        <f>E18+E17</f>
        <v>-8138870.6200000644</v>
      </c>
      <c r="F11" s="39">
        <f>E11*100/D11</f>
        <v>-13.287527530316506</v>
      </c>
    </row>
    <row r="12" spans="1:6" ht="18.75" x14ac:dyDescent="0.3">
      <c r="A12" s="40" t="s">
        <v>211</v>
      </c>
      <c r="B12" s="41"/>
      <c r="C12" s="42"/>
      <c r="D12" s="43"/>
      <c r="E12" s="44"/>
      <c r="F12" s="44"/>
    </row>
    <row r="13" spans="1:6" ht="18.75" x14ac:dyDescent="0.3">
      <c r="A13" s="45" t="s">
        <v>212</v>
      </c>
      <c r="B13" s="46" t="s">
        <v>213</v>
      </c>
      <c r="C13" s="47" t="s">
        <v>209</v>
      </c>
      <c r="D13" s="48" t="s">
        <v>210</v>
      </c>
      <c r="E13" s="48" t="s">
        <v>210</v>
      </c>
      <c r="F13" s="48" t="s">
        <v>210</v>
      </c>
    </row>
    <row r="14" spans="1:6" ht="18.75" x14ac:dyDescent="0.3">
      <c r="A14" s="49" t="s">
        <v>214</v>
      </c>
      <c r="B14" s="41"/>
      <c r="C14" s="42"/>
      <c r="D14" s="43"/>
      <c r="E14" s="43"/>
      <c r="F14" s="43"/>
    </row>
    <row r="15" spans="1:6" ht="18.75" x14ac:dyDescent="0.3">
      <c r="A15" s="45" t="s">
        <v>215</v>
      </c>
      <c r="B15" s="46" t="s">
        <v>216</v>
      </c>
      <c r="C15" s="47" t="s">
        <v>209</v>
      </c>
      <c r="D15" s="48" t="s">
        <v>210</v>
      </c>
      <c r="E15" s="48" t="s">
        <v>210</v>
      </c>
      <c r="F15" s="48" t="s">
        <v>210</v>
      </c>
    </row>
    <row r="16" spans="1:6" ht="18.75" x14ac:dyDescent="0.3">
      <c r="A16" s="49" t="s">
        <v>214</v>
      </c>
      <c r="B16" s="41"/>
      <c r="C16" s="42"/>
      <c r="D16" s="43"/>
      <c r="E16" s="43"/>
      <c r="F16" s="43"/>
    </row>
    <row r="17" spans="1:6" ht="37.5" x14ac:dyDescent="0.3">
      <c r="A17" s="50" t="s">
        <v>217</v>
      </c>
      <c r="B17" s="51" t="s">
        <v>218</v>
      </c>
      <c r="C17" s="52" t="s">
        <v>219</v>
      </c>
      <c r="D17" s="48">
        <f>-(Доходы!C10)</f>
        <v>-664761413.52999997</v>
      </c>
      <c r="E17" s="48">
        <f>-(Доходы!D10)</f>
        <v>-145969023.29000002</v>
      </c>
      <c r="F17" s="39">
        <f>E17*100/D17</f>
        <v>21.958107122204769</v>
      </c>
    </row>
    <row r="18" spans="1:6" ht="37.5" x14ac:dyDescent="0.3">
      <c r="A18" s="50" t="s">
        <v>220</v>
      </c>
      <c r="B18" s="51" t="s">
        <v>221</v>
      </c>
      <c r="C18" s="52" t="s">
        <v>222</v>
      </c>
      <c r="D18" s="48">
        <f>Расходы!C10</f>
        <v>726013370.30999994</v>
      </c>
      <c r="E18" s="48">
        <f>Расходы!D10</f>
        <v>137830152.66999996</v>
      </c>
      <c r="F18" s="39">
        <f>E18*100/D18</f>
        <v>18.984519887167913</v>
      </c>
    </row>
  </sheetData>
  <mergeCells count="6">
    <mergeCell ref="A8:F8"/>
    <mergeCell ref="C1:F1"/>
    <mergeCell ref="B2:F2"/>
    <mergeCell ref="B3:F3"/>
    <mergeCell ref="B4:F4"/>
    <mergeCell ref="A6:E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workbookViewId="0">
      <selection activeCell="F17" sqref="F17"/>
    </sheetView>
  </sheetViews>
  <sheetFormatPr defaultColWidth="12.7109375" defaultRowHeight="15.75" x14ac:dyDescent="0.2"/>
  <cols>
    <col min="1" max="1" width="58.28515625" style="2" customWidth="1"/>
    <col min="2" max="2" width="16.42578125" style="2" customWidth="1"/>
    <col min="3" max="3" width="19.7109375" style="3" customWidth="1"/>
    <col min="4" max="5" width="12.7109375" style="16"/>
    <col min="6" max="16384" width="12.7109375" style="17"/>
  </cols>
  <sheetData>
    <row r="1" spans="1:7" s="6" customFormat="1" ht="15" x14ac:dyDescent="0.25">
      <c r="A1" s="5"/>
      <c r="B1" s="145" t="s">
        <v>246</v>
      </c>
      <c r="C1" s="145"/>
      <c r="D1" s="24"/>
      <c r="E1" s="24"/>
    </row>
    <row r="2" spans="1:7" s="6" customFormat="1" ht="15" x14ac:dyDescent="0.25">
      <c r="A2" s="145" t="s">
        <v>87</v>
      </c>
      <c r="B2" s="145"/>
      <c r="C2" s="145"/>
      <c r="D2" s="24"/>
      <c r="E2" s="24"/>
    </row>
    <row r="3" spans="1:7" s="6" customFormat="1" ht="15" x14ac:dyDescent="0.25">
      <c r="A3" s="145" t="s">
        <v>88</v>
      </c>
      <c r="B3" s="145"/>
      <c r="C3" s="145"/>
      <c r="D3" s="24"/>
      <c r="E3" s="24"/>
    </row>
    <row r="4" spans="1:7" s="6" customFormat="1" ht="15" x14ac:dyDescent="0.25">
      <c r="A4" s="145" t="s">
        <v>779</v>
      </c>
      <c r="B4" s="145"/>
      <c r="C4" s="145"/>
      <c r="D4" s="24"/>
      <c r="E4" s="24"/>
    </row>
    <row r="5" spans="1:7" s="6" customFormat="1" ht="15" x14ac:dyDescent="0.25">
      <c r="A5" s="9"/>
      <c r="B5" s="10"/>
      <c r="C5" s="10"/>
      <c r="D5" s="14"/>
      <c r="E5" s="14"/>
    </row>
    <row r="6" spans="1:7" s="11" customFormat="1" ht="95.25" customHeight="1" x14ac:dyDescent="0.3">
      <c r="A6" s="149" t="s">
        <v>782</v>
      </c>
      <c r="B6" s="149"/>
      <c r="C6" s="149"/>
      <c r="D6" s="25"/>
      <c r="E6" s="13"/>
    </row>
    <row r="7" spans="1:7" ht="12.75" x14ac:dyDescent="0.2">
      <c r="A7" s="153"/>
      <c r="B7" s="153"/>
      <c r="C7" s="153"/>
    </row>
    <row r="8" spans="1:7" ht="12.75" x14ac:dyDescent="0.2">
      <c r="A8" s="1"/>
      <c r="B8" s="1"/>
      <c r="C8" s="31" t="s">
        <v>228</v>
      </c>
    </row>
    <row r="9" spans="1:7" ht="75" x14ac:dyDescent="0.2">
      <c r="A9" s="26" t="s">
        <v>229</v>
      </c>
      <c r="B9" s="26" t="s">
        <v>780</v>
      </c>
      <c r="C9" s="26" t="s">
        <v>781</v>
      </c>
    </row>
    <row r="10" spans="1:7" ht="18.75" x14ac:dyDescent="0.2">
      <c r="A10" s="63" t="s">
        <v>230</v>
      </c>
      <c r="B10" s="64">
        <f>B12+B13</f>
        <v>664761.41200000001</v>
      </c>
      <c r="C10" s="64">
        <f>C12+C13</f>
        <v>145969.02299999999</v>
      </c>
    </row>
    <row r="11" spans="1:7" ht="12" x14ac:dyDescent="0.2">
      <c r="A11" s="65" t="s">
        <v>231</v>
      </c>
      <c r="B11" s="66"/>
      <c r="C11" s="67"/>
      <c r="E11" s="18"/>
      <c r="F11" s="19"/>
      <c r="G11" s="19"/>
    </row>
    <row r="12" spans="1:7" ht="18.75" x14ac:dyDescent="0.2">
      <c r="A12" s="68" t="s">
        <v>5</v>
      </c>
      <c r="B12" s="69">
        <v>310836.484</v>
      </c>
      <c r="C12" s="70">
        <v>77319.736000000004</v>
      </c>
      <c r="E12" s="18"/>
      <c r="F12" s="20"/>
      <c r="G12" s="19"/>
    </row>
    <row r="13" spans="1:7" ht="18.75" x14ac:dyDescent="0.2">
      <c r="A13" s="71" t="s">
        <v>232</v>
      </c>
      <c r="B13" s="72">
        <v>353924.92800000001</v>
      </c>
      <c r="C13" s="72">
        <v>68649.286999999997</v>
      </c>
      <c r="E13" s="18"/>
      <c r="F13" s="19"/>
      <c r="G13" s="19"/>
    </row>
    <row r="14" spans="1:7" ht="18.75" x14ac:dyDescent="0.2">
      <c r="A14" s="71" t="s">
        <v>247</v>
      </c>
      <c r="B14" s="72">
        <v>57797.8</v>
      </c>
      <c r="C14" s="73">
        <v>14445</v>
      </c>
      <c r="E14" s="18"/>
      <c r="F14" s="19"/>
      <c r="G14" s="19"/>
    </row>
    <row r="15" spans="1:7" ht="18.75" x14ac:dyDescent="0.2">
      <c r="A15" s="71" t="s">
        <v>248</v>
      </c>
      <c r="B15" s="72">
        <v>23161.539000000001</v>
      </c>
      <c r="C15" s="73">
        <v>2375.9949999999999</v>
      </c>
      <c r="E15" s="18"/>
      <c r="F15" s="19"/>
      <c r="G15" s="19"/>
    </row>
    <row r="16" spans="1:7" ht="18.75" x14ac:dyDescent="0.2">
      <c r="A16" s="71" t="s">
        <v>249</v>
      </c>
      <c r="B16" s="72">
        <v>272894.15999999997</v>
      </c>
      <c r="C16" s="73">
        <v>51842.66</v>
      </c>
      <c r="E16" s="18"/>
      <c r="F16" s="19"/>
      <c r="G16" s="19"/>
    </row>
    <row r="17" spans="1:7" ht="18.75" x14ac:dyDescent="0.2">
      <c r="A17" s="71" t="s">
        <v>250</v>
      </c>
      <c r="B17" s="72">
        <v>71.429000000000002</v>
      </c>
      <c r="C17" s="73">
        <v>0</v>
      </c>
      <c r="E17" s="18"/>
      <c r="F17" s="19"/>
      <c r="G17" s="19"/>
    </row>
    <row r="18" spans="1:7" ht="31.5" x14ac:dyDescent="0.2">
      <c r="A18" s="74" t="s">
        <v>251</v>
      </c>
      <c r="B18" s="72">
        <v>0</v>
      </c>
      <c r="C18" s="73">
        <v>0</v>
      </c>
      <c r="E18" s="18"/>
      <c r="F18" s="19"/>
      <c r="G18" s="19"/>
    </row>
    <row r="19" spans="1:7" ht="112.5" x14ac:dyDescent="0.2">
      <c r="A19" s="71" t="s">
        <v>82</v>
      </c>
      <c r="B19" s="72">
        <v>0</v>
      </c>
      <c r="C19" s="73">
        <v>0</v>
      </c>
      <c r="E19" s="18"/>
      <c r="F19" s="19"/>
      <c r="G19" s="19"/>
    </row>
    <row r="20" spans="1:7" ht="18.75" x14ac:dyDescent="0.2">
      <c r="A20" s="75" t="s">
        <v>252</v>
      </c>
      <c r="B20" s="75">
        <v>0</v>
      </c>
      <c r="C20" s="76">
        <v>-1244.74818</v>
      </c>
      <c r="E20" s="21"/>
      <c r="F20" s="21"/>
      <c r="G20" s="19"/>
    </row>
    <row r="21" spans="1:7" ht="18.75" x14ac:dyDescent="0.2">
      <c r="A21" s="63" t="s">
        <v>242</v>
      </c>
      <c r="B21" s="64">
        <f>SUM(B22:B32)</f>
        <v>726013.37300000002</v>
      </c>
      <c r="C21" s="64">
        <f>SUM(C22:C32)</f>
        <v>137830.15</v>
      </c>
    </row>
    <row r="22" spans="1:7" ht="18.75" x14ac:dyDescent="0.3">
      <c r="A22" s="77" t="s">
        <v>233</v>
      </c>
      <c r="B22" s="76">
        <v>107357.943</v>
      </c>
      <c r="C22" s="76">
        <v>14824.079</v>
      </c>
      <c r="E22" s="22"/>
      <c r="F22" s="22"/>
      <c r="G22" s="19"/>
    </row>
    <row r="23" spans="1:7" ht="18.75" x14ac:dyDescent="0.3">
      <c r="A23" s="78" t="s">
        <v>234</v>
      </c>
      <c r="B23" s="79">
        <v>0</v>
      </c>
      <c r="C23" s="79">
        <v>0</v>
      </c>
      <c r="E23" s="21"/>
      <c r="F23" s="21"/>
      <c r="G23" s="19"/>
    </row>
    <row r="24" spans="1:7" ht="18.75" x14ac:dyDescent="0.3">
      <c r="A24" s="78" t="s">
        <v>352</v>
      </c>
      <c r="B24" s="79">
        <v>194.6</v>
      </c>
      <c r="C24" s="79">
        <v>22.49</v>
      </c>
      <c r="E24" s="21"/>
      <c r="F24" s="21"/>
      <c r="G24" s="19"/>
    </row>
    <row r="25" spans="1:7" s="19" customFormat="1" ht="18.75" x14ac:dyDescent="0.3">
      <c r="A25" s="77" t="s">
        <v>235</v>
      </c>
      <c r="B25" s="76">
        <v>30595.787</v>
      </c>
      <c r="C25" s="76">
        <v>852.28099999999995</v>
      </c>
      <c r="D25" s="18"/>
      <c r="E25" s="22"/>
      <c r="F25" s="22"/>
    </row>
    <row r="26" spans="1:7" s="19" customFormat="1" ht="18.75" x14ac:dyDescent="0.3">
      <c r="A26" s="77" t="s">
        <v>236</v>
      </c>
      <c r="B26" s="76">
        <v>24134.61</v>
      </c>
      <c r="C26" s="76">
        <v>3532.5949999999998</v>
      </c>
      <c r="D26" s="18"/>
      <c r="E26" s="22"/>
      <c r="F26" s="22"/>
    </row>
    <row r="27" spans="1:7" ht="18.75" x14ac:dyDescent="0.2">
      <c r="A27" s="80" t="s">
        <v>778</v>
      </c>
      <c r="B27" s="76">
        <v>330</v>
      </c>
      <c r="C27" s="76">
        <v>0</v>
      </c>
      <c r="E27" s="22"/>
      <c r="F27" s="22"/>
      <c r="G27" s="19"/>
    </row>
    <row r="28" spans="1:7" ht="18.75" x14ac:dyDescent="0.3">
      <c r="A28" s="77" t="s">
        <v>237</v>
      </c>
      <c r="B28" s="76">
        <v>417114.67300000001</v>
      </c>
      <c r="C28" s="76">
        <v>93272.706000000006</v>
      </c>
      <c r="E28" s="22"/>
      <c r="F28" s="22"/>
      <c r="G28" s="19"/>
    </row>
    <row r="29" spans="1:7" ht="18.75" x14ac:dyDescent="0.2">
      <c r="A29" s="80" t="s">
        <v>238</v>
      </c>
      <c r="B29" s="76">
        <v>72394.941000000006</v>
      </c>
      <c r="C29" s="76">
        <v>14831.661</v>
      </c>
      <c r="E29" s="22"/>
      <c r="F29" s="22"/>
      <c r="G29" s="19"/>
    </row>
    <row r="30" spans="1:7" ht="18.75" x14ac:dyDescent="0.3">
      <c r="A30" s="77" t="s">
        <v>239</v>
      </c>
      <c r="B30" s="76">
        <v>29406.412</v>
      </c>
      <c r="C30" s="76">
        <v>1590.5820000000001</v>
      </c>
      <c r="E30" s="22"/>
      <c r="F30" s="22"/>
      <c r="G30" s="19"/>
    </row>
    <row r="31" spans="1:7" ht="18.75" x14ac:dyDescent="0.3">
      <c r="A31" s="77" t="s">
        <v>240</v>
      </c>
      <c r="B31" s="76">
        <v>44315.267</v>
      </c>
      <c r="C31" s="76">
        <v>8903.7559999999994</v>
      </c>
      <c r="E31" s="22"/>
      <c r="F31" s="22"/>
      <c r="G31" s="19"/>
    </row>
    <row r="32" spans="1:7" ht="56.25" x14ac:dyDescent="0.3">
      <c r="A32" s="81" t="s">
        <v>241</v>
      </c>
      <c r="B32" s="76">
        <v>169.14</v>
      </c>
      <c r="C32" s="76">
        <v>0</v>
      </c>
      <c r="E32" s="22"/>
      <c r="F32" s="22"/>
      <c r="G32" s="19"/>
    </row>
    <row r="33" spans="1:7" ht="56.25" x14ac:dyDescent="0.3">
      <c r="A33" s="82" t="s">
        <v>243</v>
      </c>
      <c r="B33" s="83">
        <f>B10-B21</f>
        <v>-61251.96100000001</v>
      </c>
      <c r="C33" s="83">
        <f>C10-C21</f>
        <v>8138.8729999999923</v>
      </c>
      <c r="E33" s="22"/>
      <c r="F33" s="22"/>
      <c r="G33" s="19"/>
    </row>
    <row r="34" spans="1:7" ht="56.25" x14ac:dyDescent="0.2">
      <c r="A34" s="84" t="s">
        <v>244</v>
      </c>
      <c r="B34" s="85">
        <f>B33</f>
        <v>-61251.96100000001</v>
      </c>
      <c r="C34" s="85">
        <f>C33</f>
        <v>8138.8729999999923</v>
      </c>
      <c r="E34" s="22"/>
      <c r="F34" s="22"/>
      <c r="G34" s="19"/>
    </row>
    <row r="35" spans="1:7" ht="37.5" x14ac:dyDescent="0.2">
      <c r="A35" s="86" t="s">
        <v>245</v>
      </c>
      <c r="B35" s="85">
        <f>B33</f>
        <v>-61251.96100000001</v>
      </c>
      <c r="C35" s="85">
        <f>C33</f>
        <v>8138.8729999999923</v>
      </c>
      <c r="E35" s="22"/>
      <c r="F35" s="22"/>
      <c r="G35" s="19"/>
    </row>
    <row r="36" spans="1:7" ht="18.75" x14ac:dyDescent="0.2">
      <c r="A36" s="28"/>
      <c r="B36" s="28"/>
      <c r="C36" s="29"/>
      <c r="E36" s="22"/>
      <c r="F36" s="22"/>
      <c r="G36" s="19"/>
    </row>
    <row r="37" spans="1:7" ht="33" customHeight="1" x14ac:dyDescent="0.2">
      <c r="A37" s="151" t="s">
        <v>256</v>
      </c>
      <c r="B37" s="152"/>
      <c r="C37" s="29"/>
      <c r="E37" s="22"/>
      <c r="F37" s="22"/>
      <c r="G37" s="19"/>
    </row>
    <row r="38" spans="1:7" ht="18.75" x14ac:dyDescent="0.2">
      <c r="A38" s="27" t="s">
        <v>254</v>
      </c>
      <c r="B38" s="54">
        <v>54</v>
      </c>
      <c r="C38" s="30"/>
      <c r="E38" s="22"/>
      <c r="F38" s="22"/>
      <c r="G38" s="19"/>
    </row>
    <row r="39" spans="1:7" ht="37.5" x14ac:dyDescent="0.2">
      <c r="A39" s="27" t="s">
        <v>253</v>
      </c>
      <c r="B39" s="55">
        <v>35479</v>
      </c>
      <c r="C39" s="30"/>
      <c r="E39" s="22"/>
      <c r="F39" s="22"/>
      <c r="G39" s="19"/>
    </row>
    <row r="40" spans="1:7" ht="48" customHeight="1" x14ac:dyDescent="0.2">
      <c r="A40" s="27" t="s">
        <v>255</v>
      </c>
      <c r="B40" s="54">
        <v>797</v>
      </c>
      <c r="C40" s="29"/>
      <c r="E40" s="22"/>
      <c r="F40" s="22"/>
      <c r="G40" s="19"/>
    </row>
    <row r="41" spans="1:7" ht="37.5" x14ac:dyDescent="0.2">
      <c r="A41" s="27" t="s">
        <v>253</v>
      </c>
      <c r="B41" s="55">
        <v>68889</v>
      </c>
      <c r="C41" s="30"/>
      <c r="E41" s="22"/>
      <c r="F41" s="22"/>
      <c r="G41" s="19"/>
    </row>
    <row r="42" spans="1:7" ht="18.75" x14ac:dyDescent="0.2">
      <c r="A42" s="28"/>
      <c r="B42" s="28"/>
      <c r="C42" s="29"/>
      <c r="E42" s="21"/>
      <c r="F42" s="21"/>
      <c r="G42" s="19"/>
    </row>
    <row r="43" spans="1:7" ht="18.75" x14ac:dyDescent="0.2">
      <c r="A43" s="28"/>
      <c r="B43" s="28"/>
      <c r="C43" s="29"/>
      <c r="E43" s="22"/>
      <c r="F43" s="22"/>
      <c r="G43" s="19"/>
    </row>
    <row r="44" spans="1:7" ht="18.75" x14ac:dyDescent="0.2">
      <c r="A44" s="28"/>
      <c r="B44" s="28"/>
      <c r="C44" s="29"/>
      <c r="E44" s="22"/>
      <c r="F44" s="22"/>
      <c r="G44" s="19"/>
    </row>
    <row r="45" spans="1:7" ht="18.75" x14ac:dyDescent="0.2">
      <c r="A45" s="28"/>
      <c r="B45" s="28"/>
      <c r="C45" s="29"/>
      <c r="E45" s="21"/>
      <c r="F45" s="21"/>
      <c r="G45" s="19"/>
    </row>
    <row r="46" spans="1:7" ht="18.75" x14ac:dyDescent="0.2">
      <c r="A46" s="28"/>
      <c r="B46" s="28"/>
      <c r="C46" s="29"/>
      <c r="E46" s="22"/>
      <c r="F46" s="22"/>
      <c r="G46" s="19"/>
    </row>
    <row r="47" spans="1:7" ht="18.75" x14ac:dyDescent="0.2">
      <c r="A47" s="28"/>
      <c r="B47" s="28"/>
      <c r="C47" s="29"/>
      <c r="E47" s="22"/>
      <c r="F47" s="22"/>
      <c r="G47" s="19"/>
    </row>
    <row r="48" spans="1:7" ht="18.75" x14ac:dyDescent="0.2">
      <c r="A48" s="28"/>
      <c r="B48" s="28"/>
      <c r="C48" s="29"/>
      <c r="E48" s="21"/>
      <c r="F48" s="21"/>
      <c r="G48" s="19"/>
    </row>
    <row r="49" spans="1:7" ht="18.75" x14ac:dyDescent="0.2">
      <c r="A49" s="28"/>
      <c r="B49" s="28"/>
      <c r="C49" s="29"/>
      <c r="E49" s="21"/>
      <c r="F49" s="21"/>
      <c r="G49" s="19"/>
    </row>
    <row r="50" spans="1:7" ht="18.75" x14ac:dyDescent="0.2">
      <c r="A50" s="28"/>
      <c r="B50" s="28"/>
      <c r="C50" s="29"/>
      <c r="E50" s="22"/>
      <c r="F50" s="22"/>
      <c r="G50" s="19"/>
    </row>
    <row r="51" spans="1:7" ht="18.75" x14ac:dyDescent="0.2">
      <c r="A51" s="28"/>
      <c r="B51" s="28"/>
      <c r="C51" s="29"/>
      <c r="E51" s="21"/>
      <c r="F51" s="21"/>
      <c r="G51" s="19"/>
    </row>
    <row r="52" spans="1:7" ht="18.75" x14ac:dyDescent="0.2">
      <c r="A52" s="28"/>
      <c r="B52" s="28"/>
      <c r="C52" s="29"/>
      <c r="E52" s="21"/>
      <c r="F52" s="21"/>
      <c r="G52" s="19"/>
    </row>
    <row r="53" spans="1:7" ht="18.75" x14ac:dyDescent="0.2">
      <c r="A53" s="28"/>
      <c r="B53" s="28"/>
      <c r="C53" s="29"/>
      <c r="E53" s="22"/>
      <c r="F53" s="22"/>
      <c r="G53" s="19"/>
    </row>
    <row r="54" spans="1:7" ht="18.75" x14ac:dyDescent="0.2">
      <c r="A54" s="28"/>
      <c r="B54" s="28"/>
      <c r="C54" s="29"/>
      <c r="E54" s="22"/>
      <c r="F54" s="22"/>
      <c r="G54" s="19"/>
    </row>
    <row r="55" spans="1:7" ht="18.75" x14ac:dyDescent="0.2">
      <c r="A55" s="28"/>
      <c r="B55" s="28"/>
      <c r="C55" s="29"/>
      <c r="E55" s="21"/>
      <c r="F55" s="21"/>
      <c r="G55" s="19"/>
    </row>
    <row r="56" spans="1:7" ht="18.75" x14ac:dyDescent="0.2">
      <c r="A56" s="28"/>
      <c r="B56" s="28"/>
      <c r="C56" s="29"/>
      <c r="E56" s="21"/>
      <c r="F56" s="21"/>
      <c r="G56" s="19"/>
    </row>
    <row r="57" spans="1:7" ht="18.75" x14ac:dyDescent="0.2">
      <c r="A57" s="28"/>
      <c r="B57" s="28"/>
      <c r="C57" s="29"/>
      <c r="E57" s="22"/>
      <c r="F57" s="22"/>
      <c r="G57" s="19"/>
    </row>
    <row r="58" spans="1:7" ht="18.75" x14ac:dyDescent="0.2">
      <c r="A58" s="28"/>
      <c r="B58" s="28"/>
      <c r="C58" s="29"/>
      <c r="E58" s="21"/>
      <c r="F58" s="21"/>
      <c r="G58" s="19"/>
    </row>
    <row r="59" spans="1:7" ht="18.75" x14ac:dyDescent="0.2">
      <c r="A59" s="28"/>
      <c r="B59" s="28"/>
      <c r="C59" s="29"/>
      <c r="E59" s="22"/>
      <c r="F59" s="22"/>
      <c r="G59" s="19"/>
    </row>
    <row r="60" spans="1:7" ht="18.75" x14ac:dyDescent="0.2">
      <c r="A60" s="28"/>
      <c r="B60" s="28"/>
      <c r="C60" s="29"/>
      <c r="E60" s="21"/>
      <c r="F60" s="21"/>
      <c r="G60" s="19"/>
    </row>
    <row r="61" spans="1:7" ht="18.75" x14ac:dyDescent="0.2">
      <c r="A61" s="28"/>
      <c r="B61" s="28"/>
      <c r="C61" s="29"/>
      <c r="E61" s="22"/>
      <c r="F61" s="22"/>
      <c r="G61" s="19"/>
    </row>
    <row r="62" spans="1:7" ht="18.75" x14ac:dyDescent="0.2">
      <c r="A62" s="28"/>
      <c r="B62" s="28"/>
      <c r="C62" s="29"/>
      <c r="E62" s="21"/>
      <c r="F62" s="21"/>
      <c r="G62" s="19"/>
    </row>
    <row r="63" spans="1:7" ht="18.75" x14ac:dyDescent="0.2">
      <c r="A63" s="28"/>
      <c r="B63" s="28"/>
      <c r="C63" s="29"/>
      <c r="E63" s="21"/>
      <c r="F63" s="21"/>
      <c r="G63" s="19"/>
    </row>
    <row r="64" spans="1:7" ht="18.75" x14ac:dyDescent="0.2">
      <c r="A64" s="28"/>
      <c r="B64" s="28"/>
      <c r="C64" s="29"/>
      <c r="E64" s="22"/>
      <c r="F64" s="22"/>
      <c r="G64" s="19"/>
    </row>
    <row r="65" spans="1:7" ht="18.75" x14ac:dyDescent="0.2">
      <c r="A65" s="28"/>
      <c r="B65" s="28"/>
      <c r="C65" s="29"/>
      <c r="E65" s="21"/>
      <c r="F65" s="21"/>
      <c r="G65" s="19"/>
    </row>
    <row r="66" spans="1:7" ht="18.75" x14ac:dyDescent="0.2">
      <c r="A66" s="28"/>
      <c r="B66" s="28"/>
      <c r="C66" s="29"/>
      <c r="E66" s="21"/>
      <c r="F66" s="21"/>
      <c r="G66" s="19"/>
    </row>
    <row r="67" spans="1:7" ht="18.75" x14ac:dyDescent="0.2">
      <c r="A67" s="28"/>
      <c r="B67" s="28"/>
      <c r="C67" s="29"/>
      <c r="E67" s="22"/>
      <c r="F67" s="22"/>
      <c r="G67" s="19"/>
    </row>
    <row r="68" spans="1:7" ht="18.75" x14ac:dyDescent="0.2">
      <c r="A68" s="28"/>
      <c r="B68" s="28"/>
      <c r="C68" s="29"/>
      <c r="E68" s="21"/>
      <c r="F68" s="21"/>
      <c r="G68" s="19"/>
    </row>
    <row r="69" spans="1:7" ht="18.75" x14ac:dyDescent="0.2">
      <c r="A69" s="28"/>
      <c r="B69" s="28"/>
      <c r="C69" s="29"/>
      <c r="E69" s="21"/>
      <c r="F69" s="21"/>
      <c r="G69" s="19"/>
    </row>
    <row r="70" spans="1:7" ht="18.75" x14ac:dyDescent="0.2">
      <c r="A70" s="28"/>
      <c r="B70" s="28"/>
      <c r="C70" s="29"/>
      <c r="E70" s="22"/>
      <c r="F70" s="22"/>
      <c r="G70" s="19"/>
    </row>
    <row r="71" spans="1:7" ht="18.75" x14ac:dyDescent="0.2">
      <c r="A71" s="28"/>
      <c r="B71" s="28"/>
      <c r="C71" s="29"/>
      <c r="E71" s="21"/>
      <c r="F71" s="21"/>
      <c r="G71" s="19"/>
    </row>
    <row r="72" spans="1:7" ht="18.75" x14ac:dyDescent="0.2">
      <c r="A72" s="28"/>
      <c r="B72" s="28"/>
      <c r="C72" s="29"/>
      <c r="E72" s="22"/>
      <c r="F72" s="22"/>
      <c r="G72" s="19"/>
    </row>
    <row r="73" spans="1:7" ht="18.75" x14ac:dyDescent="0.2">
      <c r="A73" s="28"/>
      <c r="B73" s="28"/>
      <c r="C73" s="29"/>
      <c r="E73" s="21"/>
      <c r="F73" s="21"/>
      <c r="G73" s="19"/>
    </row>
    <row r="74" spans="1:7" ht="18.75" x14ac:dyDescent="0.2">
      <c r="A74" s="28"/>
      <c r="B74" s="28"/>
      <c r="C74" s="29"/>
      <c r="E74" s="22"/>
      <c r="F74" s="22"/>
      <c r="G74" s="19"/>
    </row>
    <row r="75" spans="1:7" ht="18.75" x14ac:dyDescent="0.2">
      <c r="A75" s="28"/>
      <c r="B75" s="28"/>
      <c r="C75" s="29"/>
      <c r="E75" s="21"/>
      <c r="F75" s="21"/>
      <c r="G75" s="19"/>
    </row>
    <row r="76" spans="1:7" ht="18.75" x14ac:dyDescent="0.2">
      <c r="A76" s="28"/>
      <c r="B76" s="28"/>
      <c r="C76" s="29"/>
      <c r="E76" s="22"/>
      <c r="F76" s="22"/>
      <c r="G76" s="19"/>
    </row>
    <row r="77" spans="1:7" ht="18.75" x14ac:dyDescent="0.2">
      <c r="A77" s="28"/>
      <c r="B77" s="28"/>
      <c r="C77" s="29"/>
      <c r="E77" s="21"/>
      <c r="F77" s="21"/>
      <c r="G77" s="19"/>
    </row>
    <row r="78" spans="1:7" ht="18.75" x14ac:dyDescent="0.2">
      <c r="A78" s="28"/>
      <c r="B78" s="28"/>
      <c r="C78" s="29"/>
      <c r="E78" s="21"/>
      <c r="F78" s="21"/>
      <c r="G78" s="19"/>
    </row>
    <row r="79" spans="1:7" ht="18.75" x14ac:dyDescent="0.2">
      <c r="A79" s="28"/>
      <c r="B79" s="28"/>
      <c r="C79" s="29"/>
      <c r="E79" s="22"/>
      <c r="F79" s="22"/>
      <c r="G79" s="19"/>
    </row>
    <row r="80" spans="1:7" ht="18.75" x14ac:dyDescent="0.2">
      <c r="A80" s="28"/>
      <c r="B80" s="28"/>
      <c r="C80" s="29"/>
      <c r="E80" s="21"/>
      <c r="F80" s="21"/>
      <c r="G80" s="19"/>
    </row>
    <row r="81" spans="1:7" ht="18.75" x14ac:dyDescent="0.2">
      <c r="A81" s="28"/>
      <c r="B81" s="28"/>
      <c r="C81" s="29"/>
      <c r="E81" s="21"/>
      <c r="F81" s="21"/>
      <c r="G81" s="19"/>
    </row>
    <row r="82" spans="1:7" ht="18.75" x14ac:dyDescent="0.2">
      <c r="A82" s="28"/>
      <c r="B82" s="28"/>
      <c r="C82" s="29"/>
      <c r="E82" s="21"/>
      <c r="F82" s="21"/>
      <c r="G82" s="19"/>
    </row>
    <row r="83" spans="1:7" ht="18.75" x14ac:dyDescent="0.2">
      <c r="A83" s="28"/>
      <c r="B83" s="28"/>
      <c r="C83" s="29"/>
      <c r="E83" s="22"/>
      <c r="F83" s="22"/>
      <c r="G83" s="19"/>
    </row>
    <row r="84" spans="1:7" ht="18.75" x14ac:dyDescent="0.2">
      <c r="A84" s="28"/>
      <c r="B84" s="28"/>
      <c r="C84" s="29"/>
      <c r="E84" s="21"/>
      <c r="F84" s="21"/>
      <c r="G84" s="19"/>
    </row>
    <row r="85" spans="1:7" ht="18.75" x14ac:dyDescent="0.2">
      <c r="A85" s="28"/>
      <c r="B85" s="28"/>
      <c r="C85" s="29"/>
      <c r="E85" s="21"/>
      <c r="F85" s="21"/>
      <c r="G85" s="19"/>
    </row>
    <row r="86" spans="1:7" ht="18.75" x14ac:dyDescent="0.2">
      <c r="A86" s="28"/>
      <c r="B86" s="28"/>
      <c r="C86" s="29"/>
      <c r="E86" s="22"/>
      <c r="F86" s="22"/>
      <c r="G86" s="19"/>
    </row>
    <row r="87" spans="1:7" ht="18.75" x14ac:dyDescent="0.2">
      <c r="A87" s="28"/>
      <c r="B87" s="28"/>
      <c r="C87" s="29"/>
      <c r="E87" s="22"/>
      <c r="F87" s="22"/>
      <c r="G87" s="19"/>
    </row>
    <row r="88" spans="1:7" ht="18.75" x14ac:dyDescent="0.2">
      <c r="A88" s="28"/>
      <c r="B88" s="28"/>
      <c r="C88" s="29"/>
      <c r="E88" s="22"/>
      <c r="F88" s="22"/>
      <c r="G88" s="19"/>
    </row>
    <row r="89" spans="1:7" x14ac:dyDescent="0.2">
      <c r="E89" s="22"/>
      <c r="F89" s="22"/>
      <c r="G89" s="19"/>
    </row>
    <row r="90" spans="1:7" x14ac:dyDescent="0.2">
      <c r="E90" s="21"/>
      <c r="F90" s="21"/>
      <c r="G90" s="19"/>
    </row>
    <row r="91" spans="1:7" x14ac:dyDescent="0.2">
      <c r="E91" s="22"/>
      <c r="F91" s="22"/>
      <c r="G91" s="19"/>
    </row>
    <row r="92" spans="1:7" x14ac:dyDescent="0.2">
      <c r="E92" s="22"/>
      <c r="F92" s="22"/>
      <c r="G92" s="19"/>
    </row>
    <row r="93" spans="1:7" x14ac:dyDescent="0.2">
      <c r="E93" s="22"/>
      <c r="F93" s="22"/>
      <c r="G93" s="19"/>
    </row>
    <row r="94" spans="1:7" x14ac:dyDescent="0.2">
      <c r="E94" s="22"/>
      <c r="F94" s="22"/>
      <c r="G94" s="19"/>
    </row>
    <row r="95" spans="1:7" x14ac:dyDescent="0.2">
      <c r="E95" s="22"/>
      <c r="F95" s="22"/>
      <c r="G95" s="19"/>
    </row>
    <row r="96" spans="1:7" x14ac:dyDescent="0.2">
      <c r="E96" s="22"/>
      <c r="F96" s="22"/>
      <c r="G96" s="19"/>
    </row>
    <row r="97" spans="5:7" x14ac:dyDescent="0.2">
      <c r="E97" s="22"/>
      <c r="F97" s="22"/>
      <c r="G97" s="19"/>
    </row>
    <row r="98" spans="5:7" x14ac:dyDescent="0.2">
      <c r="E98" s="22"/>
      <c r="F98" s="22"/>
      <c r="G98" s="19"/>
    </row>
    <row r="99" spans="5:7" x14ac:dyDescent="0.2">
      <c r="E99" s="22"/>
      <c r="F99" s="22"/>
      <c r="G99" s="19"/>
    </row>
    <row r="100" spans="5:7" x14ac:dyDescent="0.2">
      <c r="E100" s="21"/>
      <c r="F100" s="21"/>
      <c r="G100" s="19"/>
    </row>
    <row r="101" spans="5:7" x14ac:dyDescent="0.2">
      <c r="E101" s="21"/>
      <c r="F101" s="21"/>
      <c r="G101" s="19"/>
    </row>
    <row r="102" spans="5:7" x14ac:dyDescent="0.2">
      <c r="E102" s="21"/>
      <c r="F102" s="21"/>
      <c r="G102" s="19"/>
    </row>
    <row r="103" spans="5:7" x14ac:dyDescent="0.2">
      <c r="E103" s="21"/>
      <c r="F103" s="21"/>
      <c r="G103" s="19"/>
    </row>
    <row r="104" spans="5:7" x14ac:dyDescent="0.2">
      <c r="E104" s="22"/>
      <c r="F104" s="22"/>
      <c r="G104" s="19"/>
    </row>
    <row r="105" spans="5:7" x14ac:dyDescent="0.2">
      <c r="E105" s="21"/>
      <c r="F105" s="21"/>
      <c r="G105" s="19"/>
    </row>
    <row r="106" spans="5:7" x14ac:dyDescent="0.2">
      <c r="E106" s="21"/>
      <c r="F106" s="21"/>
      <c r="G106" s="19"/>
    </row>
    <row r="107" spans="5:7" x14ac:dyDescent="0.2">
      <c r="E107" s="21"/>
      <c r="F107" s="21"/>
      <c r="G107" s="19"/>
    </row>
    <row r="108" spans="5:7" x14ac:dyDescent="0.2">
      <c r="E108" s="21"/>
      <c r="F108" s="21"/>
      <c r="G108" s="19"/>
    </row>
    <row r="109" spans="5:7" x14ac:dyDescent="0.2">
      <c r="E109" s="22"/>
      <c r="F109" s="22"/>
      <c r="G109" s="19"/>
    </row>
    <row r="110" spans="5:7" x14ac:dyDescent="0.2">
      <c r="E110" s="22"/>
      <c r="F110" s="22"/>
      <c r="G110" s="19"/>
    </row>
    <row r="111" spans="5:7" x14ac:dyDescent="0.2">
      <c r="E111" s="22"/>
      <c r="F111" s="22"/>
      <c r="G111" s="19"/>
    </row>
    <row r="112" spans="5:7" x14ac:dyDescent="0.2">
      <c r="E112" s="22"/>
      <c r="F112" s="22"/>
      <c r="G112" s="19"/>
    </row>
    <row r="113" spans="5:7" x14ac:dyDescent="0.2">
      <c r="E113" s="21"/>
      <c r="F113" s="21"/>
      <c r="G113" s="19"/>
    </row>
    <row r="114" spans="5:7" x14ac:dyDescent="0.2">
      <c r="E114" s="21"/>
      <c r="F114" s="21"/>
      <c r="G114" s="19"/>
    </row>
    <row r="115" spans="5:7" x14ac:dyDescent="0.2">
      <c r="E115" s="22"/>
      <c r="F115" s="22"/>
      <c r="G115" s="19"/>
    </row>
    <row r="116" spans="5:7" x14ac:dyDescent="0.2">
      <c r="E116" s="21"/>
      <c r="F116" s="21"/>
      <c r="G116" s="19"/>
    </row>
    <row r="117" spans="5:7" x14ac:dyDescent="0.2">
      <c r="E117" s="21"/>
      <c r="F117" s="21"/>
      <c r="G117" s="19"/>
    </row>
    <row r="118" spans="5:7" x14ac:dyDescent="0.2">
      <c r="E118" s="21"/>
      <c r="F118" s="21"/>
      <c r="G118" s="19"/>
    </row>
    <row r="119" spans="5:7" x14ac:dyDescent="0.2">
      <c r="E119" s="21"/>
      <c r="F119" s="21"/>
      <c r="G119" s="19"/>
    </row>
    <row r="120" spans="5:7" x14ac:dyDescent="0.2">
      <c r="E120" s="23"/>
      <c r="F120" s="23"/>
      <c r="G120" s="19"/>
    </row>
    <row r="121" spans="5:7" x14ac:dyDescent="0.2">
      <c r="E121" s="18"/>
      <c r="F121" s="19"/>
      <c r="G121" s="19"/>
    </row>
  </sheetData>
  <mergeCells count="7">
    <mergeCell ref="A6:C6"/>
    <mergeCell ref="A37:B37"/>
    <mergeCell ref="B1:C1"/>
    <mergeCell ref="A2:C2"/>
    <mergeCell ref="A3:C3"/>
    <mergeCell ref="A4:C4"/>
    <mergeCell ref="A7:C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rep:2.45.0.186</dc:description>
  <cp:lastModifiedBy>Ковригина</cp:lastModifiedBy>
  <cp:lastPrinted>2019-05-31T08:27:40Z</cp:lastPrinted>
  <dcterms:created xsi:type="dcterms:W3CDTF">2018-10-11T14:00:50Z</dcterms:created>
  <dcterms:modified xsi:type="dcterms:W3CDTF">2019-05-31T08:43:54Z</dcterms:modified>
</cp:coreProperties>
</file>