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yDoc\ПОСТАНОВЛЕНИЯ\внесен изм в программу №31\"/>
    </mc:Choice>
  </mc:AlternateContent>
  <xr:revisionPtr revIDLastSave="0" documentId="13_ncr:1_{7E5A136D-6899-4963-A956-1EB9F6B1D95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№ 370 от 19.08.2019" sheetId="1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9" i="16" l="1"/>
  <c r="O29" i="16"/>
  <c r="P30" i="16"/>
  <c r="O30" i="16"/>
  <c r="I44" i="16"/>
  <c r="P42" i="16"/>
  <c r="O42" i="16"/>
  <c r="N42" i="16"/>
  <c r="M42" i="16"/>
  <c r="L42" i="16"/>
  <c r="K42" i="16"/>
  <c r="J42" i="16"/>
  <c r="P41" i="16"/>
  <c r="O41" i="16"/>
  <c r="N41" i="16"/>
  <c r="M41" i="16"/>
  <c r="L41" i="16"/>
  <c r="K41" i="16"/>
  <c r="J41" i="16"/>
  <c r="I40" i="16"/>
  <c r="I39" i="16"/>
  <c r="I38" i="16"/>
  <c r="I37" i="16"/>
  <c r="P35" i="16"/>
  <c r="P34" i="16" s="1"/>
  <c r="O35" i="16"/>
  <c r="O34" i="16" s="1"/>
  <c r="N35" i="16"/>
  <c r="N34" i="16" s="1"/>
  <c r="M35" i="16"/>
  <c r="L35" i="16"/>
  <c r="L34" i="16" s="1"/>
  <c r="K35" i="16"/>
  <c r="K34" i="16" s="1"/>
  <c r="J35" i="16"/>
  <c r="M34" i="16"/>
  <c r="I33" i="16"/>
  <c r="I29" i="16" s="1"/>
  <c r="N30" i="16"/>
  <c r="N29" i="16" s="1"/>
  <c r="M30" i="16"/>
  <c r="M29" i="16" s="1"/>
  <c r="L30" i="16"/>
  <c r="K30" i="16"/>
  <c r="J30" i="16"/>
  <c r="L29" i="16"/>
  <c r="K29" i="16"/>
  <c r="J29" i="16"/>
  <c r="I28" i="16"/>
  <c r="P26" i="16"/>
  <c r="P25" i="16" s="1"/>
  <c r="O26" i="16"/>
  <c r="O25" i="16" s="1"/>
  <c r="N26" i="16"/>
  <c r="N25" i="16" s="1"/>
  <c r="M26" i="16"/>
  <c r="M25" i="16" s="1"/>
  <c r="L25" i="16"/>
  <c r="K25" i="16"/>
  <c r="J25" i="16"/>
  <c r="M24" i="16"/>
  <c r="I24" i="16" s="1"/>
  <c r="M23" i="16"/>
  <c r="P21" i="16"/>
  <c r="P20" i="16" s="1"/>
  <c r="O21" i="16"/>
  <c r="O20" i="16" s="1"/>
  <c r="N21" i="16"/>
  <c r="N20" i="16" s="1"/>
  <c r="L21" i="16"/>
  <c r="L20" i="16" s="1"/>
  <c r="K20" i="16"/>
  <c r="J20" i="16"/>
  <c r="M19" i="16"/>
  <c r="I19" i="16"/>
  <c r="M18" i="16"/>
  <c r="L16" i="16"/>
  <c r="L15" i="16" s="1"/>
  <c r="P15" i="16"/>
  <c r="O15" i="16"/>
  <c r="J15" i="16"/>
  <c r="M16" i="16" l="1"/>
  <c r="M21" i="16"/>
  <c r="M20" i="16" s="1"/>
  <c r="I35" i="16"/>
  <c r="K14" i="16"/>
  <c r="P14" i="16"/>
  <c r="J34" i="16"/>
  <c r="I34" i="16" s="1"/>
  <c r="I42" i="16"/>
  <c r="L14" i="16"/>
  <c r="I30" i="16"/>
  <c r="O14" i="16"/>
  <c r="I18" i="16"/>
  <c r="N14" i="16"/>
  <c r="I23" i="16"/>
  <c r="I25" i="16"/>
  <c r="I41" i="16"/>
  <c r="I16" i="16"/>
  <c r="I15" i="16" s="1"/>
  <c r="M15" i="16"/>
  <c r="I21" i="16"/>
  <c r="I20" i="16" s="1"/>
  <c r="I26" i="16"/>
  <c r="M14" i="16" l="1"/>
  <c r="J14" i="16"/>
  <c r="I14" i="16" s="1"/>
</calcChain>
</file>

<file path=xl/sharedStrings.xml><?xml version="1.0" encoding="utf-8"?>
<sst xmlns="http://schemas.openxmlformats.org/spreadsheetml/2006/main" count="178" uniqueCount="112">
  <si>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</si>
  <si>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</si>
  <si>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</si>
  <si>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</si>
  <si>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</si>
  <si>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</si>
  <si>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</si>
  <si>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</si>
  <si>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</si>
  <si>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</si>
  <si>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</si>
  <si>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</si>
  <si>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</si>
  <si>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</si>
  <si>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</si>
  <si>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</si>
  <si>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 xml:space="preserve">Основные мероприятия </t>
  </si>
  <si>
    <t>Ответственный исполнитель Управление делами администрации</t>
  </si>
  <si>
    <t xml:space="preserve">Подпрограмма 2 </t>
  </si>
  <si>
    <t xml:space="preserve">Подпрограмма 3 </t>
  </si>
  <si>
    <t>Подпрограмма 4</t>
  </si>
  <si>
    <t>Всего</t>
  </si>
  <si>
    <t>Соисполнитель</t>
  </si>
  <si>
    <t>Основные мероприятия</t>
  </si>
  <si>
    <t>Подпрограмма 5</t>
  </si>
  <si>
    <t>Основные мероприятия:</t>
  </si>
  <si>
    <t>Финансовое управление</t>
  </si>
  <si>
    <t xml:space="preserve">Управление делами администрации </t>
  </si>
  <si>
    <t xml:space="preserve">Основное мероприятие </t>
  </si>
  <si>
    <t>Подпрограмма 7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</si>
  <si>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</si>
  <si>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</si>
  <si>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</si>
  <si>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Приложение  к постановлению</t>
  </si>
  <si>
    <t>2.2. Функционирование многофункционального центра</t>
  </si>
  <si>
    <t>0104</t>
  </si>
  <si>
    <t>200</t>
  </si>
  <si>
    <t>923</t>
  </si>
  <si>
    <t>600</t>
  </si>
  <si>
    <t>963</t>
  </si>
  <si>
    <t>Ответственный исполнительУправлению муниципальным имуществом, землями и природными ресурсами АМР «Княжпогостский»</t>
  </si>
  <si>
    <t>0113</t>
  </si>
  <si>
    <t>100;200;800</t>
  </si>
  <si>
    <t>992</t>
  </si>
  <si>
    <t>500</t>
  </si>
  <si>
    <t>1402</t>
  </si>
  <si>
    <t>0106</t>
  </si>
  <si>
    <t>КЦСР</t>
  </si>
  <si>
    <t>ВР</t>
  </si>
  <si>
    <t>в том числе по годам:</t>
  </si>
  <si>
    <t>07 1 0000</t>
  </si>
  <si>
    <t>07 2 0000</t>
  </si>
  <si>
    <t>07 1 0102</t>
  </si>
  <si>
    <t>07 1 0101</t>
  </si>
  <si>
    <t>07 2 0201</t>
  </si>
  <si>
    <t>07 3 0000</t>
  </si>
  <si>
    <t>07 2 0202</t>
  </si>
  <si>
    <t>Управление делами администрации</t>
  </si>
  <si>
    <t>Оптимизация деятельности органов местного самоуправления муниципального района «Княжпогостский»</t>
  </si>
  <si>
    <t>Развитие кадрового потенциала системы муниципального управления муниципальном районе «Княжпогостский»</t>
  </si>
  <si>
    <t>07 3 0301</t>
  </si>
  <si>
    <t xml:space="preserve">Управление муниципальным имуществом муниципального района «Княжпогостский» </t>
  </si>
  <si>
    <t>07 4 0000</t>
  </si>
  <si>
    <t>07 4 0405</t>
  </si>
  <si>
    <t>УМИЗиПР администрации МР "Княжпогостский"</t>
  </si>
  <si>
    <t>Управление муниципальными финансами</t>
  </si>
  <si>
    <t>07 5 0000</t>
  </si>
  <si>
    <t>07 5 0505</t>
  </si>
  <si>
    <t>07 5 7311</t>
  </si>
  <si>
    <t>07 5 0601</t>
  </si>
  <si>
    <t xml:space="preserve"> Обеспечение реализации муниципальной программы</t>
  </si>
  <si>
    <t>07 7 0000</t>
  </si>
  <si>
    <t>07 7 0701</t>
  </si>
  <si>
    <t>Ответственный исполнитель АМР "Княжпогостский"</t>
  </si>
  <si>
    <t xml:space="preserve">Ответственный исполнитель Финансовое управление администрации </t>
  </si>
  <si>
    <t>до 2015 года</t>
  </si>
  <si>
    <t>после 2015 года</t>
  </si>
  <si>
    <t>07 1 1А 00000</t>
  </si>
  <si>
    <t>07 1 1Б 00000</t>
  </si>
  <si>
    <t>07 1 00 00000</t>
  </si>
  <si>
    <t>07 0 0000</t>
  </si>
  <si>
    <t>07 0 00 00000</t>
  </si>
  <si>
    <t>07 2 2А 00000</t>
  </si>
  <si>
    <t>07 2 2 Б 00000</t>
  </si>
  <si>
    <t>07 2 00 00000</t>
  </si>
  <si>
    <t>07 3 3А 00000</t>
  </si>
  <si>
    <t>07 3 00 00000</t>
  </si>
  <si>
    <t>07 4 4Д 00000</t>
  </si>
  <si>
    <t>07 4 00 00000</t>
  </si>
  <si>
    <t>07 5 5А 73110</t>
  </si>
  <si>
    <t>07 5 5Д 00000</t>
  </si>
  <si>
    <t>07 5 5Е 00000</t>
  </si>
  <si>
    <t>07 5 00 00000</t>
  </si>
  <si>
    <t>07 7 7А 00000</t>
  </si>
  <si>
    <t>07 7 00 00000</t>
  </si>
  <si>
    <t xml:space="preserve">3.1. 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</si>
  <si>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5.7.  Выравнивание бюджетной обеспеченности муниципальных районов и поселений из регионального фонда финансовой поддержки</t>
  </si>
  <si>
    <t>5.6.  Руководство и управление в сфере финансов</t>
  </si>
  <si>
    <t>5.5.  Сбалансированность бюджетов поселений</t>
  </si>
  <si>
    <t>7.7.  Руководство и управление в сфере установленных функций органов местного самоуправления</t>
  </si>
  <si>
    <t xml:space="preserve">1.2. Организация размещения информационных материалов </t>
  </si>
  <si>
    <t xml:space="preserve">1.1. Введение новых рубрик, вкладок, баннеров </t>
  </si>
  <si>
    <t>1 .Развитие системы открытого муниципалитета в органах местного самоуправления муниципального района «Княжпогостский»</t>
  </si>
  <si>
    <t>2.1. Обеспечение организационных, разъяснительных правовых и иных мер</t>
  </si>
  <si>
    <t>07 5 5 Ж 00000</t>
  </si>
  <si>
    <t>5.8.  Выравнивание бюджетной обеспеченности поселений из районного фонда финансовой поддержки</t>
  </si>
  <si>
    <t>от 21 сентября 2018  №278</t>
  </si>
  <si>
    <t>4.5.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</si>
  <si>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4.6. Руководство и управление в сфере реализации подпрограммы</t>
  </si>
  <si>
    <t>07 4 1Б S2840</t>
  </si>
  <si>
    <t>300</t>
  </si>
  <si>
    <t xml:space="preserve">                                                                                                                                                                                                                     Приложение к постановлению администрации МР "Княжпогостский" от 30.09.2019 г. №331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</si>
</sst>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0" xfId="0" applyFont="1" applyFill="1"/>
    <xf numFmtId="0" fontId="3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2" fillId="2" borderId="20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/>
    </xf>
    <xf numFmtId="164" fontId="2" fillId="2" borderId="26" xfId="0" applyNumberFormat="1" applyFont="1" applyFill="1" applyBorder="1" applyAlignment="1">
      <alignment horizontal="center" vertical="center" wrapText="1"/>
    </xf>
    <xf numFmtId="164" fontId="1" fillId="2" borderId="27" xfId="0" applyNumberFormat="1" applyFont="1" applyFill="1" applyBorder="1" applyAlignment="1">
      <alignment horizontal="center" vertical="center" wrapText="1"/>
    </xf>
    <xf numFmtId="4" fontId="6" fillId="0" borderId="28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wrapText="1"/>
    </xf>
    <xf numFmtId="4" fontId="5" fillId="0" borderId="24" xfId="0" applyNumberFormat="1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wrapText="1"/>
    </xf>
    <xf numFmtId="164" fontId="5" fillId="2" borderId="27" xfId="0" applyNumberFormat="1" applyFont="1" applyFill="1" applyBorder="1" applyAlignment="1">
      <alignment horizontal="center"/>
    </xf>
    <xf numFmtId="164" fontId="5" fillId="0" borderId="26" xfId="0" applyNumberFormat="1" applyFont="1" applyFill="1" applyBorder="1" applyAlignment="1">
      <alignment horizontal="center"/>
    </xf>
    <xf numFmtId="164" fontId="1" fillId="0" borderId="24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center" wrapText="1"/>
    </xf>
    <xf numFmtId="164" fontId="6" fillId="0" borderId="24" xfId="0" applyNumberFormat="1" applyFont="1" applyFill="1" applyBorder="1" applyAlignment="1">
      <alignment horizontal="center"/>
    </xf>
    <xf numFmtId="164" fontId="5" fillId="0" borderId="2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0" fillId="0" borderId="0" xfId="0" applyAlignment="1"/>
    <xf numFmtId="0" fontId="0" fillId="0" borderId="2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44"/>
  <sheetViews>
    <sheetView tabSelected="1" topLeftCell="A7" zoomScale="75" zoomScaleNormal="75" workbookViewId="0">
      <pane xSplit="3" ySplit="6" topLeftCell="D13" activePane="bottomRight" state="frozen"/>
      <selection activeCell="A7" sqref="A7"/>
      <selection pane="topRight" activeCell="D7" sqref="D7"/>
      <selection pane="bottomLeft" activeCell="A11" sqref="A11"/>
      <selection pane="bottomRight" activeCell="A7" sqref="A7:P9"/>
    </sheetView>
  </sheetViews>
  <sheetFormatPr defaultRowHeight="15" x14ac:dyDescent="0.25"/>
  <cols>
    <col min="1" max="1" width="30.28515625" style="17" customWidth="1"/>
    <col min="2" max="2" width="56.85546875" style="17" customWidth="1"/>
    <col min="3" max="3" width="41.7109375" style="17" customWidth="1"/>
    <col min="4" max="4" width="9.85546875" style="17" customWidth="1"/>
    <col min="5" max="5" width="9.140625" style="17"/>
    <col min="6" max="6" width="13.7109375" style="17" customWidth="1"/>
    <col min="7" max="7" width="18.7109375" style="17" customWidth="1"/>
    <col min="8" max="8" width="15.28515625" style="17" customWidth="1"/>
    <col min="9" max="9" width="13.7109375" style="17" customWidth="1"/>
    <col min="10" max="10" width="16.28515625" style="17" customWidth="1"/>
    <col min="11" max="11" width="13" style="17" customWidth="1"/>
    <col min="12" max="13" width="16.140625" style="17" customWidth="1"/>
    <col min="14" max="14" width="13.85546875" style="17" customWidth="1"/>
    <col min="15" max="15" width="15.28515625" style="17" customWidth="1"/>
    <col min="16" max="16" width="15" style="17" customWidth="1"/>
    <col min="17" max="16384" width="9.140625" style="17"/>
  </cols>
  <sheetData>
    <row r="1" spans="1:16" ht="15.75" x14ac:dyDescent="0.25">
      <c r="A1" s="123" t="s">
        <v>33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6" ht="15.75" x14ac:dyDescent="0.25">
      <c r="A2" s="123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6" ht="15.75" x14ac:dyDescent="0.25">
      <c r="A3" s="123" t="s">
        <v>106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6" ht="15.75" x14ac:dyDescent="0.25">
      <c r="A4" s="95"/>
    </row>
    <row r="5" spans="1:16" ht="15.75" x14ac:dyDescent="0.25">
      <c r="A5" s="123" t="s">
        <v>31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95"/>
    </row>
    <row r="6" spans="1:16" ht="15.75" x14ac:dyDescent="0.25">
      <c r="A6" s="124" t="s">
        <v>1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96"/>
    </row>
    <row r="7" spans="1:16" x14ac:dyDescent="0.25">
      <c r="A7" s="124" t="s">
        <v>111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8" spans="1:16" x14ac:dyDescent="0.25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</row>
    <row r="9" spans="1:16" ht="15.75" thickBot="1" x14ac:dyDescent="0.3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</row>
    <row r="10" spans="1:16" ht="16.5" customHeight="1" thickBot="1" x14ac:dyDescent="0.3">
      <c r="A10" s="99" t="s">
        <v>2</v>
      </c>
      <c r="B10" s="99" t="s">
        <v>3</v>
      </c>
      <c r="C10" s="99" t="s">
        <v>4</v>
      </c>
      <c r="D10" s="118" t="s">
        <v>5</v>
      </c>
      <c r="E10" s="119"/>
      <c r="F10" s="119"/>
      <c r="G10" s="119"/>
      <c r="H10" s="125"/>
      <c r="I10" s="126" t="s">
        <v>6</v>
      </c>
      <c r="J10" s="127"/>
      <c r="K10" s="127"/>
      <c r="L10" s="127"/>
      <c r="M10" s="127"/>
      <c r="N10" s="127"/>
      <c r="O10" s="127"/>
      <c r="P10" s="128"/>
    </row>
    <row r="11" spans="1:16" ht="16.5" customHeight="1" thickBot="1" x14ac:dyDescent="0.3">
      <c r="A11" s="100"/>
      <c r="B11" s="100"/>
      <c r="C11" s="100"/>
      <c r="D11" s="99" t="s">
        <v>7</v>
      </c>
      <c r="E11" s="1" t="s">
        <v>8</v>
      </c>
      <c r="F11" s="110" t="s">
        <v>47</v>
      </c>
      <c r="G11" s="111"/>
      <c r="H11" s="99" t="s">
        <v>48</v>
      </c>
      <c r="I11" s="101" t="s">
        <v>21</v>
      </c>
      <c r="J11" s="118" t="s">
        <v>49</v>
      </c>
      <c r="K11" s="119"/>
      <c r="L11" s="119"/>
      <c r="M11" s="119"/>
      <c r="N11" s="119"/>
      <c r="O11" s="119"/>
      <c r="P11" s="120"/>
    </row>
    <row r="12" spans="1:16" ht="16.5" thickBot="1" x14ac:dyDescent="0.3">
      <c r="A12" s="101"/>
      <c r="B12" s="101"/>
      <c r="C12" s="101"/>
      <c r="D12" s="101"/>
      <c r="E12" s="2" t="s">
        <v>9</v>
      </c>
      <c r="F12" s="19" t="s">
        <v>75</v>
      </c>
      <c r="G12" s="19" t="s">
        <v>76</v>
      </c>
      <c r="H12" s="101"/>
      <c r="I12" s="112"/>
      <c r="J12" s="91">
        <v>2014</v>
      </c>
      <c r="K12" s="91">
        <v>2015</v>
      </c>
      <c r="L12" s="92">
        <v>2016</v>
      </c>
      <c r="M12" s="91">
        <v>2017</v>
      </c>
      <c r="N12" s="91">
        <v>2018</v>
      </c>
      <c r="O12" s="91">
        <v>2019</v>
      </c>
      <c r="P12" s="84">
        <v>2020</v>
      </c>
    </row>
    <row r="13" spans="1:16" s="18" customFormat="1" ht="15.75" customHeight="1" thickBot="1" x14ac:dyDescent="0.25">
      <c r="A13" s="3">
        <v>1</v>
      </c>
      <c r="B13" s="4">
        <v>2</v>
      </c>
      <c r="C13" s="4">
        <v>3</v>
      </c>
      <c r="D13" s="4">
        <v>4</v>
      </c>
      <c r="E13" s="4">
        <v>5</v>
      </c>
      <c r="F13" s="121">
        <v>6</v>
      </c>
      <c r="G13" s="122"/>
      <c r="H13" s="4">
        <v>7</v>
      </c>
      <c r="I13" s="4">
        <v>8</v>
      </c>
      <c r="J13" s="4">
        <v>9</v>
      </c>
      <c r="K13" s="4">
        <v>10</v>
      </c>
      <c r="L13" s="4">
        <v>11</v>
      </c>
      <c r="M13" s="4">
        <v>12</v>
      </c>
      <c r="N13" s="4">
        <v>13</v>
      </c>
      <c r="O13" s="4">
        <v>14</v>
      </c>
      <c r="P13" s="68">
        <v>15</v>
      </c>
    </row>
    <row r="14" spans="1:16" ht="42" customHeight="1" thickBot="1" x14ac:dyDescent="0.3">
      <c r="A14" s="40" t="s">
        <v>10</v>
      </c>
      <c r="B14" s="41" t="s">
        <v>32</v>
      </c>
      <c r="C14" s="42" t="s">
        <v>11</v>
      </c>
      <c r="D14" s="43"/>
      <c r="E14" s="43"/>
      <c r="F14" s="86" t="s">
        <v>80</v>
      </c>
      <c r="G14" s="86" t="s">
        <v>81</v>
      </c>
      <c r="H14" s="87"/>
      <c r="I14" s="88">
        <f>SUM(J14:P14)</f>
        <v>607668.53945000004</v>
      </c>
      <c r="J14" s="89">
        <f t="shared" ref="J14:P14" si="0">J15+J20+J25+J29+J34+J41</f>
        <v>98620.270999999993</v>
      </c>
      <c r="K14" s="89">
        <f t="shared" si="0"/>
        <v>82998.675000000003</v>
      </c>
      <c r="L14" s="89">
        <f t="shared" si="0"/>
        <v>90907.59599999999</v>
      </c>
      <c r="M14" s="89">
        <f t="shared" si="0"/>
        <v>75180.848670000007</v>
      </c>
      <c r="N14" s="90">
        <f t="shared" si="0"/>
        <v>89849.059000000008</v>
      </c>
      <c r="O14" s="90">
        <f t="shared" si="0"/>
        <v>91183.125780000002</v>
      </c>
      <c r="P14" s="85">
        <f t="shared" si="0"/>
        <v>78928.964000000007</v>
      </c>
    </row>
    <row r="15" spans="1:16" ht="15.75" x14ac:dyDescent="0.25">
      <c r="A15" s="113" t="s">
        <v>15</v>
      </c>
      <c r="B15" s="105" t="s">
        <v>102</v>
      </c>
      <c r="C15" s="13" t="s">
        <v>11</v>
      </c>
      <c r="D15" s="14">
        <v>923</v>
      </c>
      <c r="E15" s="14"/>
      <c r="F15" s="26" t="s">
        <v>50</v>
      </c>
      <c r="G15" s="26" t="s">
        <v>79</v>
      </c>
      <c r="H15" s="14"/>
      <c r="I15" s="44">
        <f>I16</f>
        <v>20</v>
      </c>
      <c r="J15" s="45">
        <f>J16</f>
        <v>10</v>
      </c>
      <c r="K15" s="45">
        <v>0</v>
      </c>
      <c r="L15" s="45">
        <f>L16</f>
        <v>0</v>
      </c>
      <c r="M15" s="45">
        <f>M16</f>
        <v>0</v>
      </c>
      <c r="N15" s="45">
        <v>0</v>
      </c>
      <c r="O15" s="44">
        <f>O16</f>
        <v>10</v>
      </c>
      <c r="P15" s="69">
        <f>P16</f>
        <v>0</v>
      </c>
    </row>
    <row r="16" spans="1:16" ht="31.5" x14ac:dyDescent="0.25">
      <c r="A16" s="114"/>
      <c r="B16" s="106"/>
      <c r="C16" s="29" t="s">
        <v>12</v>
      </c>
      <c r="D16" s="37"/>
      <c r="E16" s="37"/>
      <c r="F16" s="37"/>
      <c r="G16" s="37"/>
      <c r="H16" s="37"/>
      <c r="I16" s="46">
        <f>SUM(J16:O16)</f>
        <v>20</v>
      </c>
      <c r="J16" s="47">
        <v>10</v>
      </c>
      <c r="K16" s="47">
        <v>0</v>
      </c>
      <c r="L16" s="47">
        <f>L18+L19</f>
        <v>0</v>
      </c>
      <c r="M16" s="47">
        <f>M18+M19</f>
        <v>0</v>
      </c>
      <c r="N16" s="47">
        <v>0</v>
      </c>
      <c r="O16" s="46">
        <v>10</v>
      </c>
      <c r="P16" s="63">
        <v>0</v>
      </c>
    </row>
    <row r="17" spans="1:16" ht="32.25" thickBot="1" x14ac:dyDescent="0.3">
      <c r="A17" s="115"/>
      <c r="B17" s="107"/>
      <c r="C17" s="31" t="s">
        <v>13</v>
      </c>
      <c r="D17" s="38" t="s">
        <v>14</v>
      </c>
      <c r="E17" s="38" t="s">
        <v>14</v>
      </c>
      <c r="F17" s="38" t="s">
        <v>14</v>
      </c>
      <c r="G17" s="38"/>
      <c r="H17" s="38" t="s">
        <v>14</v>
      </c>
      <c r="I17" s="48" t="s">
        <v>14</v>
      </c>
      <c r="J17" s="49" t="s">
        <v>14</v>
      </c>
      <c r="K17" s="49" t="s">
        <v>14</v>
      </c>
      <c r="L17" s="49" t="s">
        <v>14</v>
      </c>
      <c r="M17" s="49" t="s">
        <v>14</v>
      </c>
      <c r="N17" s="49" t="s">
        <v>14</v>
      </c>
      <c r="O17" s="48" t="s">
        <v>14</v>
      </c>
      <c r="P17" s="70" t="s">
        <v>14</v>
      </c>
    </row>
    <row r="18" spans="1:16" ht="31.5" x14ac:dyDescent="0.25">
      <c r="A18" s="116" t="s">
        <v>16</v>
      </c>
      <c r="B18" s="8" t="s">
        <v>101</v>
      </c>
      <c r="C18" s="8" t="s">
        <v>17</v>
      </c>
      <c r="D18" s="20">
        <v>923</v>
      </c>
      <c r="E18" s="10" t="s">
        <v>35</v>
      </c>
      <c r="F18" s="10" t="s">
        <v>53</v>
      </c>
      <c r="G18" s="10" t="s">
        <v>77</v>
      </c>
      <c r="H18" s="9">
        <v>200</v>
      </c>
      <c r="I18" s="50">
        <f>SUM(J18:O18)</f>
        <v>10</v>
      </c>
      <c r="J18" s="50">
        <v>5</v>
      </c>
      <c r="K18" s="50">
        <v>0</v>
      </c>
      <c r="L18" s="50">
        <v>0</v>
      </c>
      <c r="M18" s="50">
        <f>5-5</f>
        <v>0</v>
      </c>
      <c r="N18" s="50">
        <v>0</v>
      </c>
      <c r="O18" s="60">
        <v>5</v>
      </c>
      <c r="P18" s="71">
        <v>0</v>
      </c>
    </row>
    <row r="19" spans="1:16" ht="32.25" thickBot="1" x14ac:dyDescent="0.3">
      <c r="A19" s="117"/>
      <c r="B19" s="6" t="s">
        <v>100</v>
      </c>
      <c r="C19" s="6" t="s">
        <v>17</v>
      </c>
      <c r="D19" s="21">
        <v>923</v>
      </c>
      <c r="E19" s="11" t="s">
        <v>35</v>
      </c>
      <c r="F19" s="11" t="s">
        <v>52</v>
      </c>
      <c r="G19" s="11" t="s">
        <v>78</v>
      </c>
      <c r="H19" s="11" t="s">
        <v>36</v>
      </c>
      <c r="I19" s="51">
        <f>SUM(J19:O19)</f>
        <v>10</v>
      </c>
      <c r="J19" s="51">
        <v>5</v>
      </c>
      <c r="K19" s="51">
        <v>0</v>
      </c>
      <c r="L19" s="51">
        <v>0</v>
      </c>
      <c r="M19" s="51">
        <f>5-5</f>
        <v>0</v>
      </c>
      <c r="N19" s="51">
        <v>0</v>
      </c>
      <c r="O19" s="61">
        <v>5</v>
      </c>
      <c r="P19" s="71">
        <v>0</v>
      </c>
    </row>
    <row r="20" spans="1:16" ht="15.75" x14ac:dyDescent="0.25">
      <c r="A20" s="102" t="s">
        <v>18</v>
      </c>
      <c r="B20" s="105" t="s">
        <v>58</v>
      </c>
      <c r="C20" s="13" t="s">
        <v>11</v>
      </c>
      <c r="D20" s="27" t="s">
        <v>37</v>
      </c>
      <c r="E20" s="26"/>
      <c r="F20" s="26" t="s">
        <v>51</v>
      </c>
      <c r="G20" s="26" t="s">
        <v>84</v>
      </c>
      <c r="H20" s="26"/>
      <c r="I20" s="45">
        <f t="shared" ref="I20:P20" si="1">I21</f>
        <v>4026.0876699999999</v>
      </c>
      <c r="J20" s="45">
        <f t="shared" si="1"/>
        <v>7.6</v>
      </c>
      <c r="K20" s="45">
        <f t="shared" si="1"/>
        <v>1047.5</v>
      </c>
      <c r="L20" s="45">
        <f t="shared" si="1"/>
        <v>2955</v>
      </c>
      <c r="M20" s="45">
        <f t="shared" si="1"/>
        <v>5.9876700000000014</v>
      </c>
      <c r="N20" s="45">
        <f t="shared" si="1"/>
        <v>0</v>
      </c>
      <c r="O20" s="44">
        <f t="shared" si="1"/>
        <v>10</v>
      </c>
      <c r="P20" s="69">
        <f t="shared" si="1"/>
        <v>0</v>
      </c>
    </row>
    <row r="21" spans="1:16" ht="31.5" x14ac:dyDescent="0.25">
      <c r="A21" s="103"/>
      <c r="B21" s="106"/>
      <c r="C21" s="29" t="s">
        <v>12</v>
      </c>
      <c r="D21" s="29"/>
      <c r="E21" s="37"/>
      <c r="F21" s="37"/>
      <c r="G21" s="37"/>
      <c r="H21" s="37"/>
      <c r="I21" s="47">
        <f>SUM(J21:O21)</f>
        <v>4026.0876699999999</v>
      </c>
      <c r="J21" s="47">
        <v>7.6</v>
      </c>
      <c r="K21" s="47">
        <v>1047.5</v>
      </c>
      <c r="L21" s="47">
        <f t="shared" ref="L21:P21" si="2">L23+L24</f>
        <v>2955</v>
      </c>
      <c r="M21" s="47">
        <f t="shared" si="2"/>
        <v>5.9876700000000014</v>
      </c>
      <c r="N21" s="47">
        <f t="shared" si="2"/>
        <v>0</v>
      </c>
      <c r="O21" s="46">
        <f t="shared" si="2"/>
        <v>10</v>
      </c>
      <c r="P21" s="63">
        <f t="shared" si="2"/>
        <v>0</v>
      </c>
    </row>
    <row r="22" spans="1:16" ht="32.25" thickBot="1" x14ac:dyDescent="0.3">
      <c r="A22" s="104"/>
      <c r="B22" s="107"/>
      <c r="C22" s="31" t="s">
        <v>13</v>
      </c>
      <c r="D22" s="39" t="s">
        <v>14</v>
      </c>
      <c r="E22" s="38" t="s">
        <v>14</v>
      </c>
      <c r="F22" s="38" t="s">
        <v>14</v>
      </c>
      <c r="G22" s="38"/>
      <c r="H22" s="38" t="s">
        <v>14</v>
      </c>
      <c r="I22" s="49" t="s">
        <v>14</v>
      </c>
      <c r="J22" s="49" t="s">
        <v>14</v>
      </c>
      <c r="K22" s="49" t="s">
        <v>14</v>
      </c>
      <c r="L22" s="49" t="s">
        <v>14</v>
      </c>
      <c r="M22" s="49" t="s">
        <v>14</v>
      </c>
      <c r="N22" s="49" t="s">
        <v>14</v>
      </c>
      <c r="O22" s="46" t="s">
        <v>14</v>
      </c>
      <c r="P22" s="63" t="s">
        <v>14</v>
      </c>
    </row>
    <row r="23" spans="1:16" ht="31.5" x14ac:dyDescent="0.25">
      <c r="A23" s="108" t="s">
        <v>16</v>
      </c>
      <c r="B23" s="8" t="s">
        <v>103</v>
      </c>
      <c r="C23" s="8" t="s">
        <v>27</v>
      </c>
      <c r="D23" s="22" t="s">
        <v>37</v>
      </c>
      <c r="E23" s="10" t="s">
        <v>35</v>
      </c>
      <c r="F23" s="10" t="s">
        <v>54</v>
      </c>
      <c r="G23" s="10" t="s">
        <v>82</v>
      </c>
      <c r="H23" s="10" t="s">
        <v>36</v>
      </c>
      <c r="I23" s="50">
        <f>SUM(J23:O23)</f>
        <v>17.600000000000001</v>
      </c>
      <c r="J23" s="50">
        <v>7.6</v>
      </c>
      <c r="K23" s="50">
        <v>0</v>
      </c>
      <c r="L23" s="50">
        <v>0</v>
      </c>
      <c r="M23" s="50">
        <f>5-5</f>
        <v>0</v>
      </c>
      <c r="N23" s="50">
        <v>0</v>
      </c>
      <c r="O23" s="53">
        <v>10</v>
      </c>
      <c r="P23" s="71">
        <v>0</v>
      </c>
    </row>
    <row r="24" spans="1:16" ht="16.5" thickBot="1" x14ac:dyDescent="0.3">
      <c r="A24" s="109"/>
      <c r="B24" s="6" t="s">
        <v>34</v>
      </c>
      <c r="C24" s="6" t="s">
        <v>27</v>
      </c>
      <c r="D24" s="23" t="s">
        <v>37</v>
      </c>
      <c r="E24" s="11" t="s">
        <v>41</v>
      </c>
      <c r="F24" s="11" t="s">
        <v>56</v>
      </c>
      <c r="G24" s="11" t="s">
        <v>83</v>
      </c>
      <c r="H24" s="11" t="s">
        <v>38</v>
      </c>
      <c r="I24" s="51">
        <f>SUM(J24:O24)</f>
        <v>4008.48767</v>
      </c>
      <c r="J24" s="51">
        <v>0</v>
      </c>
      <c r="K24" s="51">
        <v>1047.5</v>
      </c>
      <c r="L24" s="51">
        <v>2955</v>
      </c>
      <c r="M24" s="51">
        <f>50-44.01233</f>
        <v>5.9876700000000014</v>
      </c>
      <c r="N24" s="51">
        <v>0</v>
      </c>
      <c r="O24" s="53">
        <v>0</v>
      </c>
      <c r="P24" s="71">
        <v>0</v>
      </c>
    </row>
    <row r="25" spans="1:16" ht="15.75" x14ac:dyDescent="0.25">
      <c r="A25" s="102" t="s">
        <v>19</v>
      </c>
      <c r="B25" s="105" t="s">
        <v>59</v>
      </c>
      <c r="C25" s="13" t="s">
        <v>11</v>
      </c>
      <c r="D25" s="26" t="s">
        <v>37</v>
      </c>
      <c r="E25" s="26"/>
      <c r="F25" s="26" t="s">
        <v>55</v>
      </c>
      <c r="G25" s="26" t="s">
        <v>86</v>
      </c>
      <c r="H25" s="27"/>
      <c r="I25" s="45">
        <f>SUM(J25:P25)</f>
        <v>130.654</v>
      </c>
      <c r="J25" s="45">
        <f t="shared" ref="J25:P25" si="3">J26</f>
        <v>52</v>
      </c>
      <c r="K25" s="45">
        <f t="shared" si="3"/>
        <v>3.8</v>
      </c>
      <c r="L25" s="45">
        <f t="shared" si="3"/>
        <v>14.853999999999999</v>
      </c>
      <c r="M25" s="45">
        <f t="shared" si="3"/>
        <v>20</v>
      </c>
      <c r="N25" s="45">
        <f t="shared" si="3"/>
        <v>0</v>
      </c>
      <c r="O25" s="67">
        <f t="shared" si="3"/>
        <v>20</v>
      </c>
      <c r="P25" s="72">
        <f t="shared" si="3"/>
        <v>20</v>
      </c>
    </row>
    <row r="26" spans="1:16" ht="31.5" x14ac:dyDescent="0.25">
      <c r="A26" s="103"/>
      <c r="B26" s="106"/>
      <c r="C26" s="29" t="s">
        <v>12</v>
      </c>
      <c r="D26" s="37"/>
      <c r="E26" s="37"/>
      <c r="F26" s="37"/>
      <c r="G26" s="37"/>
      <c r="H26" s="29"/>
      <c r="I26" s="47">
        <f>SUM(J26:P26)</f>
        <v>130.654</v>
      </c>
      <c r="J26" s="47">
        <v>52</v>
      </c>
      <c r="K26" s="47">
        <v>3.8</v>
      </c>
      <c r="L26" s="47">
        <v>14.853999999999999</v>
      </c>
      <c r="M26" s="47">
        <f>M28</f>
        <v>20</v>
      </c>
      <c r="N26" s="47">
        <f>N28</f>
        <v>0</v>
      </c>
      <c r="O26" s="46">
        <f>O28</f>
        <v>20</v>
      </c>
      <c r="P26" s="63">
        <f>P28</f>
        <v>20</v>
      </c>
    </row>
    <row r="27" spans="1:16" ht="32.25" thickBot="1" x14ac:dyDescent="0.3">
      <c r="A27" s="104"/>
      <c r="B27" s="107"/>
      <c r="C27" s="31" t="s">
        <v>13</v>
      </c>
      <c r="D27" s="38"/>
      <c r="E27" s="38"/>
      <c r="F27" s="38"/>
      <c r="G27" s="38"/>
      <c r="H27" s="39"/>
      <c r="I27" s="49" t="s">
        <v>14</v>
      </c>
      <c r="J27" s="49" t="s">
        <v>14</v>
      </c>
      <c r="K27" s="49" t="s">
        <v>14</v>
      </c>
      <c r="L27" s="49" t="s">
        <v>14</v>
      </c>
      <c r="M27" s="49" t="s">
        <v>14</v>
      </c>
      <c r="N27" s="49" t="s">
        <v>14</v>
      </c>
      <c r="O27" s="46" t="s">
        <v>14</v>
      </c>
      <c r="P27" s="63" t="s">
        <v>14</v>
      </c>
    </row>
    <row r="28" spans="1:16" ht="79.5" thickBot="1" x14ac:dyDescent="0.3">
      <c r="A28" s="94" t="s">
        <v>16</v>
      </c>
      <c r="B28" s="7" t="s">
        <v>95</v>
      </c>
      <c r="C28" s="7" t="s">
        <v>57</v>
      </c>
      <c r="D28" s="12" t="s">
        <v>37</v>
      </c>
      <c r="E28" s="12" t="s">
        <v>35</v>
      </c>
      <c r="F28" s="12" t="s">
        <v>60</v>
      </c>
      <c r="G28" s="12" t="s">
        <v>85</v>
      </c>
      <c r="H28" s="12" t="s">
        <v>36</v>
      </c>
      <c r="I28" s="52">
        <f>SUM(J28:P28)</f>
        <v>130.654</v>
      </c>
      <c r="J28" s="52">
        <v>52</v>
      </c>
      <c r="K28" s="52">
        <v>3.8</v>
      </c>
      <c r="L28" s="52">
        <v>14.853999999999999</v>
      </c>
      <c r="M28" s="52">
        <v>20</v>
      </c>
      <c r="N28" s="52">
        <v>0</v>
      </c>
      <c r="O28" s="53">
        <v>20</v>
      </c>
      <c r="P28" s="73">
        <v>20</v>
      </c>
    </row>
    <row r="29" spans="1:16" ht="15.75" x14ac:dyDescent="0.25">
      <c r="A29" s="102" t="s">
        <v>20</v>
      </c>
      <c r="B29" s="105" t="s">
        <v>61</v>
      </c>
      <c r="C29" s="13" t="s">
        <v>21</v>
      </c>
      <c r="D29" s="26" t="s">
        <v>39</v>
      </c>
      <c r="E29" s="26"/>
      <c r="F29" s="26" t="s">
        <v>62</v>
      </c>
      <c r="G29" s="26" t="s">
        <v>88</v>
      </c>
      <c r="H29" s="26"/>
      <c r="I29" s="45">
        <f>I33</f>
        <v>35543.385999999999</v>
      </c>
      <c r="J29" s="45">
        <f>J33</f>
        <v>5163.2929999999997</v>
      </c>
      <c r="K29" s="45">
        <f>K33</f>
        <v>4814.5559999999996</v>
      </c>
      <c r="L29" s="45">
        <f t="shared" ref="L29" si="4">L33</f>
        <v>4769.24</v>
      </c>
      <c r="M29" s="45">
        <f>M30</f>
        <v>4959.3670000000002</v>
      </c>
      <c r="N29" s="45">
        <f>N30</f>
        <v>5324.5839999999998</v>
      </c>
      <c r="O29" s="67">
        <f>O33+O32</f>
        <v>5517.69578</v>
      </c>
      <c r="P29" s="67">
        <f t="shared" ref="P29" si="5">P33+P32</f>
        <v>5198.0219999999999</v>
      </c>
    </row>
    <row r="30" spans="1:16" ht="73.5" customHeight="1" x14ac:dyDescent="0.25">
      <c r="A30" s="103"/>
      <c r="B30" s="106"/>
      <c r="C30" s="35" t="s">
        <v>40</v>
      </c>
      <c r="D30" s="36"/>
      <c r="E30" s="36"/>
      <c r="F30" s="36"/>
      <c r="G30" s="30"/>
      <c r="H30" s="30"/>
      <c r="I30" s="47">
        <f>SUM(J30:P30)</f>
        <v>35746.757779999993</v>
      </c>
      <c r="J30" s="46">
        <f t="shared" ref="J30:N30" si="6">J33</f>
        <v>5163.2929999999997</v>
      </c>
      <c r="K30" s="46">
        <f t="shared" si="6"/>
        <v>4814.5559999999996</v>
      </c>
      <c r="L30" s="46">
        <f t="shared" si="6"/>
        <v>4769.24</v>
      </c>
      <c r="M30" s="46">
        <f t="shared" si="6"/>
        <v>4959.3670000000002</v>
      </c>
      <c r="N30" s="46">
        <f t="shared" si="6"/>
        <v>5324.5839999999998</v>
      </c>
      <c r="O30" s="46">
        <f>O33+O32</f>
        <v>5517.69578</v>
      </c>
      <c r="P30" s="46">
        <f t="shared" ref="P30" si="7">P33+P32</f>
        <v>5198.0219999999999</v>
      </c>
    </row>
    <row r="31" spans="1:16" ht="30" customHeight="1" thickBot="1" x14ac:dyDescent="0.3">
      <c r="A31" s="104"/>
      <c r="B31" s="107"/>
      <c r="C31" s="31" t="s">
        <v>22</v>
      </c>
      <c r="D31" s="32"/>
      <c r="E31" s="32"/>
      <c r="F31" s="32"/>
      <c r="G31" s="32"/>
      <c r="H31" s="31"/>
      <c r="I31" s="49"/>
      <c r="J31" s="49"/>
      <c r="K31" s="49"/>
      <c r="L31" s="49"/>
      <c r="M31" s="49"/>
      <c r="N31" s="49"/>
      <c r="O31" s="48"/>
      <c r="P31" s="70"/>
    </row>
    <row r="32" spans="1:16" ht="95.25" thickBot="1" x14ac:dyDescent="0.3">
      <c r="A32" s="93" t="s">
        <v>23</v>
      </c>
      <c r="B32" s="7" t="s">
        <v>107</v>
      </c>
      <c r="C32" s="7" t="s">
        <v>64</v>
      </c>
      <c r="D32" s="12">
        <v>963</v>
      </c>
      <c r="E32" s="12" t="s">
        <v>41</v>
      </c>
      <c r="F32" s="12"/>
      <c r="G32" s="12" t="s">
        <v>109</v>
      </c>
      <c r="H32" s="12" t="s">
        <v>110</v>
      </c>
      <c r="I32" s="52"/>
      <c r="J32" s="52"/>
      <c r="K32" s="52"/>
      <c r="L32" s="52"/>
      <c r="M32" s="52"/>
      <c r="N32" s="52"/>
      <c r="O32" s="97">
        <v>203.37178</v>
      </c>
      <c r="P32" s="98"/>
    </row>
    <row r="33" spans="1:16" ht="32.25" thickBot="1" x14ac:dyDescent="0.3">
      <c r="A33" s="93" t="s">
        <v>23</v>
      </c>
      <c r="B33" s="7" t="s">
        <v>108</v>
      </c>
      <c r="C33" s="7" t="s">
        <v>64</v>
      </c>
      <c r="D33" s="12">
        <v>963</v>
      </c>
      <c r="E33" s="12" t="s">
        <v>41</v>
      </c>
      <c r="F33" s="12" t="s">
        <v>63</v>
      </c>
      <c r="G33" s="12" t="s">
        <v>87</v>
      </c>
      <c r="H33" s="12" t="s">
        <v>42</v>
      </c>
      <c r="I33" s="52">
        <f>SUM(J33:P33)</f>
        <v>35543.385999999999</v>
      </c>
      <c r="J33" s="52">
        <v>5163.2929999999997</v>
      </c>
      <c r="K33" s="52">
        <v>4814.5559999999996</v>
      </c>
      <c r="L33" s="52">
        <v>4769.24</v>
      </c>
      <c r="M33" s="52">
        <v>4959.3670000000002</v>
      </c>
      <c r="N33" s="52">
        <v>5324.5839999999998</v>
      </c>
      <c r="O33" s="62">
        <v>5314.3239999999996</v>
      </c>
      <c r="P33" s="74">
        <v>5198.0219999999999</v>
      </c>
    </row>
    <row r="34" spans="1:16" ht="15.75" x14ac:dyDescent="0.25">
      <c r="A34" s="102" t="s">
        <v>24</v>
      </c>
      <c r="B34" s="105" t="s">
        <v>65</v>
      </c>
      <c r="C34" s="13" t="s">
        <v>21</v>
      </c>
      <c r="D34" s="26" t="s">
        <v>43</v>
      </c>
      <c r="E34" s="26"/>
      <c r="F34" s="26" t="s">
        <v>66</v>
      </c>
      <c r="G34" s="26" t="s">
        <v>92</v>
      </c>
      <c r="H34" s="26"/>
      <c r="I34" s="45">
        <f>SUM(J34:P34)</f>
        <v>351980.03200000001</v>
      </c>
      <c r="J34" s="45">
        <f>J35</f>
        <v>68405.047999999995</v>
      </c>
      <c r="K34" s="45">
        <f t="shared" ref="K34:P34" si="8">K35</f>
        <v>47766.188999999998</v>
      </c>
      <c r="L34" s="45">
        <f t="shared" si="8"/>
        <v>55121.7</v>
      </c>
      <c r="M34" s="45">
        <f t="shared" si="8"/>
        <v>41771.68</v>
      </c>
      <c r="N34" s="45">
        <f t="shared" si="8"/>
        <v>50271.330999999998</v>
      </c>
      <c r="O34" s="58">
        <f t="shared" si="8"/>
        <v>49737.536</v>
      </c>
      <c r="P34" s="75">
        <f t="shared" si="8"/>
        <v>38906.548000000003</v>
      </c>
    </row>
    <row r="35" spans="1:16" ht="30.75" customHeight="1" x14ac:dyDescent="0.25">
      <c r="A35" s="103"/>
      <c r="B35" s="106"/>
      <c r="C35" s="29" t="s">
        <v>74</v>
      </c>
      <c r="D35" s="33"/>
      <c r="E35" s="34"/>
      <c r="F35" s="34"/>
      <c r="G35" s="34"/>
      <c r="H35" s="34"/>
      <c r="I35" s="46">
        <f>SUM(J35:P35)</f>
        <v>351980.03200000001</v>
      </c>
      <c r="J35" s="46">
        <f>J37+J38+J39</f>
        <v>68405.047999999995</v>
      </c>
      <c r="K35" s="46">
        <f>K37+K38+K39</f>
        <v>47766.188999999998</v>
      </c>
      <c r="L35" s="46">
        <f>L37+L38+L39</f>
        <v>55121.7</v>
      </c>
      <c r="M35" s="46">
        <f>SUM(M37:M40)</f>
        <v>41771.68</v>
      </c>
      <c r="N35" s="63">
        <f>SUM(N37:N40)</f>
        <v>50271.330999999998</v>
      </c>
      <c r="O35" s="63">
        <f>SUM(O37:O40)</f>
        <v>49737.536</v>
      </c>
      <c r="P35" s="63">
        <f>SUM(P37:P40)</f>
        <v>38906.548000000003</v>
      </c>
    </row>
    <row r="36" spans="1:16" ht="16.5" thickBot="1" x14ac:dyDescent="0.3">
      <c r="A36" s="104"/>
      <c r="B36" s="107"/>
      <c r="C36" s="31" t="s">
        <v>22</v>
      </c>
      <c r="D36" s="32"/>
      <c r="E36" s="32"/>
      <c r="F36" s="32"/>
      <c r="G36" s="32"/>
      <c r="H36" s="32"/>
      <c r="I36" s="49"/>
      <c r="J36" s="49"/>
      <c r="K36" s="49"/>
      <c r="L36" s="49"/>
      <c r="M36" s="49"/>
      <c r="N36" s="49"/>
      <c r="O36" s="59"/>
      <c r="P36" s="76"/>
    </row>
    <row r="37" spans="1:16" ht="15.75" x14ac:dyDescent="0.25">
      <c r="A37" s="99" t="s">
        <v>25</v>
      </c>
      <c r="B37" s="8" t="s">
        <v>98</v>
      </c>
      <c r="C37" s="99" t="s">
        <v>26</v>
      </c>
      <c r="D37" s="10" t="s">
        <v>43</v>
      </c>
      <c r="E37" s="10" t="s">
        <v>45</v>
      </c>
      <c r="F37" s="10" t="s">
        <v>67</v>
      </c>
      <c r="G37" s="10" t="s">
        <v>90</v>
      </c>
      <c r="H37" s="10" t="s">
        <v>44</v>
      </c>
      <c r="I37" s="50">
        <f>J37+K37+L37+M37+N37+O37+P37</f>
        <v>243857.78000000003</v>
      </c>
      <c r="J37" s="50">
        <v>58636.563999999998</v>
      </c>
      <c r="K37" s="50">
        <v>37372.307999999997</v>
      </c>
      <c r="L37" s="50">
        <v>44314.086000000003</v>
      </c>
      <c r="M37" s="50">
        <v>20922.007000000001</v>
      </c>
      <c r="N37" s="50">
        <v>29002.127</v>
      </c>
      <c r="O37" s="60">
        <v>29646.687999999998</v>
      </c>
      <c r="P37" s="77">
        <v>23964</v>
      </c>
    </row>
    <row r="38" spans="1:16" ht="15.75" x14ac:dyDescent="0.25">
      <c r="A38" s="100"/>
      <c r="B38" s="5" t="s">
        <v>97</v>
      </c>
      <c r="C38" s="100"/>
      <c r="D38" s="15" t="s">
        <v>43</v>
      </c>
      <c r="E38" s="15" t="s">
        <v>46</v>
      </c>
      <c r="F38" s="15" t="s">
        <v>69</v>
      </c>
      <c r="G38" s="15" t="s">
        <v>91</v>
      </c>
      <c r="H38" s="15" t="s">
        <v>42</v>
      </c>
      <c r="I38" s="53">
        <f>SUM(J38:P38)</f>
        <v>74686.128000000012</v>
      </c>
      <c r="J38" s="54">
        <v>9115.2839999999997</v>
      </c>
      <c r="K38" s="54">
        <v>9740.6810000000005</v>
      </c>
      <c r="L38" s="54">
        <v>10154.414000000001</v>
      </c>
      <c r="M38" s="54">
        <v>10383.349</v>
      </c>
      <c r="N38" s="54">
        <v>11716.504000000001</v>
      </c>
      <c r="O38" s="64">
        <v>11817.948</v>
      </c>
      <c r="P38" s="78">
        <v>11757.948</v>
      </c>
    </row>
    <row r="39" spans="1:16" ht="48" thickBot="1" x14ac:dyDescent="0.3">
      <c r="A39" s="100"/>
      <c r="B39" s="6" t="s">
        <v>96</v>
      </c>
      <c r="C39" s="100"/>
      <c r="D39" s="16">
        <v>992</v>
      </c>
      <c r="E39" s="28">
        <v>1401</v>
      </c>
      <c r="F39" s="28" t="s">
        <v>68</v>
      </c>
      <c r="G39" s="28" t="s">
        <v>89</v>
      </c>
      <c r="H39" s="28">
        <v>500</v>
      </c>
      <c r="I39" s="53">
        <f>SUM(J39:P39)</f>
        <v>4381.3</v>
      </c>
      <c r="J39" s="54">
        <v>653.20000000000005</v>
      </c>
      <c r="K39" s="54">
        <v>653.20000000000005</v>
      </c>
      <c r="L39" s="54">
        <v>653.20000000000005</v>
      </c>
      <c r="M39" s="54">
        <v>632.5</v>
      </c>
      <c r="N39" s="54">
        <v>612.70000000000005</v>
      </c>
      <c r="O39" s="64">
        <v>595.9</v>
      </c>
      <c r="P39" s="79">
        <v>580.6</v>
      </c>
    </row>
    <row r="40" spans="1:16" ht="32.25" thickBot="1" x14ac:dyDescent="0.3">
      <c r="A40" s="101"/>
      <c r="B40" s="6" t="s">
        <v>105</v>
      </c>
      <c r="C40" s="101"/>
      <c r="D40" s="1">
        <v>992</v>
      </c>
      <c r="E40" s="1">
        <v>1401</v>
      </c>
      <c r="F40" s="1"/>
      <c r="G40" s="1" t="s">
        <v>104</v>
      </c>
      <c r="H40" s="1">
        <v>500</v>
      </c>
      <c r="I40" s="53">
        <f>SUM(J40:P40)</f>
        <v>29054.824000000001</v>
      </c>
      <c r="J40" s="55">
        <v>0</v>
      </c>
      <c r="K40" s="55">
        <v>0</v>
      </c>
      <c r="L40" s="55">
        <v>0</v>
      </c>
      <c r="M40" s="55">
        <v>9833.8240000000005</v>
      </c>
      <c r="N40" s="55">
        <v>8940</v>
      </c>
      <c r="O40" s="65">
        <v>7677</v>
      </c>
      <c r="P40" s="80">
        <v>2604</v>
      </c>
    </row>
    <row r="41" spans="1:16" ht="15.75" x14ac:dyDescent="0.25">
      <c r="A41" s="102" t="s">
        <v>29</v>
      </c>
      <c r="B41" s="105" t="s">
        <v>70</v>
      </c>
      <c r="C41" s="13" t="s">
        <v>21</v>
      </c>
      <c r="D41" s="26" t="s">
        <v>37</v>
      </c>
      <c r="E41" s="26"/>
      <c r="F41" s="26" t="s">
        <v>71</v>
      </c>
      <c r="G41" s="26" t="s">
        <v>94</v>
      </c>
      <c r="H41" s="27"/>
      <c r="I41" s="44">
        <f>SUM(J41:P41)</f>
        <v>215765.008</v>
      </c>
      <c r="J41" s="45">
        <f>J44</f>
        <v>24982.33</v>
      </c>
      <c r="K41" s="45">
        <f>K44</f>
        <v>29366.63</v>
      </c>
      <c r="L41" s="45">
        <f t="shared" ref="L41:P41" si="9">L44</f>
        <v>28046.802</v>
      </c>
      <c r="M41" s="45">
        <f t="shared" si="9"/>
        <v>28423.813999999998</v>
      </c>
      <c r="N41" s="45">
        <f t="shared" si="9"/>
        <v>34253.144</v>
      </c>
      <c r="O41" s="58">
        <f t="shared" si="9"/>
        <v>35887.894</v>
      </c>
      <c r="P41" s="81">
        <f t="shared" si="9"/>
        <v>34804.394</v>
      </c>
    </row>
    <row r="42" spans="1:16" ht="28.5" customHeight="1" x14ac:dyDescent="0.25">
      <c r="A42" s="103"/>
      <c r="B42" s="106"/>
      <c r="C42" s="29" t="s">
        <v>73</v>
      </c>
      <c r="D42" s="30"/>
      <c r="E42" s="30"/>
      <c r="F42" s="30"/>
      <c r="G42" s="30"/>
      <c r="H42" s="30"/>
      <c r="I42" s="46">
        <f>SUM(J42:P42)</f>
        <v>215765.008</v>
      </c>
      <c r="J42" s="46">
        <f t="shared" ref="J42:P42" si="10">J44</f>
        <v>24982.33</v>
      </c>
      <c r="K42" s="46">
        <f t="shared" si="10"/>
        <v>29366.63</v>
      </c>
      <c r="L42" s="46">
        <f t="shared" si="10"/>
        <v>28046.802</v>
      </c>
      <c r="M42" s="46">
        <f t="shared" si="10"/>
        <v>28423.813999999998</v>
      </c>
      <c r="N42" s="46">
        <f t="shared" si="10"/>
        <v>34253.144</v>
      </c>
      <c r="O42" s="63">
        <f t="shared" si="10"/>
        <v>35887.894</v>
      </c>
      <c r="P42" s="63">
        <f t="shared" si="10"/>
        <v>34804.394</v>
      </c>
    </row>
    <row r="43" spans="1:16" ht="16.5" thickBot="1" x14ac:dyDescent="0.3">
      <c r="A43" s="104"/>
      <c r="B43" s="107"/>
      <c r="C43" s="31" t="s">
        <v>22</v>
      </c>
      <c r="D43" s="32"/>
      <c r="E43" s="32"/>
      <c r="F43" s="32"/>
      <c r="G43" s="32"/>
      <c r="H43" s="31"/>
      <c r="I43" s="49"/>
      <c r="J43" s="49"/>
      <c r="K43" s="49"/>
      <c r="L43" s="49"/>
      <c r="M43" s="49"/>
      <c r="N43" s="49"/>
      <c r="O43" s="59"/>
      <c r="P43" s="82"/>
    </row>
    <row r="44" spans="1:16" ht="38.25" customHeight="1" thickBot="1" x14ac:dyDescent="0.3">
      <c r="A44" s="94" t="s">
        <v>28</v>
      </c>
      <c r="B44" s="7" t="s">
        <v>99</v>
      </c>
      <c r="C44" s="7" t="s">
        <v>30</v>
      </c>
      <c r="D44" s="12">
        <v>923</v>
      </c>
      <c r="E44" s="12" t="s">
        <v>35</v>
      </c>
      <c r="F44" s="12" t="s">
        <v>72</v>
      </c>
      <c r="G44" s="24" t="s">
        <v>93</v>
      </c>
      <c r="H44" s="25" t="s">
        <v>42</v>
      </c>
      <c r="I44" s="56">
        <f>SUM(J44:P44)</f>
        <v>215765.008</v>
      </c>
      <c r="J44" s="57">
        <v>24982.33</v>
      </c>
      <c r="K44" s="57">
        <v>29366.63</v>
      </c>
      <c r="L44" s="57">
        <v>28046.802</v>
      </c>
      <c r="M44" s="57">
        <v>28423.813999999998</v>
      </c>
      <c r="N44" s="57">
        <v>34253.144</v>
      </c>
      <c r="O44" s="66">
        <v>35887.894</v>
      </c>
      <c r="P44" s="83">
        <v>34804.394</v>
      </c>
    </row>
  </sheetData>
  <mergeCells count="33">
    <mergeCell ref="J11:P11"/>
    <mergeCell ref="F13:G13"/>
    <mergeCell ref="A1:N1"/>
    <mergeCell ref="A2:N2"/>
    <mergeCell ref="A3:N3"/>
    <mergeCell ref="A5:L5"/>
    <mergeCell ref="A6:L6"/>
    <mergeCell ref="A10:A12"/>
    <mergeCell ref="B10:B12"/>
    <mergeCell ref="C10:C12"/>
    <mergeCell ref="D10:H10"/>
    <mergeCell ref="I10:P10"/>
    <mergeCell ref="A7:P9"/>
    <mergeCell ref="A23:A24"/>
    <mergeCell ref="D11:D12"/>
    <mergeCell ref="F11:G11"/>
    <mergeCell ref="H11:H12"/>
    <mergeCell ref="I11:I12"/>
    <mergeCell ref="A15:A17"/>
    <mergeCell ref="B15:B17"/>
    <mergeCell ref="A18:A19"/>
    <mergeCell ref="A20:A22"/>
    <mergeCell ref="B20:B22"/>
    <mergeCell ref="A37:A40"/>
    <mergeCell ref="C37:C40"/>
    <mergeCell ref="A41:A43"/>
    <mergeCell ref="B41:B43"/>
    <mergeCell ref="A25:A27"/>
    <mergeCell ref="B25:B27"/>
    <mergeCell ref="A29:A31"/>
    <mergeCell ref="B29:B31"/>
    <mergeCell ref="A34:A36"/>
    <mergeCell ref="B34:B36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370 от 19.08.2019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2019-09-02T08:32:09Z</cp:lastPrinted>
  <dcterms:created xsi:type="dcterms:W3CDTF">2014-08-04T11:56:29Z</dcterms:created>
  <dcterms:modified xsi:type="dcterms:W3CDTF">2019-10-01T08:24:48Z</dcterms:modified>
</cp:coreProperties>
</file>