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150" windowWidth="16890" windowHeight="12720" activeTab="3"/>
  </bookViews>
  <sheets>
    <sheet name="Доходы" sheetId="2" r:id="rId1"/>
    <sheet name="Расходы" sheetId="3" r:id="rId2"/>
    <sheet name="Источники" sheetId="4" r:id="rId3"/>
    <sheet name="Сведения" sheetId="5" r:id="rId4"/>
  </sheets>
  <calcPr calcId="145621"/>
</workbook>
</file>

<file path=xl/calcChain.xml><?xml version="1.0" encoding="utf-8"?>
<calcChain xmlns="http://schemas.openxmlformats.org/spreadsheetml/2006/main">
  <c r="A4" i="5" l="1"/>
  <c r="B4" i="4"/>
  <c r="B4" i="3"/>
  <c r="C10" i="5"/>
  <c r="B10" i="5"/>
  <c r="E18" i="4"/>
  <c r="D18" i="4"/>
  <c r="E11" i="3"/>
  <c r="E12" i="3"/>
  <c r="E13" i="3"/>
  <c r="E14" i="3"/>
  <c r="E15" i="3"/>
  <c r="E16" i="3"/>
  <c r="E19" i="3"/>
  <c r="E20" i="3"/>
  <c r="E21" i="3"/>
  <c r="E22" i="3"/>
  <c r="E23" i="3"/>
  <c r="E24" i="3"/>
  <c r="E25" i="3"/>
  <c r="E26" i="3"/>
  <c r="E30" i="3"/>
  <c r="E31" i="3"/>
  <c r="E32" i="3"/>
  <c r="E33" i="3"/>
  <c r="E36" i="3"/>
  <c r="E37" i="3"/>
  <c r="E40" i="3"/>
  <c r="E41" i="3"/>
  <c r="E42" i="3"/>
  <c r="E43" i="3"/>
  <c r="E44" i="3"/>
  <c r="E45" i="3"/>
  <c r="E50" i="3"/>
  <c r="E51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4" i="3"/>
  <c r="E75" i="3"/>
  <c r="E76" i="3"/>
  <c r="E77" i="3"/>
  <c r="E78" i="3"/>
  <c r="E79" i="3"/>
  <c r="E80" i="3"/>
  <c r="E81" i="3"/>
  <c r="E82" i="3"/>
  <c r="E83" i="3"/>
  <c r="E84" i="3"/>
  <c r="E89" i="3"/>
  <c r="E90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50" i="3"/>
  <c r="E251" i="3"/>
  <c r="E252" i="3"/>
  <c r="E253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10" i="3"/>
  <c r="D561" i="3"/>
  <c r="D545" i="3" s="1"/>
  <c r="D544" i="3" s="1"/>
  <c r="D10" i="3" s="1"/>
  <c r="D581" i="3"/>
  <c r="D557" i="3"/>
  <c r="D230" i="3"/>
  <c r="D247" i="3"/>
  <c r="D82" i="3"/>
  <c r="D59" i="3" s="1"/>
  <c r="D40" i="3"/>
  <c r="D31" i="3" s="1"/>
  <c r="D30" i="3" s="1"/>
  <c r="E10" i="2" l="1"/>
  <c r="C534" i="3" l="1"/>
  <c r="C533" i="3" s="1"/>
  <c r="C522" i="3"/>
  <c r="C488" i="3"/>
  <c r="C452" i="3"/>
  <c r="C440" i="3"/>
  <c r="C429" i="3"/>
  <c r="C422" i="3"/>
  <c r="C421" i="3" s="1"/>
  <c r="C413" i="3"/>
  <c r="C412" i="3" s="1"/>
  <c r="C392" i="3"/>
  <c r="C383" i="3"/>
  <c r="C375" i="3"/>
  <c r="C364" i="3"/>
  <c r="C360" i="3" s="1"/>
  <c r="C353" i="3"/>
  <c r="C348" i="3"/>
  <c r="C339" i="3"/>
  <c r="C331" i="3"/>
  <c r="C325" i="3"/>
  <c r="C320" i="3"/>
  <c r="C312" i="3"/>
  <c r="C305" i="3"/>
  <c r="C298" i="3"/>
  <c r="C297" i="3" s="1"/>
  <c r="C288" i="3"/>
  <c r="C287" i="3" s="1"/>
  <c r="C282" i="3"/>
  <c r="C267" i="3"/>
  <c r="C242" i="3"/>
  <c r="C231" i="3"/>
  <c r="C223" i="3"/>
  <c r="C220" i="3"/>
  <c r="C217" i="3"/>
  <c r="C214" i="3"/>
  <c r="C206" i="3"/>
  <c r="C203" i="3"/>
  <c r="C200" i="3"/>
  <c r="C183" i="3"/>
  <c r="C176" i="3"/>
  <c r="C163" i="3"/>
  <c r="C158" i="3"/>
  <c r="C154" i="3"/>
  <c r="C147" i="3"/>
  <c r="C134" i="3"/>
  <c r="C113" i="3"/>
  <c r="C98" i="3"/>
  <c r="C82" i="3"/>
  <c r="C60" i="3"/>
  <c r="C57" i="3"/>
  <c r="C56" i="3" s="1"/>
  <c r="C12" i="3"/>
  <c r="C11" i="3" s="1"/>
  <c r="C583" i="3"/>
  <c r="C581" i="3" s="1"/>
  <c r="C564" i="3"/>
  <c r="C563" i="3" s="1"/>
  <c r="C562" i="3"/>
  <c r="C561" i="3" s="1"/>
  <c r="C558" i="3"/>
  <c r="C557" i="3" s="1"/>
  <c r="C281" i="3"/>
  <c r="C280" i="3" s="1"/>
  <c r="C274" i="3" s="1"/>
  <c r="C260" i="3" s="1"/>
  <c r="C252" i="3"/>
  <c r="C251" i="3"/>
  <c r="C250" i="3" s="1"/>
  <c r="C247" i="3" s="1"/>
  <c r="C41" i="3"/>
  <c r="C40" i="3" s="1"/>
  <c r="C31" i="3" s="1"/>
  <c r="C545" i="3" l="1"/>
  <c r="C544" i="3" s="1"/>
  <c r="C59" i="3"/>
  <c r="C157" i="3"/>
  <c r="C382" i="3"/>
  <c r="C30" i="3"/>
  <c r="C304" i="3"/>
  <c r="C319" i="3"/>
  <c r="C330" i="3"/>
  <c r="C97" i="3"/>
  <c r="C213" i="3"/>
  <c r="C230" i="3"/>
  <c r="D54" i="2"/>
  <c r="D53" i="2" s="1"/>
  <c r="C54" i="2"/>
  <c r="C53" i="2" s="1"/>
  <c r="C10" i="2" s="1"/>
  <c r="E59" i="2"/>
  <c r="D59" i="2"/>
  <c r="C59" i="2"/>
  <c r="C10" i="3" l="1"/>
  <c r="D24" i="2" l="1"/>
  <c r="C24" i="2"/>
  <c r="E26" i="2"/>
  <c r="D61" i="2"/>
  <c r="E35" i="2"/>
  <c r="D30" i="2"/>
  <c r="D21" i="2"/>
  <c r="D12" i="2" l="1"/>
  <c r="D50" i="2"/>
  <c r="C50" i="2"/>
  <c r="E52" i="2"/>
  <c r="C12" i="2"/>
  <c r="D14" i="2"/>
  <c r="C14" i="2"/>
  <c r="C21" i="2"/>
  <c r="E22" i="2"/>
  <c r="D38" i="2"/>
  <c r="C38" i="2"/>
  <c r="E45" i="2"/>
  <c r="E50" i="2" l="1"/>
  <c r="D63" i="2" l="1"/>
  <c r="C63" i="2"/>
  <c r="C61" i="2"/>
  <c r="E42" i="2"/>
  <c r="D34" i="2"/>
  <c r="C34" i="2"/>
  <c r="D32" i="2"/>
  <c r="C32" i="2"/>
  <c r="C30" i="2"/>
  <c r="D27" i="2"/>
  <c r="C27" i="2"/>
  <c r="D16" i="2"/>
  <c r="C16" i="2"/>
  <c r="D11" i="2" l="1"/>
  <c r="C11" i="2"/>
  <c r="E60" i="2"/>
  <c r="E57" i="2"/>
  <c r="E56" i="2"/>
  <c r="E55" i="2"/>
  <c r="E54" i="2"/>
  <c r="E49" i="2"/>
  <c r="E48" i="2"/>
  <c r="E47" i="2"/>
  <c r="E46" i="2"/>
  <c r="E44" i="2"/>
  <c r="E43" i="2"/>
  <c r="E41" i="2"/>
  <c r="E40" i="2"/>
  <c r="E39" i="2"/>
  <c r="E38" i="2"/>
  <c r="E37" i="2"/>
  <c r="E34" i="2"/>
  <c r="E33" i="2"/>
  <c r="E32" i="2"/>
  <c r="E31" i="2"/>
  <c r="E30" i="2"/>
  <c r="E29" i="2"/>
  <c r="E28" i="2"/>
  <c r="E27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F18" i="4" l="1"/>
  <c r="D17" i="4"/>
  <c r="D11" i="4" s="1"/>
  <c r="E53" i="2"/>
  <c r="D10" i="2"/>
  <c r="E17" i="4" s="1"/>
  <c r="E11" i="2"/>
  <c r="B22" i="5"/>
  <c r="B34" i="5" s="1"/>
  <c r="B36" i="5" s="1"/>
  <c r="C22" i="5"/>
  <c r="C34" i="5" s="1"/>
  <c r="C35" i="5" s="1"/>
  <c r="E11" i="4" l="1"/>
  <c r="F11" i="4" s="1"/>
  <c r="F17" i="4"/>
  <c r="B35" i="5"/>
  <c r="C36" i="5"/>
</calcChain>
</file>

<file path=xl/sharedStrings.xml><?xml version="1.0" encoding="utf-8"?>
<sst xmlns="http://schemas.openxmlformats.org/spreadsheetml/2006/main" count="1370" uniqueCount="840">
  <si>
    <t>Единица измерения руб.</t>
  </si>
  <si>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</si>
  <si>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</si>
  <si>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</si>
  <si>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</si>
  <si>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</si>
  <si>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</si>
  <si>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</si>
  <si>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</si>
  <si>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</si>
  <si>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</si>
  <si>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</si>
  <si>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</si>
  <si>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</si>
  <si>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</si>
  <si>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</si>
  <si>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</si>
  <si>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</si>
  <si>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</si>
  <si>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</si>
  <si>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</si>
  <si>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</si>
  <si>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</si>
  <si>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</si>
  <si>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</si>
  <si>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</si>
  <si>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</si>
  <si>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</si>
  <si>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</si>
  <si>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</si>
  <si>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</si>
  <si>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</si>
  <si>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</si>
  <si>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</si>
  <si>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</si>
  <si>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</si>
  <si>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</si>
  <si>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</si>
  <si>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</si>
  <si>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</si>
  <si>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</si>
  <si>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</si>
  <si>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</si>
  <si>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</si>
  <si>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</si>
  <si>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</si>
  <si>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</si>
  <si>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</si>
  <si>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</si>
  <si>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</si>
  <si>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</si>
  <si>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</si>
  <si>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1 16 00 000 00 0000 000</t>
  </si>
  <si>
    <t>ШТРАФЫ, САНКЦИИ, ВОЗМЕЩЕНИЕ УЩЕРБА</t>
  </si>
  <si>
    <t>1 16 03 000 00 0000 140</t>
  </si>
  <si>
    <t>Денежные взыскания (штрафы) за нарушение законодательства о налогах и сборах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</si>
  <si>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</si>
  <si>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</si>
  <si>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1 16 25 000 00 0000 140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</si>
  <si>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</si>
  <si>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1 16 28 000 01 0000 140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</si>
  <si>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</si>
  <si>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1 16 30 000 01 0000 140</t>
  </si>
  <si>
    <t>Денежные взыскания (штрафы) за правонарушения в области дорожного движения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</si>
  <si>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</si>
  <si>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</si>
  <si>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1 16 35 000 00 0000 140</t>
  </si>
  <si>
    <t>Суммы по искам о возмещении вреда, причиненного окружающей среде</t>
  </si>
  <si>
    <t>1 16 43 000 01 0000 140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</si>
  <si>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</si>
  <si>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1 16 90 000 00 0000 140</t>
  </si>
  <si>
    <t>Прочие поступления от денежных взысканий (штрафов) и иных сумм в возмещение ущерба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</si>
  <si>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</si>
  <si>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</si>
  <si>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</si>
  <si>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</si>
  <si>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</si>
  <si>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</si>
  <si>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</si>
  <si>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</si>
  <si>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</si>
  <si>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</si>
  <si>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</si>
  <si>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</si>
  <si>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</si>
  <si>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</si>
  <si>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</si>
  <si>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Постановлению администрации</t>
  </si>
  <si>
    <t>МР "Княжпогостский"</t>
  </si>
  <si>
    <t>Процент исполнения</t>
  </si>
  <si>
    <t>КЦСР</t>
  </si>
  <si>
    <t>Наименование КЦСР</t>
  </si>
  <si>
    <t>"Развитие экономики в Княжпогостском районе"</t>
  </si>
  <si>
    <t>«Развитие лесного хозяйства на территории муниципального района «Княжпогостский»</t>
  </si>
  <si>
    <t>Муниципальная программа "Развитие дорожной и транспортной системы в Княжпогостском районе"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</si>
  <si>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</si>
  <si>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Содержание автомобильных дорог общего пользования местного значения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</si>
  <si>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</si>
  <si>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</si>
  <si>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</si>
  <si>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"Создание условий для обеспечения населения доступным и комфортным жильем"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</si>
  <si>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</si>
  <si>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</si>
  <si>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</si>
  <si>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Снос аварийных домов</t>
  </si>
  <si>
    <t>Приобретение, строительство муниципального жилищного фонда</t>
  </si>
  <si>
    <t>Подпрограмма "Обеспечение населения качественными жилищно-коммунальными услугами"</t>
  </si>
  <si>
    <t>Оплата коммунальных услуг по муниципальному жилищному фонду</t>
  </si>
  <si>
    <t>Модернизация и ремонт коммунальных систем инженерной инфраструктуры и другого имущества</t>
  </si>
  <si>
    <t>Содержание объектов муниципальной собственности</t>
  </si>
  <si>
    <t>Субсидии на поддержку муниципальных программ формирования современной городской среды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</si>
  <si>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</si>
  <si>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</si>
  <si>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</si>
  <si>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</si>
  <si>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</si>
  <si>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</si>
  <si>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</si>
  <si>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</si>
  <si>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</si>
  <si>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Выполнение противопожарных мероприятий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</si>
  <si>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</si>
  <si>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Подпрограмма "Дети и молодежь Княжпогостского района"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</si>
  <si>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</si>
  <si>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Содействие трудоустройству и временной занятости молодежи</t>
  </si>
  <si>
    <t>Подпрограмма "Организация оздоровления и отдыха детей Княжпогостского района"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</si>
  <si>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</si>
  <si>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</si>
  <si>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</si>
  <si>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</si>
  <si>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</si>
  <si>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</si>
  <si>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</si>
  <si>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</si>
  <si>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</si>
  <si>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Выполнение муниципального задания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</si>
  <si>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</si>
  <si>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</si>
  <si>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</si>
  <si>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</si>
  <si>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</si>
  <si>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</si>
  <si>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</si>
  <si>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</si>
  <si>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</si>
  <si>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</si>
  <si>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</si>
  <si>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</si>
  <si>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</si>
  <si>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</si>
  <si>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</si>
  <si>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</si>
  <si>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</si>
  <si>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Муниципальная программа "Развитие муниципального управления в муниципальном районе "Княжпогостский"</t>
  </si>
  <si>
    <t>Управление муниципальным имуществом муниципального района "Княжпогостский"</t>
  </si>
  <si>
    <t>Руководство и управление в сфере реализации подпрограммы</t>
  </si>
  <si>
    <t>Подпрограмма "Управление муниципальнымы финансами"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</si>
  <si>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</si>
  <si>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</si>
  <si>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</si>
  <si>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</si>
  <si>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</si>
  <si>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</si>
  <si>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</si>
  <si>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</si>
  <si>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</si>
  <si>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Подпрограмма "Безопасность населения"</t>
  </si>
  <si>
    <t>Антитеррористическая пропаганда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</si>
  <si>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</si>
  <si>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</si>
  <si>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</si>
  <si>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</si>
  <si>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</si>
  <si>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Оформление ветеранам подписки на периодические печатные издания</t>
  </si>
  <si>
    <t>Непрограммные мероприятия</t>
  </si>
  <si>
    <t>Непрограммные расходы</t>
  </si>
  <si>
    <t>Расходы в целях обеспечения выполнения функций органов местного самоуправления (руководитель администрации)</t>
  </si>
  <si>
    <t>Руководитель контрольно-счетной палаты</t>
  </si>
  <si>
    <t>Субвенции на 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</si>
  <si>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</si>
  <si>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по государственной регистрации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</si>
  <si>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</si>
  <si>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</si>
  <si>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</si>
  <si>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</si>
  <si>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</si>
  <si>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</si>
  <si>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Выполнение других обязательств государства</t>
  </si>
  <si>
    <t>Приложение 2</t>
  </si>
  <si>
    <t>Наименование 
показателя</t>
  </si>
  <si>
    <t>Код стро-ки</t>
  </si>
  <si>
    <t>Код источника по бюджетной классификации</t>
  </si>
  <si>
    <t>1</t>
  </si>
  <si>
    <t>2</t>
  </si>
  <si>
    <t>3</t>
  </si>
  <si>
    <t>Источники финансирования дефицита бюджетов - всего</t>
  </si>
  <si>
    <t>500</t>
  </si>
  <si>
    <t>х</t>
  </si>
  <si>
    <t>-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</si>
  <si>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</si>
  <si>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</si>
  <si>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</si>
  <si>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</si>
  <si>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</si>
  <si>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</si>
  <si>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</si>
  <si>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</si>
  <si>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</si>
  <si>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</si>
  <si>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</si>
  <si>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</si>
  <si>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3</t>
  </si>
  <si>
    <t>4</t>
  </si>
  <si>
    <t>5</t>
  </si>
  <si>
    <t>6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</si>
  <si>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</si>
  <si>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</si>
  <si>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</si>
  <si>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</si>
  <si>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</si>
  <si>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</si>
  <si>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</si>
  <si>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</si>
  <si>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</si>
  <si>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</si>
  <si>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</si>
  <si>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</si>
  <si>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</si>
  <si>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</si>
  <si>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</si>
  <si>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</si>
  <si>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</si>
  <si>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</si>
  <si>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Приложение 4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</si>
  <si>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</si>
  <si>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</si>
  <si>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</si>
  <si>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</si>
  <si>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 xml:space="preserve">                         в т.ч. из бюджетов поселений на осуществление переданных полномочий</t>
  </si>
  <si>
    <t xml:space="preserve">                 Возврат остатков</t>
  </si>
  <si>
    <t>Фактические затраты на их содержание, тыс. руб.</t>
  </si>
  <si>
    <t>Численность муниципальных служащих, чел.</t>
  </si>
  <si>
    <t xml:space="preserve">Численность работников бюджетных учреждений, чел. </t>
  </si>
  <si>
    <t>Справочно:</t>
  </si>
  <si>
    <t>1 16 32 000 10 0000 140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</si>
  <si>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</si>
  <si>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1 06 01 000 00 0000 110</t>
  </si>
  <si>
    <t>Налог на имущество физических лиц</t>
  </si>
  <si>
    <t>1 17 00 000 00 0000 000</t>
  </si>
  <si>
    <t>1 17 01 000 00 0000 180</t>
  </si>
  <si>
    <t>ПРОЧИЕ НЕНАЛОГОВЫЕ ДОХОДЫ</t>
  </si>
  <si>
    <t>Невыясненные поступления</t>
  </si>
  <si>
    <t>1 17 05 000 00 0000 180</t>
  </si>
  <si>
    <t>Прочие неналоговые доходы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</si>
  <si>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</si>
  <si>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Приведение в нормативное состояние водоисточников, необходимых для противопожарных мероприятий</t>
  </si>
  <si>
    <t>Очиста пожарных водоемов</t>
  </si>
  <si>
    <t>Безопасность населения в административных зданиях</t>
  </si>
  <si>
    <t>Техническое обслуживание пожарной сигнализации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</si>
  <si>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</si>
  <si>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Создание условий для обеспечения качественными жилищно-коммунальными услугами населения</t>
  </si>
  <si>
    <t>Отчисление региональному оператору на капитальный ремонт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</si>
  <si>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 территории</t>
  </si>
  <si>
    <t>Расходы по содержанию уличного освещения</t>
  </si>
  <si>
    <t>Расходы на содержание уличного освещения</t>
  </si>
  <si>
    <t>Содержание улично-дорожной сети</t>
  </si>
  <si>
    <t>Муниципальная программа "Развитие жилищно-коммунального хозяйства и благоустройства сельского поселения "Иоссер"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</si>
  <si>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</si>
  <si>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Благоустройство территории</t>
  </si>
  <si>
    <t>Подпрограмма "Создание условий для обеспечения качественными жилищно-коммунальными услугами населения сельского поселения</t>
  </si>
  <si>
    <t>Расходы на содержание бани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</si>
  <si>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</si>
  <si>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Подпрограмма "Создание условий для обеспечения качественными жилищно-коммунальными услугами населения"</t>
  </si>
  <si>
    <t>Муниципальная программа "Пожарная безопасность в населенных пунктах на территории СП "Тракт"</t>
  </si>
  <si>
    <t>Подпрограмма "Безопасность населения в административных зданиях"</t>
  </si>
  <si>
    <t>МП "Развитие жилищно-коммунального хозяйства и повышение степени благоустройства сельского поселения "Шошка"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</si>
  <si>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</t>
  </si>
  <si>
    <t>Формирование фонда капитального ремонта и организация проведения капитального ремонта</t>
  </si>
  <si>
    <t>МП "Пожарная безопасность в населенных пунктах на территории сельского поселения "Шошка"</t>
  </si>
  <si>
    <t>Техническое обслуживание автоматической пожарной сигнализации</t>
  </si>
  <si>
    <t>Противопожарные мероприятия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</si>
  <si>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</si>
  <si>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</si>
  <si>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Отчисления региональному оператору на проведение капитального ремонта</t>
  </si>
  <si>
    <t>Услуги по обследованию зданий</t>
  </si>
  <si>
    <t>Подпрограмма "Лесное хозяйство на территории ГП "Синдор"</t>
  </si>
  <si>
    <t>Постановка на кадастровый учёт лесных участков</t>
  </si>
  <si>
    <t>Муниципальная программа "Безопасность жизнедеятельности населения на территории городского поселения "Синдор"</t>
  </si>
  <si>
    <t>МП "Безопасность жизнедеятельности населения сельского поселения "Мещура"</t>
  </si>
  <si>
    <t>МП "Развитие коммунального хозяйства и повышение степени благоустройства сельского поселения "Мещура"</t>
  </si>
  <si>
    <t>Подпрограмма "Развитие инфраструктуры физической культуры и спорта"</t>
  </si>
  <si>
    <t>Проведение спортивно-массовых мероприятий</t>
  </si>
  <si>
    <t>Подпрограмма "Обеспечение условий для реализации МП "Развитие физической культуры и спорта"</t>
  </si>
  <si>
    <t>Обеспечение деятельности подведомственных учреждений</t>
  </si>
  <si>
    <t>Подпрограмма "Реализация мер социальной поддержки"</t>
  </si>
  <si>
    <t>Оказание мер социальной поддержки специалистам отрасли "Физическая культура и спорт"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</si>
  <si>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</si>
  <si>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"Развитие жилищно-коммунального хозяйства"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</si>
  <si>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</si>
  <si>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</si>
  <si>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</si>
  <si>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Содержание зеленых насаждений</t>
  </si>
  <si>
    <t>Содержание зелёных насаждений</t>
  </si>
  <si>
    <t>Расходы по содержанию бани</t>
  </si>
  <si>
    <t>Содержание мест захоронения</t>
  </si>
  <si>
    <t>Реализацию народных проектов в сфере занятости населения, прошедших отбор в рамках проекта "Народный бюджет"</t>
  </si>
  <si>
    <t>Подпрограмма "Содержание дорожно-транспортной сети"</t>
  </si>
  <si>
    <t>Содержание и ремонт автомобильных дорог, улично-дорожной сети</t>
  </si>
  <si>
    <t>Благоустройство улиц, переулков, проездов</t>
  </si>
  <si>
    <t>Содержание парома</t>
  </si>
  <si>
    <t>Муниципальная программа "Развитие физической культуры и спорта"</t>
  </si>
  <si>
    <t>Подпрограмма "Развитие учреждений физической культуры и спорта"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</si>
  <si>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</si>
  <si>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</si>
  <si>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Отчисления региональному оператору на капитальный ремонт</t>
  </si>
  <si>
    <t>Муниципальная программа "Пожарная безопасность в населенных пунктах на территории сельского поселения "Серёгово"</t>
  </si>
  <si>
    <t>Муниципальная программа "Энергосбережение в городском поселении "Синдор"</t>
  </si>
  <si>
    <t>Подпрограмма "Энергосберегающие мероприятия, для создания экономически-стабильной ситуации"</t>
  </si>
  <si>
    <t>Оплата энергосберегающих мероприятий</t>
  </si>
  <si>
    <t>Муниципальная программа "Формирование комфортной городской среды на территории ГП "Синдор"</t>
  </si>
  <si>
    <t>Подпрограмма "Комфортная городская среда"</t>
  </si>
  <si>
    <t>Содержание и ремонт автомобильных дорог местного значения</t>
  </si>
  <si>
    <t>Муниципальная программа "Формирование комфортной сельской среды на территории СП "Чиньяворык"</t>
  </si>
  <si>
    <t>Муниципальная программа "Формирование комфортной городской среды на территории ГП "Емва"</t>
  </si>
  <si>
    <t>Формирование комфортной городской среды</t>
  </si>
  <si>
    <t>Муниципальная программа "Пожарная безопасность в населенных пунктах на территории сельского поселения "Туръя"</t>
  </si>
  <si>
    <t>Муниципальная программа "Развитие жилищно-коммунального хозяйства и благоустройства сельского поселения "Туръя"</t>
  </si>
  <si>
    <t>Расходы на содержание уличного освещение</t>
  </si>
  <si>
    <t>Расходы по высшему должностному лицу органа местного самоуправления</t>
  </si>
  <si>
    <t>Глава администрации</t>
  </si>
  <si>
    <t>Национальная безопасность</t>
  </si>
  <si>
    <t>2 02 10 000 00 0000 150</t>
  </si>
  <si>
    <t>2 02 20 000 00 0000 150</t>
  </si>
  <si>
    <t>2 02 30 000 00 0000 150</t>
  </si>
  <si>
    <t>2 02 40 000 00 0000 150</t>
  </si>
  <si>
    <t>2 18 00 000 00 0000 150</t>
  </si>
  <si>
    <t>2 19 00 000 05 0000 150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</si>
  <si>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</si>
  <si>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</si>
  <si>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Ассигнования 2019 год</t>
  </si>
  <si>
    <t>Развитие малого и среднего предпринимательства в Княжпогостском районе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</si>
  <si>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</si>
  <si>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Организация внутримуниципальных перевозок</t>
  </si>
  <si>
    <t>Предоставление земельных участков отдельным категориям граждан</t>
  </si>
  <si>
    <t>Субсидии на реализацию народных проектов в сфере ОБРАЗОВАНИЯ, прошедших отбор в рамках проекта "Народный бюджет"</t>
  </si>
  <si>
    <t>Мероприятия по проведению оздоровительной кампании детей</t>
  </si>
  <si>
    <t>Функционирование информационно-маркетингового центра малого и среднего предпринимательства</t>
  </si>
  <si>
    <t>Субсидии на реализацию народных проектов в сфере КУЛЬТУРЫ, прошедших отбор в рамках проекта "Народный бюджет"</t>
  </si>
  <si>
    <t>Строительство объектов культуры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</si>
  <si>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</si>
  <si>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</si>
  <si>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</si>
  <si>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</si>
  <si>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</si>
  <si>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</si>
  <si>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</si>
  <si>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</si>
  <si>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</si>
  <si>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</si>
  <si>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</si>
  <si>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</si>
  <si>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Улучшение санитарного состояния</t>
  </si>
  <si>
    <t>Реализация народных проектов в сфере занятости населения, прошедших отбор в рамках "Народный бюджет"</t>
  </si>
  <si>
    <t>Реализация народных проектов в сфере благоустройства территории, прошедших отбор в рамках проекта "Народный бюджет"</t>
  </si>
  <si>
    <t>Услуги по транспортировке трупов</t>
  </si>
  <si>
    <t>Оплата мероприятий по вывозу ТБО</t>
  </si>
  <si>
    <t>Содержание и ремонт муниципального жилого фонда</t>
  </si>
  <si>
    <t>Реализация проекта "Народный бюджет" в сфере благоустройства территории</t>
  </si>
  <si>
    <t>Реализация народного проекта в сфере благоустройства территории, прошедших отбор в рамках проекта "Народный бюджет"</t>
  </si>
  <si>
    <t>Реализация проекта "Народный бюджет" в сфере занятости населения</t>
  </si>
  <si>
    <t>Приведение в нормативное состояние источников водоснабжения,создание минерализованных полос, необходимых для противопожарных мероприятий</t>
  </si>
  <si>
    <t>Обустройство минерализированной полосы</t>
  </si>
  <si>
    <t>Развитие транспортной системы на территории ГП "Синдор"</t>
  </si>
  <si>
    <t>Подпрограмма "Содержание и ремонт автомобильных дорог общего пользования местного значения ГП "Синдор" на 2018-2020гг."</t>
  </si>
  <si>
    <t>Подпрограмма "Формирование современной городской среды"</t>
  </si>
  <si>
    <t>Организация транспортного обслуживания населения между поселениями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</si>
  <si>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</si>
  <si>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</si>
  <si>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</si>
  <si>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Субсидии на открытие дополнительных классов</t>
  </si>
  <si>
    <t>Обеспечение деятельности лагерей с дневным пребыванием</t>
  </si>
  <si>
    <t>Субсидии на укрепление материально-технической базы муниципальных учреждений сферы культуры</t>
  </si>
  <si>
    <t>Обустройство контейнерных площадок для накопления ТКО</t>
  </si>
  <si>
    <t>Разработка комплексных схем организации дорожного движения</t>
  </si>
  <si>
    <t>Организация транспортного обслуживания на городских маршрутах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</si>
  <si>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</si>
  <si>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Бюджетные назначения 2019 год</t>
  </si>
  <si>
    <t>Развитие транспортной системы</t>
  </si>
  <si>
    <t>Приведение в нормативное состояние канализационных и инженерных сетей</t>
  </si>
  <si>
    <t>Проведение ремонтных работ по канализационным и инженерным сетям</t>
  </si>
  <si>
    <t>Реализация народных проектов в сфере физической культуры и спорта</t>
  </si>
  <si>
    <t>Сбалансированность бюджетов поселений</t>
  </si>
  <si>
    <t>24 3 3Б 00000</t>
  </si>
  <si>
    <t>Охрана окружающей среды</t>
  </si>
  <si>
    <t>Исполнение консолидированного бюджета МР "Княжпогостский" по доходам на 1 июля 2019 года</t>
  </si>
  <si>
    <t>Прочие безвозмездные поступления в бюджеты городских поселений</t>
  </si>
  <si>
    <t>ПРОЧИЕ БЕЗВОЗМЕЗДНЫЕ ПОСТУПЛЕНИЯ</t>
  </si>
  <si>
    <t>2 07 00 000 00 0000 000</t>
  </si>
  <si>
    <t>2 07 05 000 13 0000 150</t>
  </si>
  <si>
    <t>Исполнение консолидированного бюджета МР "Княжпогостский" в  разрезе муниципальных программ на 1 июля 2019 года</t>
  </si>
  <si>
    <t>Исполнено на 01.07.2019 г.</t>
  </si>
  <si>
    <t>Зачислено на 01.07.2019</t>
  </si>
  <si>
    <t>01 0 00 00000</t>
  </si>
  <si>
    <t>01 1 00 00000</t>
  </si>
  <si>
    <t>01 1 2Б 00000</t>
  </si>
  <si>
    <t>01 1 2Б S2190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</si>
  <si>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</si>
  <si>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 1 2Е 00000</t>
  </si>
  <si>
    <t>01 1 2И 55272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</si>
  <si>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</si>
  <si>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 1 I4 S2190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</si>
  <si>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</si>
  <si>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01 3 00 00000</t>
  </si>
  <si>
    <t>01 3 1И 00000</t>
  </si>
  <si>
    <t>01 3 1И S2550</t>
  </si>
  <si>
    <t>Реализация народных проектов в сфере АГРОПРОМЫШЛЕННОГО комплекса, прошедших отбор в рамках проекта "Народный бюджет"</t>
  </si>
  <si>
    <t>01 5 00 00000</t>
  </si>
  <si>
    <t>01 5 1В 73060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</si>
  <si>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</si>
  <si>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01 6 00 00000</t>
  </si>
  <si>
    <t>Содействие занятости населения муниципального района "Княжпогостский"</t>
  </si>
  <si>
    <t>01 6 1В S2540</t>
  </si>
  <si>
    <t>Реализация народных проектов в сфере ЗАНЯТОСТИ НАСЕЛЕНИЯ, прошедших отбор в рамках проекта "Народный бюджет"</t>
  </si>
  <si>
    <t>02 0 00 00000</t>
  </si>
  <si>
    <t>02 1 00 00000</t>
  </si>
  <si>
    <t>02 1 1A 00000</t>
  </si>
  <si>
    <t>02 1 1A 64503</t>
  </si>
  <si>
    <t>Содержание автомобильных дорог общего пользования местного значения (латынь)</t>
  </si>
  <si>
    <t>02 1 1А 00000</t>
  </si>
  <si>
    <t>Не использовать!!!Содержание автомобильных дорог общего пользования местного значения"</t>
  </si>
  <si>
    <t>02 1 1А 64503</t>
  </si>
  <si>
    <t>02 1 1А S2220</t>
  </si>
  <si>
    <t>02 1 1Б 00000</t>
  </si>
  <si>
    <t>02 1 1В S2210</t>
  </si>
  <si>
    <t>02 1 1Г 64504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</si>
  <si>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</si>
  <si>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1Н 64514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</si>
  <si>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</si>
  <si>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02 1 1П 00000</t>
  </si>
  <si>
    <t>02 1 1Р 64514</t>
  </si>
  <si>
    <t>02 1 1С 64577</t>
  </si>
  <si>
    <t>02 2 00 00000</t>
  </si>
  <si>
    <t>02 2 2А 64578</t>
  </si>
  <si>
    <t>03 0 00 00000</t>
  </si>
  <si>
    <t>03 1 00 00000</t>
  </si>
  <si>
    <t>03 1 1В 00000</t>
  </si>
  <si>
    <t>03 1 1Г 00000</t>
  </si>
  <si>
    <t>03 1 1Д 51350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</si>
  <si>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</si>
  <si>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 1 1Д 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</si>
  <si>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</si>
  <si>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1Е 00000</t>
  </si>
  <si>
    <t>03 1 1Е 73030</t>
  </si>
  <si>
    <t>03 1 1Е R0820</t>
  </si>
  <si>
    <t>03 1 1М 00000</t>
  </si>
  <si>
    <t>03 1 1М 64571</t>
  </si>
  <si>
    <t>03 1 1Н 00000</t>
  </si>
  <si>
    <t>03 1 F3 09502</t>
  </si>
  <si>
    <t>Обеспечение мероприятий по расселению непригодного для проживания жилищного фонда</t>
  </si>
  <si>
    <t>03 1 F3 09602</t>
  </si>
  <si>
    <t>03 1 F3 S9602</t>
  </si>
  <si>
    <t>03 2 00 00000</t>
  </si>
  <si>
    <t>03 2 2В 00000</t>
  </si>
  <si>
    <t>03 2 2Д 00000</t>
  </si>
  <si>
    <t>03 2 2Д 64572</t>
  </si>
  <si>
    <t>03 2 2Е S2480</t>
  </si>
  <si>
    <t>Реализация народных проектов в сфере БЛАГОУСТРОЙСТВА, прошедших отбор в рамках проекта "Народный проект"</t>
  </si>
  <si>
    <t>03 2 2Ж 00000</t>
  </si>
  <si>
    <t>03 2 2Ж 64572</t>
  </si>
  <si>
    <t>03 2 2И 00000</t>
  </si>
  <si>
    <t>Разработка и утверждение схем водоснабжения, водоотведения</t>
  </si>
  <si>
    <t>03 2 2К 00000</t>
  </si>
  <si>
    <t>04 0 00 00000</t>
  </si>
  <si>
    <t>04 1 00 00000</t>
  </si>
  <si>
    <t>04 1 1A S2850</t>
  </si>
  <si>
    <t>Мероприятия по организации деятельности по сбору и транспортированию твёрдых коммунальных отходов</t>
  </si>
  <si>
    <t>04 1 1А 00000</t>
  </si>
  <si>
    <t>04 1 1А 73010</t>
  </si>
  <si>
    <t>04 1 1В 00000</t>
  </si>
  <si>
    <t>04 1 1В 73020</t>
  </si>
  <si>
    <t>04 1 1Д 00000</t>
  </si>
  <si>
    <t>Проведение текущих ремонтов в дошкольных образовательных организациях</t>
  </si>
  <si>
    <t>04 1 1Е 00000</t>
  </si>
  <si>
    <t>04 1 1М 00000</t>
  </si>
  <si>
    <t>04 2 00 00000</t>
  </si>
  <si>
    <t>04 2 2A S2850</t>
  </si>
  <si>
    <t>04 2 2А 00000</t>
  </si>
  <si>
    <t>04 2 2А 73010</t>
  </si>
  <si>
    <t>04 2 2Б 00000</t>
  </si>
  <si>
    <t>04 2 2Б 73020</t>
  </si>
  <si>
    <t>04 2 2В 00000</t>
  </si>
  <si>
    <t>04 2 2Г 00000</t>
  </si>
  <si>
    <t>Укрепление материально-технической базы</t>
  </si>
  <si>
    <t>04 2 2Е 00000</t>
  </si>
  <si>
    <t>04 2 2Ж 00000</t>
  </si>
  <si>
    <t>Проведение текущих ремонтов в общеобразовательных организациях</t>
  </si>
  <si>
    <t>04 2 2Р S2000</t>
  </si>
  <si>
    <t>04 2 2У 00000</t>
  </si>
  <si>
    <t>04 3 00 00000</t>
  </si>
  <si>
    <t>04 3 3Д 00000</t>
  </si>
  <si>
    <t>04 3 3К L4970</t>
  </si>
  <si>
    <t>04 3 3Л 00000</t>
  </si>
  <si>
    <t>04 3 3Л S2700</t>
  </si>
  <si>
    <t>Обеспечение повышения оплаты труда отдельных категорий работников в сфере образования</t>
  </si>
  <si>
    <t>04 3 3Л S2850</t>
  </si>
  <si>
    <t>04 3 3С S2020</t>
  </si>
  <si>
    <t>04 4 00 00000</t>
  </si>
  <si>
    <t>04 4 4А 00000</t>
  </si>
  <si>
    <t>04 4 4А S2040</t>
  </si>
  <si>
    <t>04 4 4Б 00000</t>
  </si>
  <si>
    <t>04 6 00 00000</t>
  </si>
  <si>
    <t>04 6 6А 00000</t>
  </si>
  <si>
    <t>05 0 00 00000</t>
  </si>
  <si>
    <t>05 1 00 00000</t>
  </si>
  <si>
    <t>05 1 1В 00000</t>
  </si>
  <si>
    <t>05 1 1В 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</si>
  <si>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</si>
  <si>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05 2 00 00000</t>
  </si>
  <si>
    <t>05 2 2А L5190</t>
  </si>
  <si>
    <t>05 2 2Б 00000</t>
  </si>
  <si>
    <t>05 2 2В 00000</t>
  </si>
  <si>
    <t>05 2 2Д 00000</t>
  </si>
  <si>
    <t>05 2 2Д 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</si>
  <si>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</si>
  <si>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2Д S2850</t>
  </si>
  <si>
    <t>05 3 00 00000</t>
  </si>
  <si>
    <t>05 3 3Б 00000</t>
  </si>
  <si>
    <t>05 3 3Б S2690</t>
  </si>
  <si>
    <t>05 3 3Б S2850</t>
  </si>
  <si>
    <t>05 4 00 00000</t>
  </si>
  <si>
    <t>05 4 4A S2850</t>
  </si>
  <si>
    <t>05 4 4А 00000</t>
  </si>
  <si>
    <t>05 4 4А S2690</t>
  </si>
  <si>
    <t>05 4 4Б 00000</t>
  </si>
  <si>
    <t>05 4 4В L4670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</si>
  <si>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</si>
  <si>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4В S2150</t>
  </si>
  <si>
    <t>05 4 4Л S2460</t>
  </si>
  <si>
    <t>05 4 4М 00000</t>
  </si>
  <si>
    <t>05 5 00 00000</t>
  </si>
  <si>
    <t>05 5 5А 00000</t>
  </si>
  <si>
    <t>05 6 00 00000</t>
  </si>
  <si>
    <t>05 6 6А 00000</t>
  </si>
  <si>
    <t>05 8 00 00000</t>
  </si>
  <si>
    <t>05 8 8А 00000</t>
  </si>
  <si>
    <t>05 8 8А S2690</t>
  </si>
  <si>
    <t>05 8 8В L4670</t>
  </si>
  <si>
    <t>Укрепление материально-технической базы муниципальных учреждений сферы культуры.</t>
  </si>
  <si>
    <t>06 0 00 00000</t>
  </si>
  <si>
    <t>06 1 00 00000</t>
  </si>
  <si>
    <t>06 1 1А S2500</t>
  </si>
  <si>
    <t>06 2 00 00000</t>
  </si>
  <si>
    <t>06 2 2Г 00000</t>
  </si>
  <si>
    <t>06 3 00 00000</t>
  </si>
  <si>
    <t>06 3 3Б 00000</t>
  </si>
  <si>
    <t>06 4 00 00000</t>
  </si>
  <si>
    <t>06 4 4A S2850</t>
  </si>
  <si>
    <t>06 4 4А 00000</t>
  </si>
  <si>
    <t>06 4 4А S2700</t>
  </si>
  <si>
    <t>07 0 00 00000</t>
  </si>
  <si>
    <t>07 1 00 00000</t>
  </si>
  <si>
    <t>07 1 1А 00000</t>
  </si>
  <si>
    <t>07 1 1Б 00000</t>
  </si>
  <si>
    <t>07 2 00 00000</t>
  </si>
  <si>
    <t>07 2 2А 00000</t>
  </si>
  <si>
    <t>07 3 00 00000</t>
  </si>
  <si>
    <t>07 3 3А 00000</t>
  </si>
  <si>
    <t>07 4 00 00000</t>
  </si>
  <si>
    <t>07 4 1Б 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</si>
  <si>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</si>
  <si>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4 4Д 00000</t>
  </si>
  <si>
    <t>07 5 00 00000</t>
  </si>
  <si>
    <t>07 5 5А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</si>
  <si>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</si>
  <si>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73110</t>
  </si>
  <si>
    <t>07 5 5Д 00000</t>
  </si>
  <si>
    <t>07 5 5Е 00000</t>
  </si>
  <si>
    <t>07 5 5Е 64502</t>
  </si>
  <si>
    <t>07 5 5Ж 00000</t>
  </si>
  <si>
    <t>Выравнивание бюджетной обеспеченности поселений из районного фонда финансовой поддержки</t>
  </si>
  <si>
    <t>07 7 00 00000</t>
  </si>
  <si>
    <t>07 7 7А 00000</t>
  </si>
  <si>
    <t>08 0 00 00000</t>
  </si>
  <si>
    <t>08 1 00 00000</t>
  </si>
  <si>
    <t>08 1 1Б 73190</t>
  </si>
  <si>
    <t>08 2 00 00000</t>
  </si>
  <si>
    <t>08 2 2В 00000</t>
  </si>
  <si>
    <t>08 3 00 00000</t>
  </si>
  <si>
    <t>08 3 3Б 73120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</si>
  <si>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</si>
  <si>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 3 3Г 00000</t>
  </si>
  <si>
    <t>08 3 3Ж S2010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</si>
  <si>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</si>
  <si>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08 4 00 00000</t>
  </si>
  <si>
    <t>08 4 1Б 00000</t>
  </si>
  <si>
    <t>08 4 1Б S2850</t>
  </si>
  <si>
    <t>08 4 1Б 64579</t>
  </si>
  <si>
    <t>08 4 1Б 64581</t>
  </si>
  <si>
    <t>Обустройство контейнерных площадок для накопления ТКО в соответствии с заключенными соглашениями</t>
  </si>
  <si>
    <t>08 5 00 00000</t>
  </si>
  <si>
    <t>08 5 1А 00000</t>
  </si>
  <si>
    <t>08 5 1Б 00000</t>
  </si>
  <si>
    <t>09 0 00 00000</t>
  </si>
  <si>
    <t>09 1 00 00000</t>
  </si>
  <si>
    <t>09 1 1А 00000</t>
  </si>
  <si>
    <t>09 1 1Б 00000</t>
  </si>
  <si>
    <t>09 1 1В 00000</t>
  </si>
  <si>
    <t>09 1 1Г 00000</t>
  </si>
  <si>
    <t>10 0 00 00000</t>
  </si>
  <si>
    <t>10 1 00 00000</t>
  </si>
  <si>
    <t>10 1 1В 00000</t>
  </si>
  <si>
    <t>10 2 00 00000</t>
  </si>
  <si>
    <t>10 2 2А 00000</t>
  </si>
  <si>
    <t>11 0 00 00000</t>
  </si>
  <si>
    <t>11 1 00 00000</t>
  </si>
  <si>
    <t>11 1 1Г 00000</t>
  </si>
  <si>
    <t>11 1 1Д 00000</t>
  </si>
  <si>
    <t>11 1 1М 00000</t>
  </si>
  <si>
    <t>Приведение в нормативное состояние объектов находящихся в муниципальной собственности</t>
  </si>
  <si>
    <t>11 2 00 00000</t>
  </si>
  <si>
    <t>11 2 2Г 00000</t>
  </si>
  <si>
    <t>11 2 2Д 00000</t>
  </si>
  <si>
    <t>11 2 2Ж 00000</t>
  </si>
  <si>
    <t>12 0 00 00000</t>
  </si>
  <si>
    <t>12 1 00 00000</t>
  </si>
  <si>
    <t>12 1 1А 00000</t>
  </si>
  <si>
    <t>12 1 1Ж 00000</t>
  </si>
  <si>
    <t>12 2 00 00000</t>
  </si>
  <si>
    <t>12 2 2А 00000</t>
  </si>
  <si>
    <t>12 2 2Г 00000</t>
  </si>
  <si>
    <t>13 0 00 00000</t>
  </si>
  <si>
    <t>13 1 00 00000</t>
  </si>
  <si>
    <t>13 1 1А 00000</t>
  </si>
  <si>
    <t>13 1 1В 00000</t>
  </si>
  <si>
    <t>13 1 1Г 00000</t>
  </si>
  <si>
    <t>Снос ветхова жилья</t>
  </si>
  <si>
    <t>13 1 1Г 00100</t>
  </si>
  <si>
    <t>13 1 1Г 64571</t>
  </si>
  <si>
    <t>Снос ветхого жилья</t>
  </si>
  <si>
    <t>13 2 00 00000</t>
  </si>
  <si>
    <t>13 2 2А 00000</t>
  </si>
  <si>
    <t>13 2 2Г 00000</t>
  </si>
  <si>
    <t>13 2 2И 00000</t>
  </si>
  <si>
    <t>13 2 2Н 64581</t>
  </si>
  <si>
    <t>13 4 00 00000</t>
  </si>
  <si>
    <t>Подпрограмма "Содержание муниципального жилищного фонда"</t>
  </si>
  <si>
    <t>13 4 1A 64572</t>
  </si>
  <si>
    <t>Ремонт муниципального жилищного фонда</t>
  </si>
  <si>
    <t>13 4 1Б 00000</t>
  </si>
  <si>
    <t>Электроэнергия в муниципальном жилищном фонде</t>
  </si>
  <si>
    <t>14 0 00 00000</t>
  </si>
  <si>
    <t>14 1 00 00000</t>
  </si>
  <si>
    <t>Подпрограмма "Привидение в нормативное состояние водоисточников, необходимых для противлпожарных мероприятий"</t>
  </si>
  <si>
    <t>14 1 1Б 00000</t>
  </si>
  <si>
    <t>Ремонт пожарных водоемов</t>
  </si>
  <si>
    <t>14 2 00 00000</t>
  </si>
  <si>
    <t>14 2 2А 00000</t>
  </si>
  <si>
    <t>17 0 00 00000</t>
  </si>
  <si>
    <t>17 2 00 00000</t>
  </si>
  <si>
    <t>Межбюджетные трансферты</t>
  </si>
  <si>
    <t>17 2 1А S2540</t>
  </si>
  <si>
    <t>Реализация народных проектов в сфере занятости населения, прошедших отбор в рамках "Народный бюджет" за счет средств РБ</t>
  </si>
  <si>
    <t>17 3 00 00000</t>
  </si>
  <si>
    <t>17 3 1А 00000</t>
  </si>
  <si>
    <t>17 3 1Б 00000</t>
  </si>
  <si>
    <t>17 3 1В 00000</t>
  </si>
  <si>
    <t>17 3 1Д 00000</t>
  </si>
  <si>
    <t>17 3 1М 00000</t>
  </si>
  <si>
    <t>Приведение в нормативное состояние муниципального жилищного фонда</t>
  </si>
  <si>
    <t>17 3 1М 64572</t>
  </si>
  <si>
    <t>18 0 00 00000</t>
  </si>
  <si>
    <t>18 2 00 00000</t>
  </si>
  <si>
    <t>18 2 2А 00000</t>
  </si>
  <si>
    <t>18 3 00 00000</t>
  </si>
  <si>
    <t>18 3 1А 00000</t>
  </si>
  <si>
    <t>19 0 00 00000</t>
  </si>
  <si>
    <t>19 1 00 00000</t>
  </si>
  <si>
    <t>19 1 1А 00000</t>
  </si>
  <si>
    <t>19 1 1Б 00000</t>
  </si>
  <si>
    <t>19 1 1К 00000</t>
  </si>
  <si>
    <t>19 1 1У 00000</t>
  </si>
  <si>
    <t>19 2 00 00000</t>
  </si>
  <si>
    <t>19 2 2В 00000</t>
  </si>
  <si>
    <t>19 2 2Д 00000</t>
  </si>
  <si>
    <t>19 2 2Ж 00000</t>
  </si>
  <si>
    <t>19 2 2И 00000</t>
  </si>
  <si>
    <t>19 2 2П 00000</t>
  </si>
  <si>
    <t>Оплата услуг по начислению, сбору, взысканию и перечислению платы за наём муниципального жилищного фонда</t>
  </si>
  <si>
    <t>19 2 2Р 00000</t>
  </si>
  <si>
    <t>19 5 00 00000</t>
  </si>
  <si>
    <t>19 5 1А 00000</t>
  </si>
  <si>
    <t>20 0 00 00000</t>
  </si>
  <si>
    <t>20 2 00 00000</t>
  </si>
  <si>
    <t>20 2 2А 00000</t>
  </si>
  <si>
    <t>21 0 00 00000</t>
  </si>
  <si>
    <t>21 2 00 00000</t>
  </si>
  <si>
    <t>21 2 2А 00000</t>
  </si>
  <si>
    <t>21 2 2Б 00000</t>
  </si>
  <si>
    <t>Приобретение противопожарных знаков</t>
  </si>
  <si>
    <t>21 3 00 00000</t>
  </si>
  <si>
    <t>21 3 1A 00000</t>
  </si>
  <si>
    <t>22 0 00 00000</t>
  </si>
  <si>
    <t>22 3 00 00000</t>
  </si>
  <si>
    <t>22 3 1А 00000</t>
  </si>
  <si>
    <t>22 3 1В 00000</t>
  </si>
  <si>
    <t>22 3 1М 00000</t>
  </si>
  <si>
    <t>22 3 1М S2480</t>
  </si>
  <si>
    <t>23 0 00 00000</t>
  </si>
  <si>
    <t>Муниципальная программа "Развитие физической культуры и спорта "</t>
  </si>
  <si>
    <t>23 1 00 00000</t>
  </si>
  <si>
    <t>23 1 1Б 00000</t>
  </si>
  <si>
    <t>23 3 00 00000</t>
  </si>
  <si>
    <t>23 3 3А 00000</t>
  </si>
  <si>
    <t>23 4 00 00000</t>
  </si>
  <si>
    <t>23 4 4А 00000</t>
  </si>
  <si>
    <t>24 0 00 00000</t>
  </si>
  <si>
    <t>24 1 00 00000</t>
  </si>
  <si>
    <t>24 1 1А 00000</t>
  </si>
  <si>
    <t>24 1 1А 64572</t>
  </si>
  <si>
    <t>24 1 1Б 00000</t>
  </si>
  <si>
    <t>24 1 1Г 00000</t>
  </si>
  <si>
    <t>24 1 1Д 00000</t>
  </si>
  <si>
    <t>24 1 1Д 64571</t>
  </si>
  <si>
    <t>24 1 1Е 00000</t>
  </si>
  <si>
    <t>24 2 00 00000</t>
  </si>
  <si>
    <t>24 2 2А 00000</t>
  </si>
  <si>
    <t>24 2 2Б 00000</t>
  </si>
  <si>
    <t>24 2 2В 00000</t>
  </si>
  <si>
    <t>24 2 2Е 00000</t>
  </si>
  <si>
    <t>24 2 2Л 00000</t>
  </si>
  <si>
    <t>24 2 2Л S2540</t>
  </si>
  <si>
    <t>24 2 2М 00000</t>
  </si>
  <si>
    <t>Осуществление меропритяий по предупреждению и пресечению преступлений, профилактики правонарушений</t>
  </si>
  <si>
    <t>24 2 2М 00100</t>
  </si>
  <si>
    <t>Осуществление меропритяий по предупреждению и пресечению преступлений, профилактики правонарушений МБ</t>
  </si>
  <si>
    <t>24 2 2Н 64579</t>
  </si>
  <si>
    <t>24 3 00 00000</t>
  </si>
  <si>
    <t>24 3 3А 00000</t>
  </si>
  <si>
    <t>24 3 3A 64504</t>
  </si>
  <si>
    <t>24 3 3А 64503</t>
  </si>
  <si>
    <t>Содержание автомобильных дорог общего пользования местного значения за счет средств МР</t>
  </si>
  <si>
    <t>24 3 3А S2220</t>
  </si>
  <si>
    <t>24 3 3Д 00100</t>
  </si>
  <si>
    <t>Организация паромной переправы</t>
  </si>
  <si>
    <t>24 3 3Д 64514</t>
  </si>
  <si>
    <t>24 3 3Е 64578</t>
  </si>
  <si>
    <t>24 3 3Ж 00100</t>
  </si>
  <si>
    <t>24 3 3Ж 64577</t>
  </si>
  <si>
    <t>24 6 00 00000</t>
  </si>
  <si>
    <t>Подпрограмма "Развитие малого и среднего предпринимательства"</t>
  </si>
  <si>
    <t>24 6 I5 55272</t>
  </si>
  <si>
    <t>Оказание финансовой поддержки субъектам малого и среднего предпринимательства, занимающихся социально значимыми видами деятельности, в рамках реализации регионального проекта «Акселерация субъектов малого и среднего предпринимательства</t>
  </si>
  <si>
    <t>25 0 00 00000</t>
  </si>
  <si>
    <t>25 2 00 00000</t>
  </si>
  <si>
    <t>25 2 1А 00000</t>
  </si>
  <si>
    <t>26 0 00 00000</t>
  </si>
  <si>
    <t>26 1 00 00000</t>
  </si>
  <si>
    <t>26 1 1А 00000</t>
  </si>
  <si>
    <t>26 1 1В 00000</t>
  </si>
  <si>
    <t>Содержание дорог местного значения</t>
  </si>
  <si>
    <t>26 1 1Г 00000</t>
  </si>
  <si>
    <t>27 0 00 00000</t>
  </si>
  <si>
    <t>27 1 00 00000</t>
  </si>
  <si>
    <t>27 1 1А 00000</t>
  </si>
  <si>
    <t>27 1 1Б 00000</t>
  </si>
  <si>
    <t>Ремонт пожарного водоёма на территории СП "Серёгово"</t>
  </si>
  <si>
    <t>27 2 00 00000</t>
  </si>
  <si>
    <t>27 2 1А 00000</t>
  </si>
  <si>
    <t>28 0 00 00000</t>
  </si>
  <si>
    <t>28 1 00 00000</t>
  </si>
  <si>
    <t>28 1 1А 00000</t>
  </si>
  <si>
    <t>29 0 00 00000</t>
  </si>
  <si>
    <t>29 1 00 00000</t>
  </si>
  <si>
    <t>29 1 1Б 00000</t>
  </si>
  <si>
    <t>29 1 1Б S2480</t>
  </si>
  <si>
    <t>29 1 F2 55550</t>
  </si>
  <si>
    <t>30 0 00 00000</t>
  </si>
  <si>
    <t>30 1 00 00000</t>
  </si>
  <si>
    <t>30 1 1А 00000</t>
  </si>
  <si>
    <t>31 0 00 00000</t>
  </si>
  <si>
    <t>31 2 00 00000</t>
  </si>
  <si>
    <t>Подпрограмма "Формирование комфортной сельской среды на территории СП"Чиньяворык"</t>
  </si>
  <si>
    <t>31 2 F2 55550</t>
  </si>
  <si>
    <t>Субсидии на поддержку муниципальных программ формирования современной сельской среды.</t>
  </si>
  <si>
    <t>32 0 00 00000</t>
  </si>
  <si>
    <t>32 1 00 00000</t>
  </si>
  <si>
    <t>32 1 1А 00000</t>
  </si>
  <si>
    <t>32 1 1А S2480</t>
  </si>
  <si>
    <t>32 2 00 00000</t>
  </si>
  <si>
    <t>Подпрограмма "Формирование комфортной городской среды"</t>
  </si>
  <si>
    <t>32 2 F2 55550</t>
  </si>
  <si>
    <t>Субсидии на поддержку муниципальных программ формирования современной городской среды.</t>
  </si>
  <si>
    <t>39 0 00 00000</t>
  </si>
  <si>
    <t>39 2 00 00000</t>
  </si>
  <si>
    <t>39 2 2А 00000</t>
  </si>
  <si>
    <t>40 0 00 00000</t>
  </si>
  <si>
    <t>40 1 00 00000</t>
  </si>
  <si>
    <t>40 1 1А 00000</t>
  </si>
  <si>
    <t>40 1 1Б 00000</t>
  </si>
  <si>
    <t>40 1 1В 00000</t>
  </si>
  <si>
    <t>40 2 00 00000</t>
  </si>
  <si>
    <t>40 2 2А 64514</t>
  </si>
  <si>
    <t>99 0 00 00000</t>
  </si>
  <si>
    <t>99 9 00 00000</t>
  </si>
  <si>
    <t>99 9 00 00100</t>
  </si>
  <si>
    <t>99 9 00 00200</t>
  </si>
  <si>
    <t>99 9 00 00300</t>
  </si>
  <si>
    <t>99 9 00 00410</t>
  </si>
  <si>
    <t>Расходы на подготовку и проведение выборов</t>
  </si>
  <si>
    <t>99 9 00 04080</t>
  </si>
  <si>
    <t>99 9 00 51180</t>
  </si>
  <si>
    <t>99 9 00 51200</t>
  </si>
  <si>
    <t>99 9 00 59300</t>
  </si>
  <si>
    <t>99 9 00 64502</t>
  </si>
  <si>
    <t>99 9 00 64512</t>
  </si>
  <si>
    <t>Осуществление полномочий в области градостроительной деятельности</t>
  </si>
  <si>
    <t>99 9 00 64514</t>
  </si>
  <si>
    <t>99 9 00 73040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</si>
  <si>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</si>
  <si>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99 9 00 73050</t>
  </si>
  <si>
    <t>99 9 00 73070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</si>
  <si>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</si>
  <si>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</si>
  <si>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</si>
  <si>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99 9 00 73090</t>
  </si>
  <si>
    <t>99 9 00 73100</t>
  </si>
  <si>
    <t>99 9 00 73150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</si>
  <si>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</si>
  <si>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99 9 00 73160</t>
  </si>
  <si>
    <t>99 9 00 82040</t>
  </si>
  <si>
    <t>99 9 00 92710</t>
  </si>
  <si>
    <t>99 9 00 92920</t>
  </si>
  <si>
    <t>ИТОГО</t>
  </si>
  <si>
    <t>План на 2019 год</t>
  </si>
  <si>
    <t>Исполнено на 01.07.2019</t>
  </si>
  <si>
    <t>Исполнение консолидированного бюджета МР "Княжпогостский" по источникам финансирования дефицита бюджета на 1 июля 2019 года</t>
  </si>
  <si>
    <t xml:space="preserve"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 на 1 июля 2019 года. </t>
  </si>
  <si>
    <t>Уточненный план на 1 июля 2019 год</t>
  </si>
  <si>
    <t xml:space="preserve">Исполнено на 01.07.2019 г. </t>
  </si>
  <si>
    <t>от 11 октября 2019 года №349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</si>
</sst>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4" x14ac:knownFonts="1">
    <font>
      <sz val="10"/>
      <name val="Arial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0">
      <alignment horizontal="center" wrapText="1"/>
    </xf>
    <xf numFmtId="0" fontId="3" fillId="0" borderId="0"/>
    <xf numFmtId="0" fontId="4" fillId="0" borderId="0"/>
    <xf numFmtId="0" fontId="5" fillId="0" borderId="0">
      <alignment horizontal="left"/>
    </xf>
    <xf numFmtId="0" fontId="6" fillId="0" borderId="0">
      <alignment horizontal="center" vertical="top"/>
    </xf>
    <xf numFmtId="49" fontId="5" fillId="0" borderId="0">
      <alignment horizontal="right"/>
    </xf>
    <xf numFmtId="0" fontId="7" fillId="0" borderId="0"/>
    <xf numFmtId="0" fontId="8" fillId="0" borderId="0"/>
    <xf numFmtId="49" fontId="5" fillId="0" borderId="0"/>
    <xf numFmtId="0" fontId="1" fillId="0" borderId="0">
      <alignment horizontal="center"/>
    </xf>
    <xf numFmtId="0" fontId="1" fillId="0" borderId="5"/>
    <xf numFmtId="49" fontId="5" fillId="0" borderId="5">
      <alignment horizontal="left"/>
    </xf>
    <xf numFmtId="0" fontId="5" fillId="0" borderId="5"/>
    <xf numFmtId="49" fontId="5" fillId="0" borderId="5"/>
    <xf numFmtId="0" fontId="8" fillId="0" borderId="5"/>
    <xf numFmtId="49" fontId="5" fillId="0" borderId="6">
      <alignment horizontal="center" vertical="center" wrapText="1"/>
    </xf>
    <xf numFmtId="49" fontId="5" fillId="0" borderId="7">
      <alignment horizontal="center" vertical="center" wrapText="1"/>
    </xf>
    <xf numFmtId="0" fontId="5" fillId="0" borderId="8">
      <alignment horizontal="left" wrapText="1"/>
    </xf>
    <xf numFmtId="49" fontId="5" fillId="0" borderId="9">
      <alignment horizontal="center" wrapText="1"/>
    </xf>
    <xf numFmtId="49" fontId="5" fillId="0" borderId="10">
      <alignment horizontal="center"/>
    </xf>
    <xf numFmtId="4" fontId="5" fillId="0" borderId="6">
      <alignment horizontal="right"/>
    </xf>
    <xf numFmtId="4" fontId="5" fillId="0" borderId="11">
      <alignment horizontal="right"/>
    </xf>
    <xf numFmtId="0" fontId="5" fillId="0" borderId="12">
      <alignment horizontal="left" wrapText="1"/>
    </xf>
    <xf numFmtId="49" fontId="5" fillId="0" borderId="13">
      <alignment horizontal="center" wrapText="1"/>
    </xf>
    <xf numFmtId="49" fontId="5" fillId="0" borderId="14">
      <alignment horizontal="center"/>
    </xf>
    <xf numFmtId="0" fontId="8" fillId="0" borderId="14"/>
    <xf numFmtId="0" fontId="8" fillId="0" borderId="15"/>
    <xf numFmtId="0" fontId="5" fillId="0" borderId="8">
      <alignment horizontal="left" wrapText="1" inden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/>
    </xf>
    <xf numFmtId="4" fontId="5" fillId="0" borderId="18">
      <alignment horizontal="right"/>
    </xf>
    <xf numFmtId="0" fontId="5" fillId="0" borderId="12">
      <alignment horizontal="left" wrapText="1" indent="2"/>
    </xf>
    <xf numFmtId="49" fontId="5" fillId="0" borderId="15">
      <alignment horizontal="center"/>
    </xf>
    <xf numFmtId="0" fontId="5" fillId="0" borderId="19">
      <alignment horizontal="left" wrapText="1" indent="2"/>
    </xf>
    <xf numFmtId="49" fontId="5" fillId="0" borderId="16">
      <alignment horizontal="center" shrinkToFit="1"/>
    </xf>
    <xf numFmtId="49" fontId="5" fillId="0" borderId="17">
      <alignment horizontal="center" shrinkToFit="1"/>
    </xf>
    <xf numFmtId="0" fontId="12" fillId="0" borderId="0"/>
  </cellStyleXfs>
  <cellXfs count="134">
    <xf numFmtId="0" fontId="0" fillId="0" borderId="0" xfId="0"/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1" applyNumberFormat="1" applyFont="1" applyFill="1" applyProtection="1"/>
    <xf numFmtId="0" fontId="9" fillId="0" borderId="0" xfId="2" applyFont="1" applyFill="1" applyAlignment="1" applyProtection="1">
      <alignment wrapText="1"/>
      <protection locked="0"/>
    </xf>
    <xf numFmtId="0" fontId="13" fillId="0" borderId="0" xfId="0" applyFont="1"/>
    <xf numFmtId="0" fontId="9" fillId="0" borderId="0" xfId="4" applyNumberFormat="1" applyFont="1" applyFill="1" applyProtection="1"/>
    <xf numFmtId="0" fontId="13" fillId="0" borderId="0" xfId="5" applyNumberFormat="1" applyFont="1" applyFill="1" applyProtection="1">
      <alignment horizontal="left"/>
    </xf>
    <xf numFmtId="0" fontId="13" fillId="0" borderId="0" xfId="6" applyNumberFormat="1" applyFont="1" applyFill="1" applyProtection="1">
      <alignment horizontal="center" vertical="top"/>
    </xf>
    <xf numFmtId="49" fontId="13" fillId="0" borderId="0" xfId="7" applyFont="1" applyFill="1" applyProtection="1">
      <alignment horizontal="right"/>
    </xf>
    <xf numFmtId="0" fontId="11" fillId="0" borderId="0" xfId="0" applyFont="1"/>
    <xf numFmtId="0" fontId="15" fillId="0" borderId="0" xfId="9" applyNumberFormat="1" applyFont="1" applyFill="1" applyProtection="1"/>
    <xf numFmtId="0" fontId="15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9" fillId="0" borderId="0" xfId="0" applyFont="1"/>
    <xf numFmtId="4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165" fontId="20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21" fillId="0" borderId="0" xfId="0" applyNumberFormat="1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/>
    <xf numFmtId="0" fontId="14" fillId="0" borderId="0" xfId="8" applyNumberFormat="1" applyFont="1" applyFill="1" applyAlignment="1" applyProtection="1">
      <alignment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0" fontId="11" fillId="0" borderId="1" xfId="0" applyFont="1" applyFill="1" applyBorder="1" applyAlignment="1">
      <alignment horizontal="right" vertical="center"/>
    </xf>
    <xf numFmtId="49" fontId="17" fillId="0" borderId="6" xfId="17" applyFont="1" applyBorder="1" applyProtection="1">
      <alignment horizontal="center" vertical="center" wrapText="1"/>
    </xf>
    <xf numFmtId="49" fontId="17" fillId="0" borderId="6" xfId="17" applyFont="1" applyFill="1" applyBorder="1" applyProtection="1">
      <alignment horizontal="center" vertical="center" wrapText="1"/>
      <protection locked="0"/>
    </xf>
    <xf numFmtId="49" fontId="18" fillId="0" borderId="6" xfId="17" applyFont="1" applyBorder="1" applyProtection="1">
      <alignment horizontal="center" vertical="center" wrapText="1"/>
    </xf>
    <xf numFmtId="49" fontId="18" fillId="0" borderId="6" xfId="18" applyFont="1" applyFill="1" applyBorder="1" applyProtection="1">
      <alignment horizontal="center" vertical="center" wrapText="1"/>
    </xf>
    <xf numFmtId="0" fontId="17" fillId="0" borderId="6" xfId="19" applyNumberFormat="1" applyFont="1" applyBorder="1" applyProtection="1">
      <alignment horizontal="left" wrapText="1"/>
    </xf>
    <xf numFmtId="49" fontId="17" fillId="0" borderId="6" xfId="20" applyFont="1" applyBorder="1" applyProtection="1">
      <alignment horizontal="center" wrapText="1"/>
    </xf>
    <xf numFmtId="49" fontId="17" fillId="0" borderId="6" xfId="21" applyFont="1" applyBorder="1" applyProtection="1">
      <alignment horizontal="center"/>
    </xf>
    <xf numFmtId="4" fontId="17" fillId="0" borderId="6" xfId="22" applyFont="1" applyFill="1" applyBorder="1" applyProtection="1">
      <alignment horizontal="right"/>
    </xf>
    <xf numFmtId="0" fontId="17" fillId="0" borderId="6" xfId="24" applyNumberFormat="1" applyFont="1" applyBorder="1" applyProtection="1">
      <alignment horizontal="left" wrapText="1"/>
    </xf>
    <xf numFmtId="49" fontId="17" fillId="0" borderId="6" xfId="25" applyFont="1" applyBorder="1" applyProtection="1">
      <alignment horizontal="center" wrapText="1"/>
    </xf>
    <xf numFmtId="49" fontId="17" fillId="0" borderId="6" xfId="26" applyFont="1" applyBorder="1" applyProtection="1">
      <alignment horizontal="center"/>
    </xf>
    <xf numFmtId="49" fontId="17" fillId="0" borderId="6" xfId="26" applyFont="1" applyFill="1" applyBorder="1" applyProtection="1">
      <alignment horizontal="center"/>
    </xf>
    <xf numFmtId="0" fontId="17" fillId="0" borderId="6" xfId="27" applyNumberFormat="1" applyFont="1" applyFill="1" applyBorder="1" applyProtection="1"/>
    <xf numFmtId="0" fontId="17" fillId="0" borderId="6" xfId="29" applyNumberFormat="1" applyFont="1" applyBorder="1" applyProtection="1">
      <alignment horizontal="left" wrapText="1" indent="1"/>
    </xf>
    <xf numFmtId="49" fontId="17" fillId="0" borderId="6" xfId="30" applyFont="1" applyBorder="1" applyProtection="1">
      <alignment horizontal="center" wrapText="1"/>
    </xf>
    <xf numFmtId="49" fontId="17" fillId="0" borderId="6" xfId="31" applyFont="1" applyBorder="1" applyProtection="1">
      <alignment horizontal="center"/>
    </xf>
    <xf numFmtId="4" fontId="17" fillId="0" borderId="6" xfId="32" applyFont="1" applyFill="1" applyBorder="1" applyProtection="1">
      <alignment horizontal="right"/>
    </xf>
    <xf numFmtId="0" fontId="17" fillId="0" borderId="6" xfId="34" applyNumberFormat="1" applyFont="1" applyBorder="1" applyProtection="1">
      <alignment horizontal="left" wrapText="1" indent="2"/>
    </xf>
    <xf numFmtId="0" fontId="17" fillId="0" borderId="6" xfId="36" applyNumberFormat="1" applyFont="1" applyBorder="1" applyProtection="1">
      <alignment horizontal="left" wrapText="1" indent="2"/>
    </xf>
    <xf numFmtId="49" fontId="17" fillId="0" borderId="6" xfId="37" applyFont="1" applyBorder="1" applyProtection="1">
      <alignment horizontal="center" shrinkToFit="1"/>
    </xf>
    <xf numFmtId="49" fontId="17" fillId="0" borderId="6" xfId="38" applyFont="1" applyBorder="1" applyProtection="1">
      <alignment horizontal="center" shrinkToFit="1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>
      <alignment horizontal="righ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/>
    <xf numFmtId="49" fontId="14" fillId="0" borderId="2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right"/>
    </xf>
    <xf numFmtId="164" fontId="15" fillId="0" borderId="4" xfId="0" applyNumberFormat="1" applyFont="1" applyFill="1" applyBorder="1" applyAlignment="1" applyProtection="1">
      <alignment horizontal="left" vertical="center" wrapText="1"/>
    </xf>
    <xf numFmtId="165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/>
      <protection locked="0"/>
    </xf>
    <xf numFmtId="165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/>
    <xf numFmtId="0" fontId="15" fillId="0" borderId="2" xfId="39" applyNumberFormat="1" applyFont="1" applyFill="1" applyBorder="1" applyAlignment="1" applyProtection="1">
      <alignment horizontal="left" wrapText="1"/>
      <protection hidden="1"/>
    </xf>
    <xf numFmtId="165" fontId="15" fillId="0" borderId="2" xfId="39" applyNumberFormat="1" applyFont="1" applyFill="1" applyBorder="1" applyAlignment="1" applyProtection="1">
      <alignment vertical="center" wrapText="1"/>
      <protection hidden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165" fontId="14" fillId="2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5" fontId="14" fillId="0" borderId="2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vertical="top" wrapText="1"/>
    </xf>
    <xf numFmtId="4" fontId="15" fillId="0" borderId="4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/>
    <xf numFmtId="0" fontId="13" fillId="0" borderId="0" xfId="0" applyFont="1" applyFill="1" applyBorder="1" applyAlignment="1" applyProtection="1">
      <alignment wrapText="1"/>
    </xf>
    <xf numFmtId="0" fontId="13" fillId="0" borderId="0" xfId="0" applyFont="1" applyFill="1"/>
    <xf numFmtId="0" fontId="1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49" fontId="15" fillId="0" borderId="3" xfId="0" applyNumberFormat="1" applyFont="1" applyFill="1" applyBorder="1" applyAlignment="1" applyProtection="1">
      <alignment horizontal="center"/>
    </xf>
    <xf numFmtId="49" fontId="15" fillId="0" borderId="4" xfId="0" applyNumberFormat="1" applyFont="1" applyFill="1" applyBorder="1" applyAlignment="1" applyProtection="1">
      <alignment horizontal="left"/>
    </xf>
    <xf numFmtId="4" fontId="14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3" applyNumberFormat="1" applyFont="1" applyFill="1" applyAlignment="1" applyProtection="1">
      <alignment horizontal="right"/>
    </xf>
    <xf numFmtId="4" fontId="15" fillId="0" borderId="0" xfId="0" applyNumberFormat="1" applyFont="1" applyFill="1"/>
    <xf numFmtId="0" fontId="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4" fontId="23" fillId="0" borderId="0" xfId="0" applyNumberFormat="1" applyFont="1" applyFill="1"/>
    <xf numFmtId="0" fontId="23" fillId="0" borderId="0" xfId="0" applyFont="1" applyFill="1"/>
    <xf numFmtId="4" fontId="12" fillId="0" borderId="0" xfId="0" applyNumberFormat="1" applyFont="1" applyFill="1"/>
    <xf numFmtId="0" fontId="12" fillId="0" borderId="0" xfId="0" applyFont="1" applyFill="1"/>
    <xf numFmtId="0" fontId="14" fillId="0" borderId="0" xfId="1" applyNumberFormat="1" applyFont="1" applyFill="1" applyProtection="1"/>
    <xf numFmtId="0" fontId="14" fillId="0" borderId="0" xfId="2" applyFont="1" applyFill="1" applyAlignment="1" applyProtection="1">
      <alignment wrapText="1"/>
      <protection locked="0"/>
    </xf>
    <xf numFmtId="0" fontId="14" fillId="0" borderId="0" xfId="4" applyNumberFormat="1" applyFont="1" applyFill="1" applyProtection="1"/>
    <xf numFmtId="0" fontId="15" fillId="0" borderId="0" xfId="5" applyNumberFormat="1" applyFont="1" applyFill="1" applyProtection="1">
      <alignment horizontal="left"/>
    </xf>
    <xf numFmtId="0" fontId="15" fillId="0" borderId="0" xfId="6" applyNumberFormat="1" applyFont="1" applyFill="1" applyProtection="1">
      <alignment horizontal="center" vertical="top"/>
    </xf>
    <xf numFmtId="49" fontId="15" fillId="0" borderId="0" xfId="7" applyFont="1" applyFill="1" applyProtection="1">
      <alignment horizontal="right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/>
    </xf>
    <xf numFmtId="4" fontId="15" fillId="0" borderId="24" xfId="0" applyNumberFormat="1" applyFont="1" applyFill="1" applyBorder="1" applyAlignment="1" applyProtection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center"/>
    </xf>
    <xf numFmtId="49" fontId="14" fillId="0" borderId="4" xfId="0" applyNumberFormat="1" applyFont="1" applyFill="1" applyBorder="1" applyAlignment="1" applyProtection="1">
      <alignment horizontal="left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164" fontId="15" fillId="0" borderId="24" xfId="0" applyNumberFormat="1" applyFont="1" applyFill="1" applyBorder="1" applyAlignment="1" applyProtection="1">
      <alignment horizontal="left" vertical="center" wrapText="1"/>
    </xf>
    <xf numFmtId="49" fontId="15" fillId="0" borderId="24" xfId="0" applyNumberFormat="1" applyFont="1" applyFill="1" applyBorder="1" applyAlignment="1" applyProtection="1">
      <alignment horizontal="left" vertical="center" wrapText="1"/>
    </xf>
    <xf numFmtId="164" fontId="14" fillId="0" borderId="4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right" vertical="center"/>
    </xf>
    <xf numFmtId="4" fontId="15" fillId="0" borderId="4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right"/>
    </xf>
    <xf numFmtId="0" fontId="15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 wrapText="1"/>
    </xf>
    <xf numFmtId="0" fontId="16" fillId="0" borderId="5" xfId="0" applyFont="1" applyBorder="1" applyAlignment="1" applyProtection="1">
      <alignment horizontal="right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1" fillId="0" borderId="0" xfId="0" applyFont="1" applyFill="1" applyAlignment="1" applyProtection="1">
      <alignment horizontal="right" vertical="top" wrapText="1"/>
      <protection locked="0"/>
    </xf>
  </cellXfs>
  <cellStyles count="40">
    <cellStyle name="xl105" xfId="14"/>
    <cellStyle name="xl106" xfId="16"/>
    <cellStyle name="xl107" xfId="12"/>
    <cellStyle name="xl108" xfId="24"/>
    <cellStyle name="xl109" xfId="29"/>
    <cellStyle name="xl110" xfId="34"/>
    <cellStyle name="xl111" xfId="36"/>
    <cellStyle name="xl113" xfId="13"/>
    <cellStyle name="xl114" xfId="30"/>
    <cellStyle name="xl115" xfId="37"/>
    <cellStyle name="xl116" xfId="11"/>
    <cellStyle name="xl117" xfId="38"/>
    <cellStyle name="xl122" xfId="27"/>
    <cellStyle name="xl123" xfId="28"/>
    <cellStyle name="xl22" xfId="1"/>
    <cellStyle name="xl23" xfId="4"/>
    <cellStyle name="xl24" xfId="5"/>
    <cellStyle name="xl26" xfId="8"/>
    <cellStyle name="xl27" xfId="9"/>
    <cellStyle name="xl28" xfId="17"/>
    <cellStyle name="xl33" xfId="6"/>
    <cellStyle name="xl35" xfId="20"/>
    <cellStyle name="xl36" xfId="25"/>
    <cellStyle name="xl41" xfId="10"/>
    <cellStyle name="xl42" xfId="21"/>
    <cellStyle name="xl43" xfId="26"/>
    <cellStyle name="xl45" xfId="18"/>
    <cellStyle name="xl46" xfId="22"/>
    <cellStyle name="xl49" xfId="2"/>
    <cellStyle name="xl66" xfId="3"/>
    <cellStyle name="xl69" xfId="23"/>
    <cellStyle name="xl70" xfId="35"/>
    <cellStyle name="xl78" xfId="7"/>
    <cellStyle name="xl81" xfId="19"/>
    <cellStyle name="xl94" xfId="31"/>
    <cellStyle name="xl95" xfId="15"/>
    <cellStyle name="xl96" xfId="32"/>
    <cellStyle name="xl98" xfId="33"/>
    <cellStyle name="Обычный" xfId="0" builtinId="0"/>
    <cellStyle name="Обычный_Tmp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75" zoomScaleNormal="75" workbookViewId="0">
      <selection activeCell="C5" sqref="C5"/>
    </sheetView>
  </sheetViews>
  <sheetFormatPr defaultRowHeight="12.75" x14ac:dyDescent="0.2"/>
  <cols>
    <col min="1" max="1" width="33.140625" style="59" customWidth="1"/>
    <col min="2" max="2" width="76.5703125" style="59" customWidth="1"/>
    <col min="3" max="3" width="24.7109375" style="59" customWidth="1"/>
    <col min="4" max="4" width="26.28515625" style="59" customWidth="1"/>
    <col min="5" max="5" width="18.140625" style="59" customWidth="1"/>
    <col min="6" max="16384" width="9.140625" style="59"/>
  </cols>
  <sheetData>
    <row r="1" spans="1:6" s="90" customFormat="1" ht="15" x14ac:dyDescent="0.25">
      <c r="A1" s="4"/>
      <c r="B1" s="5"/>
      <c r="C1" s="5"/>
      <c r="D1" s="125" t="s">
        <v>86</v>
      </c>
      <c r="E1" s="125"/>
      <c r="F1" s="89"/>
    </row>
    <row r="2" spans="1:6" s="90" customFormat="1" ht="15" x14ac:dyDescent="0.25">
      <c r="A2" s="7"/>
      <c r="B2" s="5"/>
      <c r="C2" s="125" t="s">
        <v>87</v>
      </c>
      <c r="D2" s="125"/>
      <c r="E2" s="125"/>
      <c r="F2" s="91"/>
    </row>
    <row r="3" spans="1:6" s="90" customFormat="1" ht="15" x14ac:dyDescent="0.25">
      <c r="A3" s="7"/>
      <c r="B3" s="5"/>
      <c r="C3" s="97"/>
      <c r="D3" s="125" t="s">
        <v>88</v>
      </c>
      <c r="E3" s="125"/>
      <c r="F3" s="92"/>
    </row>
    <row r="4" spans="1:6" s="90" customFormat="1" ht="15" x14ac:dyDescent="0.25">
      <c r="A4" s="7"/>
      <c r="B4" s="5"/>
      <c r="C4" s="125" t="s">
        <v>839</v>
      </c>
      <c r="D4" s="125"/>
      <c r="E4" s="125"/>
      <c r="F4" s="93"/>
    </row>
    <row r="5" spans="1:6" s="90" customFormat="1" ht="15" x14ac:dyDescent="0.25">
      <c r="A5" s="8"/>
      <c r="B5" s="9"/>
      <c r="C5" s="9"/>
      <c r="D5" s="10"/>
      <c r="E5" s="10"/>
      <c r="F5" s="89"/>
    </row>
    <row r="6" spans="1:6" ht="18.75" x14ac:dyDescent="0.3">
      <c r="A6" s="126" t="s">
        <v>394</v>
      </c>
      <c r="B6" s="126"/>
      <c r="C6" s="126"/>
      <c r="D6" s="126"/>
      <c r="E6" s="126"/>
    </row>
    <row r="7" spans="1:6" ht="18.75" x14ac:dyDescent="0.3">
      <c r="A7" s="12"/>
      <c r="B7" s="12"/>
      <c r="C7" s="12"/>
      <c r="D7" s="12"/>
      <c r="E7" s="12"/>
    </row>
    <row r="8" spans="1:6" x14ac:dyDescent="0.2">
      <c r="A8" s="124" t="s">
        <v>0</v>
      </c>
      <c r="B8" s="124"/>
      <c r="C8" s="124"/>
      <c r="D8" s="124"/>
      <c r="E8" s="124"/>
    </row>
    <row r="9" spans="1:6" ht="56.25" x14ac:dyDescent="0.2">
      <c r="A9" s="60" t="s">
        <v>1</v>
      </c>
      <c r="B9" s="60" t="s">
        <v>2</v>
      </c>
      <c r="C9" s="60" t="s">
        <v>386</v>
      </c>
      <c r="D9" s="60" t="s">
        <v>401</v>
      </c>
      <c r="E9" s="60" t="s">
        <v>89</v>
      </c>
    </row>
    <row r="10" spans="1:6" ht="18.75" x14ac:dyDescent="0.3">
      <c r="A10" s="94" t="s">
        <v>3</v>
      </c>
      <c r="B10" s="95"/>
      <c r="C10" s="61">
        <f>C11+C53</f>
        <v>737200654.30000007</v>
      </c>
      <c r="D10" s="61">
        <f>D11+D53</f>
        <v>378131546.27000004</v>
      </c>
      <c r="E10" s="122">
        <f>D10*100/C10</f>
        <v>51.292893469967183</v>
      </c>
    </row>
    <row r="11" spans="1:6" s="88" customFormat="1" ht="18.75" x14ac:dyDescent="0.2">
      <c r="A11" s="57" t="s">
        <v>4</v>
      </c>
      <c r="B11" s="58" t="s">
        <v>5</v>
      </c>
      <c r="C11" s="96">
        <f>C12+C14+C16+C21+C24+C27+C30+C32+C34+C38+C50</f>
        <v>311819499.57000005</v>
      </c>
      <c r="D11" s="96">
        <f>D12+D14+D16+D21+D24+D27+D30+D32+D34+D38+D50</f>
        <v>174670132.20000002</v>
      </c>
      <c r="E11" s="122">
        <f t="shared" ref="E11:E60" si="0">D11*100/C11</f>
        <v>56.016423745426628</v>
      </c>
    </row>
    <row r="12" spans="1:6" s="88" customFormat="1" ht="18.75" x14ac:dyDescent="0.2">
      <c r="A12" s="57" t="s">
        <v>6</v>
      </c>
      <c r="B12" s="58" t="s">
        <v>7</v>
      </c>
      <c r="C12" s="96">
        <f>C13</f>
        <v>249747264</v>
      </c>
      <c r="D12" s="96">
        <f>D13</f>
        <v>141441186.31</v>
      </c>
      <c r="E12" s="122">
        <f t="shared" si="0"/>
        <v>56.633728051571367</v>
      </c>
    </row>
    <row r="13" spans="1:6" ht="18.75" x14ac:dyDescent="0.2">
      <c r="A13" s="56" t="s">
        <v>8</v>
      </c>
      <c r="B13" s="53" t="s">
        <v>9</v>
      </c>
      <c r="C13" s="87">
        <v>249747264</v>
      </c>
      <c r="D13" s="87">
        <v>141441186.31</v>
      </c>
      <c r="E13" s="123">
        <f t="shared" si="0"/>
        <v>56.633728051571367</v>
      </c>
    </row>
    <row r="14" spans="1:6" s="88" customFormat="1" ht="56.25" x14ac:dyDescent="0.2">
      <c r="A14" s="57" t="s">
        <v>10</v>
      </c>
      <c r="B14" s="58" t="s">
        <v>11</v>
      </c>
      <c r="C14" s="96">
        <f>C15</f>
        <v>13044910.24</v>
      </c>
      <c r="D14" s="96">
        <f>D15</f>
        <v>6884838.6100000003</v>
      </c>
      <c r="E14" s="122">
        <f t="shared" si="0"/>
        <v>52.777968443882521</v>
      </c>
    </row>
    <row r="15" spans="1:6" ht="37.5" x14ac:dyDescent="0.2">
      <c r="A15" s="56" t="s">
        <v>12</v>
      </c>
      <c r="B15" s="53" t="s">
        <v>13</v>
      </c>
      <c r="C15" s="87">
        <v>13044910.24</v>
      </c>
      <c r="D15" s="87">
        <v>6884838.6100000003</v>
      </c>
      <c r="E15" s="123">
        <f t="shared" si="0"/>
        <v>52.777968443882521</v>
      </c>
    </row>
    <row r="16" spans="1:6" s="88" customFormat="1" ht="18.75" x14ac:dyDescent="0.2">
      <c r="A16" s="57" t="s">
        <v>14</v>
      </c>
      <c r="B16" s="58" t="s">
        <v>15</v>
      </c>
      <c r="C16" s="96">
        <f>C17+C18+C19+C20</f>
        <v>13747905</v>
      </c>
      <c r="D16" s="96">
        <f>D17+D18+D19+D20</f>
        <v>8309326.0899999999</v>
      </c>
      <c r="E16" s="122">
        <f t="shared" si="0"/>
        <v>60.440671433211094</v>
      </c>
    </row>
    <row r="17" spans="1:5" ht="37.5" x14ac:dyDescent="0.2">
      <c r="A17" s="56" t="s">
        <v>16</v>
      </c>
      <c r="B17" s="53" t="s">
        <v>17</v>
      </c>
      <c r="C17" s="87">
        <v>5880000</v>
      </c>
      <c r="D17" s="87">
        <v>4063244.85</v>
      </c>
      <c r="E17" s="123">
        <f t="shared" si="0"/>
        <v>69.102803571428566</v>
      </c>
    </row>
    <row r="18" spans="1:5" ht="37.5" x14ac:dyDescent="0.2">
      <c r="A18" s="56" t="s">
        <v>18</v>
      </c>
      <c r="B18" s="53" t="s">
        <v>19</v>
      </c>
      <c r="C18" s="87">
        <v>7217005</v>
      </c>
      <c r="D18" s="87">
        <v>3905595.75</v>
      </c>
      <c r="E18" s="123">
        <f t="shared" si="0"/>
        <v>54.116572594864493</v>
      </c>
    </row>
    <row r="19" spans="1:5" ht="18.75" x14ac:dyDescent="0.2">
      <c r="A19" s="56" t="s">
        <v>20</v>
      </c>
      <c r="B19" s="53" t="s">
        <v>21</v>
      </c>
      <c r="C19" s="87">
        <v>130900</v>
      </c>
      <c r="D19" s="87">
        <v>124423.44</v>
      </c>
      <c r="E19" s="123">
        <f t="shared" si="0"/>
        <v>95.052284186401835</v>
      </c>
    </row>
    <row r="20" spans="1:5" ht="37.5" x14ac:dyDescent="0.2">
      <c r="A20" s="56" t="s">
        <v>22</v>
      </c>
      <c r="B20" s="53" t="s">
        <v>23</v>
      </c>
      <c r="C20" s="87">
        <v>520000</v>
      </c>
      <c r="D20" s="87">
        <v>216062.05</v>
      </c>
      <c r="E20" s="123">
        <f t="shared" si="0"/>
        <v>41.550394230769228</v>
      </c>
    </row>
    <row r="21" spans="1:5" s="88" customFormat="1" ht="18.75" x14ac:dyDescent="0.2">
      <c r="A21" s="57" t="s">
        <v>24</v>
      </c>
      <c r="B21" s="58" t="s">
        <v>25</v>
      </c>
      <c r="C21" s="96">
        <f>C22+C23</f>
        <v>8721616</v>
      </c>
      <c r="D21" s="96">
        <f>D22+D23</f>
        <v>1090502.99</v>
      </c>
      <c r="E21" s="122">
        <f t="shared" si="0"/>
        <v>12.503451080625425</v>
      </c>
    </row>
    <row r="22" spans="1:5" s="88" customFormat="1" ht="18.75" x14ac:dyDescent="0.2">
      <c r="A22" s="56" t="s">
        <v>246</v>
      </c>
      <c r="B22" s="53" t="s">
        <v>247</v>
      </c>
      <c r="C22" s="87">
        <v>6650000</v>
      </c>
      <c r="D22" s="87">
        <v>327920.49</v>
      </c>
      <c r="E22" s="123">
        <f t="shared" ref="E22" si="1">D22*100/C22</f>
        <v>4.9311351879699252</v>
      </c>
    </row>
    <row r="23" spans="1:5" ht="18.75" x14ac:dyDescent="0.2">
      <c r="A23" s="56" t="s">
        <v>26</v>
      </c>
      <c r="B23" s="53" t="s">
        <v>27</v>
      </c>
      <c r="C23" s="87">
        <v>2071616</v>
      </c>
      <c r="D23" s="87">
        <v>762582.5</v>
      </c>
      <c r="E23" s="123">
        <f t="shared" si="0"/>
        <v>36.810996825666535</v>
      </c>
    </row>
    <row r="24" spans="1:5" s="88" customFormat="1" ht="18.75" x14ac:dyDescent="0.2">
      <c r="A24" s="57" t="s">
        <v>28</v>
      </c>
      <c r="B24" s="58" t="s">
        <v>29</v>
      </c>
      <c r="C24" s="96">
        <f>C25+C26</f>
        <v>2810900</v>
      </c>
      <c r="D24" s="96">
        <f>D25+D26</f>
        <v>1453256</v>
      </c>
      <c r="E24" s="122">
        <f t="shared" si="0"/>
        <v>51.700736418940551</v>
      </c>
    </row>
    <row r="25" spans="1:5" ht="37.5" x14ac:dyDescent="0.2">
      <c r="A25" s="56" t="s">
        <v>30</v>
      </c>
      <c r="B25" s="53" t="s">
        <v>31</v>
      </c>
      <c r="C25" s="87">
        <v>2750000</v>
      </c>
      <c r="D25" s="87">
        <v>1427121.6</v>
      </c>
      <c r="E25" s="123">
        <f t="shared" si="0"/>
        <v>51.895330909090909</v>
      </c>
    </row>
    <row r="26" spans="1:5" ht="56.25" x14ac:dyDescent="0.2">
      <c r="A26" s="56" t="s">
        <v>337</v>
      </c>
      <c r="B26" s="53" t="s">
        <v>338</v>
      </c>
      <c r="C26" s="87">
        <v>60900</v>
      </c>
      <c r="D26" s="87">
        <v>26134.400000000001</v>
      </c>
      <c r="E26" s="123">
        <f t="shared" si="0"/>
        <v>42.9136288998358</v>
      </c>
    </row>
    <row r="27" spans="1:5" s="88" customFormat="1" ht="56.25" x14ac:dyDescent="0.2">
      <c r="A27" s="57" t="s">
        <v>32</v>
      </c>
      <c r="B27" s="58" t="s">
        <v>33</v>
      </c>
      <c r="C27" s="96">
        <f>C28+C29</f>
        <v>16493549.6</v>
      </c>
      <c r="D27" s="96">
        <f>D28+D29</f>
        <v>8899769.6500000004</v>
      </c>
      <c r="E27" s="122">
        <f t="shared" si="0"/>
        <v>53.959092286599123</v>
      </c>
    </row>
    <row r="28" spans="1:5" ht="112.5" x14ac:dyDescent="0.2">
      <c r="A28" s="56" t="s">
        <v>34</v>
      </c>
      <c r="B28" s="62" t="s">
        <v>35</v>
      </c>
      <c r="C28" s="87">
        <v>15811549.6</v>
      </c>
      <c r="D28" s="87">
        <v>8297195.96</v>
      </c>
      <c r="E28" s="123">
        <f t="shared" si="0"/>
        <v>52.475539525866587</v>
      </c>
    </row>
    <row r="29" spans="1:5" ht="112.5" x14ac:dyDescent="0.2">
      <c r="A29" s="56" t="s">
        <v>36</v>
      </c>
      <c r="B29" s="62" t="s">
        <v>37</v>
      </c>
      <c r="C29" s="87">
        <v>682000</v>
      </c>
      <c r="D29" s="87">
        <v>602573.68999999994</v>
      </c>
      <c r="E29" s="123">
        <f t="shared" si="0"/>
        <v>88.353913489736058</v>
      </c>
    </row>
    <row r="30" spans="1:5" s="88" customFormat="1" ht="37.5" x14ac:dyDescent="0.2">
      <c r="A30" s="57" t="s">
        <v>38</v>
      </c>
      <c r="B30" s="58" t="s">
        <v>39</v>
      </c>
      <c r="C30" s="96">
        <f>C31</f>
        <v>2161000</v>
      </c>
      <c r="D30" s="96">
        <f>D31</f>
        <v>1519781.14</v>
      </c>
      <c r="E30" s="122">
        <f t="shared" si="0"/>
        <v>70.327678852383158</v>
      </c>
    </row>
    <row r="31" spans="1:5" ht="18.75" x14ac:dyDescent="0.2">
      <c r="A31" s="56" t="s">
        <v>40</v>
      </c>
      <c r="B31" s="53" t="s">
        <v>41</v>
      </c>
      <c r="C31" s="87">
        <v>2161000</v>
      </c>
      <c r="D31" s="87">
        <v>1519781.14</v>
      </c>
      <c r="E31" s="123">
        <f t="shared" si="0"/>
        <v>70.327678852383158</v>
      </c>
    </row>
    <row r="32" spans="1:5" s="88" customFormat="1" ht="37.5" x14ac:dyDescent="0.2">
      <c r="A32" s="57" t="s">
        <v>42</v>
      </c>
      <c r="B32" s="58" t="s">
        <v>43</v>
      </c>
      <c r="C32" s="96">
        <f>C33</f>
        <v>145747</v>
      </c>
      <c r="D32" s="96">
        <f>D33</f>
        <v>218637.97</v>
      </c>
      <c r="E32" s="122">
        <f t="shared" si="0"/>
        <v>150.01198652459399</v>
      </c>
    </row>
    <row r="33" spans="1:5" ht="18.75" x14ac:dyDescent="0.2">
      <c r="A33" s="56" t="s">
        <v>44</v>
      </c>
      <c r="B33" s="53" t="s">
        <v>45</v>
      </c>
      <c r="C33" s="87">
        <v>145747</v>
      </c>
      <c r="D33" s="87">
        <v>218637.97</v>
      </c>
      <c r="E33" s="123">
        <f t="shared" si="0"/>
        <v>150.01198652459399</v>
      </c>
    </row>
    <row r="34" spans="1:5" s="88" customFormat="1" ht="37.5" x14ac:dyDescent="0.2">
      <c r="A34" s="57" t="s">
        <v>46</v>
      </c>
      <c r="B34" s="58" t="s">
        <v>47</v>
      </c>
      <c r="C34" s="96">
        <f>C35+C36+C37</f>
        <v>1332500</v>
      </c>
      <c r="D34" s="96">
        <f>D35+D36+D37</f>
        <v>2229100.13</v>
      </c>
      <c r="E34" s="122">
        <f t="shared" si="0"/>
        <v>167.2870641651032</v>
      </c>
    </row>
    <row r="35" spans="1:5" ht="112.5" x14ac:dyDescent="0.2">
      <c r="A35" s="56" t="s">
        <v>48</v>
      </c>
      <c r="B35" s="62" t="s">
        <v>49</v>
      </c>
      <c r="C35" s="87">
        <v>364500</v>
      </c>
      <c r="D35" s="87">
        <v>1012213.01</v>
      </c>
      <c r="E35" s="123">
        <f t="shared" si="0"/>
        <v>277.69904252400551</v>
      </c>
    </row>
    <row r="36" spans="1:5" ht="18.75" hidden="1" x14ac:dyDescent="0.2">
      <c r="A36" s="56"/>
      <c r="B36" s="53"/>
      <c r="C36" s="87"/>
      <c r="D36" s="87"/>
      <c r="E36" s="123"/>
    </row>
    <row r="37" spans="1:5" ht="37.5" x14ac:dyDescent="0.2">
      <c r="A37" s="56" t="s">
        <v>50</v>
      </c>
      <c r="B37" s="53" t="s">
        <v>51</v>
      </c>
      <c r="C37" s="87">
        <v>968000</v>
      </c>
      <c r="D37" s="87">
        <v>1216887.1200000001</v>
      </c>
      <c r="E37" s="123">
        <f t="shared" si="0"/>
        <v>125.71147933884299</v>
      </c>
    </row>
    <row r="38" spans="1:5" s="88" customFormat="1" ht="18.75" x14ac:dyDescent="0.2">
      <c r="A38" s="57" t="s">
        <v>52</v>
      </c>
      <c r="B38" s="58" t="s">
        <v>53</v>
      </c>
      <c r="C38" s="96">
        <f>C39+C40+C41+C42+C43++C44+C46+C47+C48+C49+C45</f>
        <v>2848510</v>
      </c>
      <c r="D38" s="96">
        <f>D39+D40+D41+D42+D43++D44+D46+D47+D48+D49+D45</f>
        <v>2194621.1800000002</v>
      </c>
      <c r="E38" s="122">
        <f t="shared" si="0"/>
        <v>77.044531351478497</v>
      </c>
    </row>
    <row r="39" spans="1:5" ht="37.5" x14ac:dyDescent="0.2">
      <c r="A39" s="56" t="s">
        <v>54</v>
      </c>
      <c r="B39" s="53" t="s">
        <v>55</v>
      </c>
      <c r="C39" s="87">
        <v>67000</v>
      </c>
      <c r="D39" s="87">
        <v>64288.61</v>
      </c>
      <c r="E39" s="123">
        <f t="shared" si="0"/>
        <v>95.95314925373134</v>
      </c>
    </row>
    <row r="40" spans="1:5" ht="75" x14ac:dyDescent="0.2">
      <c r="A40" s="56" t="s">
        <v>56</v>
      </c>
      <c r="B40" s="53" t="s">
        <v>57</v>
      </c>
      <c r="C40" s="87">
        <v>70000</v>
      </c>
      <c r="D40" s="87">
        <v>16000</v>
      </c>
      <c r="E40" s="123">
        <f t="shared" si="0"/>
        <v>22.857142857142858</v>
      </c>
    </row>
    <row r="41" spans="1:5" ht="18.75" hidden="1" x14ac:dyDescent="0.2">
      <c r="A41" s="56"/>
      <c r="B41" s="53"/>
      <c r="C41" s="87"/>
      <c r="D41" s="87"/>
      <c r="E41" s="123" t="e">
        <f t="shared" si="0"/>
        <v>#DIV/0!</v>
      </c>
    </row>
    <row r="42" spans="1:5" ht="150" x14ac:dyDescent="0.2">
      <c r="A42" s="56" t="s">
        <v>58</v>
      </c>
      <c r="B42" s="62" t="s">
        <v>59</v>
      </c>
      <c r="C42" s="87">
        <v>150400</v>
      </c>
      <c r="D42" s="87">
        <v>163425</v>
      </c>
      <c r="E42" s="123">
        <f>D42*100/C42</f>
        <v>108.66023936170212</v>
      </c>
    </row>
    <row r="43" spans="1:5" ht="75" x14ac:dyDescent="0.2">
      <c r="A43" s="56" t="s">
        <v>60</v>
      </c>
      <c r="B43" s="53" t="s">
        <v>61</v>
      </c>
      <c r="C43" s="87">
        <v>355000</v>
      </c>
      <c r="D43" s="87">
        <v>306309.26</v>
      </c>
      <c r="E43" s="123">
        <f t="shared" si="0"/>
        <v>86.284298591549302</v>
      </c>
    </row>
    <row r="44" spans="1:5" ht="37.5" x14ac:dyDescent="0.2">
      <c r="A44" s="56" t="s">
        <v>62</v>
      </c>
      <c r="B44" s="53" t="s">
        <v>63</v>
      </c>
      <c r="C44" s="87">
        <v>206000</v>
      </c>
      <c r="D44" s="87">
        <v>205600</v>
      </c>
      <c r="E44" s="123">
        <f t="shared" si="0"/>
        <v>99.805825242718441</v>
      </c>
    </row>
    <row r="45" spans="1:5" ht="60" customHeight="1" x14ac:dyDescent="0.2">
      <c r="A45" s="56" t="s">
        <v>244</v>
      </c>
      <c r="B45" s="53" t="s">
        <v>245</v>
      </c>
      <c r="C45" s="87">
        <v>5000</v>
      </c>
      <c r="D45" s="87">
        <v>4827.2700000000004</v>
      </c>
      <c r="E45" s="123">
        <f t="shared" si="0"/>
        <v>96.545400000000015</v>
      </c>
    </row>
    <row r="46" spans="1:5" ht="75" x14ac:dyDescent="0.2">
      <c r="A46" s="56" t="s">
        <v>64</v>
      </c>
      <c r="B46" s="53" t="s">
        <v>65</v>
      </c>
      <c r="C46" s="87">
        <v>55000</v>
      </c>
      <c r="D46" s="87">
        <v>53000</v>
      </c>
      <c r="E46" s="123">
        <f t="shared" si="0"/>
        <v>96.36363636363636</v>
      </c>
    </row>
    <row r="47" spans="1:5" ht="37.5" x14ac:dyDescent="0.2">
      <c r="A47" s="56" t="s">
        <v>66</v>
      </c>
      <c r="B47" s="53" t="s">
        <v>67</v>
      </c>
      <c r="C47" s="87">
        <v>42260</v>
      </c>
      <c r="D47" s="87">
        <v>70925.97</v>
      </c>
      <c r="E47" s="123">
        <f t="shared" si="0"/>
        <v>167.83239469947941</v>
      </c>
    </row>
    <row r="48" spans="1:5" ht="93.75" x14ac:dyDescent="0.2">
      <c r="A48" s="56" t="s">
        <v>68</v>
      </c>
      <c r="B48" s="53" t="s">
        <v>69</v>
      </c>
      <c r="C48" s="87">
        <v>250000</v>
      </c>
      <c r="D48" s="87">
        <v>351451.15</v>
      </c>
      <c r="E48" s="123">
        <f t="shared" si="0"/>
        <v>140.58045999999999</v>
      </c>
    </row>
    <row r="49" spans="1:5" ht="37.5" x14ac:dyDescent="0.2">
      <c r="A49" s="56" t="s">
        <v>70</v>
      </c>
      <c r="B49" s="53" t="s">
        <v>71</v>
      </c>
      <c r="C49" s="87">
        <v>1647850</v>
      </c>
      <c r="D49" s="87">
        <v>958793.92</v>
      </c>
      <c r="E49" s="123">
        <f t="shared" si="0"/>
        <v>58.18453864125982</v>
      </c>
    </row>
    <row r="50" spans="1:5" ht="18.75" x14ac:dyDescent="0.2">
      <c r="A50" s="57" t="s">
        <v>248</v>
      </c>
      <c r="B50" s="58" t="s">
        <v>250</v>
      </c>
      <c r="C50" s="96">
        <f>C51+C52</f>
        <v>765597.73</v>
      </c>
      <c r="D50" s="96">
        <f>D51+D52</f>
        <v>429112.13</v>
      </c>
      <c r="E50" s="122">
        <f t="shared" si="0"/>
        <v>56.049294973745546</v>
      </c>
    </row>
    <row r="51" spans="1:5" ht="18.75" x14ac:dyDescent="0.2">
      <c r="A51" s="56" t="s">
        <v>249</v>
      </c>
      <c r="B51" s="53" t="s">
        <v>251</v>
      </c>
      <c r="C51" s="87">
        <v>0</v>
      </c>
      <c r="D51" s="87">
        <v>-858.11</v>
      </c>
      <c r="E51" s="123"/>
    </row>
    <row r="52" spans="1:5" ht="18.75" x14ac:dyDescent="0.2">
      <c r="A52" s="56" t="s">
        <v>252</v>
      </c>
      <c r="B52" s="53" t="s">
        <v>253</v>
      </c>
      <c r="C52" s="87">
        <v>765597.73</v>
      </c>
      <c r="D52" s="87">
        <v>429970.24</v>
      </c>
      <c r="E52" s="123">
        <f t="shared" si="0"/>
        <v>56.161378639406365</v>
      </c>
    </row>
    <row r="53" spans="1:5" s="88" customFormat="1" ht="18.75" x14ac:dyDescent="0.2">
      <c r="A53" s="57" t="s">
        <v>72</v>
      </c>
      <c r="B53" s="58" t="s">
        <v>73</v>
      </c>
      <c r="C53" s="96">
        <f>C54+C59+C61+C63</f>
        <v>425381154.73000002</v>
      </c>
      <c r="D53" s="96">
        <f>D54+D59+D61+D63</f>
        <v>203461414.07000002</v>
      </c>
      <c r="E53" s="122">
        <f t="shared" si="0"/>
        <v>47.830377958126057</v>
      </c>
    </row>
    <row r="54" spans="1:5" s="88" customFormat="1" ht="56.25" x14ac:dyDescent="0.2">
      <c r="A54" s="57" t="s">
        <v>74</v>
      </c>
      <c r="B54" s="58" t="s">
        <v>75</v>
      </c>
      <c r="C54" s="96">
        <f>C55+C56+C57+C58</f>
        <v>425302754.73000002</v>
      </c>
      <c r="D54" s="96">
        <f>D55+D56+D57+D58</f>
        <v>203462949.73000002</v>
      </c>
      <c r="E54" s="122">
        <f t="shared" si="0"/>
        <v>47.839556049705529</v>
      </c>
    </row>
    <row r="55" spans="1:5" ht="37.5" x14ac:dyDescent="0.2">
      <c r="A55" s="56" t="s">
        <v>331</v>
      </c>
      <c r="B55" s="53" t="s">
        <v>76</v>
      </c>
      <c r="C55" s="87">
        <v>57797800</v>
      </c>
      <c r="D55" s="87">
        <v>28890000</v>
      </c>
      <c r="E55" s="123">
        <f t="shared" si="0"/>
        <v>49.984601490022115</v>
      </c>
    </row>
    <row r="56" spans="1:5" ht="37.5" x14ac:dyDescent="0.2">
      <c r="A56" s="56" t="s">
        <v>332</v>
      </c>
      <c r="B56" s="53" t="s">
        <v>77</v>
      </c>
      <c r="C56" s="87">
        <v>94610758.730000004</v>
      </c>
      <c r="D56" s="87">
        <v>24848314.870000001</v>
      </c>
      <c r="E56" s="123">
        <f t="shared" si="0"/>
        <v>26.263730683010451</v>
      </c>
    </row>
    <row r="57" spans="1:5" ht="37.5" x14ac:dyDescent="0.2">
      <c r="A57" s="56" t="s">
        <v>333</v>
      </c>
      <c r="B57" s="53" t="s">
        <v>78</v>
      </c>
      <c r="C57" s="87">
        <v>272894196</v>
      </c>
      <c r="D57" s="87">
        <v>149724634.86000001</v>
      </c>
      <c r="E57" s="123">
        <f t="shared" si="0"/>
        <v>54.8654522722059</v>
      </c>
    </row>
    <row r="58" spans="1:5" ht="18.75" x14ac:dyDescent="0.2">
      <c r="A58" s="56" t="s">
        <v>334</v>
      </c>
      <c r="B58" s="53" t="s">
        <v>79</v>
      </c>
      <c r="C58" s="87">
        <v>0</v>
      </c>
      <c r="D58" s="87">
        <v>0</v>
      </c>
      <c r="E58" s="123">
        <v>0</v>
      </c>
    </row>
    <row r="59" spans="1:5" ht="18.75" x14ac:dyDescent="0.2">
      <c r="A59" s="57" t="s">
        <v>397</v>
      </c>
      <c r="B59" s="58" t="s">
        <v>396</v>
      </c>
      <c r="C59" s="96">
        <f>C60</f>
        <v>78400</v>
      </c>
      <c r="D59" s="96">
        <f>D60</f>
        <v>48000</v>
      </c>
      <c r="E59" s="123">
        <f t="shared" si="0"/>
        <v>61.224489795918366</v>
      </c>
    </row>
    <row r="60" spans="1:5" ht="37.5" x14ac:dyDescent="0.2">
      <c r="A60" s="56" t="s">
        <v>398</v>
      </c>
      <c r="B60" s="53" t="s">
        <v>395</v>
      </c>
      <c r="C60" s="87">
        <v>78400</v>
      </c>
      <c r="D60" s="87">
        <v>48000</v>
      </c>
      <c r="E60" s="123">
        <f t="shared" si="0"/>
        <v>61.224489795918366</v>
      </c>
    </row>
    <row r="61" spans="1:5" s="88" customFormat="1" ht="131.25" x14ac:dyDescent="0.2">
      <c r="A61" s="57" t="s">
        <v>80</v>
      </c>
      <c r="B61" s="58" t="s">
        <v>81</v>
      </c>
      <c r="C61" s="96">
        <f>C62</f>
        <v>0</v>
      </c>
      <c r="D61" s="96">
        <f>D62</f>
        <v>0</v>
      </c>
      <c r="E61" s="122"/>
    </row>
    <row r="62" spans="1:5" ht="93.75" x14ac:dyDescent="0.2">
      <c r="A62" s="56" t="s">
        <v>335</v>
      </c>
      <c r="B62" s="53" t="s">
        <v>82</v>
      </c>
      <c r="C62" s="87">
        <v>0</v>
      </c>
      <c r="D62" s="87">
        <v>0</v>
      </c>
      <c r="E62" s="123"/>
    </row>
    <row r="63" spans="1:5" s="88" customFormat="1" ht="75" x14ac:dyDescent="0.2">
      <c r="A63" s="57" t="s">
        <v>83</v>
      </c>
      <c r="B63" s="58" t="s">
        <v>84</v>
      </c>
      <c r="C63" s="96">
        <f>C64</f>
        <v>0</v>
      </c>
      <c r="D63" s="96">
        <f>D64</f>
        <v>-49535.66</v>
      </c>
      <c r="E63" s="122"/>
    </row>
    <row r="64" spans="1:5" ht="56.25" x14ac:dyDescent="0.2">
      <c r="A64" s="56" t="s">
        <v>336</v>
      </c>
      <c r="B64" s="53" t="s">
        <v>85</v>
      </c>
      <c r="C64" s="87">
        <v>0</v>
      </c>
      <c r="D64" s="87">
        <v>-49535.66</v>
      </c>
      <c r="E64" s="123"/>
    </row>
  </sheetData>
  <mergeCells count="6">
    <mergeCell ref="A8:E8"/>
    <mergeCell ref="D1:E1"/>
    <mergeCell ref="C2:E2"/>
    <mergeCell ref="D3:E3"/>
    <mergeCell ref="C4:E4"/>
    <mergeCell ref="A6:E6"/>
  </mergeCells>
  <pageMargins left="0.70866141732283472" right="0.70866141732283472" top="0.74803149606299213" bottom="0.7480314960629921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6"/>
  <sheetViews>
    <sheetView view="pageBreakPreview" zoomScale="75" zoomScaleNormal="75" zoomScaleSheetLayoutView="75" workbookViewId="0">
      <selection activeCell="K14" sqref="K14"/>
    </sheetView>
  </sheetViews>
  <sheetFormatPr defaultRowHeight="18.75" outlineLevelRow="3" x14ac:dyDescent="0.3"/>
  <cols>
    <col min="1" max="1" width="26.42578125" style="99" customWidth="1"/>
    <col min="2" max="2" width="104" style="99" customWidth="1"/>
    <col min="3" max="3" width="20.42578125" style="99" customWidth="1"/>
    <col min="4" max="4" width="21" style="99" customWidth="1"/>
    <col min="5" max="5" width="17.28515625" style="99" customWidth="1"/>
    <col min="6" max="6" width="24.5703125" style="98" customWidth="1"/>
    <col min="7" max="8" width="9.140625" style="98"/>
    <col min="9" max="16384" width="9.140625" style="99"/>
  </cols>
  <sheetData>
    <row r="1" spans="1:8" x14ac:dyDescent="0.3">
      <c r="A1" s="106"/>
      <c r="B1" s="107"/>
      <c r="C1" s="128" t="s">
        <v>188</v>
      </c>
      <c r="D1" s="128"/>
      <c r="E1" s="128"/>
    </row>
    <row r="2" spans="1:8" x14ac:dyDescent="0.3">
      <c r="A2" s="108"/>
      <c r="B2" s="128" t="s">
        <v>87</v>
      </c>
      <c r="C2" s="128"/>
      <c r="D2" s="128"/>
      <c r="E2" s="128"/>
    </row>
    <row r="3" spans="1:8" x14ac:dyDescent="0.3">
      <c r="A3" s="108"/>
      <c r="B3" s="128" t="s">
        <v>88</v>
      </c>
      <c r="C3" s="128"/>
      <c r="D3" s="128"/>
      <c r="E3" s="128"/>
    </row>
    <row r="4" spans="1:8" x14ac:dyDescent="0.3">
      <c r="A4" s="108"/>
      <c r="B4" s="128" t="str">
        <f>Доходы!C4</f>
        <v>от 11 октября 2019 года №349</v>
      </c>
      <c r="C4" s="128"/>
      <c r="D4" s="128"/>
      <c r="E4" s="128"/>
    </row>
    <row r="5" spans="1:8" x14ac:dyDescent="0.3">
      <c r="A5" s="109"/>
      <c r="B5" s="110"/>
      <c r="C5" s="111"/>
      <c r="D5" s="111"/>
      <c r="E5" s="13"/>
    </row>
    <row r="6" spans="1:8" x14ac:dyDescent="0.3">
      <c r="A6" s="129" t="s">
        <v>399</v>
      </c>
      <c r="B6" s="129"/>
      <c r="C6" s="129"/>
      <c r="D6" s="129"/>
      <c r="E6" s="129"/>
    </row>
    <row r="7" spans="1:8" x14ac:dyDescent="0.3">
      <c r="A7" s="12"/>
      <c r="B7" s="12"/>
      <c r="C7" s="12"/>
      <c r="D7" s="12"/>
      <c r="E7" s="13"/>
    </row>
    <row r="8" spans="1:8" x14ac:dyDescent="0.3">
      <c r="A8" s="127" t="s">
        <v>0</v>
      </c>
      <c r="B8" s="127"/>
      <c r="C8" s="127"/>
      <c r="D8" s="127"/>
      <c r="E8" s="127"/>
    </row>
    <row r="9" spans="1:8" ht="37.5" x14ac:dyDescent="0.3">
      <c r="A9" s="60" t="s">
        <v>90</v>
      </c>
      <c r="B9" s="60" t="s">
        <v>91</v>
      </c>
      <c r="C9" s="60" t="s">
        <v>339</v>
      </c>
      <c r="D9" s="60" t="s">
        <v>400</v>
      </c>
      <c r="E9" s="60" t="s">
        <v>89</v>
      </c>
    </row>
    <row r="10" spans="1:8" x14ac:dyDescent="0.3">
      <c r="A10" s="115" t="s">
        <v>832</v>
      </c>
      <c r="B10" s="116"/>
      <c r="C10" s="61">
        <f>C11+C30+C59+C97+C157+C213+C230+C260+C287+C297+C304+C319+C330+C353+C360+C375+C382+C408+C412+C421+C429+C439+C483+C487+C495+C504+C508+C514+C518+C522+C529+C533+C544</f>
        <v>805768031.23000002</v>
      </c>
      <c r="D10" s="61">
        <f>D11+D30+D59+D97+D157+D213+D230+D260+D287+D297+D304+D319+D330+D353+D360+D375+D382+D408+D412+D421+D429+D439+D483+D487+D495+D504+D508+D514+D518+D522+D529+D533+D544</f>
        <v>387828359.43999994</v>
      </c>
      <c r="E10" s="112">
        <f>D10*100/C10</f>
        <v>48.131514829147825</v>
      </c>
    </row>
    <row r="11" spans="1:8" s="101" customFormat="1" x14ac:dyDescent="0.3">
      <c r="A11" s="57" t="s">
        <v>402</v>
      </c>
      <c r="B11" s="58" t="s">
        <v>92</v>
      </c>
      <c r="C11" s="96">
        <f>C12+C21+C24+C27</f>
        <v>3205325.33</v>
      </c>
      <c r="D11" s="96">
        <v>0</v>
      </c>
      <c r="E11" s="112">
        <f t="shared" ref="E11:E74" si="0">D11*100/C11</f>
        <v>0</v>
      </c>
      <c r="F11" s="100"/>
      <c r="G11" s="100"/>
      <c r="H11" s="100"/>
    </row>
    <row r="12" spans="1:8" x14ac:dyDescent="0.3">
      <c r="A12" s="57" t="s">
        <v>403</v>
      </c>
      <c r="B12" s="58" t="s">
        <v>340</v>
      </c>
      <c r="C12" s="96">
        <f>C13+C15+C17+C19</f>
        <v>2483896.33</v>
      </c>
      <c r="D12" s="96">
        <v>0</v>
      </c>
      <c r="E12" s="112">
        <f t="shared" si="0"/>
        <v>0</v>
      </c>
    </row>
    <row r="13" spans="1:8" s="101" customFormat="1" ht="56.25" x14ac:dyDescent="0.3">
      <c r="A13" s="57" t="s">
        <v>404</v>
      </c>
      <c r="B13" s="58" t="s">
        <v>376</v>
      </c>
      <c r="C13" s="96">
        <v>134500</v>
      </c>
      <c r="D13" s="96">
        <v>0</v>
      </c>
      <c r="E13" s="112">
        <f t="shared" si="0"/>
        <v>0</v>
      </c>
      <c r="F13" s="100"/>
      <c r="G13" s="100"/>
      <c r="H13" s="100"/>
    </row>
    <row r="14" spans="1:8" ht="75" x14ac:dyDescent="0.3">
      <c r="A14" s="117" t="s">
        <v>405</v>
      </c>
      <c r="B14" s="118" t="s">
        <v>406</v>
      </c>
      <c r="C14" s="114">
        <v>134500</v>
      </c>
      <c r="D14" s="114">
        <v>0</v>
      </c>
      <c r="E14" s="113">
        <f t="shared" si="0"/>
        <v>0</v>
      </c>
    </row>
    <row r="15" spans="1:8" s="101" customFormat="1" ht="56.25" x14ac:dyDescent="0.3">
      <c r="A15" s="57" t="s">
        <v>407</v>
      </c>
      <c r="B15" s="58" t="s">
        <v>341</v>
      </c>
      <c r="C15" s="96">
        <v>300000</v>
      </c>
      <c r="D15" s="96">
        <v>0</v>
      </c>
      <c r="E15" s="112">
        <f t="shared" si="0"/>
        <v>0</v>
      </c>
      <c r="F15" s="100"/>
      <c r="G15" s="100"/>
      <c r="H15" s="100"/>
    </row>
    <row r="16" spans="1:8" s="101" customFormat="1" ht="56.25" x14ac:dyDescent="0.3">
      <c r="A16" s="117" t="s">
        <v>407</v>
      </c>
      <c r="B16" s="119" t="s">
        <v>341</v>
      </c>
      <c r="C16" s="114">
        <v>300000</v>
      </c>
      <c r="D16" s="114">
        <v>0</v>
      </c>
      <c r="E16" s="113">
        <f t="shared" si="0"/>
        <v>0</v>
      </c>
      <c r="F16" s="100"/>
      <c r="G16" s="100"/>
      <c r="H16" s="100"/>
    </row>
    <row r="17" spans="1:8" ht="75" outlineLevel="2" x14ac:dyDescent="0.3">
      <c r="A17" s="57" t="s">
        <v>408</v>
      </c>
      <c r="B17" s="58" t="s">
        <v>409</v>
      </c>
      <c r="C17" s="96">
        <v>0</v>
      </c>
      <c r="D17" s="96">
        <v>0</v>
      </c>
      <c r="E17" s="112">
        <v>0</v>
      </c>
    </row>
    <row r="18" spans="1:8" ht="75" outlineLevel="3" x14ac:dyDescent="0.3">
      <c r="A18" s="117" t="s">
        <v>408</v>
      </c>
      <c r="B18" s="119" t="s">
        <v>409</v>
      </c>
      <c r="C18" s="114">
        <v>0</v>
      </c>
      <c r="D18" s="114">
        <v>0</v>
      </c>
      <c r="E18" s="113">
        <v>0</v>
      </c>
    </row>
    <row r="19" spans="1:8" ht="56.25" x14ac:dyDescent="0.3">
      <c r="A19" s="57" t="s">
        <v>410</v>
      </c>
      <c r="B19" s="58" t="s">
        <v>411</v>
      </c>
      <c r="C19" s="96">
        <v>2049396.33</v>
      </c>
      <c r="D19" s="96">
        <v>0</v>
      </c>
      <c r="E19" s="112">
        <f t="shared" si="0"/>
        <v>0</v>
      </c>
    </row>
    <row r="20" spans="1:8" ht="56.25" x14ac:dyDescent="0.3">
      <c r="A20" s="117" t="s">
        <v>410</v>
      </c>
      <c r="B20" s="119" t="s">
        <v>411</v>
      </c>
      <c r="C20" s="114">
        <v>2049396.33</v>
      </c>
      <c r="D20" s="114">
        <v>0</v>
      </c>
      <c r="E20" s="113">
        <f t="shared" si="0"/>
        <v>0</v>
      </c>
    </row>
    <row r="21" spans="1:8" ht="37.5" x14ac:dyDescent="0.3">
      <c r="A21" s="57" t="s">
        <v>412</v>
      </c>
      <c r="B21" s="58" t="s">
        <v>377</v>
      </c>
      <c r="C21" s="96">
        <v>571429</v>
      </c>
      <c r="D21" s="96">
        <v>0</v>
      </c>
      <c r="E21" s="112">
        <f t="shared" si="0"/>
        <v>0</v>
      </c>
    </row>
    <row r="22" spans="1:8" x14ac:dyDescent="0.3">
      <c r="A22" s="57" t="s">
        <v>413</v>
      </c>
      <c r="B22" s="58" t="s">
        <v>378</v>
      </c>
      <c r="C22" s="96">
        <v>571429</v>
      </c>
      <c r="D22" s="96">
        <v>0</v>
      </c>
      <c r="E22" s="112">
        <f t="shared" si="0"/>
        <v>0</v>
      </c>
    </row>
    <row r="23" spans="1:8" ht="37.5" x14ac:dyDescent="0.3">
      <c r="A23" s="117" t="s">
        <v>414</v>
      </c>
      <c r="B23" s="119" t="s">
        <v>415</v>
      </c>
      <c r="C23" s="114">
        <v>571429</v>
      </c>
      <c r="D23" s="114">
        <v>0</v>
      </c>
      <c r="E23" s="113">
        <f t="shared" si="0"/>
        <v>0</v>
      </c>
    </row>
    <row r="24" spans="1:8" ht="37.5" x14ac:dyDescent="0.3">
      <c r="A24" s="57" t="s">
        <v>416</v>
      </c>
      <c r="B24" s="58" t="s">
        <v>93</v>
      </c>
      <c r="C24" s="96">
        <v>150000</v>
      </c>
      <c r="D24" s="96">
        <v>0</v>
      </c>
      <c r="E24" s="112">
        <f t="shared" si="0"/>
        <v>0</v>
      </c>
    </row>
    <row r="25" spans="1:8" ht="56.25" x14ac:dyDescent="0.3">
      <c r="A25" s="57" t="s">
        <v>417</v>
      </c>
      <c r="B25" s="58" t="s">
        <v>418</v>
      </c>
      <c r="C25" s="96">
        <v>150000</v>
      </c>
      <c r="D25" s="96">
        <v>0</v>
      </c>
      <c r="E25" s="112">
        <f t="shared" si="0"/>
        <v>0</v>
      </c>
    </row>
    <row r="26" spans="1:8" ht="37.5" x14ac:dyDescent="0.3">
      <c r="A26" s="117" t="s">
        <v>417</v>
      </c>
      <c r="B26" s="119" t="s">
        <v>418</v>
      </c>
      <c r="C26" s="114">
        <v>150000</v>
      </c>
      <c r="D26" s="114">
        <v>0</v>
      </c>
      <c r="E26" s="113">
        <f t="shared" si="0"/>
        <v>0</v>
      </c>
    </row>
    <row r="27" spans="1:8" s="101" customFormat="1" x14ac:dyDescent="0.3">
      <c r="A27" s="57" t="s">
        <v>419</v>
      </c>
      <c r="B27" s="58" t="s">
        <v>420</v>
      </c>
      <c r="C27" s="96">
        <v>0</v>
      </c>
      <c r="D27" s="96">
        <v>0</v>
      </c>
      <c r="E27" s="112">
        <v>0</v>
      </c>
      <c r="F27" s="100"/>
      <c r="G27" s="100"/>
      <c r="H27" s="100"/>
    </row>
    <row r="28" spans="1:8" s="101" customFormat="1" ht="37.5" x14ac:dyDescent="0.3">
      <c r="A28" s="57" t="s">
        <v>421</v>
      </c>
      <c r="B28" s="58" t="s">
        <v>422</v>
      </c>
      <c r="C28" s="96">
        <v>0</v>
      </c>
      <c r="D28" s="96">
        <v>0</v>
      </c>
      <c r="E28" s="112">
        <v>0</v>
      </c>
      <c r="F28" s="100"/>
      <c r="G28" s="100"/>
      <c r="H28" s="100"/>
    </row>
    <row r="29" spans="1:8" s="105" customFormat="1" ht="37.5" outlineLevel="3" x14ac:dyDescent="0.2">
      <c r="A29" s="117" t="s">
        <v>421</v>
      </c>
      <c r="B29" s="119" t="s">
        <v>422</v>
      </c>
      <c r="C29" s="114">
        <v>0</v>
      </c>
      <c r="D29" s="114">
        <v>0</v>
      </c>
      <c r="E29" s="113">
        <v>0</v>
      </c>
      <c r="F29" s="104"/>
      <c r="G29" s="104"/>
      <c r="H29" s="104"/>
    </row>
    <row r="30" spans="1:8" ht="37.5" x14ac:dyDescent="0.3">
      <c r="A30" s="57" t="s">
        <v>423</v>
      </c>
      <c r="B30" s="58" t="s">
        <v>94</v>
      </c>
      <c r="C30" s="96">
        <f>C31+C56</f>
        <v>18593580.620000001</v>
      </c>
      <c r="D30" s="96">
        <f>D31+D56</f>
        <v>3443951.8499999996</v>
      </c>
      <c r="E30" s="112">
        <f t="shared" si="0"/>
        <v>18.522262711978922</v>
      </c>
    </row>
    <row r="31" spans="1:8" ht="37.5" x14ac:dyDescent="0.3">
      <c r="A31" s="57" t="s">
        <v>424</v>
      </c>
      <c r="B31" s="58" t="s">
        <v>95</v>
      </c>
      <c r="C31" s="96">
        <f>C32+C36+C38+C40+C42+C44+C46+C48+C50+C52+C54</f>
        <v>18593580.620000001</v>
      </c>
      <c r="D31" s="96">
        <f>D32+D34+D36+D38+D40+D50</f>
        <v>3443951.8499999996</v>
      </c>
      <c r="E31" s="112">
        <f t="shared" si="0"/>
        <v>18.522262711978922</v>
      </c>
    </row>
    <row r="32" spans="1:8" x14ac:dyDescent="0.3">
      <c r="A32" s="57" t="s">
        <v>425</v>
      </c>
      <c r="B32" s="58" t="s">
        <v>96</v>
      </c>
      <c r="C32" s="96">
        <v>500000</v>
      </c>
      <c r="D32" s="96">
        <v>0</v>
      </c>
      <c r="E32" s="112">
        <f t="shared" si="0"/>
        <v>0</v>
      </c>
    </row>
    <row r="33" spans="1:8" x14ac:dyDescent="0.3">
      <c r="A33" s="117" t="s">
        <v>425</v>
      </c>
      <c r="B33" s="119" t="s">
        <v>96</v>
      </c>
      <c r="C33" s="114">
        <v>500000</v>
      </c>
      <c r="D33" s="114">
        <v>0</v>
      </c>
      <c r="E33" s="113">
        <f t="shared" si="0"/>
        <v>0</v>
      </c>
    </row>
    <row r="34" spans="1:8" ht="37.5" x14ac:dyDescent="0.3">
      <c r="A34" s="57" t="s">
        <v>426</v>
      </c>
      <c r="B34" s="58" t="s">
        <v>427</v>
      </c>
      <c r="C34" s="96">
        <v>0</v>
      </c>
      <c r="D34" s="96">
        <v>0</v>
      </c>
      <c r="E34" s="112">
        <v>0</v>
      </c>
    </row>
    <row r="35" spans="1:8" x14ac:dyDescent="0.3">
      <c r="A35" s="117" t="s">
        <v>426</v>
      </c>
      <c r="B35" s="119" t="s">
        <v>427</v>
      </c>
      <c r="C35" s="114">
        <v>0</v>
      </c>
      <c r="D35" s="114">
        <v>0</v>
      </c>
      <c r="E35" s="113">
        <v>0</v>
      </c>
    </row>
    <row r="36" spans="1:8" ht="37.5" x14ac:dyDescent="0.3">
      <c r="A36" s="57" t="s">
        <v>428</v>
      </c>
      <c r="B36" s="58" t="s">
        <v>429</v>
      </c>
      <c r="C36" s="96">
        <v>3182854</v>
      </c>
      <c r="D36" s="96">
        <v>530239.92000000004</v>
      </c>
      <c r="E36" s="112">
        <f t="shared" si="0"/>
        <v>16.659259896935268</v>
      </c>
    </row>
    <row r="37" spans="1:8" s="101" customFormat="1" ht="37.5" x14ac:dyDescent="0.3">
      <c r="A37" s="117" t="s">
        <v>428</v>
      </c>
      <c r="B37" s="119" t="s">
        <v>429</v>
      </c>
      <c r="C37" s="114">
        <v>3182854</v>
      </c>
      <c r="D37" s="114">
        <v>530239.92000000004</v>
      </c>
      <c r="E37" s="113">
        <f t="shared" si="0"/>
        <v>16.659259896935268</v>
      </c>
      <c r="F37" s="100"/>
      <c r="G37" s="100"/>
      <c r="H37" s="100"/>
    </row>
    <row r="38" spans="1:8" x14ac:dyDescent="0.3">
      <c r="A38" s="57" t="s">
        <v>430</v>
      </c>
      <c r="B38" s="58" t="s">
        <v>96</v>
      </c>
      <c r="C38" s="96">
        <v>0</v>
      </c>
      <c r="D38" s="96">
        <v>0</v>
      </c>
      <c r="E38" s="112">
        <v>0</v>
      </c>
    </row>
    <row r="39" spans="1:8" s="103" customFormat="1" outlineLevel="2" x14ac:dyDescent="0.2">
      <c r="A39" s="117" t="s">
        <v>430</v>
      </c>
      <c r="B39" s="119" t="s">
        <v>96</v>
      </c>
      <c r="C39" s="114">
        <v>0</v>
      </c>
      <c r="D39" s="114">
        <v>0</v>
      </c>
      <c r="E39" s="113">
        <v>0</v>
      </c>
      <c r="F39" s="102"/>
      <c r="G39" s="102"/>
      <c r="H39" s="102"/>
    </row>
    <row r="40" spans="1:8" s="105" customFormat="1" outlineLevel="3" x14ac:dyDescent="0.2">
      <c r="A40" s="57" t="s">
        <v>431</v>
      </c>
      <c r="B40" s="58" t="s">
        <v>96</v>
      </c>
      <c r="C40" s="96">
        <f>C41</f>
        <v>9003135</v>
      </c>
      <c r="D40" s="96">
        <f>D41</f>
        <v>2802054.61</v>
      </c>
      <c r="E40" s="112">
        <f t="shared" si="0"/>
        <v>31.123098898328195</v>
      </c>
      <c r="F40" s="104"/>
      <c r="G40" s="104"/>
      <c r="H40" s="104"/>
    </row>
    <row r="41" spans="1:8" s="105" customFormat="1" outlineLevel="2" x14ac:dyDescent="0.2">
      <c r="A41" s="117" t="s">
        <v>431</v>
      </c>
      <c r="B41" s="119" t="s">
        <v>96</v>
      </c>
      <c r="C41" s="114">
        <f>9034123-30988</f>
        <v>9003135</v>
      </c>
      <c r="D41" s="114">
        <v>2802054.61</v>
      </c>
      <c r="E41" s="113">
        <f t="shared" si="0"/>
        <v>31.123098898328195</v>
      </c>
      <c r="F41" s="104"/>
      <c r="G41" s="104"/>
      <c r="H41" s="104"/>
    </row>
    <row r="42" spans="1:8" s="105" customFormat="1" ht="37.5" outlineLevel="3" x14ac:dyDescent="0.2">
      <c r="A42" s="57" t="s">
        <v>432</v>
      </c>
      <c r="B42" s="58" t="s">
        <v>97</v>
      </c>
      <c r="C42" s="96">
        <v>4359295</v>
      </c>
      <c r="D42" s="96">
        <v>0</v>
      </c>
      <c r="E42" s="112">
        <f t="shared" si="0"/>
        <v>0</v>
      </c>
      <c r="F42" s="104"/>
      <c r="G42" s="104"/>
      <c r="H42" s="104"/>
    </row>
    <row r="43" spans="1:8" s="105" customFormat="1" ht="37.5" outlineLevel="1" x14ac:dyDescent="0.2">
      <c r="A43" s="117" t="s">
        <v>432</v>
      </c>
      <c r="B43" s="119" t="s">
        <v>97</v>
      </c>
      <c r="C43" s="114">
        <v>4359295</v>
      </c>
      <c r="D43" s="114">
        <v>0</v>
      </c>
      <c r="E43" s="113">
        <f t="shared" si="0"/>
        <v>0</v>
      </c>
      <c r="F43" s="104"/>
      <c r="G43" s="104"/>
      <c r="H43" s="104"/>
    </row>
    <row r="44" spans="1:8" s="105" customFormat="1" outlineLevel="2" x14ac:dyDescent="0.2">
      <c r="A44" s="57" t="s">
        <v>433</v>
      </c>
      <c r="B44" s="58" t="s">
        <v>98</v>
      </c>
      <c r="C44" s="96">
        <v>448425</v>
      </c>
      <c r="D44" s="96">
        <v>0</v>
      </c>
      <c r="E44" s="112">
        <f t="shared" si="0"/>
        <v>0</v>
      </c>
      <c r="F44" s="104"/>
      <c r="G44" s="104"/>
      <c r="H44" s="104"/>
    </row>
    <row r="45" spans="1:8" s="105" customFormat="1" outlineLevel="3" x14ac:dyDescent="0.2">
      <c r="A45" s="117" t="s">
        <v>433</v>
      </c>
      <c r="B45" s="119" t="s">
        <v>98</v>
      </c>
      <c r="C45" s="114">
        <v>448425</v>
      </c>
      <c r="D45" s="114">
        <v>0</v>
      </c>
      <c r="E45" s="113">
        <f t="shared" si="0"/>
        <v>0</v>
      </c>
      <c r="F45" s="104"/>
      <c r="G45" s="104"/>
      <c r="H45" s="104"/>
    </row>
    <row r="46" spans="1:8" ht="56.25" x14ac:dyDescent="0.3">
      <c r="A46" s="57" t="s">
        <v>434</v>
      </c>
      <c r="B46" s="58" t="s">
        <v>435</v>
      </c>
      <c r="C46" s="96">
        <v>0</v>
      </c>
      <c r="D46" s="96">
        <v>0</v>
      </c>
      <c r="E46" s="112">
        <v>0</v>
      </c>
    </row>
    <row r="47" spans="1:8" ht="56.25" x14ac:dyDescent="0.3">
      <c r="A47" s="117" t="s">
        <v>434</v>
      </c>
      <c r="B47" s="119" t="s">
        <v>435</v>
      </c>
      <c r="C47" s="114">
        <v>0</v>
      </c>
      <c r="D47" s="114">
        <v>0</v>
      </c>
      <c r="E47" s="113">
        <v>0</v>
      </c>
    </row>
    <row r="48" spans="1:8" ht="56.25" x14ac:dyDescent="0.3">
      <c r="A48" s="57" t="s">
        <v>436</v>
      </c>
      <c r="B48" s="58" t="s">
        <v>437</v>
      </c>
      <c r="C48" s="96">
        <v>0</v>
      </c>
      <c r="D48" s="96">
        <v>0</v>
      </c>
      <c r="E48" s="112">
        <v>0</v>
      </c>
    </row>
    <row r="49" spans="1:8" ht="56.25" x14ac:dyDescent="0.3">
      <c r="A49" s="117" t="s">
        <v>436</v>
      </c>
      <c r="B49" s="119" t="s">
        <v>437</v>
      </c>
      <c r="C49" s="114">
        <v>0</v>
      </c>
      <c r="D49" s="114">
        <v>0</v>
      </c>
      <c r="E49" s="113">
        <v>0</v>
      </c>
    </row>
    <row r="50" spans="1:8" x14ac:dyDescent="0.3">
      <c r="A50" s="57" t="s">
        <v>438</v>
      </c>
      <c r="B50" s="58" t="s">
        <v>342</v>
      </c>
      <c r="C50" s="96">
        <v>1099871.6200000001</v>
      </c>
      <c r="D50" s="96">
        <v>111657.32</v>
      </c>
      <c r="E50" s="112">
        <f t="shared" si="0"/>
        <v>10.151850267761249</v>
      </c>
    </row>
    <row r="51" spans="1:8" x14ac:dyDescent="0.3">
      <c r="A51" s="117" t="s">
        <v>438</v>
      </c>
      <c r="B51" s="119" t="s">
        <v>342</v>
      </c>
      <c r="C51" s="114">
        <v>1099871.6200000001</v>
      </c>
      <c r="D51" s="114">
        <v>111657.32</v>
      </c>
      <c r="E51" s="113">
        <f t="shared" si="0"/>
        <v>10.151850267761249</v>
      </c>
    </row>
    <row r="52" spans="1:8" s="101" customFormat="1" x14ac:dyDescent="0.3">
      <c r="A52" s="57" t="s">
        <v>439</v>
      </c>
      <c r="B52" s="58" t="s">
        <v>375</v>
      </c>
      <c r="C52" s="96">
        <v>0</v>
      </c>
      <c r="D52" s="96">
        <v>0</v>
      </c>
      <c r="E52" s="112">
        <v>0</v>
      </c>
      <c r="F52" s="100"/>
      <c r="G52" s="100"/>
      <c r="H52" s="100"/>
    </row>
    <row r="53" spans="1:8" x14ac:dyDescent="0.3">
      <c r="A53" s="117" t="s">
        <v>439</v>
      </c>
      <c r="B53" s="119" t="s">
        <v>375</v>
      </c>
      <c r="C53" s="114">
        <v>0</v>
      </c>
      <c r="D53" s="114">
        <v>0</v>
      </c>
      <c r="E53" s="113">
        <v>0</v>
      </c>
    </row>
    <row r="54" spans="1:8" x14ac:dyDescent="0.3">
      <c r="A54" s="57" t="s">
        <v>440</v>
      </c>
      <c r="B54" s="58" t="s">
        <v>384</v>
      </c>
      <c r="C54" s="96">
        <v>0</v>
      </c>
      <c r="D54" s="96">
        <v>0</v>
      </c>
      <c r="E54" s="112">
        <v>0</v>
      </c>
    </row>
    <row r="55" spans="1:8" s="101" customFormat="1" x14ac:dyDescent="0.3">
      <c r="A55" s="117" t="s">
        <v>440</v>
      </c>
      <c r="B55" s="119" t="s">
        <v>384</v>
      </c>
      <c r="C55" s="114">
        <v>0</v>
      </c>
      <c r="D55" s="114">
        <v>0</v>
      </c>
      <c r="E55" s="113">
        <v>0</v>
      </c>
      <c r="F55" s="100"/>
      <c r="G55" s="100"/>
      <c r="H55" s="100"/>
    </row>
    <row r="56" spans="1:8" x14ac:dyDescent="0.3">
      <c r="A56" s="57" t="s">
        <v>441</v>
      </c>
      <c r="B56" s="58" t="s">
        <v>387</v>
      </c>
      <c r="C56" s="96">
        <f>C57</f>
        <v>0</v>
      </c>
      <c r="D56" s="96">
        <v>0</v>
      </c>
      <c r="E56" s="112">
        <v>0</v>
      </c>
    </row>
    <row r="57" spans="1:8" s="101" customFormat="1" x14ac:dyDescent="0.3">
      <c r="A57" s="57" t="s">
        <v>442</v>
      </c>
      <c r="B57" s="58" t="s">
        <v>383</v>
      </c>
      <c r="C57" s="96">
        <f>C58</f>
        <v>0</v>
      </c>
      <c r="D57" s="96">
        <v>0</v>
      </c>
      <c r="E57" s="112">
        <v>0</v>
      </c>
      <c r="F57" s="100"/>
      <c r="G57" s="100"/>
      <c r="H57" s="100"/>
    </row>
    <row r="58" spans="1:8" s="105" customFormat="1" outlineLevel="2" x14ac:dyDescent="0.2">
      <c r="A58" s="117" t="s">
        <v>442</v>
      </c>
      <c r="B58" s="119" t="s">
        <v>383</v>
      </c>
      <c r="C58" s="114">
        <v>0</v>
      </c>
      <c r="D58" s="114">
        <v>0</v>
      </c>
      <c r="E58" s="113">
        <v>0</v>
      </c>
      <c r="F58" s="104"/>
      <c r="G58" s="104"/>
      <c r="H58" s="104"/>
    </row>
    <row r="59" spans="1:8" s="105" customFormat="1" ht="37.5" outlineLevel="3" x14ac:dyDescent="0.2">
      <c r="A59" s="57" t="s">
        <v>443</v>
      </c>
      <c r="B59" s="58" t="s">
        <v>99</v>
      </c>
      <c r="C59" s="96">
        <f>C60+C82</f>
        <v>53446868</v>
      </c>
      <c r="D59" s="96">
        <f>D60+D82</f>
        <v>2031222.52</v>
      </c>
      <c r="E59" s="112">
        <f t="shared" si="0"/>
        <v>3.8004519179683269</v>
      </c>
      <c r="F59" s="104"/>
      <c r="G59" s="104"/>
      <c r="H59" s="104"/>
    </row>
    <row r="60" spans="1:8" s="101" customFormat="1" ht="37.5" x14ac:dyDescent="0.3">
      <c r="A60" s="57" t="s">
        <v>444</v>
      </c>
      <c r="B60" s="58" t="s">
        <v>100</v>
      </c>
      <c r="C60" s="96">
        <f>C61+C63+C65+C67+C69+C72+C74+C76+C78+C80</f>
        <v>50214396</v>
      </c>
      <c r="D60" s="96">
        <v>402000</v>
      </c>
      <c r="E60" s="112">
        <f t="shared" si="0"/>
        <v>0.80056723175561051</v>
      </c>
      <c r="F60" s="100"/>
      <c r="G60" s="100"/>
      <c r="H60" s="100"/>
    </row>
    <row r="61" spans="1:8" ht="75" x14ac:dyDescent="0.3">
      <c r="A61" s="57" t="s">
        <v>445</v>
      </c>
      <c r="B61" s="58" t="s">
        <v>101</v>
      </c>
      <c r="C61" s="96">
        <v>1000000</v>
      </c>
      <c r="D61" s="96">
        <v>402000</v>
      </c>
      <c r="E61" s="112">
        <f t="shared" si="0"/>
        <v>40.200000000000003</v>
      </c>
    </row>
    <row r="62" spans="1:8" ht="75" x14ac:dyDescent="0.3">
      <c r="A62" s="117" t="s">
        <v>445</v>
      </c>
      <c r="B62" s="119" t="s">
        <v>101</v>
      </c>
      <c r="C62" s="114">
        <v>1000000</v>
      </c>
      <c r="D62" s="114">
        <v>402000</v>
      </c>
      <c r="E62" s="113">
        <f t="shared" si="0"/>
        <v>40.200000000000003</v>
      </c>
    </row>
    <row r="63" spans="1:8" x14ac:dyDescent="0.3">
      <c r="A63" s="57" t="s">
        <v>446</v>
      </c>
      <c r="B63" s="58" t="s">
        <v>343</v>
      </c>
      <c r="C63" s="96">
        <v>100000</v>
      </c>
      <c r="D63" s="96">
        <v>0</v>
      </c>
      <c r="E63" s="112">
        <f t="shared" si="0"/>
        <v>0</v>
      </c>
    </row>
    <row r="64" spans="1:8" x14ac:dyDescent="0.3">
      <c r="A64" s="117" t="s">
        <v>446</v>
      </c>
      <c r="B64" s="119" t="s">
        <v>343</v>
      </c>
      <c r="C64" s="114">
        <v>100000</v>
      </c>
      <c r="D64" s="114">
        <v>0</v>
      </c>
      <c r="E64" s="113">
        <f t="shared" si="0"/>
        <v>0</v>
      </c>
    </row>
    <row r="65" spans="1:8" s="103" customFormat="1" ht="37.5" outlineLevel="2" x14ac:dyDescent="0.2">
      <c r="A65" s="57" t="s">
        <v>447</v>
      </c>
      <c r="B65" s="58" t="s">
        <v>448</v>
      </c>
      <c r="C65" s="96">
        <v>834498</v>
      </c>
      <c r="D65" s="96">
        <v>0</v>
      </c>
      <c r="E65" s="112">
        <f t="shared" si="0"/>
        <v>0</v>
      </c>
      <c r="F65" s="102"/>
      <c r="G65" s="102"/>
      <c r="H65" s="102"/>
    </row>
    <row r="66" spans="1:8" s="105" customFormat="1" ht="37.5" outlineLevel="3" x14ac:dyDescent="0.2">
      <c r="A66" s="117" t="s">
        <v>447</v>
      </c>
      <c r="B66" s="119" t="s">
        <v>448</v>
      </c>
      <c r="C66" s="114">
        <v>834498</v>
      </c>
      <c r="D66" s="114">
        <v>0</v>
      </c>
      <c r="E66" s="113">
        <f t="shared" si="0"/>
        <v>0</v>
      </c>
      <c r="F66" s="104"/>
      <c r="G66" s="104"/>
      <c r="H66" s="104"/>
    </row>
    <row r="67" spans="1:8" s="103" customFormat="1" ht="56.25" outlineLevel="2" x14ac:dyDescent="0.2">
      <c r="A67" s="57" t="s">
        <v>449</v>
      </c>
      <c r="B67" s="58" t="s">
        <v>450</v>
      </c>
      <c r="C67" s="96">
        <v>834498</v>
      </c>
      <c r="D67" s="96">
        <v>0</v>
      </c>
      <c r="E67" s="112">
        <f t="shared" si="0"/>
        <v>0</v>
      </c>
      <c r="F67" s="102"/>
      <c r="G67" s="102"/>
      <c r="H67" s="102"/>
    </row>
    <row r="68" spans="1:8" s="105" customFormat="1" ht="56.25" outlineLevel="3" x14ac:dyDescent="0.2">
      <c r="A68" s="117" t="s">
        <v>449</v>
      </c>
      <c r="B68" s="119" t="s">
        <v>450</v>
      </c>
      <c r="C68" s="114">
        <v>834498</v>
      </c>
      <c r="D68" s="114">
        <v>0</v>
      </c>
      <c r="E68" s="113">
        <f t="shared" si="0"/>
        <v>0</v>
      </c>
      <c r="F68" s="104"/>
      <c r="G68" s="104"/>
      <c r="H68" s="104"/>
    </row>
    <row r="69" spans="1:8" ht="75" x14ac:dyDescent="0.3">
      <c r="A69" s="57" t="s">
        <v>451</v>
      </c>
      <c r="B69" s="58" t="s">
        <v>102</v>
      </c>
      <c r="C69" s="96">
        <v>13099600</v>
      </c>
      <c r="D69" s="96">
        <v>0</v>
      </c>
      <c r="E69" s="112">
        <f t="shared" si="0"/>
        <v>0</v>
      </c>
    </row>
    <row r="70" spans="1:8" ht="93.75" x14ac:dyDescent="0.3">
      <c r="A70" s="117" t="s">
        <v>452</v>
      </c>
      <c r="B70" s="118" t="s">
        <v>103</v>
      </c>
      <c r="C70" s="114">
        <v>5405800</v>
      </c>
      <c r="D70" s="114">
        <v>0</v>
      </c>
      <c r="E70" s="113">
        <f t="shared" si="0"/>
        <v>0</v>
      </c>
    </row>
    <row r="71" spans="1:8" ht="93.75" outlineLevel="3" x14ac:dyDescent="0.3">
      <c r="A71" s="117" t="s">
        <v>453</v>
      </c>
      <c r="B71" s="118" t="s">
        <v>103</v>
      </c>
      <c r="C71" s="114">
        <v>7693800</v>
      </c>
      <c r="D71" s="114">
        <v>0</v>
      </c>
      <c r="E71" s="113">
        <f t="shared" si="0"/>
        <v>0</v>
      </c>
    </row>
    <row r="72" spans="1:8" x14ac:dyDescent="0.3">
      <c r="A72" s="57" t="s">
        <v>454</v>
      </c>
      <c r="B72" s="58" t="s">
        <v>104</v>
      </c>
      <c r="C72" s="96">
        <v>0</v>
      </c>
      <c r="D72" s="96">
        <v>0</v>
      </c>
      <c r="E72" s="112">
        <v>0</v>
      </c>
    </row>
    <row r="73" spans="1:8" s="101" customFormat="1" x14ac:dyDescent="0.3">
      <c r="A73" s="117" t="s">
        <v>455</v>
      </c>
      <c r="B73" s="119" t="s">
        <v>104</v>
      </c>
      <c r="C73" s="114">
        <v>0</v>
      </c>
      <c r="D73" s="114">
        <v>0</v>
      </c>
      <c r="E73" s="113">
        <v>0</v>
      </c>
      <c r="F73" s="100"/>
      <c r="G73" s="100"/>
      <c r="H73" s="100"/>
    </row>
    <row r="74" spans="1:8" x14ac:dyDescent="0.3">
      <c r="A74" s="57" t="s">
        <v>456</v>
      </c>
      <c r="B74" s="58" t="s">
        <v>105</v>
      </c>
      <c r="C74" s="96">
        <v>3600000</v>
      </c>
      <c r="D74" s="96">
        <v>0</v>
      </c>
      <c r="E74" s="112">
        <f t="shared" si="0"/>
        <v>0</v>
      </c>
    </row>
    <row r="75" spans="1:8" x14ac:dyDescent="0.3">
      <c r="A75" s="117" t="s">
        <v>456</v>
      </c>
      <c r="B75" s="119" t="s">
        <v>105</v>
      </c>
      <c r="C75" s="114">
        <v>3600000</v>
      </c>
      <c r="D75" s="114">
        <v>0</v>
      </c>
      <c r="E75" s="113">
        <f t="shared" ref="E75:E138" si="1">D75*100/C75</f>
        <v>0</v>
      </c>
    </row>
    <row r="76" spans="1:8" ht="37.5" x14ac:dyDescent="0.3">
      <c r="A76" s="57" t="s">
        <v>457</v>
      </c>
      <c r="B76" s="58" t="s">
        <v>458</v>
      </c>
      <c r="C76" s="96">
        <v>29208510</v>
      </c>
      <c r="D76" s="96">
        <v>0</v>
      </c>
      <c r="E76" s="112">
        <f t="shared" si="1"/>
        <v>0</v>
      </c>
    </row>
    <row r="77" spans="1:8" ht="37.5" x14ac:dyDescent="0.3">
      <c r="A77" s="117" t="s">
        <v>457</v>
      </c>
      <c r="B77" s="119" t="s">
        <v>458</v>
      </c>
      <c r="C77" s="114">
        <v>29208510</v>
      </c>
      <c r="D77" s="114">
        <v>0</v>
      </c>
      <c r="E77" s="113">
        <f t="shared" si="1"/>
        <v>0</v>
      </c>
    </row>
    <row r="78" spans="1:8" ht="37.5" x14ac:dyDescent="0.3">
      <c r="A78" s="57" t="s">
        <v>459</v>
      </c>
      <c r="B78" s="58" t="s">
        <v>458</v>
      </c>
      <c r="C78" s="96">
        <v>1229832</v>
      </c>
      <c r="D78" s="96">
        <v>0</v>
      </c>
      <c r="E78" s="112">
        <f t="shared" si="1"/>
        <v>0</v>
      </c>
    </row>
    <row r="79" spans="1:8" ht="37.5" x14ac:dyDescent="0.3">
      <c r="A79" s="117" t="s">
        <v>459</v>
      </c>
      <c r="B79" s="119" t="s">
        <v>458</v>
      </c>
      <c r="C79" s="114">
        <v>1229832</v>
      </c>
      <c r="D79" s="114">
        <v>0</v>
      </c>
      <c r="E79" s="113">
        <f t="shared" si="1"/>
        <v>0</v>
      </c>
    </row>
    <row r="80" spans="1:8" ht="37.5" x14ac:dyDescent="0.3">
      <c r="A80" s="57" t="s">
        <v>460</v>
      </c>
      <c r="B80" s="58" t="s">
        <v>458</v>
      </c>
      <c r="C80" s="96">
        <v>307458</v>
      </c>
      <c r="D80" s="96">
        <v>0</v>
      </c>
      <c r="E80" s="112">
        <f t="shared" si="1"/>
        <v>0</v>
      </c>
    </row>
    <row r="81" spans="1:8" ht="37.5" x14ac:dyDescent="0.3">
      <c r="A81" s="117" t="s">
        <v>460</v>
      </c>
      <c r="B81" s="119" t="s">
        <v>458</v>
      </c>
      <c r="C81" s="114">
        <v>307458</v>
      </c>
      <c r="D81" s="114">
        <v>0</v>
      </c>
      <c r="E81" s="113">
        <f t="shared" si="1"/>
        <v>0</v>
      </c>
    </row>
    <row r="82" spans="1:8" ht="37.5" x14ac:dyDescent="0.3">
      <c r="A82" s="57" t="s">
        <v>461</v>
      </c>
      <c r="B82" s="58" t="s">
        <v>106</v>
      </c>
      <c r="C82" s="96">
        <f>C83+C85+C87+C89+C91+C93+C95</f>
        <v>3232472</v>
      </c>
      <c r="D82" s="96">
        <f>D83+D89+D95</f>
        <v>1629222.52</v>
      </c>
      <c r="E82" s="112">
        <f t="shared" si="1"/>
        <v>50.401751971865494</v>
      </c>
    </row>
    <row r="83" spans="1:8" x14ac:dyDescent="0.3">
      <c r="A83" s="57" t="s">
        <v>462</v>
      </c>
      <c r="B83" s="58" t="s">
        <v>107</v>
      </c>
      <c r="C83" s="96">
        <v>620003</v>
      </c>
      <c r="D83" s="96">
        <v>256608.58</v>
      </c>
      <c r="E83" s="112">
        <f t="shared" si="1"/>
        <v>41.388280379288489</v>
      </c>
    </row>
    <row r="84" spans="1:8" x14ac:dyDescent="0.3">
      <c r="A84" s="117" t="s">
        <v>462</v>
      </c>
      <c r="B84" s="119" t="s">
        <v>107</v>
      </c>
      <c r="C84" s="114">
        <v>620003</v>
      </c>
      <c r="D84" s="114">
        <v>256608.58</v>
      </c>
      <c r="E84" s="113">
        <f t="shared" si="1"/>
        <v>41.388280379288489</v>
      </c>
    </row>
    <row r="85" spans="1:8" x14ac:dyDescent="0.3">
      <c r="A85" s="57" t="s">
        <v>463</v>
      </c>
      <c r="B85" s="58" t="s">
        <v>388</v>
      </c>
      <c r="C85" s="96">
        <v>0</v>
      </c>
      <c r="D85" s="96">
        <v>0</v>
      </c>
      <c r="E85" s="112">
        <v>0</v>
      </c>
    </row>
    <row r="86" spans="1:8" x14ac:dyDescent="0.3">
      <c r="A86" s="117" t="s">
        <v>464</v>
      </c>
      <c r="B86" s="119" t="s">
        <v>389</v>
      </c>
      <c r="C86" s="114">
        <v>0</v>
      </c>
      <c r="D86" s="114">
        <v>0</v>
      </c>
      <c r="E86" s="113">
        <v>0</v>
      </c>
    </row>
    <row r="87" spans="1:8" ht="37.5" x14ac:dyDescent="0.3">
      <c r="A87" s="57" t="s">
        <v>465</v>
      </c>
      <c r="B87" s="58" t="s">
        <v>466</v>
      </c>
      <c r="C87" s="96">
        <v>0</v>
      </c>
      <c r="D87" s="96">
        <v>0</v>
      </c>
      <c r="E87" s="112">
        <v>0</v>
      </c>
    </row>
    <row r="88" spans="1:8" s="101" customFormat="1" ht="37.5" x14ac:dyDescent="0.3">
      <c r="A88" s="117" t="s">
        <v>465</v>
      </c>
      <c r="B88" s="119" t="s">
        <v>466</v>
      </c>
      <c r="C88" s="114">
        <v>0</v>
      </c>
      <c r="D88" s="114">
        <v>0</v>
      </c>
      <c r="E88" s="113">
        <v>0</v>
      </c>
      <c r="F88" s="100"/>
      <c r="G88" s="100"/>
      <c r="H88" s="100"/>
    </row>
    <row r="89" spans="1:8" ht="37.5" x14ac:dyDescent="0.3">
      <c r="A89" s="57" t="s">
        <v>467</v>
      </c>
      <c r="B89" s="58" t="s">
        <v>108</v>
      </c>
      <c r="C89" s="96">
        <v>304858</v>
      </c>
      <c r="D89" s="96">
        <v>170300</v>
      </c>
      <c r="E89" s="112">
        <f t="shared" si="1"/>
        <v>55.862073489952699</v>
      </c>
    </row>
    <row r="90" spans="1:8" s="101" customFormat="1" ht="37.5" x14ac:dyDescent="0.3">
      <c r="A90" s="117" t="s">
        <v>467</v>
      </c>
      <c r="B90" s="119" t="s">
        <v>108</v>
      </c>
      <c r="C90" s="114">
        <v>304858</v>
      </c>
      <c r="D90" s="114">
        <v>170300</v>
      </c>
      <c r="E90" s="113">
        <f t="shared" si="1"/>
        <v>55.862073489952699</v>
      </c>
      <c r="F90" s="100"/>
      <c r="G90" s="100"/>
      <c r="H90" s="100"/>
    </row>
    <row r="91" spans="1:8" ht="37.5" x14ac:dyDescent="0.3">
      <c r="A91" s="57" t="s">
        <v>468</v>
      </c>
      <c r="B91" s="58" t="s">
        <v>108</v>
      </c>
      <c r="C91" s="96">
        <v>0</v>
      </c>
      <c r="D91" s="96">
        <v>0</v>
      </c>
      <c r="E91" s="112">
        <v>0</v>
      </c>
    </row>
    <row r="92" spans="1:8" ht="37.5" x14ac:dyDescent="0.3">
      <c r="A92" s="117" t="s">
        <v>468</v>
      </c>
      <c r="B92" s="119" t="s">
        <v>108</v>
      </c>
      <c r="C92" s="114">
        <v>0</v>
      </c>
      <c r="D92" s="114">
        <v>0</v>
      </c>
      <c r="E92" s="113">
        <v>0</v>
      </c>
    </row>
    <row r="93" spans="1:8" x14ac:dyDescent="0.3">
      <c r="A93" s="57" t="s">
        <v>469</v>
      </c>
      <c r="B93" s="58" t="s">
        <v>470</v>
      </c>
      <c r="C93" s="96">
        <v>443000</v>
      </c>
      <c r="D93" s="96">
        <v>0</v>
      </c>
      <c r="E93" s="112">
        <f t="shared" si="1"/>
        <v>0</v>
      </c>
    </row>
    <row r="94" spans="1:8" x14ac:dyDescent="0.3">
      <c r="A94" s="117" t="s">
        <v>469</v>
      </c>
      <c r="B94" s="119" t="s">
        <v>470</v>
      </c>
      <c r="C94" s="114">
        <v>443000</v>
      </c>
      <c r="D94" s="114">
        <v>0</v>
      </c>
      <c r="E94" s="113">
        <f t="shared" si="1"/>
        <v>0</v>
      </c>
    </row>
    <row r="95" spans="1:8" x14ac:dyDescent="0.3">
      <c r="A95" s="57" t="s">
        <v>471</v>
      </c>
      <c r="B95" s="58" t="s">
        <v>109</v>
      </c>
      <c r="C95" s="96">
        <v>1864611</v>
      </c>
      <c r="D95" s="96">
        <v>1202313.94</v>
      </c>
      <c r="E95" s="112">
        <f t="shared" si="1"/>
        <v>64.480684711181041</v>
      </c>
    </row>
    <row r="96" spans="1:8" x14ac:dyDescent="0.3">
      <c r="A96" s="117" t="s">
        <v>471</v>
      </c>
      <c r="B96" s="119" t="s">
        <v>109</v>
      </c>
      <c r="C96" s="114">
        <v>1864611</v>
      </c>
      <c r="D96" s="114">
        <v>1202313.94</v>
      </c>
      <c r="E96" s="113">
        <f t="shared" si="1"/>
        <v>64.480684711181041</v>
      </c>
    </row>
    <row r="97" spans="1:5" ht="37.5" x14ac:dyDescent="0.3">
      <c r="A97" s="57" t="s">
        <v>472</v>
      </c>
      <c r="B97" s="58" t="s">
        <v>111</v>
      </c>
      <c r="C97" s="96">
        <f>C98+C113+C134+C147+C154</f>
        <v>409844851.52000004</v>
      </c>
      <c r="D97" s="96">
        <v>237232778.27000001</v>
      </c>
      <c r="E97" s="112">
        <f t="shared" si="1"/>
        <v>57.883557007040572</v>
      </c>
    </row>
    <row r="98" spans="1:5" ht="37.5" x14ac:dyDescent="0.3">
      <c r="A98" s="57" t="s">
        <v>473</v>
      </c>
      <c r="B98" s="58" t="s">
        <v>112</v>
      </c>
      <c r="C98" s="96">
        <f>C99+C101+C103+C105+C107+C109+C111</f>
        <v>143847565.18000001</v>
      </c>
      <c r="D98" s="96">
        <v>78438000.010000005</v>
      </c>
      <c r="E98" s="112">
        <f t="shared" si="1"/>
        <v>54.528555913927775</v>
      </c>
    </row>
    <row r="99" spans="1:5" ht="37.5" x14ac:dyDescent="0.3">
      <c r="A99" s="57" t="s">
        <v>474</v>
      </c>
      <c r="B99" s="58" t="s">
        <v>475</v>
      </c>
      <c r="C99" s="96">
        <v>134632.34</v>
      </c>
      <c r="D99" s="96">
        <v>134632.34</v>
      </c>
      <c r="E99" s="112">
        <f t="shared" si="1"/>
        <v>100</v>
      </c>
    </row>
    <row r="100" spans="1:5" ht="37.5" x14ac:dyDescent="0.3">
      <c r="A100" s="117" t="s">
        <v>474</v>
      </c>
      <c r="B100" s="119" t="s">
        <v>475</v>
      </c>
      <c r="C100" s="114">
        <v>134632.34</v>
      </c>
      <c r="D100" s="114">
        <v>134632.34</v>
      </c>
      <c r="E100" s="113">
        <f t="shared" si="1"/>
        <v>100</v>
      </c>
    </row>
    <row r="101" spans="1:5" ht="37.5" x14ac:dyDescent="0.3">
      <c r="A101" s="57" t="s">
        <v>476</v>
      </c>
      <c r="B101" s="58" t="s">
        <v>113</v>
      </c>
      <c r="C101" s="96">
        <v>58288792.840000004</v>
      </c>
      <c r="D101" s="96">
        <v>34739522.5</v>
      </c>
      <c r="E101" s="112">
        <f t="shared" si="1"/>
        <v>59.598974017798511</v>
      </c>
    </row>
    <row r="102" spans="1:5" ht="37.5" x14ac:dyDescent="0.3">
      <c r="A102" s="117" t="s">
        <v>476</v>
      </c>
      <c r="B102" s="119" t="s">
        <v>113</v>
      </c>
      <c r="C102" s="114">
        <v>58288792.840000004</v>
      </c>
      <c r="D102" s="114">
        <v>34739522.5</v>
      </c>
      <c r="E102" s="113">
        <f t="shared" si="1"/>
        <v>59.598974017798511</v>
      </c>
    </row>
    <row r="103" spans="1:5" ht="56.25" x14ac:dyDescent="0.3">
      <c r="A103" s="57" t="s">
        <v>477</v>
      </c>
      <c r="B103" s="58" t="s">
        <v>114</v>
      </c>
      <c r="C103" s="96">
        <v>82561740</v>
      </c>
      <c r="D103" s="96">
        <v>42848385.170000002</v>
      </c>
      <c r="E103" s="112">
        <f t="shared" si="1"/>
        <v>51.898597546514885</v>
      </c>
    </row>
    <row r="104" spans="1:5" ht="37.5" x14ac:dyDescent="0.3">
      <c r="A104" s="117" t="s">
        <v>477</v>
      </c>
      <c r="B104" s="119" t="s">
        <v>114</v>
      </c>
      <c r="C104" s="114">
        <v>82561740</v>
      </c>
      <c r="D104" s="114">
        <v>42848385.170000002</v>
      </c>
      <c r="E104" s="113">
        <f t="shared" si="1"/>
        <v>51.898597546514885</v>
      </c>
    </row>
    <row r="105" spans="1:5" ht="75" x14ac:dyDescent="0.3">
      <c r="A105" s="57" t="s">
        <v>478</v>
      </c>
      <c r="B105" s="58" t="s">
        <v>115</v>
      </c>
      <c r="C105" s="96">
        <v>2563200</v>
      </c>
      <c r="D105" s="96">
        <v>624508</v>
      </c>
      <c r="E105" s="112">
        <f t="shared" si="1"/>
        <v>24.364388264669163</v>
      </c>
    </row>
    <row r="106" spans="1:5" ht="75" x14ac:dyDescent="0.3">
      <c r="A106" s="117" t="s">
        <v>479</v>
      </c>
      <c r="B106" s="119" t="s">
        <v>115</v>
      </c>
      <c r="C106" s="114">
        <v>2563200</v>
      </c>
      <c r="D106" s="114">
        <v>624508</v>
      </c>
      <c r="E106" s="113">
        <f t="shared" si="1"/>
        <v>24.364388264669163</v>
      </c>
    </row>
    <row r="107" spans="1:5" x14ac:dyDescent="0.3">
      <c r="A107" s="57" t="s">
        <v>480</v>
      </c>
      <c r="B107" s="58" t="s">
        <v>481</v>
      </c>
      <c r="C107" s="96">
        <v>125000</v>
      </c>
      <c r="D107" s="96">
        <v>0</v>
      </c>
      <c r="E107" s="112">
        <f t="shared" si="1"/>
        <v>0</v>
      </c>
    </row>
    <row r="108" spans="1:5" x14ac:dyDescent="0.3">
      <c r="A108" s="117" t="s">
        <v>480</v>
      </c>
      <c r="B108" s="119" t="s">
        <v>481</v>
      </c>
      <c r="C108" s="114">
        <v>125000</v>
      </c>
      <c r="D108" s="114">
        <v>0</v>
      </c>
      <c r="E108" s="113">
        <f t="shared" si="1"/>
        <v>0</v>
      </c>
    </row>
    <row r="109" spans="1:5" ht="37.5" x14ac:dyDescent="0.3">
      <c r="A109" s="57" t="s">
        <v>482</v>
      </c>
      <c r="B109" s="58" t="s">
        <v>116</v>
      </c>
      <c r="C109" s="96">
        <v>71000</v>
      </c>
      <c r="D109" s="96">
        <v>29000</v>
      </c>
      <c r="E109" s="112">
        <f t="shared" si="1"/>
        <v>40.845070422535208</v>
      </c>
    </row>
    <row r="110" spans="1:5" ht="37.5" x14ac:dyDescent="0.3">
      <c r="A110" s="117" t="s">
        <v>482</v>
      </c>
      <c r="B110" s="119" t="s">
        <v>116</v>
      </c>
      <c r="C110" s="114">
        <v>71000</v>
      </c>
      <c r="D110" s="114">
        <v>29000</v>
      </c>
      <c r="E110" s="113">
        <f t="shared" si="1"/>
        <v>40.845070422535208</v>
      </c>
    </row>
    <row r="111" spans="1:5" x14ac:dyDescent="0.3">
      <c r="A111" s="57" t="s">
        <v>483</v>
      </c>
      <c r="B111" s="58" t="s">
        <v>117</v>
      </c>
      <c r="C111" s="96">
        <v>103200</v>
      </c>
      <c r="D111" s="96">
        <v>61952</v>
      </c>
      <c r="E111" s="112">
        <f t="shared" si="1"/>
        <v>60.031007751937985</v>
      </c>
    </row>
    <row r="112" spans="1:5" x14ac:dyDescent="0.3">
      <c r="A112" s="117" t="s">
        <v>483</v>
      </c>
      <c r="B112" s="119" t="s">
        <v>117</v>
      </c>
      <c r="C112" s="114">
        <v>103200</v>
      </c>
      <c r="D112" s="114">
        <v>61952</v>
      </c>
      <c r="E112" s="113">
        <f t="shared" si="1"/>
        <v>60.031007751937985</v>
      </c>
    </row>
    <row r="113" spans="1:8" s="101" customFormat="1" ht="37.5" x14ac:dyDescent="0.3">
      <c r="A113" s="57" t="s">
        <v>484</v>
      </c>
      <c r="B113" s="58" t="s">
        <v>118</v>
      </c>
      <c r="C113" s="96">
        <f>C114+C116+C118+C120+C122+C124+C126+C128+C130+C132</f>
        <v>221795113.99000001</v>
      </c>
      <c r="D113" s="96">
        <v>137331561</v>
      </c>
      <c r="E113" s="112">
        <f t="shared" si="1"/>
        <v>61.918208444479895</v>
      </c>
      <c r="F113" s="100"/>
      <c r="G113" s="100"/>
      <c r="H113" s="100"/>
    </row>
    <row r="114" spans="1:8" ht="37.5" x14ac:dyDescent="0.3">
      <c r="A114" s="57" t="s">
        <v>485</v>
      </c>
      <c r="B114" s="58" t="s">
        <v>475</v>
      </c>
      <c r="C114" s="96">
        <v>80161.03</v>
      </c>
      <c r="D114" s="96">
        <v>80161.03</v>
      </c>
      <c r="E114" s="112">
        <f t="shared" si="1"/>
        <v>100</v>
      </c>
    </row>
    <row r="115" spans="1:8" ht="37.5" x14ac:dyDescent="0.3">
      <c r="A115" s="117" t="s">
        <v>485</v>
      </c>
      <c r="B115" s="119" t="s">
        <v>475</v>
      </c>
      <c r="C115" s="114">
        <v>80161.03</v>
      </c>
      <c r="D115" s="114">
        <v>80161.03</v>
      </c>
      <c r="E115" s="113">
        <f t="shared" si="1"/>
        <v>100</v>
      </c>
    </row>
    <row r="116" spans="1:8" ht="37.5" x14ac:dyDescent="0.3">
      <c r="A116" s="57" t="s">
        <v>486</v>
      </c>
      <c r="B116" s="58" t="s">
        <v>119</v>
      </c>
      <c r="C116" s="96">
        <v>43477392.960000001</v>
      </c>
      <c r="D116" s="96">
        <v>28489303.93</v>
      </c>
      <c r="E116" s="112">
        <f t="shared" si="1"/>
        <v>65.526707077884552</v>
      </c>
    </row>
    <row r="117" spans="1:8" ht="37.5" x14ac:dyDescent="0.3">
      <c r="A117" s="117" t="s">
        <v>486</v>
      </c>
      <c r="B117" s="119" t="s">
        <v>119</v>
      </c>
      <c r="C117" s="114">
        <v>43477392.960000001</v>
      </c>
      <c r="D117" s="114">
        <v>28489303.93</v>
      </c>
      <c r="E117" s="113">
        <f t="shared" si="1"/>
        <v>65.526707077884552</v>
      </c>
    </row>
    <row r="118" spans="1:8" ht="56.25" x14ac:dyDescent="0.3">
      <c r="A118" s="57" t="s">
        <v>487</v>
      </c>
      <c r="B118" s="58" t="s">
        <v>114</v>
      </c>
      <c r="C118" s="96">
        <v>165643060</v>
      </c>
      <c r="D118" s="96">
        <v>103256414.83</v>
      </c>
      <c r="E118" s="112">
        <f t="shared" si="1"/>
        <v>62.336698458722026</v>
      </c>
    </row>
    <row r="119" spans="1:8" ht="37.5" x14ac:dyDescent="0.3">
      <c r="A119" s="117" t="s">
        <v>487</v>
      </c>
      <c r="B119" s="119" t="s">
        <v>114</v>
      </c>
      <c r="C119" s="114">
        <v>165643060</v>
      </c>
      <c r="D119" s="114">
        <v>103256414.83</v>
      </c>
      <c r="E119" s="113">
        <f t="shared" si="1"/>
        <v>62.336698458722026</v>
      </c>
    </row>
    <row r="120" spans="1:8" ht="75" x14ac:dyDescent="0.3">
      <c r="A120" s="57" t="s">
        <v>488</v>
      </c>
      <c r="B120" s="58" t="s">
        <v>115</v>
      </c>
      <c r="C120" s="96">
        <v>357000</v>
      </c>
      <c r="D120" s="96">
        <v>125492</v>
      </c>
      <c r="E120" s="112">
        <f t="shared" si="1"/>
        <v>35.15182072829132</v>
      </c>
    </row>
    <row r="121" spans="1:8" ht="75" x14ac:dyDescent="0.3">
      <c r="A121" s="117" t="s">
        <v>489</v>
      </c>
      <c r="B121" s="119" t="s">
        <v>115</v>
      </c>
      <c r="C121" s="114">
        <v>357000</v>
      </c>
      <c r="D121" s="114">
        <v>125492</v>
      </c>
      <c r="E121" s="113">
        <f t="shared" si="1"/>
        <v>35.15182072829132</v>
      </c>
    </row>
    <row r="122" spans="1:8" x14ac:dyDescent="0.3">
      <c r="A122" s="57" t="s">
        <v>490</v>
      </c>
      <c r="B122" s="58" t="s">
        <v>117</v>
      </c>
      <c r="C122" s="96">
        <v>661000</v>
      </c>
      <c r="D122" s="96">
        <v>417857</v>
      </c>
      <c r="E122" s="112">
        <f t="shared" si="1"/>
        <v>63.215885022692888</v>
      </c>
    </row>
    <row r="123" spans="1:8" x14ac:dyDescent="0.3">
      <c r="A123" s="117" t="s">
        <v>490</v>
      </c>
      <c r="B123" s="119" t="s">
        <v>117</v>
      </c>
      <c r="C123" s="114">
        <v>661000</v>
      </c>
      <c r="D123" s="114">
        <v>417857</v>
      </c>
      <c r="E123" s="113">
        <f t="shared" si="1"/>
        <v>63.215885022692888</v>
      </c>
    </row>
    <row r="124" spans="1:8" x14ac:dyDescent="0.3">
      <c r="A124" s="57" t="s">
        <v>491</v>
      </c>
      <c r="B124" s="58" t="s">
        <v>492</v>
      </c>
      <c r="C124" s="96">
        <v>33000</v>
      </c>
      <c r="D124" s="96">
        <v>0</v>
      </c>
      <c r="E124" s="112">
        <f t="shared" si="1"/>
        <v>0</v>
      </c>
    </row>
    <row r="125" spans="1:8" x14ac:dyDescent="0.3">
      <c r="A125" s="117" t="s">
        <v>491</v>
      </c>
      <c r="B125" s="119" t="s">
        <v>492</v>
      </c>
      <c r="C125" s="114">
        <v>33000</v>
      </c>
      <c r="D125" s="114">
        <v>0</v>
      </c>
      <c r="E125" s="113">
        <f t="shared" si="1"/>
        <v>0</v>
      </c>
    </row>
    <row r="126" spans="1:8" ht="37.5" x14ac:dyDescent="0.3">
      <c r="A126" s="57" t="s">
        <v>493</v>
      </c>
      <c r="B126" s="58" t="s">
        <v>120</v>
      </c>
      <c r="C126" s="96">
        <v>425000</v>
      </c>
      <c r="D126" s="96">
        <v>25000</v>
      </c>
      <c r="E126" s="112">
        <f t="shared" si="1"/>
        <v>5.882352941176471</v>
      </c>
    </row>
    <row r="127" spans="1:8" x14ac:dyDescent="0.3">
      <c r="A127" s="117" t="s">
        <v>493</v>
      </c>
      <c r="B127" s="119" t="s">
        <v>120</v>
      </c>
      <c r="C127" s="114">
        <v>425000</v>
      </c>
      <c r="D127" s="114">
        <v>25000</v>
      </c>
      <c r="E127" s="113">
        <f t="shared" si="1"/>
        <v>5.882352941176471</v>
      </c>
    </row>
    <row r="128" spans="1:8" x14ac:dyDescent="0.3">
      <c r="A128" s="57" t="s">
        <v>494</v>
      </c>
      <c r="B128" s="58" t="s">
        <v>495</v>
      </c>
      <c r="C128" s="96">
        <v>2600000</v>
      </c>
      <c r="D128" s="96">
        <v>0</v>
      </c>
      <c r="E128" s="112">
        <f t="shared" si="1"/>
        <v>0</v>
      </c>
    </row>
    <row r="129" spans="1:8" x14ac:dyDescent="0.3">
      <c r="A129" s="117" t="s">
        <v>494</v>
      </c>
      <c r="B129" s="119" t="s">
        <v>495</v>
      </c>
      <c r="C129" s="114">
        <v>2600000</v>
      </c>
      <c r="D129" s="114">
        <v>0</v>
      </c>
      <c r="E129" s="113">
        <f t="shared" si="1"/>
        <v>0</v>
      </c>
    </row>
    <row r="130" spans="1:8" ht="56.25" x14ac:dyDescent="0.3">
      <c r="A130" s="57" t="s">
        <v>496</v>
      </c>
      <c r="B130" s="58" t="s">
        <v>121</v>
      </c>
      <c r="C130" s="96">
        <v>8218500</v>
      </c>
      <c r="D130" s="96">
        <v>4637332.21</v>
      </c>
      <c r="E130" s="112">
        <f t="shared" si="1"/>
        <v>56.425530327918722</v>
      </c>
    </row>
    <row r="131" spans="1:8" s="101" customFormat="1" ht="56.25" x14ac:dyDescent="0.3">
      <c r="A131" s="117" t="s">
        <v>496</v>
      </c>
      <c r="B131" s="119" t="s">
        <v>121</v>
      </c>
      <c r="C131" s="114">
        <v>8218500</v>
      </c>
      <c r="D131" s="114">
        <v>4637332.21</v>
      </c>
      <c r="E131" s="113">
        <f t="shared" si="1"/>
        <v>56.425530327918722</v>
      </c>
      <c r="F131" s="100"/>
      <c r="G131" s="100"/>
      <c r="H131" s="100"/>
    </row>
    <row r="132" spans="1:8" s="101" customFormat="1" x14ac:dyDescent="0.3">
      <c r="A132" s="57" t="s">
        <v>497</v>
      </c>
      <c r="B132" s="58" t="s">
        <v>379</v>
      </c>
      <c r="C132" s="96">
        <v>300000</v>
      </c>
      <c r="D132" s="96">
        <v>300000</v>
      </c>
      <c r="E132" s="112">
        <f t="shared" si="1"/>
        <v>100</v>
      </c>
      <c r="F132" s="100"/>
      <c r="G132" s="100"/>
      <c r="H132" s="100"/>
    </row>
    <row r="133" spans="1:8" s="101" customFormat="1" x14ac:dyDescent="0.3">
      <c r="A133" s="117" t="s">
        <v>497</v>
      </c>
      <c r="B133" s="119" t="s">
        <v>379</v>
      </c>
      <c r="C133" s="114">
        <v>300000</v>
      </c>
      <c r="D133" s="114">
        <v>300000</v>
      </c>
      <c r="E133" s="112">
        <f t="shared" si="1"/>
        <v>100</v>
      </c>
      <c r="F133" s="100"/>
      <c r="G133" s="100"/>
      <c r="H133" s="100"/>
    </row>
    <row r="134" spans="1:8" x14ac:dyDescent="0.3">
      <c r="A134" s="57" t="s">
        <v>498</v>
      </c>
      <c r="B134" s="58" t="s">
        <v>122</v>
      </c>
      <c r="C134" s="96">
        <f>C135+C137+C139+C141+C143+C145</f>
        <v>24371357.350000001</v>
      </c>
      <c r="D134" s="96">
        <v>12236436.210000001</v>
      </c>
      <c r="E134" s="112">
        <f t="shared" si="1"/>
        <v>50.208267164897975</v>
      </c>
    </row>
    <row r="135" spans="1:8" x14ac:dyDescent="0.3">
      <c r="A135" s="57" t="s">
        <v>499</v>
      </c>
      <c r="B135" s="58" t="s">
        <v>124</v>
      </c>
      <c r="C135" s="96">
        <v>500000</v>
      </c>
      <c r="D135" s="96">
        <v>500000</v>
      </c>
      <c r="E135" s="112">
        <f t="shared" si="1"/>
        <v>100</v>
      </c>
    </row>
    <row r="136" spans="1:8" x14ac:dyDescent="0.3">
      <c r="A136" s="117" t="s">
        <v>499</v>
      </c>
      <c r="B136" s="119" t="s">
        <v>124</v>
      </c>
      <c r="C136" s="114">
        <v>500000</v>
      </c>
      <c r="D136" s="114">
        <v>500000</v>
      </c>
      <c r="E136" s="113">
        <f t="shared" si="1"/>
        <v>100</v>
      </c>
    </row>
    <row r="137" spans="1:8" ht="56.25" x14ac:dyDescent="0.3">
      <c r="A137" s="57" t="s">
        <v>500</v>
      </c>
      <c r="B137" s="58" t="s">
        <v>123</v>
      </c>
      <c r="C137" s="96">
        <v>1006274.1</v>
      </c>
      <c r="D137" s="96">
        <v>0</v>
      </c>
      <c r="E137" s="112">
        <f t="shared" si="1"/>
        <v>0</v>
      </c>
    </row>
    <row r="138" spans="1:8" ht="56.25" x14ac:dyDescent="0.3">
      <c r="A138" s="117" t="s">
        <v>500</v>
      </c>
      <c r="B138" s="119" t="s">
        <v>123</v>
      </c>
      <c r="C138" s="114">
        <v>1006274.1</v>
      </c>
      <c r="D138" s="114">
        <v>0</v>
      </c>
      <c r="E138" s="113">
        <f t="shared" si="1"/>
        <v>0</v>
      </c>
    </row>
    <row r="139" spans="1:8" s="101" customFormat="1" ht="37.5" x14ac:dyDescent="0.3">
      <c r="A139" s="57" t="s">
        <v>501</v>
      </c>
      <c r="B139" s="58" t="s">
        <v>113</v>
      </c>
      <c r="C139" s="96">
        <v>20621670.210000001</v>
      </c>
      <c r="D139" s="96">
        <v>11727886.17</v>
      </c>
      <c r="E139" s="112">
        <f t="shared" ref="E139:E202" si="2">D139*100/C139</f>
        <v>56.87166000895909</v>
      </c>
      <c r="F139" s="100"/>
      <c r="G139" s="100"/>
      <c r="H139" s="100"/>
    </row>
    <row r="140" spans="1:8" ht="37.5" x14ac:dyDescent="0.3">
      <c r="A140" s="117" t="s">
        <v>501</v>
      </c>
      <c r="B140" s="119" t="s">
        <v>113</v>
      </c>
      <c r="C140" s="114">
        <v>20621670.210000001</v>
      </c>
      <c r="D140" s="114">
        <v>11727886.17</v>
      </c>
      <c r="E140" s="113">
        <f t="shared" si="2"/>
        <v>56.87166000895909</v>
      </c>
    </row>
    <row r="141" spans="1:8" s="101" customFormat="1" ht="37.5" x14ac:dyDescent="0.3">
      <c r="A141" s="57" t="s">
        <v>502</v>
      </c>
      <c r="B141" s="58" t="s">
        <v>503</v>
      </c>
      <c r="C141" s="96">
        <v>1568196</v>
      </c>
      <c r="D141" s="96">
        <v>0</v>
      </c>
      <c r="E141" s="112">
        <f t="shared" si="2"/>
        <v>0</v>
      </c>
      <c r="F141" s="100"/>
      <c r="G141" s="100"/>
      <c r="H141" s="100"/>
    </row>
    <row r="142" spans="1:8" ht="37.5" x14ac:dyDescent="0.3">
      <c r="A142" s="117" t="s">
        <v>502</v>
      </c>
      <c r="B142" s="119" t="s">
        <v>503</v>
      </c>
      <c r="C142" s="114">
        <v>1568196</v>
      </c>
      <c r="D142" s="114">
        <v>0</v>
      </c>
      <c r="E142" s="113">
        <f t="shared" si="2"/>
        <v>0</v>
      </c>
    </row>
    <row r="143" spans="1:8" ht="37.5" x14ac:dyDescent="0.3">
      <c r="A143" s="57" t="s">
        <v>504</v>
      </c>
      <c r="B143" s="58" t="s">
        <v>475</v>
      </c>
      <c r="C143" s="96">
        <v>8550.0400000000009</v>
      </c>
      <c r="D143" s="96">
        <v>8550.0400000000009</v>
      </c>
      <c r="E143" s="112">
        <f t="shared" si="2"/>
        <v>100</v>
      </c>
    </row>
    <row r="144" spans="1:8" ht="37.5" x14ac:dyDescent="0.3">
      <c r="A144" s="117" t="s">
        <v>504</v>
      </c>
      <c r="B144" s="119" t="s">
        <v>475</v>
      </c>
      <c r="C144" s="114">
        <v>8550.0400000000009</v>
      </c>
      <c r="D144" s="114">
        <v>8550.0400000000009</v>
      </c>
      <c r="E144" s="113">
        <f t="shared" si="2"/>
        <v>100</v>
      </c>
    </row>
    <row r="145" spans="1:8" ht="37.5" x14ac:dyDescent="0.3">
      <c r="A145" s="57" t="s">
        <v>505</v>
      </c>
      <c r="B145" s="58" t="s">
        <v>344</v>
      </c>
      <c r="C145" s="96">
        <v>666667</v>
      </c>
      <c r="D145" s="96">
        <v>0</v>
      </c>
      <c r="E145" s="112">
        <f t="shared" si="2"/>
        <v>0</v>
      </c>
    </row>
    <row r="146" spans="1:8" ht="37.5" x14ac:dyDescent="0.3">
      <c r="A146" s="117" t="s">
        <v>505</v>
      </c>
      <c r="B146" s="119" t="s">
        <v>344</v>
      </c>
      <c r="C146" s="114">
        <v>666667</v>
      </c>
      <c r="D146" s="114">
        <v>0</v>
      </c>
      <c r="E146" s="113">
        <f t="shared" si="2"/>
        <v>0</v>
      </c>
    </row>
    <row r="147" spans="1:8" ht="37.5" x14ac:dyDescent="0.3">
      <c r="A147" s="57" t="s">
        <v>506</v>
      </c>
      <c r="B147" s="58" t="s">
        <v>125</v>
      </c>
      <c r="C147" s="96">
        <f>C148+C150+C152</f>
        <v>1500150</v>
      </c>
      <c r="D147" s="96">
        <v>1173950</v>
      </c>
      <c r="E147" s="112">
        <f t="shared" si="2"/>
        <v>78.255507782555071</v>
      </c>
    </row>
    <row r="148" spans="1:8" x14ac:dyDescent="0.3">
      <c r="A148" s="57" t="s">
        <v>507</v>
      </c>
      <c r="B148" s="58" t="s">
        <v>380</v>
      </c>
      <c r="C148" s="96">
        <v>200000</v>
      </c>
      <c r="D148" s="96">
        <v>0</v>
      </c>
      <c r="E148" s="112">
        <f t="shared" si="2"/>
        <v>0</v>
      </c>
    </row>
    <row r="149" spans="1:8" x14ac:dyDescent="0.3">
      <c r="A149" s="117" t="s">
        <v>507</v>
      </c>
      <c r="B149" s="119" t="s">
        <v>380</v>
      </c>
      <c r="C149" s="114">
        <v>200000</v>
      </c>
      <c r="D149" s="114">
        <v>0</v>
      </c>
      <c r="E149" s="113">
        <f t="shared" si="2"/>
        <v>0</v>
      </c>
    </row>
    <row r="150" spans="1:8" x14ac:dyDescent="0.3">
      <c r="A150" s="57" t="s">
        <v>508</v>
      </c>
      <c r="B150" s="58" t="s">
        <v>345</v>
      </c>
      <c r="C150" s="96">
        <v>1143500</v>
      </c>
      <c r="D150" s="96">
        <v>1143500</v>
      </c>
      <c r="E150" s="112">
        <f t="shared" si="2"/>
        <v>100</v>
      </c>
    </row>
    <row r="151" spans="1:8" x14ac:dyDescent="0.3">
      <c r="A151" s="117" t="s">
        <v>508</v>
      </c>
      <c r="B151" s="119" t="s">
        <v>345</v>
      </c>
      <c r="C151" s="114">
        <v>1143500</v>
      </c>
      <c r="D151" s="114">
        <v>1143500</v>
      </c>
      <c r="E151" s="112">
        <f t="shared" si="2"/>
        <v>100</v>
      </c>
    </row>
    <row r="152" spans="1:8" ht="37.5" x14ac:dyDescent="0.3">
      <c r="A152" s="57" t="s">
        <v>509</v>
      </c>
      <c r="B152" s="58" t="s">
        <v>126</v>
      </c>
      <c r="C152" s="96">
        <v>156650</v>
      </c>
      <c r="D152" s="96">
        <v>30450</v>
      </c>
      <c r="E152" s="112">
        <f t="shared" si="2"/>
        <v>19.438238110437279</v>
      </c>
    </row>
    <row r="153" spans="1:8" ht="37.5" x14ac:dyDescent="0.3">
      <c r="A153" s="117" t="s">
        <v>509</v>
      </c>
      <c r="B153" s="119" t="s">
        <v>126</v>
      </c>
      <c r="C153" s="114">
        <v>156650</v>
      </c>
      <c r="D153" s="114">
        <v>30450</v>
      </c>
      <c r="E153" s="113">
        <f t="shared" si="2"/>
        <v>19.438238110437279</v>
      </c>
    </row>
    <row r="154" spans="1:8" ht="37.5" x14ac:dyDescent="0.3">
      <c r="A154" s="57" t="s">
        <v>510</v>
      </c>
      <c r="B154" s="58" t="s">
        <v>127</v>
      </c>
      <c r="C154" s="96">
        <f>C155</f>
        <v>18330665</v>
      </c>
      <c r="D154" s="96">
        <v>8052831.0499999998</v>
      </c>
      <c r="E154" s="112">
        <f t="shared" si="2"/>
        <v>43.930926946731063</v>
      </c>
    </row>
    <row r="155" spans="1:8" ht="37.5" x14ac:dyDescent="0.3">
      <c r="A155" s="57" t="s">
        <v>511</v>
      </c>
      <c r="B155" s="58" t="s">
        <v>128</v>
      </c>
      <c r="C155" s="96">
        <v>18330665</v>
      </c>
      <c r="D155" s="96">
        <v>8052831.0499999998</v>
      </c>
      <c r="E155" s="112">
        <f t="shared" si="2"/>
        <v>43.930926946731063</v>
      </c>
    </row>
    <row r="156" spans="1:8" x14ac:dyDescent="0.3">
      <c r="A156" s="117" t="s">
        <v>511</v>
      </c>
      <c r="B156" s="119" t="s">
        <v>128</v>
      </c>
      <c r="C156" s="114">
        <v>18330665</v>
      </c>
      <c r="D156" s="114">
        <v>8052831.0499999998</v>
      </c>
      <c r="E156" s="113">
        <f t="shared" si="2"/>
        <v>43.930926946731063</v>
      </c>
    </row>
    <row r="157" spans="1:8" ht="37.5" x14ac:dyDescent="0.3">
      <c r="A157" s="57" t="s">
        <v>512</v>
      </c>
      <c r="B157" s="58" t="s">
        <v>129</v>
      </c>
      <c r="C157" s="96">
        <f>C158+C163+C176+C183+C200+C203+C206</f>
        <v>87440451.030000001</v>
      </c>
      <c r="D157" s="96">
        <v>50565467</v>
      </c>
      <c r="E157" s="112">
        <f t="shared" si="2"/>
        <v>57.82846086035336</v>
      </c>
    </row>
    <row r="158" spans="1:8" ht="37.5" x14ac:dyDescent="0.3">
      <c r="A158" s="57" t="s">
        <v>513</v>
      </c>
      <c r="B158" s="58" t="s">
        <v>130</v>
      </c>
      <c r="C158" s="96">
        <f>C159+C161</f>
        <v>14272200</v>
      </c>
      <c r="D158" s="96">
        <v>9735246.2200000007</v>
      </c>
      <c r="E158" s="112">
        <f t="shared" si="2"/>
        <v>68.211251383809085</v>
      </c>
    </row>
    <row r="159" spans="1:8" s="101" customFormat="1" outlineLevel="1" x14ac:dyDescent="0.3">
      <c r="A159" s="57" t="s">
        <v>514</v>
      </c>
      <c r="B159" s="58" t="s">
        <v>131</v>
      </c>
      <c r="C159" s="96">
        <v>12320152.27</v>
      </c>
      <c r="D159" s="96">
        <v>8253825</v>
      </c>
      <c r="E159" s="112">
        <f t="shared" si="2"/>
        <v>66.994504768405761</v>
      </c>
      <c r="F159" s="100"/>
      <c r="G159" s="100"/>
      <c r="H159" s="100"/>
    </row>
    <row r="160" spans="1:8" s="101" customFormat="1" outlineLevel="2" x14ac:dyDescent="0.3">
      <c r="A160" s="117" t="s">
        <v>514</v>
      </c>
      <c r="B160" s="119" t="s">
        <v>131</v>
      </c>
      <c r="C160" s="114">
        <v>12320152.27</v>
      </c>
      <c r="D160" s="114">
        <v>8253825</v>
      </c>
      <c r="E160" s="113">
        <f t="shared" si="2"/>
        <v>66.994504768405761</v>
      </c>
      <c r="F160" s="100"/>
      <c r="G160" s="100"/>
      <c r="H160" s="100"/>
    </row>
    <row r="161" spans="1:5" ht="37.5" outlineLevel="3" x14ac:dyDescent="0.3">
      <c r="A161" s="57" t="s">
        <v>515</v>
      </c>
      <c r="B161" s="58" t="s">
        <v>516</v>
      </c>
      <c r="C161" s="96">
        <v>1952047.73</v>
      </c>
      <c r="D161" s="96">
        <v>1481421.22</v>
      </c>
      <c r="E161" s="112">
        <f t="shared" si="2"/>
        <v>75.890624867046668</v>
      </c>
    </row>
    <row r="162" spans="1:5" ht="37.5" x14ac:dyDescent="0.3">
      <c r="A162" s="117" t="s">
        <v>515</v>
      </c>
      <c r="B162" s="119" t="s">
        <v>516</v>
      </c>
      <c r="C162" s="114">
        <v>1952047.73</v>
      </c>
      <c r="D162" s="114">
        <v>1481421.22</v>
      </c>
      <c r="E162" s="113">
        <f t="shared" si="2"/>
        <v>75.890624867046668</v>
      </c>
    </row>
    <row r="163" spans="1:5" x14ac:dyDescent="0.3">
      <c r="A163" s="57" t="s">
        <v>517</v>
      </c>
      <c r="B163" s="58" t="s">
        <v>132</v>
      </c>
      <c r="C163" s="96">
        <f>C164+C166+C168+C170+C172+C174</f>
        <v>15047000.610000001</v>
      </c>
      <c r="D163" s="96">
        <v>9918326.3499999996</v>
      </c>
      <c r="E163" s="112">
        <f t="shared" si="2"/>
        <v>65.915637322486944</v>
      </c>
    </row>
    <row r="164" spans="1:5" x14ac:dyDescent="0.3">
      <c r="A164" s="57" t="s">
        <v>518</v>
      </c>
      <c r="B164" s="58" t="s">
        <v>133</v>
      </c>
      <c r="C164" s="96">
        <v>281094.55</v>
      </c>
      <c r="D164" s="96">
        <v>0</v>
      </c>
      <c r="E164" s="112">
        <f t="shared" si="2"/>
        <v>0</v>
      </c>
    </row>
    <row r="165" spans="1:5" x14ac:dyDescent="0.3">
      <c r="A165" s="117" t="s">
        <v>518</v>
      </c>
      <c r="B165" s="119" t="s">
        <v>133</v>
      </c>
      <c r="C165" s="114">
        <v>281094.55</v>
      </c>
      <c r="D165" s="114">
        <v>0</v>
      </c>
      <c r="E165" s="112">
        <f t="shared" si="2"/>
        <v>0</v>
      </c>
    </row>
    <row r="166" spans="1:5" x14ac:dyDescent="0.3">
      <c r="A166" s="57" t="s">
        <v>519</v>
      </c>
      <c r="B166" s="58" t="s">
        <v>134</v>
      </c>
      <c r="C166" s="96">
        <v>7420</v>
      </c>
      <c r="D166" s="96">
        <v>7413.51</v>
      </c>
      <c r="E166" s="112">
        <f t="shared" si="2"/>
        <v>99.912533692722377</v>
      </c>
    </row>
    <row r="167" spans="1:5" x14ac:dyDescent="0.3">
      <c r="A167" s="117" t="s">
        <v>519</v>
      </c>
      <c r="B167" s="119" t="s">
        <v>134</v>
      </c>
      <c r="C167" s="114">
        <v>7420</v>
      </c>
      <c r="D167" s="114">
        <v>7413.51</v>
      </c>
      <c r="E167" s="113">
        <f t="shared" si="2"/>
        <v>99.912533692722377</v>
      </c>
    </row>
    <row r="168" spans="1:5" ht="37.5" x14ac:dyDescent="0.3">
      <c r="A168" s="57" t="s">
        <v>520</v>
      </c>
      <c r="B168" s="58" t="s">
        <v>346</v>
      </c>
      <c r="C168" s="96">
        <v>5000</v>
      </c>
      <c r="D168" s="96">
        <v>0</v>
      </c>
      <c r="E168" s="112">
        <f t="shared" si="2"/>
        <v>0</v>
      </c>
    </row>
    <row r="169" spans="1:5" ht="37.5" x14ac:dyDescent="0.3">
      <c r="A169" s="117" t="s">
        <v>520</v>
      </c>
      <c r="B169" s="119" t="s">
        <v>346</v>
      </c>
      <c r="C169" s="114">
        <v>5000</v>
      </c>
      <c r="D169" s="114">
        <v>0</v>
      </c>
      <c r="E169" s="113">
        <f t="shared" si="2"/>
        <v>0</v>
      </c>
    </row>
    <row r="170" spans="1:5" x14ac:dyDescent="0.3">
      <c r="A170" s="57" t="s">
        <v>521</v>
      </c>
      <c r="B170" s="58" t="s">
        <v>135</v>
      </c>
      <c r="C170" s="96">
        <v>9072651</v>
      </c>
      <c r="D170" s="96">
        <v>7330871</v>
      </c>
      <c r="E170" s="112">
        <f t="shared" si="2"/>
        <v>80.801862652933522</v>
      </c>
    </row>
    <row r="171" spans="1:5" x14ac:dyDescent="0.3">
      <c r="A171" s="117" t="s">
        <v>521</v>
      </c>
      <c r="B171" s="119" t="s">
        <v>135</v>
      </c>
      <c r="C171" s="114">
        <v>9072651</v>
      </c>
      <c r="D171" s="114">
        <v>7330871</v>
      </c>
      <c r="E171" s="113">
        <f t="shared" si="2"/>
        <v>80.801862652933522</v>
      </c>
    </row>
    <row r="172" spans="1:5" ht="37.5" x14ac:dyDescent="0.3">
      <c r="A172" s="57" t="s">
        <v>522</v>
      </c>
      <c r="B172" s="58" t="s">
        <v>523</v>
      </c>
      <c r="C172" s="96">
        <v>5675845.5</v>
      </c>
      <c r="D172" s="96">
        <v>2580041.84</v>
      </c>
      <c r="E172" s="112">
        <f t="shared" si="2"/>
        <v>45.456519914081525</v>
      </c>
    </row>
    <row r="173" spans="1:5" ht="37.5" x14ac:dyDescent="0.3">
      <c r="A173" s="117" t="s">
        <v>522</v>
      </c>
      <c r="B173" s="119" t="s">
        <v>523</v>
      </c>
      <c r="C173" s="114">
        <v>5675845.5</v>
      </c>
      <c r="D173" s="114">
        <v>2580041.84</v>
      </c>
      <c r="E173" s="113">
        <f t="shared" si="2"/>
        <v>45.456519914081525</v>
      </c>
    </row>
    <row r="174" spans="1:5" ht="37.5" x14ac:dyDescent="0.3">
      <c r="A174" s="57" t="s">
        <v>524</v>
      </c>
      <c r="B174" s="58" t="s">
        <v>475</v>
      </c>
      <c r="C174" s="96">
        <v>4989.5600000000004</v>
      </c>
      <c r="D174" s="96">
        <v>0</v>
      </c>
      <c r="E174" s="112">
        <f t="shared" si="2"/>
        <v>0</v>
      </c>
    </row>
    <row r="175" spans="1:5" ht="37.5" x14ac:dyDescent="0.3">
      <c r="A175" s="117" t="s">
        <v>524</v>
      </c>
      <c r="B175" s="119" t="s">
        <v>475</v>
      </c>
      <c r="C175" s="114">
        <v>4989.5600000000004</v>
      </c>
      <c r="D175" s="114">
        <v>0</v>
      </c>
      <c r="E175" s="112">
        <f t="shared" si="2"/>
        <v>0</v>
      </c>
    </row>
    <row r="176" spans="1:5" x14ac:dyDescent="0.3">
      <c r="A176" s="57" t="s">
        <v>525</v>
      </c>
      <c r="B176" s="58" t="s">
        <v>136</v>
      </c>
      <c r="C176" s="96">
        <f>C177+C179+C181</f>
        <v>2503911.7399999998</v>
      </c>
      <c r="D176" s="96">
        <v>2305868</v>
      </c>
      <c r="E176" s="112">
        <f t="shared" si="2"/>
        <v>92.090626165601194</v>
      </c>
    </row>
    <row r="177" spans="1:5" x14ac:dyDescent="0.3">
      <c r="A177" s="57" t="s">
        <v>526</v>
      </c>
      <c r="B177" s="58" t="s">
        <v>135</v>
      </c>
      <c r="C177" s="96">
        <v>1224299.24</v>
      </c>
      <c r="D177" s="96">
        <v>1026563.9</v>
      </c>
      <c r="E177" s="112">
        <f t="shared" si="2"/>
        <v>83.849100486250407</v>
      </c>
    </row>
    <row r="178" spans="1:5" x14ac:dyDescent="0.3">
      <c r="A178" s="117" t="s">
        <v>526</v>
      </c>
      <c r="B178" s="119" t="s">
        <v>135</v>
      </c>
      <c r="C178" s="114">
        <v>1224299.24</v>
      </c>
      <c r="D178" s="114">
        <v>1026563.9</v>
      </c>
      <c r="E178" s="112">
        <f t="shared" si="2"/>
        <v>83.849100486250407</v>
      </c>
    </row>
    <row r="179" spans="1:5" ht="37.5" x14ac:dyDescent="0.3">
      <c r="A179" s="57" t="s">
        <v>527</v>
      </c>
      <c r="B179" s="58" t="s">
        <v>523</v>
      </c>
      <c r="C179" s="96">
        <v>1279304.1000000001</v>
      </c>
      <c r="D179" s="96">
        <v>1279304.1000000001</v>
      </c>
      <c r="E179" s="112">
        <f t="shared" si="2"/>
        <v>100</v>
      </c>
    </row>
    <row r="180" spans="1:5" ht="37.5" x14ac:dyDescent="0.3">
      <c r="A180" s="117" t="s">
        <v>527</v>
      </c>
      <c r="B180" s="119" t="s">
        <v>523</v>
      </c>
      <c r="C180" s="114">
        <v>1279304.1000000001</v>
      </c>
      <c r="D180" s="114">
        <v>1279304.1000000001</v>
      </c>
      <c r="E180" s="113">
        <f t="shared" si="2"/>
        <v>100</v>
      </c>
    </row>
    <row r="181" spans="1:5" ht="37.5" x14ac:dyDescent="0.3">
      <c r="A181" s="57" t="s">
        <v>528</v>
      </c>
      <c r="B181" s="58" t="s">
        <v>475</v>
      </c>
      <c r="C181" s="96">
        <v>308.39999999999998</v>
      </c>
      <c r="D181" s="96">
        <v>0</v>
      </c>
      <c r="E181" s="112">
        <f t="shared" si="2"/>
        <v>0</v>
      </c>
    </row>
    <row r="182" spans="1:5" ht="37.5" x14ac:dyDescent="0.3">
      <c r="A182" s="117" t="s">
        <v>528</v>
      </c>
      <c r="B182" s="119" t="s">
        <v>475</v>
      </c>
      <c r="C182" s="114">
        <v>308.39999999999998</v>
      </c>
      <c r="D182" s="114">
        <v>0</v>
      </c>
      <c r="E182" s="113">
        <f t="shared" si="2"/>
        <v>0</v>
      </c>
    </row>
    <row r="183" spans="1:5" ht="37.5" x14ac:dyDescent="0.3">
      <c r="A183" s="57" t="s">
        <v>529</v>
      </c>
      <c r="B183" s="58" t="s">
        <v>137</v>
      </c>
      <c r="C183" s="96">
        <f>C184+C186+C188+C190+C192+C194+C196+C198</f>
        <v>30810549.18</v>
      </c>
      <c r="D183" s="96">
        <v>14622369.640000001</v>
      </c>
      <c r="E183" s="112">
        <f t="shared" si="2"/>
        <v>47.458971128926827</v>
      </c>
    </row>
    <row r="184" spans="1:5" ht="37.5" x14ac:dyDescent="0.3">
      <c r="A184" s="57" t="s">
        <v>530</v>
      </c>
      <c r="B184" s="58" t="s">
        <v>475</v>
      </c>
      <c r="C184" s="96">
        <v>31825.919999999998</v>
      </c>
      <c r="D184" s="96">
        <v>0</v>
      </c>
      <c r="E184" s="112">
        <f t="shared" si="2"/>
        <v>0</v>
      </c>
    </row>
    <row r="185" spans="1:5" ht="37.5" x14ac:dyDescent="0.3">
      <c r="A185" s="117" t="s">
        <v>530</v>
      </c>
      <c r="B185" s="119" t="s">
        <v>475</v>
      </c>
      <c r="C185" s="114">
        <v>31825.919999999998</v>
      </c>
      <c r="D185" s="114">
        <v>0</v>
      </c>
      <c r="E185" s="113">
        <f t="shared" si="2"/>
        <v>0</v>
      </c>
    </row>
    <row r="186" spans="1:5" x14ac:dyDescent="0.3">
      <c r="A186" s="57" t="s">
        <v>531</v>
      </c>
      <c r="B186" s="58" t="s">
        <v>138</v>
      </c>
      <c r="C186" s="96">
        <v>15650587.66</v>
      </c>
      <c r="D186" s="96">
        <v>11116314</v>
      </c>
      <c r="E186" s="112">
        <f t="shared" si="2"/>
        <v>71.028093267138061</v>
      </c>
    </row>
    <row r="187" spans="1:5" outlineLevel="2" x14ac:dyDescent="0.3">
      <c r="A187" s="117" t="s">
        <v>531</v>
      </c>
      <c r="B187" s="119" t="s">
        <v>138</v>
      </c>
      <c r="C187" s="114">
        <v>15650587.66</v>
      </c>
      <c r="D187" s="114">
        <v>11116314</v>
      </c>
      <c r="E187" s="113">
        <f t="shared" si="2"/>
        <v>71.028093267138061</v>
      </c>
    </row>
    <row r="188" spans="1:5" ht="37.5" outlineLevel="3" x14ac:dyDescent="0.3">
      <c r="A188" s="57" t="s">
        <v>532</v>
      </c>
      <c r="B188" s="58" t="s">
        <v>523</v>
      </c>
      <c r="C188" s="96">
        <v>6254375.5999999996</v>
      </c>
      <c r="D188" s="96">
        <v>3018872.05</v>
      </c>
      <c r="E188" s="112">
        <f t="shared" si="2"/>
        <v>48.26816045393884</v>
      </c>
    </row>
    <row r="189" spans="1:5" ht="37.5" x14ac:dyDescent="0.3">
      <c r="A189" s="117" t="s">
        <v>532</v>
      </c>
      <c r="B189" s="119" t="s">
        <v>523</v>
      </c>
      <c r="C189" s="114">
        <v>6254375.5999999996</v>
      </c>
      <c r="D189" s="114">
        <v>3018872.05</v>
      </c>
      <c r="E189" s="113">
        <f t="shared" si="2"/>
        <v>48.26816045393884</v>
      </c>
    </row>
    <row r="190" spans="1:5" x14ac:dyDescent="0.3">
      <c r="A190" s="57" t="s">
        <v>533</v>
      </c>
      <c r="B190" s="58" t="s">
        <v>139</v>
      </c>
      <c r="C190" s="96">
        <v>730000</v>
      </c>
      <c r="D190" s="96">
        <v>156171.9</v>
      </c>
      <c r="E190" s="112">
        <f t="shared" si="2"/>
        <v>21.393410958904109</v>
      </c>
    </row>
    <row r="191" spans="1:5" x14ac:dyDescent="0.3">
      <c r="A191" s="117" t="s">
        <v>533</v>
      </c>
      <c r="B191" s="119" t="s">
        <v>139</v>
      </c>
      <c r="C191" s="114">
        <v>730000</v>
      </c>
      <c r="D191" s="114">
        <v>156171.9</v>
      </c>
      <c r="E191" s="113">
        <f t="shared" si="2"/>
        <v>21.393410958904109</v>
      </c>
    </row>
    <row r="192" spans="1:5" ht="56.25" x14ac:dyDescent="0.3">
      <c r="A192" s="57" t="s">
        <v>534</v>
      </c>
      <c r="B192" s="58" t="s">
        <v>535</v>
      </c>
      <c r="C192" s="96">
        <v>1165437</v>
      </c>
      <c r="D192" s="96">
        <v>331011.69</v>
      </c>
      <c r="E192" s="112">
        <f t="shared" si="2"/>
        <v>28.402366665894423</v>
      </c>
    </row>
    <row r="193" spans="1:5" ht="56.25" x14ac:dyDescent="0.3">
      <c r="A193" s="117" t="s">
        <v>534</v>
      </c>
      <c r="B193" s="119" t="s">
        <v>535</v>
      </c>
      <c r="C193" s="114">
        <v>1165437</v>
      </c>
      <c r="D193" s="114">
        <v>331011.69</v>
      </c>
      <c r="E193" s="113">
        <f t="shared" si="2"/>
        <v>28.402366665894423</v>
      </c>
    </row>
    <row r="194" spans="1:5" ht="37.5" x14ac:dyDescent="0.3">
      <c r="A194" s="57" t="s">
        <v>536</v>
      </c>
      <c r="B194" s="58" t="s">
        <v>381</v>
      </c>
      <c r="C194" s="96">
        <v>54340</v>
      </c>
      <c r="D194" s="96">
        <v>0</v>
      </c>
      <c r="E194" s="112">
        <f t="shared" si="2"/>
        <v>0</v>
      </c>
    </row>
    <row r="195" spans="1:5" ht="37.5" x14ac:dyDescent="0.3">
      <c r="A195" s="117" t="s">
        <v>536</v>
      </c>
      <c r="B195" s="119" t="s">
        <v>381</v>
      </c>
      <c r="C195" s="114">
        <v>54340</v>
      </c>
      <c r="D195" s="114">
        <v>0</v>
      </c>
      <c r="E195" s="112">
        <f t="shared" si="2"/>
        <v>0</v>
      </c>
    </row>
    <row r="196" spans="1:5" ht="37.5" x14ac:dyDescent="0.3">
      <c r="A196" s="57" t="s">
        <v>537</v>
      </c>
      <c r="B196" s="58" t="s">
        <v>347</v>
      </c>
      <c r="C196" s="96">
        <v>333667</v>
      </c>
      <c r="D196" s="96">
        <v>0</v>
      </c>
      <c r="E196" s="112">
        <f t="shared" si="2"/>
        <v>0</v>
      </c>
    </row>
    <row r="197" spans="1:5" ht="37.5" x14ac:dyDescent="0.3">
      <c r="A197" s="117" t="s">
        <v>537</v>
      </c>
      <c r="B197" s="119" t="s">
        <v>347</v>
      </c>
      <c r="C197" s="114">
        <v>333667</v>
      </c>
      <c r="D197" s="114">
        <v>0</v>
      </c>
      <c r="E197" s="113">
        <f t="shared" si="2"/>
        <v>0</v>
      </c>
    </row>
    <row r="198" spans="1:5" x14ac:dyDescent="0.3">
      <c r="A198" s="57" t="s">
        <v>538</v>
      </c>
      <c r="B198" s="58" t="s">
        <v>348</v>
      </c>
      <c r="C198" s="96">
        <v>6590316</v>
      </c>
      <c r="D198" s="96">
        <v>0</v>
      </c>
      <c r="E198" s="112">
        <f t="shared" si="2"/>
        <v>0</v>
      </c>
    </row>
    <row r="199" spans="1:5" x14ac:dyDescent="0.3">
      <c r="A199" s="117" t="s">
        <v>538</v>
      </c>
      <c r="B199" s="119" t="s">
        <v>348</v>
      </c>
      <c r="C199" s="114">
        <v>6590316</v>
      </c>
      <c r="D199" s="114">
        <v>0</v>
      </c>
      <c r="E199" s="113">
        <f t="shared" si="2"/>
        <v>0</v>
      </c>
    </row>
    <row r="200" spans="1:5" x14ac:dyDescent="0.3">
      <c r="A200" s="57" t="s">
        <v>539</v>
      </c>
      <c r="B200" s="58" t="s">
        <v>140</v>
      </c>
      <c r="C200" s="96">
        <f>C201</f>
        <v>5001272</v>
      </c>
      <c r="D200" s="96">
        <v>1978129.49</v>
      </c>
      <c r="E200" s="112">
        <f t="shared" si="2"/>
        <v>39.552527636969153</v>
      </c>
    </row>
    <row r="201" spans="1:5" x14ac:dyDescent="0.3">
      <c r="A201" s="57" t="s">
        <v>540</v>
      </c>
      <c r="B201" s="58" t="s">
        <v>141</v>
      </c>
      <c r="C201" s="96">
        <v>5001272</v>
      </c>
      <c r="D201" s="96">
        <v>1978129.49</v>
      </c>
      <c r="E201" s="112">
        <f t="shared" si="2"/>
        <v>39.552527636969153</v>
      </c>
    </row>
    <row r="202" spans="1:5" x14ac:dyDescent="0.3">
      <c r="A202" s="117" t="s">
        <v>540</v>
      </c>
      <c r="B202" s="119" t="s">
        <v>141</v>
      </c>
      <c r="C202" s="114">
        <v>5001272</v>
      </c>
      <c r="D202" s="114">
        <v>1978129.49</v>
      </c>
      <c r="E202" s="113">
        <f t="shared" si="2"/>
        <v>39.552527636969153</v>
      </c>
    </row>
    <row r="203" spans="1:5" x14ac:dyDescent="0.3">
      <c r="A203" s="57" t="s">
        <v>541</v>
      </c>
      <c r="B203" s="58" t="s">
        <v>142</v>
      </c>
      <c r="C203" s="96">
        <f>C204</f>
        <v>17120455</v>
      </c>
      <c r="D203" s="96">
        <v>9700000</v>
      </c>
      <c r="E203" s="112">
        <f t="shared" ref="E203:E266" si="3">D203*100/C203</f>
        <v>56.65737271585364</v>
      </c>
    </row>
    <row r="204" spans="1:5" x14ac:dyDescent="0.3">
      <c r="A204" s="57" t="s">
        <v>542</v>
      </c>
      <c r="B204" s="58" t="s">
        <v>143</v>
      </c>
      <c r="C204" s="96">
        <v>17120455</v>
      </c>
      <c r="D204" s="96">
        <v>9700000</v>
      </c>
      <c r="E204" s="112">
        <f t="shared" si="3"/>
        <v>56.65737271585364</v>
      </c>
    </row>
    <row r="205" spans="1:5" x14ac:dyDescent="0.3">
      <c r="A205" s="117" t="s">
        <v>542</v>
      </c>
      <c r="B205" s="119" t="s">
        <v>143</v>
      </c>
      <c r="C205" s="114">
        <v>17120455</v>
      </c>
      <c r="D205" s="114">
        <v>9700000</v>
      </c>
      <c r="E205" s="113">
        <f t="shared" si="3"/>
        <v>56.65737271585364</v>
      </c>
    </row>
    <row r="206" spans="1:5" x14ac:dyDescent="0.3">
      <c r="A206" s="57" t="s">
        <v>543</v>
      </c>
      <c r="B206" s="58" t="s">
        <v>144</v>
      </c>
      <c r="C206" s="96">
        <f>C207+C209+C211</f>
        <v>2685062.5</v>
      </c>
      <c r="D206" s="96">
        <v>2305527.2999999998</v>
      </c>
      <c r="E206" s="112">
        <f t="shared" si="3"/>
        <v>85.86493982914736</v>
      </c>
    </row>
    <row r="207" spans="1:5" x14ac:dyDescent="0.3">
      <c r="A207" s="57" t="s">
        <v>544</v>
      </c>
      <c r="B207" s="58" t="s">
        <v>145</v>
      </c>
      <c r="C207" s="96">
        <v>1257476.7</v>
      </c>
      <c r="D207" s="96">
        <v>1183726.7</v>
      </c>
      <c r="E207" s="112">
        <f t="shared" si="3"/>
        <v>94.135080196714583</v>
      </c>
    </row>
    <row r="208" spans="1:5" x14ac:dyDescent="0.3">
      <c r="A208" s="117" t="s">
        <v>544</v>
      </c>
      <c r="B208" s="119" t="s">
        <v>145</v>
      </c>
      <c r="C208" s="114">
        <v>1257476.7</v>
      </c>
      <c r="D208" s="114">
        <v>1183726.7</v>
      </c>
      <c r="E208" s="113">
        <f t="shared" si="3"/>
        <v>94.135080196714583</v>
      </c>
    </row>
    <row r="209" spans="1:5" ht="37.5" x14ac:dyDescent="0.3">
      <c r="A209" s="57" t="s">
        <v>545</v>
      </c>
      <c r="B209" s="58" t="s">
        <v>523</v>
      </c>
      <c r="C209" s="96">
        <v>1004964.8</v>
      </c>
      <c r="D209" s="96">
        <v>995014.3</v>
      </c>
      <c r="E209" s="112">
        <f t="shared" si="3"/>
        <v>99.009865818185872</v>
      </c>
    </row>
    <row r="210" spans="1:5" ht="37.5" x14ac:dyDescent="0.3">
      <c r="A210" s="117" t="s">
        <v>545</v>
      </c>
      <c r="B210" s="119" t="s">
        <v>523</v>
      </c>
      <c r="C210" s="114">
        <v>1004964.8</v>
      </c>
      <c r="D210" s="114">
        <v>995014.3</v>
      </c>
      <c r="E210" s="113">
        <f t="shared" si="3"/>
        <v>99.009865818185872</v>
      </c>
    </row>
    <row r="211" spans="1:5" ht="37.5" outlineLevel="3" x14ac:dyDescent="0.3">
      <c r="A211" s="57" t="s">
        <v>546</v>
      </c>
      <c r="B211" s="58" t="s">
        <v>547</v>
      </c>
      <c r="C211" s="96">
        <v>422621</v>
      </c>
      <c r="D211" s="96">
        <v>126786.3</v>
      </c>
      <c r="E211" s="112">
        <f t="shared" si="3"/>
        <v>30</v>
      </c>
    </row>
    <row r="212" spans="1:5" ht="37.5" x14ac:dyDescent="0.3">
      <c r="A212" s="117" t="s">
        <v>546</v>
      </c>
      <c r="B212" s="119" t="s">
        <v>547</v>
      </c>
      <c r="C212" s="114">
        <v>422621</v>
      </c>
      <c r="D212" s="114">
        <v>126786.3</v>
      </c>
      <c r="E212" s="113">
        <f t="shared" si="3"/>
        <v>30</v>
      </c>
    </row>
    <row r="213" spans="1:5" ht="37.5" x14ac:dyDescent="0.3">
      <c r="A213" s="57" t="s">
        <v>548</v>
      </c>
      <c r="B213" s="58" t="s">
        <v>146</v>
      </c>
      <c r="C213" s="96">
        <f>C214+C217+C220+C223</f>
        <v>8554642.7800000012</v>
      </c>
      <c r="D213" s="96">
        <v>4682700</v>
      </c>
      <c r="E213" s="112">
        <f t="shared" si="3"/>
        <v>54.738697107817742</v>
      </c>
    </row>
    <row r="214" spans="1:5" x14ac:dyDescent="0.3">
      <c r="A214" s="57" t="s">
        <v>549</v>
      </c>
      <c r="B214" s="58" t="s">
        <v>290</v>
      </c>
      <c r="C214" s="96">
        <f>C215</f>
        <v>33333</v>
      </c>
      <c r="D214" s="96">
        <v>0</v>
      </c>
      <c r="E214" s="112">
        <f t="shared" si="3"/>
        <v>0</v>
      </c>
    </row>
    <row r="215" spans="1:5" x14ac:dyDescent="0.3">
      <c r="A215" s="57" t="s">
        <v>550</v>
      </c>
      <c r="B215" s="58" t="s">
        <v>390</v>
      </c>
      <c r="C215" s="96">
        <v>33333</v>
      </c>
      <c r="D215" s="96">
        <v>0</v>
      </c>
      <c r="E215" s="112">
        <f t="shared" si="3"/>
        <v>0</v>
      </c>
    </row>
    <row r="216" spans="1:5" x14ac:dyDescent="0.3">
      <c r="A216" s="117" t="s">
        <v>550</v>
      </c>
      <c r="B216" s="119" t="s">
        <v>390</v>
      </c>
      <c r="C216" s="114">
        <v>33333</v>
      </c>
      <c r="D216" s="114">
        <v>0</v>
      </c>
      <c r="E216" s="113">
        <f t="shared" si="3"/>
        <v>0</v>
      </c>
    </row>
    <row r="217" spans="1:5" x14ac:dyDescent="0.3">
      <c r="A217" s="57" t="s">
        <v>551</v>
      </c>
      <c r="B217" s="58" t="s">
        <v>147</v>
      </c>
      <c r="C217" s="96">
        <f>C218</f>
        <v>250000</v>
      </c>
      <c r="D217" s="96">
        <v>107500</v>
      </c>
      <c r="E217" s="112">
        <f t="shared" si="3"/>
        <v>43</v>
      </c>
    </row>
    <row r="218" spans="1:5" ht="56.25" x14ac:dyDescent="0.3">
      <c r="A218" s="57" t="s">
        <v>552</v>
      </c>
      <c r="B218" s="58" t="s">
        <v>148</v>
      </c>
      <c r="C218" s="96">
        <v>250000</v>
      </c>
      <c r="D218" s="96">
        <v>107500</v>
      </c>
      <c r="E218" s="112">
        <f t="shared" si="3"/>
        <v>43</v>
      </c>
    </row>
    <row r="219" spans="1:5" ht="37.5" x14ac:dyDescent="0.3">
      <c r="A219" s="117" t="s">
        <v>552</v>
      </c>
      <c r="B219" s="119" t="s">
        <v>148</v>
      </c>
      <c r="C219" s="114">
        <v>250000</v>
      </c>
      <c r="D219" s="114">
        <v>107500</v>
      </c>
      <c r="E219" s="113">
        <f t="shared" si="3"/>
        <v>43</v>
      </c>
    </row>
    <row r="220" spans="1:5" x14ac:dyDescent="0.3">
      <c r="A220" s="57" t="s">
        <v>553</v>
      </c>
      <c r="B220" s="58" t="s">
        <v>149</v>
      </c>
      <c r="C220" s="96">
        <f>C221</f>
        <v>550000</v>
      </c>
      <c r="D220" s="96">
        <v>375000</v>
      </c>
      <c r="E220" s="112">
        <f t="shared" si="3"/>
        <v>68.181818181818187</v>
      </c>
    </row>
    <row r="221" spans="1:5" ht="37.5" x14ac:dyDescent="0.3">
      <c r="A221" s="57" t="s">
        <v>554</v>
      </c>
      <c r="B221" s="58" t="s">
        <v>150</v>
      </c>
      <c r="C221" s="96">
        <v>550000</v>
      </c>
      <c r="D221" s="96">
        <v>375000</v>
      </c>
      <c r="E221" s="112">
        <f t="shared" si="3"/>
        <v>68.181818181818187</v>
      </c>
    </row>
    <row r="222" spans="1:5" ht="37.5" x14ac:dyDescent="0.3">
      <c r="A222" s="117" t="s">
        <v>554</v>
      </c>
      <c r="B222" s="119" t="s">
        <v>150</v>
      </c>
      <c r="C222" s="114">
        <v>550000</v>
      </c>
      <c r="D222" s="114">
        <v>375000</v>
      </c>
      <c r="E222" s="113">
        <f t="shared" si="3"/>
        <v>68.181818181818187</v>
      </c>
    </row>
    <row r="223" spans="1:5" x14ac:dyDescent="0.3">
      <c r="A223" s="57" t="s">
        <v>555</v>
      </c>
      <c r="B223" s="58" t="s">
        <v>151</v>
      </c>
      <c r="C223" s="96">
        <f>C224+C226+C228</f>
        <v>7721309.7800000012</v>
      </c>
      <c r="D223" s="96">
        <v>4200200</v>
      </c>
      <c r="E223" s="112">
        <f t="shared" si="3"/>
        <v>54.397506636497098</v>
      </c>
    </row>
    <row r="224" spans="1:5" ht="37.5" x14ac:dyDescent="0.3">
      <c r="A224" s="57" t="s">
        <v>556</v>
      </c>
      <c r="B224" s="58" t="s">
        <v>475</v>
      </c>
      <c r="C224" s="96">
        <v>1023.78</v>
      </c>
      <c r="D224" s="96">
        <v>0</v>
      </c>
      <c r="E224" s="112">
        <f t="shared" si="3"/>
        <v>0</v>
      </c>
    </row>
    <row r="225" spans="1:5" ht="37.5" x14ac:dyDescent="0.3">
      <c r="A225" s="117" t="s">
        <v>556</v>
      </c>
      <c r="B225" s="119" t="s">
        <v>475</v>
      </c>
      <c r="C225" s="114">
        <v>1023.78</v>
      </c>
      <c r="D225" s="114">
        <v>0</v>
      </c>
      <c r="E225" s="113">
        <f t="shared" si="3"/>
        <v>0</v>
      </c>
    </row>
    <row r="226" spans="1:5" x14ac:dyDescent="0.3">
      <c r="A226" s="57" t="s">
        <v>557</v>
      </c>
      <c r="B226" s="58" t="s">
        <v>152</v>
      </c>
      <c r="C226" s="96">
        <v>7284899.7300000004</v>
      </c>
      <c r="D226" s="96">
        <v>4200200</v>
      </c>
      <c r="E226" s="112">
        <f t="shared" si="3"/>
        <v>57.656249992064062</v>
      </c>
    </row>
    <row r="227" spans="1:5" x14ac:dyDescent="0.3">
      <c r="A227" s="117" t="s">
        <v>557</v>
      </c>
      <c r="B227" s="119" t="s">
        <v>152</v>
      </c>
      <c r="C227" s="114">
        <v>7284899.7300000004</v>
      </c>
      <c r="D227" s="114">
        <v>4200200</v>
      </c>
      <c r="E227" s="113">
        <f t="shared" si="3"/>
        <v>57.656249992064062</v>
      </c>
    </row>
    <row r="228" spans="1:5" ht="37.5" x14ac:dyDescent="0.3">
      <c r="A228" s="57" t="s">
        <v>558</v>
      </c>
      <c r="B228" s="58" t="s">
        <v>516</v>
      </c>
      <c r="C228" s="96">
        <v>435386.27</v>
      </c>
      <c r="D228" s="96">
        <v>0</v>
      </c>
      <c r="E228" s="112">
        <f t="shared" si="3"/>
        <v>0</v>
      </c>
    </row>
    <row r="229" spans="1:5" ht="37.5" x14ac:dyDescent="0.3">
      <c r="A229" s="117" t="s">
        <v>558</v>
      </c>
      <c r="B229" s="119" t="s">
        <v>516</v>
      </c>
      <c r="C229" s="114">
        <v>435386.27</v>
      </c>
      <c r="D229" s="114">
        <v>0</v>
      </c>
      <c r="E229" s="113">
        <f t="shared" si="3"/>
        <v>0</v>
      </c>
    </row>
    <row r="230" spans="1:5" ht="37.5" x14ac:dyDescent="0.3">
      <c r="A230" s="57" t="s">
        <v>559</v>
      </c>
      <c r="B230" s="58" t="s">
        <v>153</v>
      </c>
      <c r="C230" s="96">
        <f>C231+C236+C239+C242+C247+C257</f>
        <v>54541072.780000001</v>
      </c>
      <c r="D230" s="96">
        <f>D231+D236+D239+D242+D247+D257</f>
        <v>19501357.649999999</v>
      </c>
      <c r="E230" s="112">
        <f t="shared" si="3"/>
        <v>35.755361337797282</v>
      </c>
    </row>
    <row r="231" spans="1:5" x14ac:dyDescent="0.3">
      <c r="A231" s="57" t="s">
        <v>560</v>
      </c>
      <c r="B231" s="58" t="s">
        <v>349</v>
      </c>
      <c r="C231" s="96">
        <f>C232+C234</f>
        <v>10000</v>
      </c>
      <c r="D231" s="96">
        <v>0</v>
      </c>
      <c r="E231" s="112">
        <f t="shared" si="3"/>
        <v>0</v>
      </c>
    </row>
    <row r="232" spans="1:5" x14ac:dyDescent="0.3">
      <c r="A232" s="57" t="s">
        <v>561</v>
      </c>
      <c r="B232" s="58" t="s">
        <v>350</v>
      </c>
      <c r="C232" s="96">
        <v>5000</v>
      </c>
      <c r="D232" s="96">
        <v>0</v>
      </c>
      <c r="E232" s="112">
        <f t="shared" si="3"/>
        <v>0</v>
      </c>
    </row>
    <row r="233" spans="1:5" x14ac:dyDescent="0.3">
      <c r="A233" s="117" t="s">
        <v>561</v>
      </c>
      <c r="B233" s="119" t="s">
        <v>350</v>
      </c>
      <c r="C233" s="114">
        <v>5000</v>
      </c>
      <c r="D233" s="114">
        <v>0</v>
      </c>
      <c r="E233" s="113">
        <f t="shared" si="3"/>
        <v>0</v>
      </c>
    </row>
    <row r="234" spans="1:5" x14ac:dyDescent="0.3">
      <c r="A234" s="57" t="s">
        <v>562</v>
      </c>
      <c r="B234" s="58" t="s">
        <v>351</v>
      </c>
      <c r="C234" s="96">
        <v>5000</v>
      </c>
      <c r="D234" s="96">
        <v>0</v>
      </c>
      <c r="E234" s="112">
        <f t="shared" si="3"/>
        <v>0</v>
      </c>
    </row>
    <row r="235" spans="1:5" x14ac:dyDescent="0.3">
      <c r="A235" s="117" t="s">
        <v>562</v>
      </c>
      <c r="B235" s="119" t="s">
        <v>351</v>
      </c>
      <c r="C235" s="114">
        <v>5000</v>
      </c>
      <c r="D235" s="114">
        <v>0</v>
      </c>
      <c r="E235" s="113">
        <f t="shared" si="3"/>
        <v>0</v>
      </c>
    </row>
    <row r="236" spans="1:5" ht="37.5" x14ac:dyDescent="0.3">
      <c r="A236" s="57" t="s">
        <v>563</v>
      </c>
      <c r="B236" s="58" t="s">
        <v>352</v>
      </c>
      <c r="C236" s="96">
        <v>10000</v>
      </c>
      <c r="D236" s="96">
        <v>0</v>
      </c>
      <c r="E236" s="112">
        <f t="shared" si="3"/>
        <v>0</v>
      </c>
    </row>
    <row r="237" spans="1:5" x14ac:dyDescent="0.3">
      <c r="A237" s="57" t="s">
        <v>564</v>
      </c>
      <c r="B237" s="58" t="s">
        <v>353</v>
      </c>
      <c r="C237" s="96">
        <v>10000</v>
      </c>
      <c r="D237" s="96">
        <v>0</v>
      </c>
      <c r="E237" s="112">
        <f t="shared" si="3"/>
        <v>0</v>
      </c>
    </row>
    <row r="238" spans="1:5" x14ac:dyDescent="0.3">
      <c r="A238" s="117" t="s">
        <v>564</v>
      </c>
      <c r="B238" s="119" t="s">
        <v>353</v>
      </c>
      <c r="C238" s="114">
        <v>10000</v>
      </c>
      <c r="D238" s="114">
        <v>0</v>
      </c>
      <c r="E238" s="113">
        <f t="shared" si="3"/>
        <v>0</v>
      </c>
    </row>
    <row r="239" spans="1:5" ht="37.5" x14ac:dyDescent="0.3">
      <c r="A239" s="57" t="s">
        <v>565</v>
      </c>
      <c r="B239" s="58" t="s">
        <v>354</v>
      </c>
      <c r="C239" s="96">
        <v>20000</v>
      </c>
      <c r="D239" s="96">
        <v>0</v>
      </c>
      <c r="E239" s="112">
        <f t="shared" si="3"/>
        <v>0</v>
      </c>
    </row>
    <row r="240" spans="1:5" ht="37.5" x14ac:dyDescent="0.3">
      <c r="A240" s="57" t="s">
        <v>566</v>
      </c>
      <c r="B240" s="58" t="s">
        <v>355</v>
      </c>
      <c r="C240" s="96">
        <v>20000</v>
      </c>
      <c r="D240" s="96">
        <v>0</v>
      </c>
      <c r="E240" s="112">
        <f t="shared" si="3"/>
        <v>0</v>
      </c>
    </row>
    <row r="241" spans="1:5" ht="37.5" x14ac:dyDescent="0.3">
      <c r="A241" s="117" t="s">
        <v>566</v>
      </c>
      <c r="B241" s="119" t="s">
        <v>355</v>
      </c>
      <c r="C241" s="114">
        <v>20000</v>
      </c>
      <c r="D241" s="114">
        <v>0</v>
      </c>
      <c r="E241" s="113">
        <f t="shared" si="3"/>
        <v>0</v>
      </c>
    </row>
    <row r="242" spans="1:5" ht="37.5" x14ac:dyDescent="0.3">
      <c r="A242" s="57" t="s">
        <v>567</v>
      </c>
      <c r="B242" s="58" t="s">
        <v>154</v>
      </c>
      <c r="C242" s="96">
        <f>C243+C245</f>
        <v>5517695.7800000003</v>
      </c>
      <c r="D242" s="96">
        <v>2275494.5499999998</v>
      </c>
      <c r="E242" s="112">
        <f t="shared" si="3"/>
        <v>41.239942191956068</v>
      </c>
    </row>
    <row r="243" spans="1:5" ht="75" x14ac:dyDescent="0.3">
      <c r="A243" s="57" t="s">
        <v>568</v>
      </c>
      <c r="B243" s="58" t="s">
        <v>569</v>
      </c>
      <c r="C243" s="96">
        <v>203371.78</v>
      </c>
      <c r="D243" s="96">
        <v>0</v>
      </c>
      <c r="E243" s="112">
        <f t="shared" si="3"/>
        <v>0</v>
      </c>
    </row>
    <row r="244" spans="1:5" ht="75" x14ac:dyDescent="0.3">
      <c r="A244" s="117" t="s">
        <v>568</v>
      </c>
      <c r="B244" s="119" t="s">
        <v>569</v>
      </c>
      <c r="C244" s="114">
        <v>203371.78</v>
      </c>
      <c r="D244" s="114">
        <v>0</v>
      </c>
      <c r="E244" s="113">
        <f t="shared" si="3"/>
        <v>0</v>
      </c>
    </row>
    <row r="245" spans="1:5" x14ac:dyDescent="0.3">
      <c r="A245" s="57" t="s">
        <v>570</v>
      </c>
      <c r="B245" s="58" t="s">
        <v>155</v>
      </c>
      <c r="C245" s="96">
        <v>5314324</v>
      </c>
      <c r="D245" s="96">
        <v>2275494.5499999998</v>
      </c>
      <c r="E245" s="112">
        <f t="shared" si="3"/>
        <v>42.818137358580316</v>
      </c>
    </row>
    <row r="246" spans="1:5" x14ac:dyDescent="0.3">
      <c r="A246" s="117" t="s">
        <v>570</v>
      </c>
      <c r="B246" s="119" t="s">
        <v>155</v>
      </c>
      <c r="C246" s="114">
        <v>5314324</v>
      </c>
      <c r="D246" s="114">
        <v>2275494.5499999998</v>
      </c>
      <c r="E246" s="113">
        <f t="shared" si="3"/>
        <v>42.818137358580316</v>
      </c>
    </row>
    <row r="247" spans="1:5" x14ac:dyDescent="0.3">
      <c r="A247" s="57" t="s">
        <v>571</v>
      </c>
      <c r="B247" s="58" t="s">
        <v>156</v>
      </c>
      <c r="C247" s="96">
        <f>C248+C250+C252+C255</f>
        <v>13095483</v>
      </c>
      <c r="D247" s="96">
        <f>D248+D250+D252+D255</f>
        <v>5012037.71</v>
      </c>
      <c r="E247" s="112">
        <f t="shared" si="3"/>
        <v>38.273026737539958</v>
      </c>
    </row>
    <row r="248" spans="1:5" ht="37.5" x14ac:dyDescent="0.3">
      <c r="A248" s="57" t="s">
        <v>572</v>
      </c>
      <c r="B248" s="58" t="s">
        <v>573</v>
      </c>
      <c r="C248" s="96">
        <v>0</v>
      </c>
      <c r="D248" s="96">
        <v>0</v>
      </c>
      <c r="E248" s="112">
        <v>0</v>
      </c>
    </row>
    <row r="249" spans="1:5" ht="37.5" x14ac:dyDescent="0.3">
      <c r="A249" s="117" t="s">
        <v>574</v>
      </c>
      <c r="B249" s="119" t="s">
        <v>573</v>
      </c>
      <c r="C249" s="114">
        <v>0</v>
      </c>
      <c r="D249" s="114">
        <v>0</v>
      </c>
      <c r="E249" s="112">
        <v>0</v>
      </c>
    </row>
    <row r="250" spans="1:5" x14ac:dyDescent="0.3">
      <c r="A250" s="57" t="s">
        <v>575</v>
      </c>
      <c r="B250" s="58" t="s">
        <v>391</v>
      </c>
      <c r="C250" s="96">
        <f>C251</f>
        <v>1396548</v>
      </c>
      <c r="D250" s="96">
        <v>0</v>
      </c>
      <c r="E250" s="112">
        <f t="shared" si="3"/>
        <v>0</v>
      </c>
    </row>
    <row r="251" spans="1:5" x14ac:dyDescent="0.3">
      <c r="A251" s="117" t="s">
        <v>575</v>
      </c>
      <c r="B251" s="119" t="s">
        <v>391</v>
      </c>
      <c r="C251" s="114">
        <f>29396688-28000140</f>
        <v>1396548</v>
      </c>
      <c r="D251" s="114">
        <v>0</v>
      </c>
      <c r="E251" s="112">
        <f t="shared" si="3"/>
        <v>0</v>
      </c>
    </row>
    <row r="252" spans="1:5" x14ac:dyDescent="0.3">
      <c r="A252" s="57" t="s">
        <v>576</v>
      </c>
      <c r="B252" s="58" t="s">
        <v>157</v>
      </c>
      <c r="C252" s="96">
        <f>C253</f>
        <v>11698935</v>
      </c>
      <c r="D252" s="96">
        <v>5012037.71</v>
      </c>
      <c r="E252" s="112">
        <f t="shared" si="3"/>
        <v>42.84182885023295</v>
      </c>
    </row>
    <row r="253" spans="1:5" x14ac:dyDescent="0.3">
      <c r="A253" s="117" t="s">
        <v>576</v>
      </c>
      <c r="B253" s="119" t="s">
        <v>157</v>
      </c>
      <c r="C253" s="114">
        <v>11698935</v>
      </c>
      <c r="D253" s="114">
        <v>5012037.71</v>
      </c>
      <c r="E253" s="113">
        <f t="shared" si="3"/>
        <v>42.84182885023295</v>
      </c>
    </row>
    <row r="254" spans="1:5" ht="37.5" x14ac:dyDescent="0.3">
      <c r="A254" s="117" t="s">
        <v>577</v>
      </c>
      <c r="B254" s="119" t="s">
        <v>158</v>
      </c>
      <c r="C254" s="114">
        <v>0</v>
      </c>
      <c r="D254" s="114">
        <v>0</v>
      </c>
      <c r="E254" s="113">
        <v>0</v>
      </c>
    </row>
    <row r="255" spans="1:5" ht="37.5" x14ac:dyDescent="0.3">
      <c r="A255" s="57" t="s">
        <v>578</v>
      </c>
      <c r="B255" s="58" t="s">
        <v>579</v>
      </c>
      <c r="C255" s="96">
        <v>0</v>
      </c>
      <c r="D255" s="96">
        <v>0</v>
      </c>
      <c r="E255" s="112">
        <v>0</v>
      </c>
    </row>
    <row r="256" spans="1:5" ht="37.5" x14ac:dyDescent="0.3">
      <c r="A256" s="117" t="s">
        <v>578</v>
      </c>
      <c r="B256" s="119" t="s">
        <v>579</v>
      </c>
      <c r="C256" s="114">
        <v>0</v>
      </c>
      <c r="D256" s="114">
        <v>0</v>
      </c>
      <c r="E256" s="113">
        <v>0</v>
      </c>
    </row>
    <row r="257" spans="1:8" x14ac:dyDescent="0.3">
      <c r="A257" s="57" t="s">
        <v>580</v>
      </c>
      <c r="B257" s="58" t="s">
        <v>159</v>
      </c>
      <c r="C257" s="96">
        <v>35887894</v>
      </c>
      <c r="D257" s="96">
        <v>12213825.390000001</v>
      </c>
      <c r="E257" s="112">
        <f t="shared" si="3"/>
        <v>34.033274256773048</v>
      </c>
    </row>
    <row r="258" spans="1:8" ht="37.5" x14ac:dyDescent="0.3">
      <c r="A258" s="57" t="s">
        <v>581</v>
      </c>
      <c r="B258" s="58" t="s">
        <v>160</v>
      </c>
      <c r="C258" s="96">
        <v>35887894</v>
      </c>
      <c r="D258" s="96">
        <v>12213825.390000001</v>
      </c>
      <c r="E258" s="112">
        <f t="shared" si="3"/>
        <v>34.033274256773048</v>
      </c>
    </row>
    <row r="259" spans="1:8" ht="37.5" x14ac:dyDescent="0.3">
      <c r="A259" s="117" t="s">
        <v>581</v>
      </c>
      <c r="B259" s="119" t="s">
        <v>160</v>
      </c>
      <c r="C259" s="114">
        <v>35887894</v>
      </c>
      <c r="D259" s="114">
        <v>12213825.390000001</v>
      </c>
      <c r="E259" s="113">
        <f t="shared" si="3"/>
        <v>34.033274256773048</v>
      </c>
    </row>
    <row r="260" spans="1:8" ht="37.5" x14ac:dyDescent="0.3">
      <c r="A260" s="57" t="s">
        <v>582</v>
      </c>
      <c r="B260" s="58" t="s">
        <v>161</v>
      </c>
      <c r="C260" s="96">
        <f>C261+C264+C267+C274+C282</f>
        <v>18148383.93</v>
      </c>
      <c r="D260" s="96">
        <v>1337950.56</v>
      </c>
      <c r="E260" s="112">
        <f t="shared" si="3"/>
        <v>7.3722848555584859</v>
      </c>
    </row>
    <row r="261" spans="1:8" s="101" customFormat="1" x14ac:dyDescent="0.3">
      <c r="A261" s="57" t="s">
        <v>583</v>
      </c>
      <c r="B261" s="58" t="s">
        <v>162</v>
      </c>
      <c r="C261" s="96">
        <v>2387000</v>
      </c>
      <c r="D261" s="96">
        <v>990787.2</v>
      </c>
      <c r="E261" s="112">
        <f t="shared" si="3"/>
        <v>41.507633012149142</v>
      </c>
      <c r="F261" s="100"/>
      <c r="G261" s="100"/>
      <c r="H261" s="100"/>
    </row>
    <row r="262" spans="1:8" ht="75" x14ac:dyDescent="0.3">
      <c r="A262" s="57" t="s">
        <v>584</v>
      </c>
      <c r="B262" s="58" t="s">
        <v>163</v>
      </c>
      <c r="C262" s="96">
        <v>2387000</v>
      </c>
      <c r="D262" s="96">
        <v>990787.2</v>
      </c>
      <c r="E262" s="112">
        <f t="shared" si="3"/>
        <v>41.507633012149142</v>
      </c>
    </row>
    <row r="263" spans="1:8" ht="56.25" x14ac:dyDescent="0.3">
      <c r="A263" s="117" t="s">
        <v>584</v>
      </c>
      <c r="B263" s="119" t="s">
        <v>163</v>
      </c>
      <c r="C263" s="114">
        <v>2387000</v>
      </c>
      <c r="D263" s="114">
        <v>990787.2</v>
      </c>
      <c r="E263" s="113">
        <f t="shared" si="3"/>
        <v>41.507633012149142</v>
      </c>
    </row>
    <row r="264" spans="1:8" x14ac:dyDescent="0.3">
      <c r="A264" s="57" t="s">
        <v>585</v>
      </c>
      <c r="B264" s="58" t="s">
        <v>164</v>
      </c>
      <c r="C264" s="96">
        <v>155000</v>
      </c>
      <c r="D264" s="96">
        <v>0</v>
      </c>
      <c r="E264" s="112">
        <f t="shared" si="3"/>
        <v>0</v>
      </c>
    </row>
    <row r="265" spans="1:8" x14ac:dyDescent="0.3">
      <c r="A265" s="57" t="s">
        <v>586</v>
      </c>
      <c r="B265" s="58" t="s">
        <v>165</v>
      </c>
      <c r="C265" s="96">
        <v>155000</v>
      </c>
      <c r="D265" s="96">
        <v>0</v>
      </c>
      <c r="E265" s="112">
        <f t="shared" si="3"/>
        <v>0</v>
      </c>
    </row>
    <row r="266" spans="1:8" x14ac:dyDescent="0.3">
      <c r="A266" s="117" t="s">
        <v>586</v>
      </c>
      <c r="B266" s="119" t="s">
        <v>165</v>
      </c>
      <c r="C266" s="114">
        <v>155000</v>
      </c>
      <c r="D266" s="114">
        <v>0</v>
      </c>
      <c r="E266" s="113">
        <f t="shared" si="3"/>
        <v>0</v>
      </c>
    </row>
    <row r="267" spans="1:8" x14ac:dyDescent="0.3">
      <c r="A267" s="57" t="s">
        <v>587</v>
      </c>
      <c r="B267" s="58" t="s">
        <v>166</v>
      </c>
      <c r="C267" s="96">
        <f>C268+C270+C272</f>
        <v>9840231</v>
      </c>
      <c r="D267" s="96">
        <v>100600</v>
      </c>
      <c r="E267" s="112">
        <f t="shared" ref="E267:E330" si="4">D267*100/C267</f>
        <v>1.0223337236696983</v>
      </c>
    </row>
    <row r="268" spans="1:8" ht="37.5" x14ac:dyDescent="0.3">
      <c r="A268" s="57" t="s">
        <v>588</v>
      </c>
      <c r="B268" s="58" t="s">
        <v>589</v>
      </c>
      <c r="C268" s="96">
        <v>411254</v>
      </c>
      <c r="D268" s="96">
        <v>97600</v>
      </c>
      <c r="E268" s="112">
        <f t="shared" si="4"/>
        <v>23.732291965549273</v>
      </c>
    </row>
    <row r="269" spans="1:8" ht="37.5" x14ac:dyDescent="0.3">
      <c r="A269" s="117" t="s">
        <v>588</v>
      </c>
      <c r="B269" s="119" t="s">
        <v>589</v>
      </c>
      <c r="C269" s="114">
        <v>411254</v>
      </c>
      <c r="D269" s="114">
        <v>97600</v>
      </c>
      <c r="E269" s="113">
        <f t="shared" si="4"/>
        <v>23.732291965549273</v>
      </c>
    </row>
    <row r="270" spans="1:8" x14ac:dyDescent="0.3">
      <c r="A270" s="57" t="s">
        <v>590</v>
      </c>
      <c r="B270" s="58" t="s">
        <v>167</v>
      </c>
      <c r="C270" s="96">
        <v>3000</v>
      </c>
      <c r="D270" s="96">
        <v>3000</v>
      </c>
      <c r="E270" s="112">
        <f t="shared" si="4"/>
        <v>100</v>
      </c>
    </row>
    <row r="271" spans="1:8" x14ac:dyDescent="0.3">
      <c r="A271" s="117" t="s">
        <v>590</v>
      </c>
      <c r="B271" s="119" t="s">
        <v>167</v>
      </c>
      <c r="C271" s="114">
        <v>3000</v>
      </c>
      <c r="D271" s="114">
        <v>3000</v>
      </c>
      <c r="E271" s="112">
        <f t="shared" si="4"/>
        <v>100</v>
      </c>
    </row>
    <row r="272" spans="1:8" ht="37.5" x14ac:dyDescent="0.3">
      <c r="A272" s="57" t="s">
        <v>591</v>
      </c>
      <c r="B272" s="58" t="s">
        <v>592</v>
      </c>
      <c r="C272" s="96">
        <v>9425977</v>
      </c>
      <c r="D272" s="96">
        <v>0</v>
      </c>
      <c r="E272" s="112">
        <f t="shared" si="4"/>
        <v>0</v>
      </c>
    </row>
    <row r="273" spans="1:5" ht="37.5" x14ac:dyDescent="0.3">
      <c r="A273" s="117" t="s">
        <v>591</v>
      </c>
      <c r="B273" s="119" t="s">
        <v>592</v>
      </c>
      <c r="C273" s="114">
        <v>9425977</v>
      </c>
      <c r="D273" s="114">
        <v>0</v>
      </c>
      <c r="E273" s="113">
        <f t="shared" si="4"/>
        <v>0</v>
      </c>
    </row>
    <row r="274" spans="1:5" x14ac:dyDescent="0.3">
      <c r="A274" s="57" t="s">
        <v>593</v>
      </c>
      <c r="B274" s="58" t="s">
        <v>356</v>
      </c>
      <c r="C274" s="96">
        <f>C275+C278+C280</f>
        <v>5734152.9299999997</v>
      </c>
      <c r="D274" s="96">
        <v>246563.36</v>
      </c>
      <c r="E274" s="112">
        <f t="shared" si="4"/>
        <v>4.2999090364337391</v>
      </c>
    </row>
    <row r="275" spans="1:5" ht="37.5" x14ac:dyDescent="0.3">
      <c r="A275" s="57" t="s">
        <v>594</v>
      </c>
      <c r="B275" s="58" t="s">
        <v>357</v>
      </c>
      <c r="C275" s="96">
        <v>5014152.93</v>
      </c>
      <c r="D275" s="96">
        <v>246563.36</v>
      </c>
      <c r="E275" s="112">
        <f t="shared" si="4"/>
        <v>4.9173482229629562</v>
      </c>
    </row>
    <row r="276" spans="1:5" ht="37.5" x14ac:dyDescent="0.3">
      <c r="A276" s="117" t="s">
        <v>594</v>
      </c>
      <c r="B276" s="119" t="s">
        <v>357</v>
      </c>
      <c r="C276" s="114">
        <v>30000</v>
      </c>
      <c r="D276" s="114">
        <v>0</v>
      </c>
      <c r="E276" s="113">
        <f t="shared" si="4"/>
        <v>0</v>
      </c>
    </row>
    <row r="277" spans="1:5" ht="37.5" x14ac:dyDescent="0.3">
      <c r="A277" s="117" t="s">
        <v>595</v>
      </c>
      <c r="B277" s="119" t="s">
        <v>475</v>
      </c>
      <c r="C277" s="114">
        <v>4984152.93</v>
      </c>
      <c r="D277" s="114">
        <v>246563.36</v>
      </c>
      <c r="E277" s="113">
        <f t="shared" si="4"/>
        <v>4.946946120290896</v>
      </c>
    </row>
    <row r="278" spans="1:5" x14ac:dyDescent="0.3">
      <c r="A278" s="57" t="s">
        <v>596</v>
      </c>
      <c r="B278" s="58" t="s">
        <v>382</v>
      </c>
      <c r="C278" s="96">
        <v>0</v>
      </c>
      <c r="D278" s="96">
        <v>0</v>
      </c>
      <c r="E278" s="112">
        <v>0</v>
      </c>
    </row>
    <row r="279" spans="1:5" x14ac:dyDescent="0.3">
      <c r="A279" s="117" t="s">
        <v>596</v>
      </c>
      <c r="B279" s="119" t="s">
        <v>382</v>
      </c>
      <c r="C279" s="114">
        <v>0</v>
      </c>
      <c r="D279" s="114">
        <v>0</v>
      </c>
      <c r="E279" s="113">
        <v>0</v>
      </c>
    </row>
    <row r="280" spans="1:5" ht="37.5" x14ac:dyDescent="0.3">
      <c r="A280" s="57" t="s">
        <v>597</v>
      </c>
      <c r="B280" s="58" t="s">
        <v>598</v>
      </c>
      <c r="C280" s="96">
        <f>C281</f>
        <v>720000</v>
      </c>
      <c r="D280" s="96">
        <v>0</v>
      </c>
      <c r="E280" s="112">
        <f t="shared" si="4"/>
        <v>0</v>
      </c>
    </row>
    <row r="281" spans="1:5" ht="37.5" x14ac:dyDescent="0.3">
      <c r="A281" s="117" t="s">
        <v>597</v>
      </c>
      <c r="B281" s="119" t="s">
        <v>598</v>
      </c>
      <c r="C281" s="114">
        <f>900000-180000</f>
        <v>720000</v>
      </c>
      <c r="D281" s="114">
        <v>0</v>
      </c>
      <c r="E281" s="113">
        <f t="shared" si="4"/>
        <v>0</v>
      </c>
    </row>
    <row r="282" spans="1:5" x14ac:dyDescent="0.3">
      <c r="A282" s="57" t="s">
        <v>599</v>
      </c>
      <c r="B282" s="58" t="s">
        <v>358</v>
      </c>
      <c r="C282" s="96">
        <f>C283+C285</f>
        <v>32000</v>
      </c>
      <c r="D282" s="96">
        <v>0</v>
      </c>
      <c r="E282" s="112">
        <f t="shared" si="4"/>
        <v>0</v>
      </c>
    </row>
    <row r="283" spans="1:5" ht="37.5" x14ac:dyDescent="0.3">
      <c r="A283" s="57" t="s">
        <v>600</v>
      </c>
      <c r="B283" s="58" t="s">
        <v>359</v>
      </c>
      <c r="C283" s="96">
        <v>1000</v>
      </c>
      <c r="D283" s="96">
        <v>0</v>
      </c>
      <c r="E283" s="112">
        <f t="shared" si="4"/>
        <v>0</v>
      </c>
    </row>
    <row r="284" spans="1:5" ht="37.5" x14ac:dyDescent="0.3">
      <c r="A284" s="117" t="s">
        <v>600</v>
      </c>
      <c r="B284" s="119" t="s">
        <v>359</v>
      </c>
      <c r="C284" s="114">
        <v>1000</v>
      </c>
      <c r="D284" s="114">
        <v>0</v>
      </c>
      <c r="E284" s="113">
        <f t="shared" si="4"/>
        <v>0</v>
      </c>
    </row>
    <row r="285" spans="1:5" ht="37.5" x14ac:dyDescent="0.3">
      <c r="A285" s="57" t="s">
        <v>601</v>
      </c>
      <c r="B285" s="58" t="s">
        <v>360</v>
      </c>
      <c r="C285" s="96">
        <v>31000</v>
      </c>
      <c r="D285" s="96">
        <v>0</v>
      </c>
      <c r="E285" s="112">
        <f t="shared" si="4"/>
        <v>0</v>
      </c>
    </row>
    <row r="286" spans="1:5" x14ac:dyDescent="0.3">
      <c r="A286" s="117" t="s">
        <v>601</v>
      </c>
      <c r="B286" s="119" t="s">
        <v>360</v>
      </c>
      <c r="C286" s="114">
        <v>31000</v>
      </c>
      <c r="D286" s="114">
        <v>0</v>
      </c>
      <c r="E286" s="113">
        <f t="shared" si="4"/>
        <v>0</v>
      </c>
    </row>
    <row r="287" spans="1:5" x14ac:dyDescent="0.3">
      <c r="A287" s="57" t="s">
        <v>602</v>
      </c>
      <c r="B287" s="58" t="s">
        <v>168</v>
      </c>
      <c r="C287" s="96">
        <f>C288</f>
        <v>630000</v>
      </c>
      <c r="D287" s="96">
        <v>65000</v>
      </c>
      <c r="E287" s="112">
        <f t="shared" si="4"/>
        <v>10.317460317460318</v>
      </c>
    </row>
    <row r="288" spans="1:5" ht="56.25" x14ac:dyDescent="0.3">
      <c r="A288" s="57" t="s">
        <v>603</v>
      </c>
      <c r="B288" s="58" t="s">
        <v>169</v>
      </c>
      <c r="C288" s="96">
        <f>C289+C291+C293+C295</f>
        <v>630000</v>
      </c>
      <c r="D288" s="96">
        <v>65000</v>
      </c>
      <c r="E288" s="112">
        <f t="shared" si="4"/>
        <v>10.317460317460318</v>
      </c>
    </row>
    <row r="289" spans="1:5" ht="56.25" x14ac:dyDescent="0.3">
      <c r="A289" s="57" t="s">
        <v>604</v>
      </c>
      <c r="B289" s="58" t="s">
        <v>170</v>
      </c>
      <c r="C289" s="96">
        <v>40000</v>
      </c>
      <c r="D289" s="96">
        <v>0</v>
      </c>
      <c r="E289" s="112">
        <f t="shared" si="4"/>
        <v>0</v>
      </c>
    </row>
    <row r="290" spans="1:5" ht="56.25" x14ac:dyDescent="0.3">
      <c r="A290" s="117" t="s">
        <v>604</v>
      </c>
      <c r="B290" s="119" t="s">
        <v>170</v>
      </c>
      <c r="C290" s="114">
        <v>40000</v>
      </c>
      <c r="D290" s="114">
        <v>0</v>
      </c>
      <c r="E290" s="113">
        <f t="shared" si="4"/>
        <v>0</v>
      </c>
    </row>
    <row r="291" spans="1:5" x14ac:dyDescent="0.3">
      <c r="A291" s="57" t="s">
        <v>605</v>
      </c>
      <c r="B291" s="58" t="s">
        <v>171</v>
      </c>
      <c r="C291" s="96">
        <v>50000</v>
      </c>
      <c r="D291" s="96">
        <v>0</v>
      </c>
      <c r="E291" s="112">
        <f t="shared" si="4"/>
        <v>0</v>
      </c>
    </row>
    <row r="292" spans="1:5" x14ac:dyDescent="0.3">
      <c r="A292" s="117" t="s">
        <v>605</v>
      </c>
      <c r="B292" s="119" t="s">
        <v>171</v>
      </c>
      <c r="C292" s="114">
        <v>50000</v>
      </c>
      <c r="D292" s="114">
        <v>0</v>
      </c>
      <c r="E292" s="113">
        <f t="shared" si="4"/>
        <v>0</v>
      </c>
    </row>
    <row r="293" spans="1:5" ht="37.5" x14ac:dyDescent="0.3">
      <c r="A293" s="57" t="s">
        <v>606</v>
      </c>
      <c r="B293" s="58" t="s">
        <v>172</v>
      </c>
      <c r="C293" s="96">
        <v>470000</v>
      </c>
      <c r="D293" s="96">
        <v>65000</v>
      </c>
      <c r="E293" s="112">
        <f t="shared" si="4"/>
        <v>13.829787234042554</v>
      </c>
    </row>
    <row r="294" spans="1:5" ht="37.5" x14ac:dyDescent="0.3">
      <c r="A294" s="117" t="s">
        <v>606</v>
      </c>
      <c r="B294" s="119" t="s">
        <v>172</v>
      </c>
      <c r="C294" s="114">
        <v>470000</v>
      </c>
      <c r="D294" s="114">
        <v>65000</v>
      </c>
      <c r="E294" s="113">
        <f t="shared" si="4"/>
        <v>13.829787234042554</v>
      </c>
    </row>
    <row r="295" spans="1:5" x14ac:dyDescent="0.3">
      <c r="A295" s="57" t="s">
        <v>607</v>
      </c>
      <c r="B295" s="58" t="s">
        <v>173</v>
      </c>
      <c r="C295" s="96">
        <v>70000</v>
      </c>
      <c r="D295" s="96">
        <v>0</v>
      </c>
      <c r="E295" s="112">
        <f t="shared" si="4"/>
        <v>0</v>
      </c>
    </row>
    <row r="296" spans="1:5" x14ac:dyDescent="0.3">
      <c r="A296" s="117" t="s">
        <v>607</v>
      </c>
      <c r="B296" s="119" t="s">
        <v>173</v>
      </c>
      <c r="C296" s="114">
        <v>70000</v>
      </c>
      <c r="D296" s="114">
        <v>0</v>
      </c>
      <c r="E296" s="113">
        <f t="shared" si="4"/>
        <v>0</v>
      </c>
    </row>
    <row r="297" spans="1:5" ht="56.25" x14ac:dyDescent="0.3">
      <c r="A297" s="57" t="s">
        <v>608</v>
      </c>
      <c r="B297" s="58" t="s">
        <v>254</v>
      </c>
      <c r="C297" s="96">
        <f>C298+C301</f>
        <v>82000</v>
      </c>
      <c r="D297" s="96">
        <v>48000</v>
      </c>
      <c r="E297" s="112">
        <f t="shared" si="4"/>
        <v>58.536585365853661</v>
      </c>
    </row>
    <row r="298" spans="1:5" ht="37.5" x14ac:dyDescent="0.3">
      <c r="A298" s="57" t="s">
        <v>609</v>
      </c>
      <c r="B298" s="58" t="s">
        <v>255</v>
      </c>
      <c r="C298" s="96">
        <f>C299</f>
        <v>70000</v>
      </c>
      <c r="D298" s="96">
        <v>42000</v>
      </c>
      <c r="E298" s="112">
        <f t="shared" si="4"/>
        <v>60</v>
      </c>
    </row>
    <row r="299" spans="1:5" x14ac:dyDescent="0.3">
      <c r="A299" s="57" t="s">
        <v>610</v>
      </c>
      <c r="B299" s="58" t="s">
        <v>256</v>
      </c>
      <c r="C299" s="96">
        <v>70000</v>
      </c>
      <c r="D299" s="96">
        <v>42000</v>
      </c>
      <c r="E299" s="112">
        <f t="shared" si="4"/>
        <v>60</v>
      </c>
    </row>
    <row r="300" spans="1:5" x14ac:dyDescent="0.3">
      <c r="A300" s="117" t="s">
        <v>610</v>
      </c>
      <c r="B300" s="119" t="s">
        <v>256</v>
      </c>
      <c r="C300" s="114">
        <v>70000</v>
      </c>
      <c r="D300" s="114">
        <v>42000</v>
      </c>
      <c r="E300" s="113">
        <f t="shared" si="4"/>
        <v>60</v>
      </c>
    </row>
    <row r="301" spans="1:5" x14ac:dyDescent="0.3">
      <c r="A301" s="57" t="s">
        <v>611</v>
      </c>
      <c r="B301" s="58" t="s">
        <v>257</v>
      </c>
      <c r="C301" s="96">
        <v>12000</v>
      </c>
      <c r="D301" s="96">
        <v>6000</v>
      </c>
      <c r="E301" s="112">
        <f t="shared" si="4"/>
        <v>50</v>
      </c>
    </row>
    <row r="302" spans="1:5" x14ac:dyDescent="0.3">
      <c r="A302" s="57" t="s">
        <v>612</v>
      </c>
      <c r="B302" s="58" t="s">
        <v>258</v>
      </c>
      <c r="C302" s="96">
        <v>12000</v>
      </c>
      <c r="D302" s="96">
        <v>6000</v>
      </c>
      <c r="E302" s="112">
        <f t="shared" si="4"/>
        <v>50</v>
      </c>
    </row>
    <row r="303" spans="1:5" x14ac:dyDescent="0.3">
      <c r="A303" s="117" t="s">
        <v>612</v>
      </c>
      <c r="B303" s="119" t="s">
        <v>258</v>
      </c>
      <c r="C303" s="114">
        <v>12000</v>
      </c>
      <c r="D303" s="114">
        <v>6000</v>
      </c>
      <c r="E303" s="113">
        <f t="shared" si="4"/>
        <v>50</v>
      </c>
    </row>
    <row r="304" spans="1:5" ht="37.5" x14ac:dyDescent="0.3">
      <c r="A304" s="57" t="s">
        <v>613</v>
      </c>
      <c r="B304" s="58" t="s">
        <v>259</v>
      </c>
      <c r="C304" s="96">
        <f>C305+C312</f>
        <v>1373268.85</v>
      </c>
      <c r="D304" s="96">
        <v>645356.43999999994</v>
      </c>
      <c r="E304" s="112">
        <f t="shared" si="4"/>
        <v>46.994180345676661</v>
      </c>
    </row>
    <row r="305" spans="1:5" ht="37.5" x14ac:dyDescent="0.3">
      <c r="A305" s="57" t="s">
        <v>614</v>
      </c>
      <c r="B305" s="58" t="s">
        <v>260</v>
      </c>
      <c r="C305" s="96">
        <f>C306+C308+C310</f>
        <v>899285</v>
      </c>
      <c r="D305" s="96">
        <v>437156.4</v>
      </c>
      <c r="E305" s="112">
        <f t="shared" si="4"/>
        <v>48.611552511161648</v>
      </c>
    </row>
    <row r="306" spans="1:5" x14ac:dyDescent="0.3">
      <c r="A306" s="57" t="s">
        <v>615</v>
      </c>
      <c r="B306" s="58" t="s">
        <v>261</v>
      </c>
      <c r="C306" s="96">
        <v>392000</v>
      </c>
      <c r="D306" s="96">
        <v>0</v>
      </c>
      <c r="E306" s="112">
        <f t="shared" si="4"/>
        <v>0</v>
      </c>
    </row>
    <row r="307" spans="1:5" x14ac:dyDescent="0.3">
      <c r="A307" s="117" t="s">
        <v>615</v>
      </c>
      <c r="B307" s="119" t="s">
        <v>261</v>
      </c>
      <c r="C307" s="114">
        <v>392000</v>
      </c>
      <c r="D307" s="114">
        <v>0</v>
      </c>
      <c r="E307" s="113">
        <f t="shared" si="4"/>
        <v>0</v>
      </c>
    </row>
    <row r="308" spans="1:5" x14ac:dyDescent="0.3">
      <c r="A308" s="57" t="s">
        <v>616</v>
      </c>
      <c r="B308" s="58" t="s">
        <v>107</v>
      </c>
      <c r="C308" s="96">
        <v>445285</v>
      </c>
      <c r="D308" s="96">
        <v>375156.4</v>
      </c>
      <c r="E308" s="112">
        <f t="shared" si="4"/>
        <v>84.250850578842758</v>
      </c>
    </row>
    <row r="309" spans="1:5" x14ac:dyDescent="0.3">
      <c r="A309" s="117" t="s">
        <v>616</v>
      </c>
      <c r="B309" s="119" t="s">
        <v>107</v>
      </c>
      <c r="C309" s="114">
        <v>445285</v>
      </c>
      <c r="D309" s="114">
        <v>375156.4</v>
      </c>
      <c r="E309" s="113">
        <f t="shared" si="4"/>
        <v>84.250850578842758</v>
      </c>
    </row>
    <row r="310" spans="1:5" ht="37.5" x14ac:dyDescent="0.3">
      <c r="A310" s="57" t="s">
        <v>617</v>
      </c>
      <c r="B310" s="58" t="s">
        <v>618</v>
      </c>
      <c r="C310" s="96">
        <v>62000</v>
      </c>
      <c r="D310" s="96">
        <v>62000</v>
      </c>
      <c r="E310" s="112">
        <f t="shared" si="4"/>
        <v>100</v>
      </c>
    </row>
    <row r="311" spans="1:5" ht="37.5" x14ac:dyDescent="0.3">
      <c r="A311" s="117" t="s">
        <v>617</v>
      </c>
      <c r="B311" s="119" t="s">
        <v>618</v>
      </c>
      <c r="C311" s="114">
        <v>62000</v>
      </c>
      <c r="D311" s="114">
        <v>62000</v>
      </c>
      <c r="E311" s="113">
        <f t="shared" si="4"/>
        <v>100</v>
      </c>
    </row>
    <row r="312" spans="1:5" ht="56.25" x14ac:dyDescent="0.3">
      <c r="A312" s="57" t="s">
        <v>619</v>
      </c>
      <c r="B312" s="58" t="s">
        <v>262</v>
      </c>
      <c r="C312" s="96">
        <f>C313+C315+C317</f>
        <v>473983.85</v>
      </c>
      <c r="D312" s="96">
        <v>208200.04</v>
      </c>
      <c r="E312" s="112">
        <f t="shared" si="4"/>
        <v>43.925555691401726</v>
      </c>
    </row>
    <row r="313" spans="1:5" x14ac:dyDescent="0.3">
      <c r="A313" s="57" t="s">
        <v>620</v>
      </c>
      <c r="B313" s="58" t="s">
        <v>361</v>
      </c>
      <c r="C313" s="96">
        <v>1000</v>
      </c>
      <c r="D313" s="96">
        <v>0</v>
      </c>
      <c r="E313" s="112">
        <f t="shared" si="4"/>
        <v>0</v>
      </c>
    </row>
    <row r="314" spans="1:5" x14ac:dyDescent="0.3">
      <c r="A314" s="117" t="s">
        <v>620</v>
      </c>
      <c r="B314" s="119" t="s">
        <v>361</v>
      </c>
      <c r="C314" s="114">
        <v>1000</v>
      </c>
      <c r="D314" s="114">
        <v>0</v>
      </c>
      <c r="E314" s="113">
        <f t="shared" si="4"/>
        <v>0</v>
      </c>
    </row>
    <row r="315" spans="1:5" x14ac:dyDescent="0.3">
      <c r="A315" s="57" t="s">
        <v>621</v>
      </c>
      <c r="B315" s="58" t="s">
        <v>263</v>
      </c>
      <c r="C315" s="96">
        <v>205000</v>
      </c>
      <c r="D315" s="96">
        <v>80549.08</v>
      </c>
      <c r="E315" s="112">
        <f t="shared" si="4"/>
        <v>39.292234146341464</v>
      </c>
    </row>
    <row r="316" spans="1:5" x14ac:dyDescent="0.3">
      <c r="A316" s="117" t="s">
        <v>621</v>
      </c>
      <c r="B316" s="119" t="s">
        <v>264</v>
      </c>
      <c r="C316" s="114">
        <v>205000</v>
      </c>
      <c r="D316" s="114">
        <v>80549.08</v>
      </c>
      <c r="E316" s="113">
        <f t="shared" si="4"/>
        <v>39.292234146341464</v>
      </c>
    </row>
    <row r="317" spans="1:5" x14ac:dyDescent="0.3">
      <c r="A317" s="57" t="s">
        <v>622</v>
      </c>
      <c r="B317" s="58" t="s">
        <v>265</v>
      </c>
      <c r="C317" s="96">
        <v>267983.84999999998</v>
      </c>
      <c r="D317" s="96">
        <v>127650.96</v>
      </c>
      <c r="E317" s="112">
        <f t="shared" si="4"/>
        <v>47.633825695093201</v>
      </c>
    </row>
    <row r="318" spans="1:5" x14ac:dyDescent="0.3">
      <c r="A318" s="117" t="s">
        <v>622</v>
      </c>
      <c r="B318" s="119" t="s">
        <v>265</v>
      </c>
      <c r="C318" s="114">
        <v>267983.84999999998</v>
      </c>
      <c r="D318" s="114">
        <v>127650.96</v>
      </c>
      <c r="E318" s="113">
        <f t="shared" si="4"/>
        <v>47.633825695093201</v>
      </c>
    </row>
    <row r="319" spans="1:5" ht="37.5" x14ac:dyDescent="0.3">
      <c r="A319" s="57" t="s">
        <v>623</v>
      </c>
      <c r="B319" s="58" t="s">
        <v>266</v>
      </c>
      <c r="C319" s="96">
        <f>C320+C325</f>
        <v>904697.73</v>
      </c>
      <c r="D319" s="96">
        <v>508576.31</v>
      </c>
      <c r="E319" s="112">
        <f t="shared" si="4"/>
        <v>56.215053175827023</v>
      </c>
    </row>
    <row r="320" spans="1:5" ht="56.25" x14ac:dyDescent="0.3">
      <c r="A320" s="57" t="s">
        <v>624</v>
      </c>
      <c r="B320" s="58" t="s">
        <v>267</v>
      </c>
      <c r="C320" s="96">
        <f>C321+C323</f>
        <v>310000</v>
      </c>
      <c r="D320" s="96">
        <v>223720</v>
      </c>
      <c r="E320" s="112">
        <f t="shared" si="4"/>
        <v>72.167741935483875</v>
      </c>
    </row>
    <row r="321" spans="1:5" x14ac:dyDescent="0.3">
      <c r="A321" s="57" t="s">
        <v>625</v>
      </c>
      <c r="B321" s="58" t="s">
        <v>264</v>
      </c>
      <c r="C321" s="96">
        <v>85000</v>
      </c>
      <c r="D321" s="96">
        <v>0</v>
      </c>
      <c r="E321" s="112">
        <f t="shared" si="4"/>
        <v>0</v>
      </c>
    </row>
    <row r="322" spans="1:5" x14ac:dyDescent="0.3">
      <c r="A322" s="117" t="s">
        <v>625</v>
      </c>
      <c r="B322" s="119" t="s">
        <v>264</v>
      </c>
      <c r="C322" s="114">
        <v>85000</v>
      </c>
      <c r="D322" s="114">
        <v>0</v>
      </c>
      <c r="E322" s="113">
        <f t="shared" si="4"/>
        <v>0</v>
      </c>
    </row>
    <row r="323" spans="1:5" x14ac:dyDescent="0.3">
      <c r="A323" s="57" t="s">
        <v>626</v>
      </c>
      <c r="B323" s="58" t="s">
        <v>265</v>
      </c>
      <c r="C323" s="96">
        <v>225000</v>
      </c>
      <c r="D323" s="96">
        <v>223720</v>
      </c>
      <c r="E323" s="112">
        <f t="shared" si="4"/>
        <v>99.431111111111107</v>
      </c>
    </row>
    <row r="324" spans="1:5" x14ac:dyDescent="0.3">
      <c r="A324" s="117" t="s">
        <v>626</v>
      </c>
      <c r="B324" s="119" t="s">
        <v>265</v>
      </c>
      <c r="C324" s="114">
        <v>225000</v>
      </c>
      <c r="D324" s="114">
        <v>223720</v>
      </c>
      <c r="E324" s="113">
        <f t="shared" si="4"/>
        <v>99.431111111111107</v>
      </c>
    </row>
    <row r="325" spans="1:5" ht="37.5" x14ac:dyDescent="0.3">
      <c r="A325" s="57" t="s">
        <v>627</v>
      </c>
      <c r="B325" s="58" t="s">
        <v>269</v>
      </c>
      <c r="C325" s="96">
        <f>C326+C328</f>
        <v>594697.73</v>
      </c>
      <c r="D325" s="96">
        <v>284856.31</v>
      </c>
      <c r="E325" s="112">
        <f t="shared" si="4"/>
        <v>47.899343755692492</v>
      </c>
    </row>
    <row r="326" spans="1:5" x14ac:dyDescent="0.3">
      <c r="A326" s="57" t="s">
        <v>628</v>
      </c>
      <c r="B326" s="58" t="s">
        <v>270</v>
      </c>
      <c r="C326" s="96">
        <v>200000</v>
      </c>
      <c r="D326" s="96">
        <v>51799.77</v>
      </c>
      <c r="E326" s="112">
        <f t="shared" si="4"/>
        <v>25.899885000000001</v>
      </c>
    </row>
    <row r="327" spans="1:5" x14ac:dyDescent="0.3">
      <c r="A327" s="117" t="s">
        <v>628</v>
      </c>
      <c r="B327" s="119" t="s">
        <v>270</v>
      </c>
      <c r="C327" s="114">
        <v>200000</v>
      </c>
      <c r="D327" s="114">
        <v>51799.77</v>
      </c>
      <c r="E327" s="113">
        <f t="shared" si="4"/>
        <v>25.899885000000001</v>
      </c>
    </row>
    <row r="328" spans="1:5" x14ac:dyDescent="0.3">
      <c r="A328" s="57" t="s">
        <v>629</v>
      </c>
      <c r="B328" s="58" t="s">
        <v>261</v>
      </c>
      <c r="C328" s="96">
        <v>394697.73</v>
      </c>
      <c r="D328" s="96">
        <v>233056.54</v>
      </c>
      <c r="E328" s="112">
        <f t="shared" si="4"/>
        <v>59.046840730500278</v>
      </c>
    </row>
    <row r="329" spans="1:5" x14ac:dyDescent="0.3">
      <c r="A329" s="117" t="s">
        <v>629</v>
      </c>
      <c r="B329" s="119" t="s">
        <v>261</v>
      </c>
      <c r="C329" s="114">
        <v>394697.73</v>
      </c>
      <c r="D329" s="114">
        <v>233056.54</v>
      </c>
      <c r="E329" s="113">
        <f t="shared" si="4"/>
        <v>59.046840730500278</v>
      </c>
    </row>
    <row r="330" spans="1:5" ht="37.5" x14ac:dyDescent="0.3">
      <c r="A330" s="57" t="s">
        <v>630</v>
      </c>
      <c r="B330" s="58" t="s">
        <v>271</v>
      </c>
      <c r="C330" s="96">
        <f>C331+C339+C348</f>
        <v>3785775</v>
      </c>
      <c r="D330" s="96">
        <v>1319559.54</v>
      </c>
      <c r="E330" s="112">
        <f t="shared" si="4"/>
        <v>34.855730728846801</v>
      </c>
    </row>
    <row r="331" spans="1:5" ht="56.25" x14ac:dyDescent="0.3">
      <c r="A331" s="57" t="s">
        <v>631</v>
      </c>
      <c r="B331" s="58" t="s">
        <v>267</v>
      </c>
      <c r="C331" s="96">
        <f>C332+C334+C336</f>
        <v>2611373</v>
      </c>
      <c r="D331" s="96">
        <v>554515.93000000005</v>
      </c>
      <c r="E331" s="112">
        <f t="shared" ref="E331:E394" si="5">D331*100/C331</f>
        <v>21.234650507606538</v>
      </c>
    </row>
    <row r="332" spans="1:5" x14ac:dyDescent="0.3">
      <c r="A332" s="57" t="s">
        <v>632</v>
      </c>
      <c r="B332" s="58" t="s">
        <v>264</v>
      </c>
      <c r="C332" s="96">
        <v>750000</v>
      </c>
      <c r="D332" s="96">
        <v>434515.93</v>
      </c>
      <c r="E332" s="112">
        <f t="shared" si="5"/>
        <v>57.935457333333332</v>
      </c>
    </row>
    <row r="333" spans="1:5" x14ac:dyDescent="0.3">
      <c r="A333" s="117" t="s">
        <v>632</v>
      </c>
      <c r="B333" s="119" t="s">
        <v>264</v>
      </c>
      <c r="C333" s="114">
        <v>750000</v>
      </c>
      <c r="D333" s="114">
        <v>434515.93</v>
      </c>
      <c r="E333" s="113">
        <f t="shared" si="5"/>
        <v>57.935457333333332</v>
      </c>
    </row>
    <row r="334" spans="1:5" x14ac:dyDescent="0.3">
      <c r="A334" s="57" t="s">
        <v>633</v>
      </c>
      <c r="B334" s="58" t="s">
        <v>265</v>
      </c>
      <c r="C334" s="96">
        <v>325785</v>
      </c>
      <c r="D334" s="96">
        <v>120000</v>
      </c>
      <c r="E334" s="112">
        <f t="shared" si="5"/>
        <v>36.834108384363923</v>
      </c>
    </row>
    <row r="335" spans="1:5" x14ac:dyDescent="0.3">
      <c r="A335" s="117" t="s">
        <v>633</v>
      </c>
      <c r="B335" s="119" t="s">
        <v>265</v>
      </c>
      <c r="C335" s="114">
        <v>325785</v>
      </c>
      <c r="D335" s="114">
        <v>120000</v>
      </c>
      <c r="E335" s="113">
        <f t="shared" si="5"/>
        <v>36.834108384363923</v>
      </c>
    </row>
    <row r="336" spans="1:5" x14ac:dyDescent="0.3">
      <c r="A336" s="57" t="s">
        <v>634</v>
      </c>
      <c r="B336" s="58" t="s">
        <v>635</v>
      </c>
      <c r="C336" s="96">
        <v>1535588</v>
      </c>
      <c r="D336" s="96">
        <v>0</v>
      </c>
      <c r="E336" s="112">
        <f t="shared" si="5"/>
        <v>0</v>
      </c>
    </row>
    <row r="337" spans="1:8" x14ac:dyDescent="0.3">
      <c r="A337" s="117" t="s">
        <v>636</v>
      </c>
      <c r="B337" s="119" t="s">
        <v>104</v>
      </c>
      <c r="C337" s="114">
        <v>5000</v>
      </c>
      <c r="D337" s="114">
        <v>0</v>
      </c>
      <c r="E337" s="113">
        <f t="shared" si="5"/>
        <v>0</v>
      </c>
    </row>
    <row r="338" spans="1:8" x14ac:dyDescent="0.3">
      <c r="A338" s="117" t="s">
        <v>637</v>
      </c>
      <c r="B338" s="119" t="s">
        <v>638</v>
      </c>
      <c r="C338" s="114">
        <v>1530588</v>
      </c>
      <c r="D338" s="114">
        <v>0</v>
      </c>
      <c r="E338" s="113">
        <f t="shared" si="5"/>
        <v>0</v>
      </c>
    </row>
    <row r="339" spans="1:8" ht="37.5" x14ac:dyDescent="0.3">
      <c r="A339" s="57" t="s">
        <v>639</v>
      </c>
      <c r="B339" s="58" t="s">
        <v>272</v>
      </c>
      <c r="C339" s="96">
        <f>C340+C342+C344+C346</f>
        <v>1149287</v>
      </c>
      <c r="D339" s="96">
        <v>743929.46</v>
      </c>
      <c r="E339" s="112">
        <f t="shared" si="5"/>
        <v>64.729650644269014</v>
      </c>
    </row>
    <row r="340" spans="1:8" x14ac:dyDescent="0.3">
      <c r="A340" s="57" t="s">
        <v>640</v>
      </c>
      <c r="B340" s="58" t="s">
        <v>270</v>
      </c>
      <c r="C340" s="96">
        <v>600000</v>
      </c>
      <c r="D340" s="96">
        <v>400000</v>
      </c>
      <c r="E340" s="112">
        <f t="shared" si="5"/>
        <v>66.666666666666671</v>
      </c>
    </row>
    <row r="341" spans="1:8" x14ac:dyDescent="0.3">
      <c r="A341" s="117" t="s">
        <v>640</v>
      </c>
      <c r="B341" s="119" t="s">
        <v>270</v>
      </c>
      <c r="C341" s="114">
        <v>600000</v>
      </c>
      <c r="D341" s="114">
        <v>400000</v>
      </c>
      <c r="E341" s="113">
        <f t="shared" si="5"/>
        <v>66.666666666666671</v>
      </c>
    </row>
    <row r="342" spans="1:8" x14ac:dyDescent="0.3">
      <c r="A342" s="57" t="s">
        <v>641</v>
      </c>
      <c r="B342" s="58" t="s">
        <v>107</v>
      </c>
      <c r="C342" s="96">
        <v>324287</v>
      </c>
      <c r="D342" s="96">
        <v>324286.53999999998</v>
      </c>
      <c r="E342" s="112">
        <f t="shared" si="5"/>
        <v>99.999858150342121</v>
      </c>
    </row>
    <row r="343" spans="1:8" s="101" customFormat="1" x14ac:dyDescent="0.3">
      <c r="A343" s="117" t="s">
        <v>641</v>
      </c>
      <c r="B343" s="119" t="s">
        <v>107</v>
      </c>
      <c r="C343" s="114">
        <v>324287</v>
      </c>
      <c r="D343" s="114">
        <v>324286.53999999998</v>
      </c>
      <c r="E343" s="113">
        <f t="shared" si="5"/>
        <v>99.999858150342121</v>
      </c>
      <c r="F343" s="100"/>
      <c r="G343" s="100"/>
      <c r="H343" s="100"/>
    </row>
    <row r="344" spans="1:8" s="101" customFormat="1" x14ac:dyDescent="0.3">
      <c r="A344" s="57" t="s">
        <v>642</v>
      </c>
      <c r="B344" s="58" t="s">
        <v>261</v>
      </c>
      <c r="C344" s="96">
        <v>45000</v>
      </c>
      <c r="D344" s="96">
        <v>19642.919999999998</v>
      </c>
      <c r="E344" s="112">
        <f t="shared" si="5"/>
        <v>43.650933333333327</v>
      </c>
      <c r="F344" s="100"/>
      <c r="G344" s="100"/>
      <c r="H344" s="100"/>
    </row>
    <row r="345" spans="1:8" x14ac:dyDescent="0.3">
      <c r="A345" s="117" t="s">
        <v>642</v>
      </c>
      <c r="B345" s="119" t="s">
        <v>261</v>
      </c>
      <c r="C345" s="114">
        <v>45000</v>
      </c>
      <c r="D345" s="114">
        <v>19642.919999999998</v>
      </c>
      <c r="E345" s="113">
        <f t="shared" si="5"/>
        <v>43.650933333333327</v>
      </c>
    </row>
    <row r="346" spans="1:8" ht="37.5" x14ac:dyDescent="0.3">
      <c r="A346" s="57" t="s">
        <v>643</v>
      </c>
      <c r="B346" s="58" t="s">
        <v>598</v>
      </c>
      <c r="C346" s="96">
        <v>180000</v>
      </c>
      <c r="D346" s="96">
        <v>0</v>
      </c>
      <c r="E346" s="112">
        <f t="shared" si="5"/>
        <v>0</v>
      </c>
    </row>
    <row r="347" spans="1:8" ht="37.5" x14ac:dyDescent="0.3">
      <c r="A347" s="117" t="s">
        <v>643</v>
      </c>
      <c r="B347" s="119" t="s">
        <v>598</v>
      </c>
      <c r="C347" s="114">
        <v>180000</v>
      </c>
      <c r="D347" s="114">
        <v>0</v>
      </c>
      <c r="E347" s="113">
        <f t="shared" si="5"/>
        <v>0</v>
      </c>
    </row>
    <row r="348" spans="1:8" x14ac:dyDescent="0.3">
      <c r="A348" s="57" t="s">
        <v>644</v>
      </c>
      <c r="B348" s="58" t="s">
        <v>645</v>
      </c>
      <c r="C348" s="96">
        <f>C349+C351</f>
        <v>25115</v>
      </c>
      <c r="D348" s="96">
        <v>21114.15</v>
      </c>
      <c r="E348" s="112">
        <f t="shared" si="5"/>
        <v>84.069878558630307</v>
      </c>
    </row>
    <row r="349" spans="1:8" x14ac:dyDescent="0.3">
      <c r="A349" s="57" t="s">
        <v>646</v>
      </c>
      <c r="B349" s="58" t="s">
        <v>647</v>
      </c>
      <c r="C349" s="96">
        <v>25000</v>
      </c>
      <c r="D349" s="96">
        <v>21000</v>
      </c>
      <c r="E349" s="112">
        <f t="shared" si="5"/>
        <v>84</v>
      </c>
    </row>
    <row r="350" spans="1:8" x14ac:dyDescent="0.3">
      <c r="A350" s="117" t="s">
        <v>646</v>
      </c>
      <c r="B350" s="119" t="s">
        <v>647</v>
      </c>
      <c r="C350" s="114">
        <v>25000</v>
      </c>
      <c r="D350" s="114">
        <v>21000</v>
      </c>
      <c r="E350" s="113">
        <f t="shared" si="5"/>
        <v>84</v>
      </c>
    </row>
    <row r="351" spans="1:8" x14ac:dyDescent="0.3">
      <c r="A351" s="57" t="s">
        <v>648</v>
      </c>
      <c r="B351" s="58" t="s">
        <v>649</v>
      </c>
      <c r="C351" s="96">
        <v>115</v>
      </c>
      <c r="D351" s="96">
        <v>114.15</v>
      </c>
      <c r="E351" s="112">
        <f t="shared" si="5"/>
        <v>99.260869565217391</v>
      </c>
    </row>
    <row r="352" spans="1:8" x14ac:dyDescent="0.3">
      <c r="A352" s="117" t="s">
        <v>648</v>
      </c>
      <c r="B352" s="119" t="s">
        <v>649</v>
      </c>
      <c r="C352" s="114">
        <v>115</v>
      </c>
      <c r="D352" s="114">
        <v>114.15</v>
      </c>
      <c r="E352" s="113">
        <f t="shared" si="5"/>
        <v>99.260869565217391</v>
      </c>
    </row>
    <row r="353" spans="1:8" s="101" customFormat="1" ht="37.5" x14ac:dyDescent="0.3">
      <c r="A353" s="57" t="s">
        <v>650</v>
      </c>
      <c r="B353" s="58" t="s">
        <v>273</v>
      </c>
      <c r="C353" s="96">
        <f>C354+C357</f>
        <v>67800</v>
      </c>
      <c r="D353" s="96">
        <v>8880</v>
      </c>
      <c r="E353" s="112">
        <f t="shared" si="5"/>
        <v>13.097345132743364</v>
      </c>
      <c r="F353" s="100"/>
      <c r="G353" s="100"/>
      <c r="H353" s="100"/>
    </row>
    <row r="354" spans="1:8" ht="37.5" x14ac:dyDescent="0.3">
      <c r="A354" s="57" t="s">
        <v>651</v>
      </c>
      <c r="B354" s="58" t="s">
        <v>652</v>
      </c>
      <c r="C354" s="96">
        <v>50000</v>
      </c>
      <c r="D354" s="96">
        <v>0</v>
      </c>
      <c r="E354" s="112">
        <f t="shared" si="5"/>
        <v>0</v>
      </c>
    </row>
    <row r="355" spans="1:8" x14ac:dyDescent="0.3">
      <c r="A355" s="57" t="s">
        <v>653</v>
      </c>
      <c r="B355" s="58" t="s">
        <v>654</v>
      </c>
      <c r="C355" s="96">
        <v>50000</v>
      </c>
      <c r="D355" s="96">
        <v>0</v>
      </c>
      <c r="E355" s="112">
        <f t="shared" si="5"/>
        <v>0</v>
      </c>
    </row>
    <row r="356" spans="1:8" x14ac:dyDescent="0.3">
      <c r="A356" s="117" t="s">
        <v>653</v>
      </c>
      <c r="B356" s="119" t="s">
        <v>654</v>
      </c>
      <c r="C356" s="114">
        <v>50000</v>
      </c>
      <c r="D356" s="114">
        <v>0</v>
      </c>
      <c r="E356" s="113">
        <f t="shared" si="5"/>
        <v>0</v>
      </c>
    </row>
    <row r="357" spans="1:8" x14ac:dyDescent="0.3">
      <c r="A357" s="57" t="s">
        <v>655</v>
      </c>
      <c r="B357" s="58" t="s">
        <v>274</v>
      </c>
      <c r="C357" s="96">
        <v>17800</v>
      </c>
      <c r="D357" s="96">
        <v>8880</v>
      </c>
      <c r="E357" s="112">
        <f t="shared" si="5"/>
        <v>49.887640449438202</v>
      </c>
    </row>
    <row r="358" spans="1:8" x14ac:dyDescent="0.3">
      <c r="A358" s="57" t="s">
        <v>656</v>
      </c>
      <c r="B358" s="58" t="s">
        <v>258</v>
      </c>
      <c r="C358" s="96">
        <v>17800</v>
      </c>
      <c r="D358" s="96">
        <v>8880</v>
      </c>
      <c r="E358" s="112">
        <f t="shared" si="5"/>
        <v>49.887640449438202</v>
      </c>
    </row>
    <row r="359" spans="1:8" x14ac:dyDescent="0.3">
      <c r="A359" s="117" t="s">
        <v>656</v>
      </c>
      <c r="B359" s="119" t="s">
        <v>258</v>
      </c>
      <c r="C359" s="114">
        <v>17800</v>
      </c>
      <c r="D359" s="114">
        <v>8880</v>
      </c>
      <c r="E359" s="113">
        <f t="shared" si="5"/>
        <v>49.887640449438202</v>
      </c>
    </row>
    <row r="360" spans="1:8" ht="37.5" x14ac:dyDescent="0.3">
      <c r="A360" s="57" t="s">
        <v>657</v>
      </c>
      <c r="B360" s="58" t="s">
        <v>275</v>
      </c>
      <c r="C360" s="96">
        <f>C361+C364</f>
        <v>1135587</v>
      </c>
      <c r="D360" s="96">
        <v>211942.68</v>
      </c>
      <c r="E360" s="112">
        <f t="shared" si="5"/>
        <v>18.663711366896592</v>
      </c>
    </row>
    <row r="361" spans="1:8" x14ac:dyDescent="0.3">
      <c r="A361" s="57" t="s">
        <v>658</v>
      </c>
      <c r="B361" s="58" t="s">
        <v>659</v>
      </c>
      <c r="C361" s="96">
        <v>667522</v>
      </c>
      <c r="D361" s="96">
        <v>0</v>
      </c>
      <c r="E361" s="112">
        <f t="shared" si="5"/>
        <v>0</v>
      </c>
    </row>
    <row r="362" spans="1:8" ht="37.5" x14ac:dyDescent="0.3">
      <c r="A362" s="57" t="s">
        <v>660</v>
      </c>
      <c r="B362" s="58" t="s">
        <v>661</v>
      </c>
      <c r="C362" s="96">
        <v>667522</v>
      </c>
      <c r="D362" s="96">
        <v>0</v>
      </c>
      <c r="E362" s="112">
        <f t="shared" si="5"/>
        <v>0</v>
      </c>
    </row>
    <row r="363" spans="1:8" ht="37.5" x14ac:dyDescent="0.3">
      <c r="A363" s="117" t="s">
        <v>660</v>
      </c>
      <c r="B363" s="119" t="s">
        <v>362</v>
      </c>
      <c r="C363" s="114">
        <v>667522</v>
      </c>
      <c r="D363" s="114">
        <v>0</v>
      </c>
      <c r="E363" s="113">
        <f t="shared" si="5"/>
        <v>0</v>
      </c>
    </row>
    <row r="364" spans="1:8" ht="37.5" x14ac:dyDescent="0.3">
      <c r="A364" s="57" t="s">
        <v>662</v>
      </c>
      <c r="B364" s="58" t="s">
        <v>276</v>
      </c>
      <c r="C364" s="96">
        <f>C365+C367+C369+C371+C373</f>
        <v>468065</v>
      </c>
      <c r="D364" s="96">
        <v>211942.68</v>
      </c>
      <c r="E364" s="112">
        <f t="shared" si="5"/>
        <v>45.280608462499863</v>
      </c>
    </row>
    <row r="365" spans="1:8" x14ac:dyDescent="0.3">
      <c r="A365" s="57" t="s">
        <v>663</v>
      </c>
      <c r="B365" s="58" t="s">
        <v>264</v>
      </c>
      <c r="C365" s="96">
        <v>209065</v>
      </c>
      <c r="D365" s="96">
        <v>115000</v>
      </c>
      <c r="E365" s="112">
        <f t="shared" si="5"/>
        <v>55.006816061990293</v>
      </c>
    </row>
    <row r="366" spans="1:8" x14ac:dyDescent="0.3">
      <c r="A366" s="117" t="s">
        <v>663</v>
      </c>
      <c r="B366" s="119" t="s">
        <v>264</v>
      </c>
      <c r="C366" s="114">
        <v>209065</v>
      </c>
      <c r="D366" s="114">
        <v>115000</v>
      </c>
      <c r="E366" s="113">
        <f t="shared" si="5"/>
        <v>55.006816061990293</v>
      </c>
    </row>
    <row r="367" spans="1:8" x14ac:dyDescent="0.3">
      <c r="A367" s="57" t="s">
        <v>664</v>
      </c>
      <c r="B367" s="58" t="s">
        <v>268</v>
      </c>
      <c r="C367" s="96">
        <v>25000</v>
      </c>
      <c r="D367" s="96">
        <v>0</v>
      </c>
      <c r="E367" s="112">
        <f t="shared" si="5"/>
        <v>0</v>
      </c>
    </row>
    <row r="368" spans="1:8" x14ac:dyDescent="0.3">
      <c r="A368" s="117" t="s">
        <v>664</v>
      </c>
      <c r="B368" s="119" t="s">
        <v>268</v>
      </c>
      <c r="C368" s="114">
        <v>25000</v>
      </c>
      <c r="D368" s="114">
        <v>0</v>
      </c>
      <c r="E368" s="113">
        <f t="shared" si="5"/>
        <v>0</v>
      </c>
    </row>
    <row r="369" spans="1:8" x14ac:dyDescent="0.3">
      <c r="A369" s="57" t="s">
        <v>665</v>
      </c>
      <c r="B369" s="58" t="s">
        <v>265</v>
      </c>
      <c r="C369" s="96">
        <v>165000</v>
      </c>
      <c r="D369" s="96">
        <v>75000</v>
      </c>
      <c r="E369" s="112">
        <f t="shared" si="5"/>
        <v>45.454545454545453</v>
      </c>
    </row>
    <row r="370" spans="1:8" x14ac:dyDescent="0.3">
      <c r="A370" s="117" t="s">
        <v>665</v>
      </c>
      <c r="B370" s="119" t="s">
        <v>265</v>
      </c>
      <c r="C370" s="114">
        <v>165000</v>
      </c>
      <c r="D370" s="114">
        <v>75000</v>
      </c>
      <c r="E370" s="113">
        <f t="shared" si="5"/>
        <v>45.454545454545453</v>
      </c>
    </row>
    <row r="371" spans="1:8" ht="37.5" x14ac:dyDescent="0.3">
      <c r="A371" s="57" t="s">
        <v>666</v>
      </c>
      <c r="B371" s="58" t="s">
        <v>277</v>
      </c>
      <c r="C371" s="96">
        <v>44000</v>
      </c>
      <c r="D371" s="96">
        <v>21942.68</v>
      </c>
      <c r="E371" s="112">
        <f t="shared" si="5"/>
        <v>49.869727272727275</v>
      </c>
    </row>
    <row r="372" spans="1:8" ht="37.5" x14ac:dyDescent="0.3">
      <c r="A372" s="117" t="s">
        <v>666</v>
      </c>
      <c r="B372" s="119" t="s">
        <v>277</v>
      </c>
      <c r="C372" s="114">
        <v>44000</v>
      </c>
      <c r="D372" s="114">
        <v>21942.68</v>
      </c>
      <c r="E372" s="113">
        <f t="shared" si="5"/>
        <v>49.869727272727275</v>
      </c>
    </row>
    <row r="373" spans="1:8" s="101" customFormat="1" x14ac:dyDescent="0.3">
      <c r="A373" s="57" t="s">
        <v>667</v>
      </c>
      <c r="B373" s="58" t="s">
        <v>668</v>
      </c>
      <c r="C373" s="96">
        <v>25000</v>
      </c>
      <c r="D373" s="96">
        <v>0</v>
      </c>
      <c r="E373" s="112">
        <f t="shared" si="5"/>
        <v>0</v>
      </c>
      <c r="F373" s="100"/>
      <c r="G373" s="100"/>
      <c r="H373" s="100"/>
    </row>
    <row r="374" spans="1:8" x14ac:dyDescent="0.3">
      <c r="A374" s="117" t="s">
        <v>669</v>
      </c>
      <c r="B374" s="119" t="s">
        <v>668</v>
      </c>
      <c r="C374" s="114">
        <v>25000</v>
      </c>
      <c r="D374" s="114">
        <v>0</v>
      </c>
      <c r="E374" s="113">
        <f t="shared" si="5"/>
        <v>0</v>
      </c>
      <c r="F374" s="99"/>
      <c r="G374" s="99"/>
      <c r="H374" s="99"/>
    </row>
    <row r="375" spans="1:8" ht="37.5" x14ac:dyDescent="0.3">
      <c r="A375" s="57" t="s">
        <v>670</v>
      </c>
      <c r="B375" s="58" t="s">
        <v>278</v>
      </c>
      <c r="C375" s="96">
        <f>C376+C379</f>
        <v>40800</v>
      </c>
      <c r="D375" s="96">
        <v>8057</v>
      </c>
      <c r="E375" s="112">
        <f t="shared" si="5"/>
        <v>19.747549019607842</v>
      </c>
    </row>
    <row r="376" spans="1:8" x14ac:dyDescent="0.3">
      <c r="A376" s="57" t="s">
        <v>671</v>
      </c>
      <c r="B376" s="58" t="s">
        <v>257</v>
      </c>
      <c r="C376" s="96">
        <v>10800</v>
      </c>
      <c r="D376" s="96">
        <v>5400</v>
      </c>
      <c r="E376" s="112">
        <f t="shared" si="5"/>
        <v>50</v>
      </c>
      <c r="F376" s="99"/>
      <c r="G376" s="99"/>
      <c r="H376" s="99"/>
    </row>
    <row r="377" spans="1:8" x14ac:dyDescent="0.3">
      <c r="A377" s="57" t="s">
        <v>672</v>
      </c>
      <c r="B377" s="58" t="s">
        <v>279</v>
      </c>
      <c r="C377" s="96">
        <v>10800</v>
      </c>
      <c r="D377" s="96">
        <v>5400</v>
      </c>
      <c r="E377" s="112">
        <f t="shared" si="5"/>
        <v>50</v>
      </c>
    </row>
    <row r="378" spans="1:8" x14ac:dyDescent="0.3">
      <c r="A378" s="117" t="s">
        <v>672</v>
      </c>
      <c r="B378" s="119" t="s">
        <v>279</v>
      </c>
      <c r="C378" s="114">
        <v>10800</v>
      </c>
      <c r="D378" s="114">
        <v>5400</v>
      </c>
      <c r="E378" s="113">
        <f t="shared" si="5"/>
        <v>50</v>
      </c>
      <c r="F378" s="99"/>
      <c r="G378" s="99"/>
      <c r="H378" s="99"/>
    </row>
    <row r="379" spans="1:8" x14ac:dyDescent="0.3">
      <c r="A379" s="57" t="s">
        <v>673</v>
      </c>
      <c r="B379" s="58" t="s">
        <v>280</v>
      </c>
      <c r="C379" s="96">
        <v>30000</v>
      </c>
      <c r="D379" s="96">
        <v>2657</v>
      </c>
      <c r="E379" s="112">
        <f t="shared" si="5"/>
        <v>8.8566666666666674</v>
      </c>
      <c r="F379" s="99"/>
      <c r="G379" s="99"/>
      <c r="H379" s="99"/>
    </row>
    <row r="380" spans="1:8" ht="37.5" x14ac:dyDescent="0.3">
      <c r="A380" s="57" t="s">
        <v>674</v>
      </c>
      <c r="B380" s="58" t="s">
        <v>281</v>
      </c>
      <c r="C380" s="96">
        <v>30000</v>
      </c>
      <c r="D380" s="96">
        <v>2657</v>
      </c>
      <c r="E380" s="112">
        <f t="shared" si="5"/>
        <v>8.8566666666666674</v>
      </c>
    </row>
    <row r="381" spans="1:8" ht="37.5" x14ac:dyDescent="0.3">
      <c r="A381" s="117" t="s">
        <v>674</v>
      </c>
      <c r="B381" s="119" t="s">
        <v>281</v>
      </c>
      <c r="C381" s="114">
        <v>30000</v>
      </c>
      <c r="D381" s="114">
        <v>2657</v>
      </c>
      <c r="E381" s="113">
        <f t="shared" si="5"/>
        <v>8.8566666666666674</v>
      </c>
    </row>
    <row r="382" spans="1:8" ht="56.25" x14ac:dyDescent="0.3">
      <c r="A382" s="57" t="s">
        <v>675</v>
      </c>
      <c r="B382" s="58" t="s">
        <v>282</v>
      </c>
      <c r="C382" s="96">
        <f>C383+C392+C405</f>
        <v>1593682.58</v>
      </c>
      <c r="D382" s="96">
        <v>1111640.96</v>
      </c>
      <c r="E382" s="112">
        <f t="shared" si="5"/>
        <v>69.752971761792111</v>
      </c>
    </row>
    <row r="383" spans="1:8" ht="56.25" x14ac:dyDescent="0.3">
      <c r="A383" s="57" t="s">
        <v>676</v>
      </c>
      <c r="B383" s="58" t="s">
        <v>267</v>
      </c>
      <c r="C383" s="96">
        <f>C384+C386+C388+C390</f>
        <v>1199700</v>
      </c>
      <c r="D383" s="96">
        <v>855408.85</v>
      </c>
      <c r="E383" s="112">
        <f t="shared" si="5"/>
        <v>71.301896307410189</v>
      </c>
    </row>
    <row r="384" spans="1:8" x14ac:dyDescent="0.3">
      <c r="A384" s="57" t="s">
        <v>677</v>
      </c>
      <c r="B384" s="58" t="s">
        <v>264</v>
      </c>
      <c r="C384" s="96">
        <v>958000</v>
      </c>
      <c r="D384" s="96">
        <v>772293.01</v>
      </c>
      <c r="E384" s="112">
        <f t="shared" si="5"/>
        <v>80.615136743215032</v>
      </c>
    </row>
    <row r="385" spans="1:8" x14ac:dyDescent="0.3">
      <c r="A385" s="117" t="s">
        <v>677</v>
      </c>
      <c r="B385" s="119" t="s">
        <v>264</v>
      </c>
      <c r="C385" s="114">
        <v>958000</v>
      </c>
      <c r="D385" s="114">
        <v>772293.01</v>
      </c>
      <c r="E385" s="113">
        <f t="shared" si="5"/>
        <v>80.615136743215032</v>
      </c>
    </row>
    <row r="386" spans="1:8" x14ac:dyDescent="0.3">
      <c r="A386" s="57" t="s">
        <v>678</v>
      </c>
      <c r="B386" s="58" t="s">
        <v>268</v>
      </c>
      <c r="C386" s="96">
        <v>220700</v>
      </c>
      <c r="D386" s="96">
        <v>69905</v>
      </c>
      <c r="E386" s="112">
        <f t="shared" si="5"/>
        <v>31.674218396012687</v>
      </c>
    </row>
    <row r="387" spans="1:8" x14ac:dyDescent="0.3">
      <c r="A387" s="117" t="s">
        <v>678</v>
      </c>
      <c r="B387" s="119" t="s">
        <v>268</v>
      </c>
      <c r="C387" s="114">
        <v>220700</v>
      </c>
      <c r="D387" s="114">
        <v>69905</v>
      </c>
      <c r="E387" s="113">
        <f t="shared" si="5"/>
        <v>31.674218396012687</v>
      </c>
    </row>
    <row r="388" spans="1:8" x14ac:dyDescent="0.3">
      <c r="A388" s="57" t="s">
        <v>679</v>
      </c>
      <c r="B388" s="58" t="s">
        <v>304</v>
      </c>
      <c r="C388" s="96">
        <v>1000</v>
      </c>
      <c r="D388" s="96">
        <v>0</v>
      </c>
      <c r="E388" s="112">
        <f t="shared" si="5"/>
        <v>0</v>
      </c>
    </row>
    <row r="389" spans="1:8" x14ac:dyDescent="0.3">
      <c r="A389" s="117" t="s">
        <v>679</v>
      </c>
      <c r="B389" s="119" t="s">
        <v>304</v>
      </c>
      <c r="C389" s="114">
        <v>1000</v>
      </c>
      <c r="D389" s="114">
        <v>0</v>
      </c>
      <c r="E389" s="113">
        <f t="shared" si="5"/>
        <v>0</v>
      </c>
    </row>
    <row r="390" spans="1:8" x14ac:dyDescent="0.3">
      <c r="A390" s="57" t="s">
        <v>680</v>
      </c>
      <c r="B390" s="58" t="s">
        <v>364</v>
      </c>
      <c r="C390" s="96">
        <v>20000</v>
      </c>
      <c r="D390" s="96">
        <v>13210.84</v>
      </c>
      <c r="E390" s="112">
        <f t="shared" si="5"/>
        <v>66.054199999999994</v>
      </c>
    </row>
    <row r="391" spans="1:8" x14ac:dyDescent="0.3">
      <c r="A391" s="117" t="s">
        <v>680</v>
      </c>
      <c r="B391" s="119" t="s">
        <v>364</v>
      </c>
      <c r="C391" s="114">
        <v>20000</v>
      </c>
      <c r="D391" s="114">
        <v>13210.84</v>
      </c>
      <c r="E391" s="113">
        <f t="shared" si="5"/>
        <v>66.054199999999994</v>
      </c>
    </row>
    <row r="392" spans="1:8" ht="37.5" x14ac:dyDescent="0.3">
      <c r="A392" s="57" t="s">
        <v>681</v>
      </c>
      <c r="B392" s="58" t="s">
        <v>272</v>
      </c>
      <c r="C392" s="96">
        <f>C393+C395+C397+C399+C401+C403</f>
        <v>343982.58</v>
      </c>
      <c r="D392" s="96">
        <v>216232.11</v>
      </c>
      <c r="E392" s="112">
        <f t="shared" si="5"/>
        <v>62.861354781396194</v>
      </c>
    </row>
    <row r="393" spans="1:8" x14ac:dyDescent="0.3">
      <c r="A393" s="57" t="s">
        <v>682</v>
      </c>
      <c r="B393" s="58" t="s">
        <v>107</v>
      </c>
      <c r="C393" s="96">
        <v>80000</v>
      </c>
      <c r="D393" s="96">
        <v>26509.599999999999</v>
      </c>
      <c r="E393" s="112">
        <f t="shared" si="5"/>
        <v>33.137</v>
      </c>
    </row>
    <row r="394" spans="1:8" x14ac:dyDescent="0.3">
      <c r="A394" s="117" t="s">
        <v>682</v>
      </c>
      <c r="B394" s="119" t="s">
        <v>107</v>
      </c>
      <c r="C394" s="114">
        <v>80000</v>
      </c>
      <c r="D394" s="114">
        <v>26509.599999999999</v>
      </c>
      <c r="E394" s="113">
        <f t="shared" si="5"/>
        <v>33.137</v>
      </c>
    </row>
    <row r="395" spans="1:8" x14ac:dyDescent="0.3">
      <c r="A395" s="57" t="s">
        <v>683</v>
      </c>
      <c r="B395" s="58" t="s">
        <v>365</v>
      </c>
      <c r="C395" s="96">
        <v>25000</v>
      </c>
      <c r="D395" s="96">
        <v>5378.52</v>
      </c>
      <c r="E395" s="112">
        <f t="shared" ref="E395:E458" si="6">D395*100/C395</f>
        <v>21.51408</v>
      </c>
    </row>
    <row r="396" spans="1:8" x14ac:dyDescent="0.3">
      <c r="A396" s="117" t="s">
        <v>683</v>
      </c>
      <c r="B396" s="119" t="s">
        <v>365</v>
      </c>
      <c r="C396" s="114">
        <v>25000</v>
      </c>
      <c r="D396" s="114">
        <v>5378.52</v>
      </c>
      <c r="E396" s="113">
        <f t="shared" si="6"/>
        <v>21.51408</v>
      </c>
    </row>
    <row r="397" spans="1:8" x14ac:dyDescent="0.3">
      <c r="A397" s="57" t="s">
        <v>684</v>
      </c>
      <c r="B397" s="58" t="s">
        <v>283</v>
      </c>
      <c r="C397" s="96">
        <v>150000</v>
      </c>
      <c r="D397" s="96">
        <v>134054.47</v>
      </c>
      <c r="E397" s="112">
        <f t="shared" si="6"/>
        <v>89.369646666666668</v>
      </c>
    </row>
    <row r="398" spans="1:8" x14ac:dyDescent="0.3">
      <c r="A398" s="117" t="s">
        <v>684</v>
      </c>
      <c r="B398" s="119" t="s">
        <v>283</v>
      </c>
      <c r="C398" s="114">
        <v>150000</v>
      </c>
      <c r="D398" s="114">
        <v>134054.47</v>
      </c>
      <c r="E398" s="113">
        <f t="shared" si="6"/>
        <v>89.369646666666668</v>
      </c>
    </row>
    <row r="399" spans="1:8" s="101" customFormat="1" x14ac:dyDescent="0.3">
      <c r="A399" s="57" t="s">
        <v>685</v>
      </c>
      <c r="B399" s="58" t="s">
        <v>366</v>
      </c>
      <c r="C399" s="96">
        <v>45000</v>
      </c>
      <c r="D399" s="96">
        <v>42005.79</v>
      </c>
      <c r="E399" s="112">
        <f t="shared" si="6"/>
        <v>93.346199999999996</v>
      </c>
      <c r="F399" s="100"/>
      <c r="G399" s="100"/>
      <c r="H399" s="100"/>
    </row>
    <row r="400" spans="1:8" s="101" customFormat="1" x14ac:dyDescent="0.3">
      <c r="A400" s="117" t="s">
        <v>685</v>
      </c>
      <c r="B400" s="119" t="s">
        <v>366</v>
      </c>
      <c r="C400" s="114">
        <v>45000</v>
      </c>
      <c r="D400" s="114">
        <v>42005.79</v>
      </c>
      <c r="E400" s="113">
        <f t="shared" si="6"/>
        <v>93.346199999999996</v>
      </c>
      <c r="F400" s="100"/>
      <c r="G400" s="100"/>
      <c r="H400" s="100"/>
    </row>
    <row r="401" spans="1:8" ht="37.5" x14ac:dyDescent="0.3">
      <c r="A401" s="57" t="s">
        <v>686</v>
      </c>
      <c r="B401" s="58" t="s">
        <v>687</v>
      </c>
      <c r="C401" s="96">
        <v>40000</v>
      </c>
      <c r="D401" s="96">
        <v>4301.1499999999996</v>
      </c>
      <c r="E401" s="112">
        <f t="shared" si="6"/>
        <v>10.752874999999998</v>
      </c>
    </row>
    <row r="402" spans="1:8" s="101" customFormat="1" ht="37.5" x14ac:dyDescent="0.3">
      <c r="A402" s="117" t="s">
        <v>686</v>
      </c>
      <c r="B402" s="119" t="s">
        <v>687</v>
      </c>
      <c r="C402" s="114">
        <v>40000</v>
      </c>
      <c r="D402" s="114">
        <v>4301.1499999999996</v>
      </c>
      <c r="E402" s="113">
        <f t="shared" si="6"/>
        <v>10.752874999999998</v>
      </c>
      <c r="F402" s="100"/>
      <c r="G402" s="100"/>
      <c r="H402" s="100"/>
    </row>
    <row r="403" spans="1:8" s="101" customFormat="1" x14ac:dyDescent="0.3">
      <c r="A403" s="57" t="s">
        <v>688</v>
      </c>
      <c r="B403" s="58" t="s">
        <v>284</v>
      </c>
      <c r="C403" s="96">
        <v>3982.58</v>
      </c>
      <c r="D403" s="96">
        <v>3982.58</v>
      </c>
      <c r="E403" s="112">
        <f t="shared" si="6"/>
        <v>100</v>
      </c>
      <c r="F403" s="100"/>
      <c r="G403" s="100"/>
      <c r="H403" s="100"/>
    </row>
    <row r="404" spans="1:8" s="101" customFormat="1" x14ac:dyDescent="0.3">
      <c r="A404" s="117" t="s">
        <v>688</v>
      </c>
      <c r="B404" s="119" t="s">
        <v>284</v>
      </c>
      <c r="C404" s="114">
        <v>3982.58</v>
      </c>
      <c r="D404" s="114">
        <v>3982.58</v>
      </c>
      <c r="E404" s="113">
        <f t="shared" si="6"/>
        <v>100</v>
      </c>
      <c r="F404" s="100"/>
      <c r="G404" s="100"/>
      <c r="H404" s="100"/>
    </row>
    <row r="405" spans="1:8" x14ac:dyDescent="0.3">
      <c r="A405" s="57" t="s">
        <v>689</v>
      </c>
      <c r="B405" s="58" t="s">
        <v>285</v>
      </c>
      <c r="C405" s="96">
        <v>50000</v>
      </c>
      <c r="D405" s="96">
        <v>40000</v>
      </c>
      <c r="E405" s="112">
        <f t="shared" si="6"/>
        <v>80</v>
      </c>
    </row>
    <row r="406" spans="1:8" s="101" customFormat="1" x14ac:dyDescent="0.3">
      <c r="A406" s="57" t="s">
        <v>690</v>
      </c>
      <c r="B406" s="58" t="s">
        <v>286</v>
      </c>
      <c r="C406" s="96">
        <v>50000</v>
      </c>
      <c r="D406" s="96">
        <v>40000</v>
      </c>
      <c r="E406" s="112">
        <f t="shared" si="6"/>
        <v>80</v>
      </c>
      <c r="F406" s="100"/>
      <c r="G406" s="100"/>
      <c r="H406" s="100"/>
    </row>
    <row r="407" spans="1:8" s="101" customFormat="1" x14ac:dyDescent="0.3">
      <c r="A407" s="117" t="s">
        <v>690</v>
      </c>
      <c r="B407" s="119" t="s">
        <v>286</v>
      </c>
      <c r="C407" s="114">
        <v>50000</v>
      </c>
      <c r="D407" s="114">
        <v>40000</v>
      </c>
      <c r="E407" s="113">
        <f t="shared" si="6"/>
        <v>80</v>
      </c>
      <c r="F407" s="100"/>
      <c r="G407" s="100"/>
      <c r="H407" s="100"/>
    </row>
    <row r="408" spans="1:8" s="101" customFormat="1" ht="37.5" x14ac:dyDescent="0.3">
      <c r="A408" s="57" t="s">
        <v>691</v>
      </c>
      <c r="B408" s="58" t="s">
        <v>287</v>
      </c>
      <c r="C408" s="96">
        <v>12000</v>
      </c>
      <c r="D408" s="96">
        <v>6000</v>
      </c>
      <c r="E408" s="112">
        <f t="shared" si="6"/>
        <v>50</v>
      </c>
      <c r="F408" s="100"/>
      <c r="G408" s="100"/>
      <c r="H408" s="100"/>
    </row>
    <row r="409" spans="1:8" x14ac:dyDescent="0.3">
      <c r="A409" s="57" t="s">
        <v>692</v>
      </c>
      <c r="B409" s="58" t="s">
        <v>274</v>
      </c>
      <c r="C409" s="96">
        <v>12000</v>
      </c>
      <c r="D409" s="96">
        <v>6000</v>
      </c>
      <c r="E409" s="112">
        <f t="shared" si="6"/>
        <v>50</v>
      </c>
    </row>
    <row r="410" spans="1:8" x14ac:dyDescent="0.3">
      <c r="A410" s="57" t="s">
        <v>693</v>
      </c>
      <c r="B410" s="58" t="s">
        <v>279</v>
      </c>
      <c r="C410" s="96">
        <v>12000</v>
      </c>
      <c r="D410" s="96">
        <v>6000</v>
      </c>
      <c r="E410" s="112">
        <f t="shared" si="6"/>
        <v>50</v>
      </c>
    </row>
    <row r="411" spans="1:8" x14ac:dyDescent="0.3">
      <c r="A411" s="117" t="s">
        <v>693</v>
      </c>
      <c r="B411" s="119" t="s">
        <v>279</v>
      </c>
      <c r="C411" s="114">
        <v>12000</v>
      </c>
      <c r="D411" s="114">
        <v>6000</v>
      </c>
      <c r="E411" s="113">
        <f t="shared" si="6"/>
        <v>50</v>
      </c>
    </row>
    <row r="412" spans="1:8" ht="37.5" x14ac:dyDescent="0.3">
      <c r="A412" s="57" t="s">
        <v>694</v>
      </c>
      <c r="B412" s="58" t="s">
        <v>288</v>
      </c>
      <c r="C412" s="96">
        <f>C413+C418</f>
        <v>46000</v>
      </c>
      <c r="D412" s="96">
        <v>10950</v>
      </c>
      <c r="E412" s="112">
        <f t="shared" si="6"/>
        <v>23.804347826086957</v>
      </c>
    </row>
    <row r="413" spans="1:8" x14ac:dyDescent="0.3">
      <c r="A413" s="57" t="s">
        <v>695</v>
      </c>
      <c r="B413" s="58" t="s">
        <v>257</v>
      </c>
      <c r="C413" s="96">
        <f>C414+C416</f>
        <v>16000</v>
      </c>
      <c r="D413" s="96">
        <v>5000</v>
      </c>
      <c r="E413" s="112">
        <f t="shared" si="6"/>
        <v>31.25</v>
      </c>
    </row>
    <row r="414" spans="1:8" x14ac:dyDescent="0.3">
      <c r="A414" s="57" t="s">
        <v>696</v>
      </c>
      <c r="B414" s="58" t="s">
        <v>279</v>
      </c>
      <c r="C414" s="96">
        <v>12000</v>
      </c>
      <c r="D414" s="96">
        <v>5000</v>
      </c>
      <c r="E414" s="112">
        <f t="shared" si="6"/>
        <v>41.666666666666664</v>
      </c>
    </row>
    <row r="415" spans="1:8" x14ac:dyDescent="0.3">
      <c r="A415" s="117" t="s">
        <v>696</v>
      </c>
      <c r="B415" s="119" t="s">
        <v>279</v>
      </c>
      <c r="C415" s="114">
        <v>12000</v>
      </c>
      <c r="D415" s="114">
        <v>5000</v>
      </c>
      <c r="E415" s="113">
        <f t="shared" si="6"/>
        <v>41.666666666666664</v>
      </c>
    </row>
    <row r="416" spans="1:8" x14ac:dyDescent="0.3">
      <c r="A416" s="57" t="s">
        <v>697</v>
      </c>
      <c r="B416" s="58" t="s">
        <v>698</v>
      </c>
      <c r="C416" s="96">
        <v>4000</v>
      </c>
      <c r="D416" s="96">
        <v>0</v>
      </c>
      <c r="E416" s="112">
        <f t="shared" si="6"/>
        <v>0</v>
      </c>
    </row>
    <row r="417" spans="1:8" x14ac:dyDescent="0.3">
      <c r="A417" s="117" t="s">
        <v>697</v>
      </c>
      <c r="B417" s="119" t="s">
        <v>698</v>
      </c>
      <c r="C417" s="114">
        <v>4000</v>
      </c>
      <c r="D417" s="114">
        <v>0</v>
      </c>
      <c r="E417" s="113">
        <f t="shared" si="6"/>
        <v>0</v>
      </c>
    </row>
    <row r="418" spans="1:8" x14ac:dyDescent="0.3">
      <c r="A418" s="57" t="s">
        <v>699</v>
      </c>
      <c r="B418" s="58" t="s">
        <v>280</v>
      </c>
      <c r="C418" s="96">
        <v>30000</v>
      </c>
      <c r="D418" s="96">
        <v>5950</v>
      </c>
      <c r="E418" s="112">
        <f t="shared" si="6"/>
        <v>19.833333333333332</v>
      </c>
    </row>
    <row r="419" spans="1:8" ht="37.5" x14ac:dyDescent="0.3">
      <c r="A419" s="57" t="s">
        <v>700</v>
      </c>
      <c r="B419" s="58" t="s">
        <v>281</v>
      </c>
      <c r="C419" s="96">
        <v>30000</v>
      </c>
      <c r="D419" s="96">
        <v>5950</v>
      </c>
      <c r="E419" s="112">
        <f t="shared" si="6"/>
        <v>19.833333333333332</v>
      </c>
    </row>
    <row r="420" spans="1:8" s="101" customFormat="1" ht="37.5" x14ac:dyDescent="0.3">
      <c r="A420" s="117" t="s">
        <v>700</v>
      </c>
      <c r="B420" s="119" t="s">
        <v>281</v>
      </c>
      <c r="C420" s="114">
        <v>30000</v>
      </c>
      <c r="D420" s="114">
        <v>5950</v>
      </c>
      <c r="E420" s="113">
        <f t="shared" si="6"/>
        <v>19.833333333333332</v>
      </c>
      <c r="F420" s="100"/>
      <c r="G420" s="100"/>
      <c r="H420" s="100"/>
    </row>
    <row r="421" spans="1:8" ht="37.5" x14ac:dyDescent="0.3">
      <c r="A421" s="57" t="s">
        <v>701</v>
      </c>
      <c r="B421" s="58" t="s">
        <v>289</v>
      </c>
      <c r="C421" s="96">
        <f>C422</f>
        <v>473390</v>
      </c>
      <c r="D421" s="96">
        <v>63913.93</v>
      </c>
      <c r="E421" s="112">
        <f t="shared" si="6"/>
        <v>13.501326601744861</v>
      </c>
    </row>
    <row r="422" spans="1:8" ht="56.25" x14ac:dyDescent="0.3">
      <c r="A422" s="57" t="s">
        <v>702</v>
      </c>
      <c r="B422" s="58" t="s">
        <v>262</v>
      </c>
      <c r="C422" s="96">
        <f>C423+C425+C427</f>
        <v>473390</v>
      </c>
      <c r="D422" s="96">
        <v>63913.93</v>
      </c>
      <c r="E422" s="112">
        <f t="shared" si="6"/>
        <v>13.501326601744861</v>
      </c>
    </row>
    <row r="423" spans="1:8" x14ac:dyDescent="0.3">
      <c r="A423" s="57" t="s">
        <v>703</v>
      </c>
      <c r="B423" s="58" t="s">
        <v>264</v>
      </c>
      <c r="C423" s="96">
        <v>69500</v>
      </c>
      <c r="D423" s="96">
        <v>33913.93</v>
      </c>
      <c r="E423" s="112">
        <f t="shared" si="6"/>
        <v>48.797021582733812</v>
      </c>
    </row>
    <row r="424" spans="1:8" x14ac:dyDescent="0.3">
      <c r="A424" s="117" t="s">
        <v>703</v>
      </c>
      <c r="B424" s="119" t="s">
        <v>264</v>
      </c>
      <c r="C424" s="114">
        <v>69500</v>
      </c>
      <c r="D424" s="114">
        <v>33913.93</v>
      </c>
      <c r="E424" s="113">
        <f t="shared" si="6"/>
        <v>48.797021582733812</v>
      </c>
    </row>
    <row r="425" spans="1:8" x14ac:dyDescent="0.3">
      <c r="A425" s="57" t="s">
        <v>704</v>
      </c>
      <c r="B425" s="58" t="s">
        <v>265</v>
      </c>
      <c r="C425" s="96">
        <v>65000</v>
      </c>
      <c r="D425" s="96">
        <v>30000</v>
      </c>
      <c r="E425" s="112">
        <f t="shared" si="6"/>
        <v>46.153846153846153</v>
      </c>
    </row>
    <row r="426" spans="1:8" x14ac:dyDescent="0.3">
      <c r="A426" s="117" t="s">
        <v>704</v>
      </c>
      <c r="B426" s="119" t="s">
        <v>265</v>
      </c>
      <c r="C426" s="114">
        <v>65000</v>
      </c>
      <c r="D426" s="114">
        <v>30000</v>
      </c>
      <c r="E426" s="113">
        <f t="shared" si="6"/>
        <v>46.153846153846153</v>
      </c>
    </row>
    <row r="427" spans="1:8" x14ac:dyDescent="0.3">
      <c r="A427" s="57" t="s">
        <v>705</v>
      </c>
      <c r="B427" s="58" t="s">
        <v>367</v>
      </c>
      <c r="C427" s="96">
        <v>338890</v>
      </c>
      <c r="D427" s="96">
        <v>0</v>
      </c>
      <c r="E427" s="112">
        <f t="shared" si="6"/>
        <v>0</v>
      </c>
    </row>
    <row r="428" spans="1:8" s="101" customFormat="1" ht="37.5" x14ac:dyDescent="0.3">
      <c r="A428" s="117" t="s">
        <v>706</v>
      </c>
      <c r="B428" s="119" t="s">
        <v>368</v>
      </c>
      <c r="C428" s="114">
        <v>338890</v>
      </c>
      <c r="D428" s="114">
        <v>0</v>
      </c>
      <c r="E428" s="113">
        <f t="shared" si="6"/>
        <v>0</v>
      </c>
      <c r="F428" s="100"/>
      <c r="G428" s="100"/>
      <c r="H428" s="100"/>
    </row>
    <row r="429" spans="1:8" x14ac:dyDescent="0.3">
      <c r="A429" s="57" t="s">
        <v>707</v>
      </c>
      <c r="B429" s="58" t="s">
        <v>708</v>
      </c>
      <c r="C429" s="96">
        <f>C430+C433+C436</f>
        <v>8071020</v>
      </c>
      <c r="D429" s="96">
        <v>3410000</v>
      </c>
      <c r="E429" s="112">
        <f t="shared" si="6"/>
        <v>42.249926279454144</v>
      </c>
    </row>
    <row r="430" spans="1:8" s="101" customFormat="1" x14ac:dyDescent="0.3">
      <c r="A430" s="57" t="s">
        <v>709</v>
      </c>
      <c r="B430" s="58" t="s">
        <v>290</v>
      </c>
      <c r="C430" s="96">
        <v>90000</v>
      </c>
      <c r="D430" s="96">
        <v>90000</v>
      </c>
      <c r="E430" s="112">
        <f t="shared" si="6"/>
        <v>100</v>
      </c>
      <c r="F430" s="100"/>
      <c r="G430" s="100"/>
      <c r="H430" s="100"/>
    </row>
    <row r="431" spans="1:8" x14ac:dyDescent="0.3">
      <c r="A431" s="57" t="s">
        <v>710</v>
      </c>
      <c r="B431" s="58" t="s">
        <v>291</v>
      </c>
      <c r="C431" s="96">
        <v>90000</v>
      </c>
      <c r="D431" s="96">
        <v>90000</v>
      </c>
      <c r="E431" s="112">
        <f t="shared" si="6"/>
        <v>100</v>
      </c>
    </row>
    <row r="432" spans="1:8" s="101" customFormat="1" x14ac:dyDescent="0.3">
      <c r="A432" s="117" t="s">
        <v>710</v>
      </c>
      <c r="B432" s="119" t="s">
        <v>291</v>
      </c>
      <c r="C432" s="114">
        <v>90000</v>
      </c>
      <c r="D432" s="114">
        <v>90000</v>
      </c>
      <c r="E432" s="113">
        <f t="shared" si="6"/>
        <v>100</v>
      </c>
      <c r="F432" s="100"/>
      <c r="G432" s="100"/>
      <c r="H432" s="100"/>
    </row>
    <row r="433" spans="1:8" ht="37.5" x14ac:dyDescent="0.3">
      <c r="A433" s="57" t="s">
        <v>711</v>
      </c>
      <c r="B433" s="58" t="s">
        <v>292</v>
      </c>
      <c r="C433" s="96">
        <v>7941020</v>
      </c>
      <c r="D433" s="96">
        <v>3300000</v>
      </c>
      <c r="E433" s="112">
        <f t="shared" si="6"/>
        <v>41.556374370043144</v>
      </c>
    </row>
    <row r="434" spans="1:8" s="101" customFormat="1" x14ac:dyDescent="0.3">
      <c r="A434" s="57" t="s">
        <v>712</v>
      </c>
      <c r="B434" s="58" t="s">
        <v>293</v>
      </c>
      <c r="C434" s="96">
        <v>7941020</v>
      </c>
      <c r="D434" s="96">
        <v>3300000</v>
      </c>
      <c r="E434" s="112">
        <f t="shared" si="6"/>
        <v>41.556374370043144</v>
      </c>
      <c r="F434" s="100"/>
      <c r="G434" s="100"/>
      <c r="H434" s="100"/>
    </row>
    <row r="435" spans="1:8" s="101" customFormat="1" x14ac:dyDescent="0.3">
      <c r="A435" s="117" t="s">
        <v>712</v>
      </c>
      <c r="B435" s="119" t="s">
        <v>293</v>
      </c>
      <c r="C435" s="114">
        <v>7941020</v>
      </c>
      <c r="D435" s="114">
        <v>3300000</v>
      </c>
      <c r="E435" s="113">
        <f t="shared" si="6"/>
        <v>41.556374370043144</v>
      </c>
      <c r="F435" s="100"/>
      <c r="G435" s="100"/>
      <c r="H435" s="100"/>
    </row>
    <row r="436" spans="1:8" x14ac:dyDescent="0.3">
      <c r="A436" s="57" t="s">
        <v>713</v>
      </c>
      <c r="B436" s="58" t="s">
        <v>294</v>
      </c>
      <c r="C436" s="96">
        <v>40000</v>
      </c>
      <c r="D436" s="96">
        <v>20000</v>
      </c>
      <c r="E436" s="112">
        <f t="shared" si="6"/>
        <v>50</v>
      </c>
      <c r="F436" s="99"/>
      <c r="G436" s="99"/>
      <c r="H436" s="99"/>
    </row>
    <row r="437" spans="1:8" s="101" customFormat="1" ht="37.5" x14ac:dyDescent="0.3">
      <c r="A437" s="57" t="s">
        <v>714</v>
      </c>
      <c r="B437" s="58" t="s">
        <v>295</v>
      </c>
      <c r="C437" s="96">
        <v>40000</v>
      </c>
      <c r="D437" s="96">
        <v>20000</v>
      </c>
      <c r="E437" s="112">
        <f t="shared" si="6"/>
        <v>50</v>
      </c>
      <c r="F437" s="100"/>
      <c r="G437" s="100"/>
      <c r="H437" s="100"/>
    </row>
    <row r="438" spans="1:8" s="101" customFormat="1" ht="37.5" x14ac:dyDescent="0.3">
      <c r="A438" s="117" t="s">
        <v>714</v>
      </c>
      <c r="B438" s="119" t="s">
        <v>295</v>
      </c>
      <c r="C438" s="114">
        <v>40000</v>
      </c>
      <c r="D438" s="114">
        <v>20000</v>
      </c>
      <c r="E438" s="113">
        <f t="shared" si="6"/>
        <v>50</v>
      </c>
      <c r="F438" s="100"/>
      <c r="G438" s="100"/>
      <c r="H438" s="100"/>
    </row>
    <row r="439" spans="1:8" s="101" customFormat="1" ht="37.5" x14ac:dyDescent="0.3">
      <c r="A439" s="57" t="s">
        <v>715</v>
      </c>
      <c r="B439" s="58" t="s">
        <v>296</v>
      </c>
      <c r="C439" s="96">
        <v>31387089.800000001</v>
      </c>
      <c r="D439" s="96">
        <v>7537970.4400000004</v>
      </c>
      <c r="E439" s="112">
        <f t="shared" si="6"/>
        <v>24.016149595366436</v>
      </c>
      <c r="F439" s="100"/>
      <c r="G439" s="100"/>
      <c r="H439" s="100"/>
    </row>
    <row r="440" spans="1:8" x14ac:dyDescent="0.3">
      <c r="A440" s="57" t="s">
        <v>716</v>
      </c>
      <c r="B440" s="58" t="s">
        <v>297</v>
      </c>
      <c r="C440" s="96">
        <f>C441+C444+C446+C448+C450</f>
        <v>3508184.65</v>
      </c>
      <c r="D440" s="96">
        <v>1282859.25</v>
      </c>
      <c r="E440" s="112">
        <f t="shared" si="6"/>
        <v>36.567609119434465</v>
      </c>
    </row>
    <row r="441" spans="1:8" x14ac:dyDescent="0.3">
      <c r="A441" s="57" t="s">
        <v>717</v>
      </c>
      <c r="B441" s="58" t="s">
        <v>298</v>
      </c>
      <c r="C441" s="96">
        <v>177142</v>
      </c>
      <c r="D441" s="96">
        <v>0</v>
      </c>
      <c r="E441" s="112">
        <f t="shared" si="6"/>
        <v>0</v>
      </c>
    </row>
    <row r="442" spans="1:8" x14ac:dyDescent="0.3">
      <c r="A442" s="117" t="s">
        <v>717</v>
      </c>
      <c r="B442" s="119" t="s">
        <v>298</v>
      </c>
      <c r="C442" s="114">
        <v>100000</v>
      </c>
      <c r="D442" s="114">
        <v>0</v>
      </c>
      <c r="E442" s="113">
        <f t="shared" si="6"/>
        <v>0</v>
      </c>
    </row>
    <row r="443" spans="1:8" ht="37.5" x14ac:dyDescent="0.3">
      <c r="A443" s="117" t="s">
        <v>718</v>
      </c>
      <c r="B443" s="119" t="s">
        <v>108</v>
      </c>
      <c r="C443" s="114">
        <v>77142</v>
      </c>
      <c r="D443" s="114">
        <v>0</v>
      </c>
      <c r="E443" s="113">
        <f t="shared" si="6"/>
        <v>0</v>
      </c>
    </row>
    <row r="444" spans="1:8" x14ac:dyDescent="0.3">
      <c r="A444" s="57" t="s">
        <v>719</v>
      </c>
      <c r="B444" s="58" t="s">
        <v>107</v>
      </c>
      <c r="C444" s="96">
        <v>1000000</v>
      </c>
      <c r="D444" s="96">
        <v>426468.29</v>
      </c>
      <c r="E444" s="112">
        <f t="shared" si="6"/>
        <v>42.646828999999997</v>
      </c>
    </row>
    <row r="445" spans="1:8" x14ac:dyDescent="0.3">
      <c r="A445" s="117" t="s">
        <v>719</v>
      </c>
      <c r="B445" s="119" t="s">
        <v>107</v>
      </c>
      <c r="C445" s="114">
        <v>1000000</v>
      </c>
      <c r="D445" s="114">
        <v>426468.29</v>
      </c>
      <c r="E445" s="113">
        <f t="shared" si="6"/>
        <v>42.646828999999997</v>
      </c>
    </row>
    <row r="446" spans="1:8" x14ac:dyDescent="0.3">
      <c r="A446" s="57" t="s">
        <v>720</v>
      </c>
      <c r="B446" s="58" t="s">
        <v>261</v>
      </c>
      <c r="C446" s="96">
        <v>1000000</v>
      </c>
      <c r="D446" s="96">
        <v>760962.48</v>
      </c>
      <c r="E446" s="112">
        <f t="shared" si="6"/>
        <v>76.096248000000003</v>
      </c>
    </row>
    <row r="447" spans="1:8" x14ac:dyDescent="0.3">
      <c r="A447" s="117" t="s">
        <v>720</v>
      </c>
      <c r="B447" s="119" t="s">
        <v>261</v>
      </c>
      <c r="C447" s="114">
        <v>1000000</v>
      </c>
      <c r="D447" s="114">
        <v>760962.48</v>
      </c>
      <c r="E447" s="113">
        <f t="shared" si="6"/>
        <v>76.096248000000003</v>
      </c>
    </row>
    <row r="448" spans="1:8" x14ac:dyDescent="0.3">
      <c r="A448" s="57" t="s">
        <v>721</v>
      </c>
      <c r="B448" s="58" t="s">
        <v>104</v>
      </c>
      <c r="C448" s="96">
        <v>1190019</v>
      </c>
      <c r="D448" s="96">
        <v>0</v>
      </c>
      <c r="E448" s="112">
        <f t="shared" si="6"/>
        <v>0</v>
      </c>
    </row>
    <row r="449" spans="1:5" x14ac:dyDescent="0.3">
      <c r="A449" s="117" t="s">
        <v>722</v>
      </c>
      <c r="B449" s="119" t="s">
        <v>104</v>
      </c>
      <c r="C449" s="114">
        <v>1190019</v>
      </c>
      <c r="D449" s="114">
        <v>0</v>
      </c>
      <c r="E449" s="113">
        <f t="shared" si="6"/>
        <v>0</v>
      </c>
    </row>
    <row r="450" spans="1:5" ht="37.5" x14ac:dyDescent="0.3">
      <c r="A450" s="57" t="s">
        <v>723</v>
      </c>
      <c r="B450" s="58" t="s">
        <v>299</v>
      </c>
      <c r="C450" s="96">
        <v>141023.65</v>
      </c>
      <c r="D450" s="96">
        <v>95428.479999999996</v>
      </c>
      <c r="E450" s="112">
        <f t="shared" si="6"/>
        <v>67.668422991462776</v>
      </c>
    </row>
    <row r="451" spans="1:5" ht="37.5" x14ac:dyDescent="0.3">
      <c r="A451" s="117" t="s">
        <v>723</v>
      </c>
      <c r="B451" s="119" t="s">
        <v>299</v>
      </c>
      <c r="C451" s="114">
        <v>141023.65</v>
      </c>
      <c r="D451" s="114">
        <v>95428.479999999996</v>
      </c>
      <c r="E451" s="113">
        <f t="shared" si="6"/>
        <v>67.668422991462776</v>
      </c>
    </row>
    <row r="452" spans="1:5" ht="56.25" x14ac:dyDescent="0.3">
      <c r="A452" s="57" t="s">
        <v>724</v>
      </c>
      <c r="B452" s="58" t="s">
        <v>300</v>
      </c>
      <c r="C452" s="96">
        <f>C453+C455+C457+C459+C461+C463+C465</f>
        <v>5966454</v>
      </c>
      <c r="D452" s="96">
        <v>2761159.33</v>
      </c>
      <c r="E452" s="112">
        <f t="shared" si="6"/>
        <v>46.2780628158702</v>
      </c>
    </row>
    <row r="453" spans="1:5" x14ac:dyDescent="0.3">
      <c r="A453" s="57" t="s">
        <v>725</v>
      </c>
      <c r="B453" s="58" t="s">
        <v>264</v>
      </c>
      <c r="C453" s="96">
        <v>3500000</v>
      </c>
      <c r="D453" s="96">
        <v>2306195.52</v>
      </c>
      <c r="E453" s="112">
        <f t="shared" si="6"/>
        <v>65.891300571428573</v>
      </c>
    </row>
    <row r="454" spans="1:5" x14ac:dyDescent="0.3">
      <c r="A454" s="117" t="s">
        <v>725</v>
      </c>
      <c r="B454" s="119" t="s">
        <v>264</v>
      </c>
      <c r="C454" s="114">
        <v>3500000</v>
      </c>
      <c r="D454" s="114">
        <v>2306195.52</v>
      </c>
      <c r="E454" s="113">
        <f t="shared" si="6"/>
        <v>65.891300571428573</v>
      </c>
    </row>
    <row r="455" spans="1:5" x14ac:dyDescent="0.3">
      <c r="A455" s="57" t="s">
        <v>726</v>
      </c>
      <c r="B455" s="58" t="s">
        <v>301</v>
      </c>
      <c r="C455" s="96">
        <v>150000</v>
      </c>
      <c r="D455" s="96">
        <v>0</v>
      </c>
      <c r="E455" s="112">
        <f t="shared" si="6"/>
        <v>0</v>
      </c>
    </row>
    <row r="456" spans="1:5" x14ac:dyDescent="0.3">
      <c r="A456" s="117" t="s">
        <v>726</v>
      </c>
      <c r="B456" s="119" t="s">
        <v>302</v>
      </c>
      <c r="C456" s="114">
        <v>150000</v>
      </c>
      <c r="D456" s="114">
        <v>0</v>
      </c>
      <c r="E456" s="113">
        <f t="shared" si="6"/>
        <v>0</v>
      </c>
    </row>
    <row r="457" spans="1:5" x14ac:dyDescent="0.3">
      <c r="A457" s="57" t="s">
        <v>727</v>
      </c>
      <c r="B457" s="58" t="s">
        <v>303</v>
      </c>
      <c r="C457" s="96">
        <v>500000</v>
      </c>
      <c r="D457" s="96">
        <v>270319.63</v>
      </c>
      <c r="E457" s="112">
        <f t="shared" si="6"/>
        <v>54.063926000000002</v>
      </c>
    </row>
    <row r="458" spans="1:5" x14ac:dyDescent="0.3">
      <c r="A458" s="117" t="s">
        <v>727</v>
      </c>
      <c r="B458" s="119" t="s">
        <v>303</v>
      </c>
      <c r="C458" s="114">
        <v>500000</v>
      </c>
      <c r="D458" s="114">
        <v>270319.63</v>
      </c>
      <c r="E458" s="113">
        <f t="shared" si="6"/>
        <v>54.063926000000002</v>
      </c>
    </row>
    <row r="459" spans="1:5" x14ac:dyDescent="0.3">
      <c r="A459" s="57" t="s">
        <v>728</v>
      </c>
      <c r="B459" s="58" t="s">
        <v>304</v>
      </c>
      <c r="C459" s="96">
        <v>400000</v>
      </c>
      <c r="D459" s="96">
        <v>184644.18</v>
      </c>
      <c r="E459" s="112">
        <f t="shared" ref="E459:E522" si="7">D459*100/C459</f>
        <v>46.161045000000001</v>
      </c>
    </row>
    <row r="460" spans="1:5" x14ac:dyDescent="0.3">
      <c r="A460" s="117" t="s">
        <v>728</v>
      </c>
      <c r="B460" s="119" t="s">
        <v>304</v>
      </c>
      <c r="C460" s="114">
        <v>400000</v>
      </c>
      <c r="D460" s="114">
        <v>184644.18</v>
      </c>
      <c r="E460" s="113">
        <f t="shared" si="7"/>
        <v>46.161045000000001</v>
      </c>
    </row>
    <row r="461" spans="1:5" x14ac:dyDescent="0.3">
      <c r="A461" s="57" t="s">
        <v>729</v>
      </c>
      <c r="B461" s="58" t="s">
        <v>369</v>
      </c>
      <c r="C461" s="96">
        <v>1060454</v>
      </c>
      <c r="D461" s="96">
        <v>0</v>
      </c>
      <c r="E461" s="112">
        <f t="shared" si="7"/>
        <v>0</v>
      </c>
    </row>
    <row r="462" spans="1:5" ht="37.5" x14ac:dyDescent="0.3">
      <c r="A462" s="117" t="s">
        <v>730</v>
      </c>
      <c r="B462" s="119" t="s">
        <v>305</v>
      </c>
      <c r="C462" s="114">
        <v>1060454</v>
      </c>
      <c r="D462" s="114">
        <v>0</v>
      </c>
      <c r="E462" s="113">
        <f t="shared" si="7"/>
        <v>0</v>
      </c>
    </row>
    <row r="463" spans="1:5" ht="37.5" x14ac:dyDescent="0.3">
      <c r="A463" s="57" t="s">
        <v>731</v>
      </c>
      <c r="B463" s="58" t="s">
        <v>732</v>
      </c>
      <c r="C463" s="96">
        <v>56000</v>
      </c>
      <c r="D463" s="96">
        <v>0</v>
      </c>
      <c r="E463" s="112">
        <f t="shared" si="7"/>
        <v>0</v>
      </c>
    </row>
    <row r="464" spans="1:5" ht="37.5" x14ac:dyDescent="0.3">
      <c r="A464" s="117" t="s">
        <v>733</v>
      </c>
      <c r="B464" s="119" t="s">
        <v>734</v>
      </c>
      <c r="C464" s="114">
        <v>56000</v>
      </c>
      <c r="D464" s="114">
        <v>0</v>
      </c>
      <c r="E464" s="113">
        <f t="shared" si="7"/>
        <v>0</v>
      </c>
    </row>
    <row r="465" spans="1:5" x14ac:dyDescent="0.3">
      <c r="A465" s="57" t="s">
        <v>735</v>
      </c>
      <c r="B465" s="58" t="s">
        <v>382</v>
      </c>
      <c r="C465" s="96">
        <v>300000</v>
      </c>
      <c r="D465" s="96">
        <v>0</v>
      </c>
      <c r="E465" s="112">
        <f t="shared" si="7"/>
        <v>0</v>
      </c>
    </row>
    <row r="466" spans="1:5" x14ac:dyDescent="0.3">
      <c r="A466" s="117" t="s">
        <v>735</v>
      </c>
      <c r="B466" s="119" t="s">
        <v>382</v>
      </c>
      <c r="C466" s="114">
        <v>300000</v>
      </c>
      <c r="D466" s="114">
        <v>0</v>
      </c>
      <c r="E466" s="113">
        <f t="shared" si="7"/>
        <v>0</v>
      </c>
    </row>
    <row r="467" spans="1:5" x14ac:dyDescent="0.3">
      <c r="A467" s="57" t="s">
        <v>736</v>
      </c>
      <c r="B467" s="58" t="s">
        <v>306</v>
      </c>
      <c r="C467" s="96">
        <v>16201821.24</v>
      </c>
      <c r="D467" s="96">
        <v>3493951.86</v>
      </c>
      <c r="E467" s="112">
        <f t="shared" si="7"/>
        <v>21.565179668653101</v>
      </c>
    </row>
    <row r="468" spans="1:5" x14ac:dyDescent="0.3">
      <c r="A468" s="57" t="s">
        <v>737</v>
      </c>
      <c r="B468" s="58" t="s">
        <v>307</v>
      </c>
      <c r="C468" s="96">
        <v>16113254.390000001</v>
      </c>
      <c r="D468" s="96">
        <v>3423951.86</v>
      </c>
      <c r="E468" s="112">
        <f t="shared" si="7"/>
        <v>21.249288176849792</v>
      </c>
    </row>
    <row r="469" spans="1:5" ht="56.25" x14ac:dyDescent="0.3">
      <c r="A469" s="117" t="s">
        <v>738</v>
      </c>
      <c r="B469" s="119" t="s">
        <v>435</v>
      </c>
      <c r="C469" s="114">
        <v>3261061</v>
      </c>
      <c r="D469" s="114">
        <v>0</v>
      </c>
      <c r="E469" s="113">
        <f t="shared" si="7"/>
        <v>0</v>
      </c>
    </row>
    <row r="470" spans="1:5" x14ac:dyDescent="0.3">
      <c r="A470" s="117" t="s">
        <v>737</v>
      </c>
      <c r="B470" s="119" t="s">
        <v>307</v>
      </c>
      <c r="C470" s="114">
        <v>2938805.39</v>
      </c>
      <c r="D470" s="114">
        <v>1302991.18</v>
      </c>
      <c r="E470" s="113">
        <f t="shared" si="7"/>
        <v>44.337443521566428</v>
      </c>
    </row>
    <row r="471" spans="1:5" ht="37.5" x14ac:dyDescent="0.3">
      <c r="A471" s="117" t="s">
        <v>739</v>
      </c>
      <c r="B471" s="119" t="s">
        <v>740</v>
      </c>
      <c r="C471" s="114">
        <v>2114600</v>
      </c>
      <c r="D471" s="114">
        <v>0</v>
      </c>
      <c r="E471" s="113">
        <f t="shared" si="7"/>
        <v>0</v>
      </c>
    </row>
    <row r="472" spans="1:5" x14ac:dyDescent="0.3">
      <c r="A472" s="117" t="s">
        <v>741</v>
      </c>
      <c r="B472" s="119" t="s">
        <v>96</v>
      </c>
      <c r="C472" s="114">
        <v>3098788</v>
      </c>
      <c r="D472" s="114">
        <v>1822460.68</v>
      </c>
      <c r="E472" s="113">
        <f t="shared" si="7"/>
        <v>58.812047807078123</v>
      </c>
    </row>
    <row r="473" spans="1:5" x14ac:dyDescent="0.3">
      <c r="A473" s="117" t="s">
        <v>742</v>
      </c>
      <c r="B473" s="119" t="s">
        <v>743</v>
      </c>
      <c r="C473" s="114">
        <v>3900000</v>
      </c>
      <c r="D473" s="114">
        <v>0</v>
      </c>
      <c r="E473" s="113">
        <f t="shared" si="7"/>
        <v>0</v>
      </c>
    </row>
    <row r="474" spans="1:5" x14ac:dyDescent="0.3">
      <c r="A474" s="117" t="s">
        <v>744</v>
      </c>
      <c r="B474" s="119" t="s">
        <v>375</v>
      </c>
      <c r="C474" s="114">
        <v>100000</v>
      </c>
      <c r="D474" s="114">
        <v>0</v>
      </c>
      <c r="E474" s="113">
        <f t="shared" si="7"/>
        <v>0</v>
      </c>
    </row>
    <row r="475" spans="1:5" x14ac:dyDescent="0.3">
      <c r="A475" s="117" t="s">
        <v>745</v>
      </c>
      <c r="B475" s="119" t="s">
        <v>383</v>
      </c>
      <c r="C475" s="114">
        <v>300000</v>
      </c>
      <c r="D475" s="114">
        <v>298500</v>
      </c>
      <c r="E475" s="113">
        <f t="shared" si="7"/>
        <v>99.5</v>
      </c>
    </row>
    <row r="476" spans="1:5" x14ac:dyDescent="0.3">
      <c r="A476" s="117" t="s">
        <v>746</v>
      </c>
      <c r="B476" s="119" t="s">
        <v>384</v>
      </c>
      <c r="C476" s="114">
        <v>100000</v>
      </c>
      <c r="D476" s="114">
        <v>0</v>
      </c>
      <c r="E476" s="113">
        <f t="shared" si="7"/>
        <v>0</v>
      </c>
    </row>
    <row r="477" spans="1:5" x14ac:dyDescent="0.3">
      <c r="A477" s="117" t="s">
        <v>747</v>
      </c>
      <c r="B477" s="119" t="s">
        <v>384</v>
      </c>
      <c r="C477" s="114">
        <v>300000</v>
      </c>
      <c r="D477" s="114">
        <v>0</v>
      </c>
      <c r="E477" s="113">
        <f t="shared" si="7"/>
        <v>0</v>
      </c>
    </row>
    <row r="478" spans="1:5" x14ac:dyDescent="0.3">
      <c r="A478" s="57" t="s">
        <v>392</v>
      </c>
      <c r="B478" s="58" t="s">
        <v>308</v>
      </c>
      <c r="C478" s="96">
        <v>88566.85</v>
      </c>
      <c r="D478" s="96">
        <v>70000</v>
      </c>
      <c r="E478" s="112">
        <f t="shared" si="7"/>
        <v>79.036343733575251</v>
      </c>
    </row>
    <row r="479" spans="1:5" x14ac:dyDescent="0.3">
      <c r="A479" s="117" t="s">
        <v>392</v>
      </c>
      <c r="B479" s="119" t="s">
        <v>308</v>
      </c>
      <c r="C479" s="114">
        <v>88566.85</v>
      </c>
      <c r="D479" s="114">
        <v>70000</v>
      </c>
      <c r="E479" s="113">
        <f t="shared" si="7"/>
        <v>79.036343733575251</v>
      </c>
    </row>
    <row r="480" spans="1:5" x14ac:dyDescent="0.3">
      <c r="A480" s="57" t="s">
        <v>748</v>
      </c>
      <c r="B480" s="58" t="s">
        <v>749</v>
      </c>
      <c r="C480" s="96">
        <v>5710629.9100000001</v>
      </c>
      <c r="D480" s="96">
        <v>0</v>
      </c>
      <c r="E480" s="112">
        <f t="shared" si="7"/>
        <v>0</v>
      </c>
    </row>
    <row r="481" spans="1:5" ht="75" x14ac:dyDescent="0.3">
      <c r="A481" s="57" t="s">
        <v>750</v>
      </c>
      <c r="B481" s="58" t="s">
        <v>751</v>
      </c>
      <c r="C481" s="96">
        <v>5710629.9100000001</v>
      </c>
      <c r="D481" s="96">
        <v>0</v>
      </c>
      <c r="E481" s="112">
        <f t="shared" si="7"/>
        <v>0</v>
      </c>
    </row>
    <row r="482" spans="1:5" ht="75" x14ac:dyDescent="0.3">
      <c r="A482" s="117" t="s">
        <v>750</v>
      </c>
      <c r="B482" s="119" t="s">
        <v>751</v>
      </c>
      <c r="C482" s="114">
        <v>5710629.9100000001</v>
      </c>
      <c r="D482" s="114">
        <v>0</v>
      </c>
      <c r="E482" s="113">
        <f t="shared" si="7"/>
        <v>0</v>
      </c>
    </row>
    <row r="483" spans="1:5" x14ac:dyDescent="0.3">
      <c r="A483" s="57" t="s">
        <v>752</v>
      </c>
      <c r="B483" s="58" t="s">
        <v>310</v>
      </c>
      <c r="C483" s="96">
        <v>27570450</v>
      </c>
      <c r="D483" s="96">
        <v>12925756.73</v>
      </c>
      <c r="E483" s="112">
        <f t="shared" si="7"/>
        <v>46.882646928142272</v>
      </c>
    </row>
    <row r="484" spans="1:5" x14ac:dyDescent="0.3">
      <c r="A484" s="57" t="s">
        <v>753</v>
      </c>
      <c r="B484" s="58" t="s">
        <v>311</v>
      </c>
      <c r="C484" s="96">
        <v>27570450</v>
      </c>
      <c r="D484" s="96">
        <v>12925756.73</v>
      </c>
      <c r="E484" s="112">
        <f t="shared" si="7"/>
        <v>46.882646928142272</v>
      </c>
    </row>
    <row r="485" spans="1:5" ht="37.5" x14ac:dyDescent="0.3">
      <c r="A485" s="57" t="s">
        <v>754</v>
      </c>
      <c r="B485" s="58" t="s">
        <v>113</v>
      </c>
      <c r="C485" s="96">
        <v>27570450</v>
      </c>
      <c r="D485" s="96">
        <v>12925756.73</v>
      </c>
      <c r="E485" s="112">
        <f t="shared" si="7"/>
        <v>46.882646928142272</v>
      </c>
    </row>
    <row r="486" spans="1:5" ht="37.5" x14ac:dyDescent="0.3">
      <c r="A486" s="117" t="s">
        <v>754</v>
      </c>
      <c r="B486" s="119" t="s">
        <v>113</v>
      </c>
      <c r="C486" s="114">
        <v>27570450</v>
      </c>
      <c r="D486" s="114">
        <v>12925756.73</v>
      </c>
      <c r="E486" s="113">
        <f t="shared" si="7"/>
        <v>46.882646928142272</v>
      </c>
    </row>
    <row r="487" spans="1:5" ht="37.5" x14ac:dyDescent="0.3">
      <c r="A487" s="57" t="s">
        <v>755</v>
      </c>
      <c r="B487" s="58" t="s">
        <v>312</v>
      </c>
      <c r="C487" s="96">
        <v>826990</v>
      </c>
      <c r="D487" s="96">
        <v>400843.14</v>
      </c>
      <c r="E487" s="112">
        <f t="shared" si="7"/>
        <v>48.470131440525279</v>
      </c>
    </row>
    <row r="488" spans="1:5" ht="56.25" x14ac:dyDescent="0.3">
      <c r="A488" s="57" t="s">
        <v>756</v>
      </c>
      <c r="B488" s="58" t="s">
        <v>313</v>
      </c>
      <c r="C488" s="96">
        <f>C489+C491+C493</f>
        <v>826990</v>
      </c>
      <c r="D488" s="96">
        <v>400843.14</v>
      </c>
      <c r="E488" s="112">
        <f t="shared" si="7"/>
        <v>48.470131440525279</v>
      </c>
    </row>
    <row r="489" spans="1:5" x14ac:dyDescent="0.3">
      <c r="A489" s="57" t="s">
        <v>757</v>
      </c>
      <c r="B489" s="58" t="s">
        <v>264</v>
      </c>
      <c r="C489" s="96">
        <v>548941.57999999996</v>
      </c>
      <c r="D489" s="96">
        <v>162836.64000000001</v>
      </c>
      <c r="E489" s="112">
        <f t="shared" si="7"/>
        <v>29.663746732393641</v>
      </c>
    </row>
    <row r="490" spans="1:5" x14ac:dyDescent="0.3">
      <c r="A490" s="117" t="s">
        <v>757</v>
      </c>
      <c r="B490" s="119" t="s">
        <v>264</v>
      </c>
      <c r="C490" s="114">
        <v>548941.57999999996</v>
      </c>
      <c r="D490" s="114">
        <v>162836.64000000001</v>
      </c>
      <c r="E490" s="113">
        <f t="shared" si="7"/>
        <v>29.663746732393641</v>
      </c>
    </row>
    <row r="491" spans="1:5" x14ac:dyDescent="0.3">
      <c r="A491" s="57" t="s">
        <v>758</v>
      </c>
      <c r="B491" s="58" t="s">
        <v>759</v>
      </c>
      <c r="C491" s="96">
        <v>200000</v>
      </c>
      <c r="D491" s="96">
        <v>198375.6</v>
      </c>
      <c r="E491" s="112">
        <f t="shared" si="7"/>
        <v>99.187799999999996</v>
      </c>
    </row>
    <row r="492" spans="1:5" x14ac:dyDescent="0.3">
      <c r="A492" s="117" t="s">
        <v>758</v>
      </c>
      <c r="B492" s="119" t="s">
        <v>265</v>
      </c>
      <c r="C492" s="114">
        <v>200000</v>
      </c>
      <c r="D492" s="114">
        <v>198375.6</v>
      </c>
      <c r="E492" s="113">
        <f t="shared" si="7"/>
        <v>99.187799999999996</v>
      </c>
    </row>
    <row r="493" spans="1:5" x14ac:dyDescent="0.3">
      <c r="A493" s="57" t="s">
        <v>760</v>
      </c>
      <c r="B493" s="58" t="s">
        <v>314</v>
      </c>
      <c r="C493" s="96">
        <v>78048.42</v>
      </c>
      <c r="D493" s="96">
        <v>39630.9</v>
      </c>
      <c r="E493" s="112">
        <f t="shared" si="7"/>
        <v>50.777325152770551</v>
      </c>
    </row>
    <row r="494" spans="1:5" x14ac:dyDescent="0.3">
      <c r="A494" s="117" t="s">
        <v>760</v>
      </c>
      <c r="B494" s="119" t="s">
        <v>314</v>
      </c>
      <c r="C494" s="114">
        <v>78048.42</v>
      </c>
      <c r="D494" s="114">
        <v>39630.9</v>
      </c>
      <c r="E494" s="113">
        <f t="shared" si="7"/>
        <v>50.777325152770551</v>
      </c>
    </row>
    <row r="495" spans="1:5" ht="37.5" x14ac:dyDescent="0.3">
      <c r="A495" s="57" t="s">
        <v>761</v>
      </c>
      <c r="B495" s="58" t="s">
        <v>315</v>
      </c>
      <c r="C495" s="96">
        <v>46377.7</v>
      </c>
      <c r="D495" s="96">
        <v>10377.700000000001</v>
      </c>
      <c r="E495" s="112">
        <f t="shared" si="7"/>
        <v>22.376486975421383</v>
      </c>
    </row>
    <row r="496" spans="1:5" ht="37.5" x14ac:dyDescent="0.3">
      <c r="A496" s="57" t="s">
        <v>762</v>
      </c>
      <c r="B496" s="58" t="s">
        <v>370</v>
      </c>
      <c r="C496" s="96">
        <v>30000</v>
      </c>
      <c r="D496" s="96">
        <v>0</v>
      </c>
      <c r="E496" s="112">
        <f t="shared" si="7"/>
        <v>0</v>
      </c>
    </row>
    <row r="497" spans="1:5" x14ac:dyDescent="0.3">
      <c r="A497" s="57" t="s">
        <v>763</v>
      </c>
      <c r="B497" s="58" t="s">
        <v>371</v>
      </c>
      <c r="C497" s="96">
        <v>15000</v>
      </c>
      <c r="D497" s="96">
        <v>0</v>
      </c>
      <c r="E497" s="112">
        <f t="shared" si="7"/>
        <v>0</v>
      </c>
    </row>
    <row r="498" spans="1:5" x14ac:dyDescent="0.3">
      <c r="A498" s="117" t="s">
        <v>763</v>
      </c>
      <c r="B498" s="119" t="s">
        <v>371</v>
      </c>
      <c r="C498" s="114">
        <v>15000</v>
      </c>
      <c r="D498" s="114">
        <v>0</v>
      </c>
      <c r="E498" s="113">
        <f t="shared" si="7"/>
        <v>0</v>
      </c>
    </row>
    <row r="499" spans="1:5" x14ac:dyDescent="0.3">
      <c r="A499" s="57" t="s">
        <v>764</v>
      </c>
      <c r="B499" s="58" t="s">
        <v>765</v>
      </c>
      <c r="C499" s="96">
        <v>15000</v>
      </c>
      <c r="D499" s="96">
        <v>0</v>
      </c>
      <c r="E499" s="112">
        <f t="shared" si="7"/>
        <v>0</v>
      </c>
    </row>
    <row r="500" spans="1:5" x14ac:dyDescent="0.3">
      <c r="A500" s="117" t="s">
        <v>764</v>
      </c>
      <c r="B500" s="119" t="s">
        <v>765</v>
      </c>
      <c r="C500" s="114">
        <v>15000</v>
      </c>
      <c r="D500" s="114">
        <v>0</v>
      </c>
      <c r="E500" s="113">
        <f t="shared" si="7"/>
        <v>0</v>
      </c>
    </row>
    <row r="501" spans="1:5" x14ac:dyDescent="0.3">
      <c r="A501" s="57" t="s">
        <v>766</v>
      </c>
      <c r="B501" s="58" t="s">
        <v>257</v>
      </c>
      <c r="C501" s="96">
        <v>16377.7</v>
      </c>
      <c r="D501" s="96">
        <v>10377.700000000001</v>
      </c>
      <c r="E501" s="112">
        <f t="shared" si="7"/>
        <v>63.36481923591225</v>
      </c>
    </row>
    <row r="502" spans="1:5" x14ac:dyDescent="0.3">
      <c r="A502" s="57" t="s">
        <v>767</v>
      </c>
      <c r="B502" s="58" t="s">
        <v>279</v>
      </c>
      <c r="C502" s="96">
        <v>16377.7</v>
      </c>
      <c r="D502" s="96">
        <v>10377.700000000001</v>
      </c>
      <c r="E502" s="112">
        <f t="shared" si="7"/>
        <v>63.36481923591225</v>
      </c>
    </row>
    <row r="503" spans="1:5" x14ac:dyDescent="0.3">
      <c r="A503" s="117" t="s">
        <v>767</v>
      </c>
      <c r="B503" s="119" t="s">
        <v>279</v>
      </c>
      <c r="C503" s="114">
        <v>16377.7</v>
      </c>
      <c r="D503" s="114">
        <v>10377.700000000001</v>
      </c>
      <c r="E503" s="113">
        <f t="shared" si="7"/>
        <v>63.36481923591225</v>
      </c>
    </row>
    <row r="504" spans="1:5" ht="37.5" x14ac:dyDescent="0.3">
      <c r="A504" s="57" t="s">
        <v>768</v>
      </c>
      <c r="B504" s="58" t="s">
        <v>316</v>
      </c>
      <c r="C504" s="96">
        <v>10000</v>
      </c>
      <c r="D504" s="96">
        <v>0</v>
      </c>
      <c r="E504" s="112">
        <f t="shared" si="7"/>
        <v>0</v>
      </c>
    </row>
    <row r="505" spans="1:5" ht="37.5" x14ac:dyDescent="0.3">
      <c r="A505" s="57" t="s">
        <v>769</v>
      </c>
      <c r="B505" s="58" t="s">
        <v>317</v>
      </c>
      <c r="C505" s="96">
        <v>10000</v>
      </c>
      <c r="D505" s="96">
        <v>0</v>
      </c>
      <c r="E505" s="112">
        <f t="shared" si="7"/>
        <v>0</v>
      </c>
    </row>
    <row r="506" spans="1:5" x14ac:dyDescent="0.3">
      <c r="A506" s="57" t="s">
        <v>770</v>
      </c>
      <c r="B506" s="58" t="s">
        <v>318</v>
      </c>
      <c r="C506" s="96">
        <v>10000</v>
      </c>
      <c r="D506" s="96">
        <v>0</v>
      </c>
      <c r="E506" s="112">
        <f t="shared" si="7"/>
        <v>0</v>
      </c>
    </row>
    <row r="507" spans="1:5" x14ac:dyDescent="0.3">
      <c r="A507" s="117" t="s">
        <v>770</v>
      </c>
      <c r="B507" s="119" t="s">
        <v>318</v>
      </c>
      <c r="C507" s="114">
        <v>10000</v>
      </c>
      <c r="D507" s="114">
        <v>0</v>
      </c>
      <c r="E507" s="113">
        <f t="shared" si="7"/>
        <v>0</v>
      </c>
    </row>
    <row r="508" spans="1:5" ht="37.5" x14ac:dyDescent="0.3">
      <c r="A508" s="57" t="s">
        <v>771</v>
      </c>
      <c r="B508" s="58" t="s">
        <v>319</v>
      </c>
      <c r="C508" s="96">
        <v>1003894.7</v>
      </c>
      <c r="D508" s="96">
        <v>0</v>
      </c>
      <c r="E508" s="112">
        <f t="shared" si="7"/>
        <v>0</v>
      </c>
    </row>
    <row r="509" spans="1:5" x14ac:dyDescent="0.3">
      <c r="A509" s="57" t="s">
        <v>772</v>
      </c>
      <c r="B509" s="58" t="s">
        <v>320</v>
      </c>
      <c r="C509" s="96">
        <v>1003894.7</v>
      </c>
      <c r="D509" s="96">
        <v>0</v>
      </c>
      <c r="E509" s="112">
        <f t="shared" si="7"/>
        <v>0</v>
      </c>
    </row>
    <row r="510" spans="1:5" x14ac:dyDescent="0.3">
      <c r="A510" s="57" t="s">
        <v>773</v>
      </c>
      <c r="B510" s="58" t="s">
        <v>367</v>
      </c>
      <c r="C510" s="96">
        <v>333978</v>
      </c>
      <c r="D510" s="96">
        <v>0</v>
      </c>
      <c r="E510" s="112">
        <f t="shared" si="7"/>
        <v>0</v>
      </c>
    </row>
    <row r="511" spans="1:5" ht="37.5" x14ac:dyDescent="0.3">
      <c r="A511" s="117" t="s">
        <v>774</v>
      </c>
      <c r="B511" s="119" t="s">
        <v>363</v>
      </c>
      <c r="C511" s="114">
        <v>333978</v>
      </c>
      <c r="D511" s="114">
        <v>0</v>
      </c>
      <c r="E511" s="113">
        <f t="shared" si="7"/>
        <v>0</v>
      </c>
    </row>
    <row r="512" spans="1:5" ht="37.5" x14ac:dyDescent="0.3">
      <c r="A512" s="57" t="s">
        <v>775</v>
      </c>
      <c r="B512" s="58" t="s">
        <v>110</v>
      </c>
      <c r="C512" s="96">
        <v>669916.69999999995</v>
      </c>
      <c r="D512" s="96">
        <v>0</v>
      </c>
      <c r="E512" s="112">
        <f t="shared" si="7"/>
        <v>0</v>
      </c>
    </row>
    <row r="513" spans="1:5" ht="37.5" x14ac:dyDescent="0.3">
      <c r="A513" s="117" t="s">
        <v>775</v>
      </c>
      <c r="B513" s="119" t="s">
        <v>110</v>
      </c>
      <c r="C513" s="114">
        <v>669916.69999999995</v>
      </c>
      <c r="D513" s="114">
        <v>0</v>
      </c>
      <c r="E513" s="113">
        <f t="shared" si="7"/>
        <v>0</v>
      </c>
    </row>
    <row r="514" spans="1:5" x14ac:dyDescent="0.3">
      <c r="A514" s="57" t="s">
        <v>776</v>
      </c>
      <c r="B514" s="58" t="s">
        <v>372</v>
      </c>
      <c r="C514" s="96">
        <v>638091</v>
      </c>
      <c r="D514" s="96">
        <v>284870.76</v>
      </c>
      <c r="E514" s="112">
        <f t="shared" si="7"/>
        <v>44.644221592218038</v>
      </c>
    </row>
    <row r="515" spans="1:5" ht="37.5" x14ac:dyDescent="0.3">
      <c r="A515" s="57" t="s">
        <v>777</v>
      </c>
      <c r="B515" s="58" t="s">
        <v>373</v>
      </c>
      <c r="C515" s="96">
        <v>638091</v>
      </c>
      <c r="D515" s="96">
        <v>284870.76</v>
      </c>
      <c r="E515" s="112">
        <f t="shared" si="7"/>
        <v>44.644221592218038</v>
      </c>
    </row>
    <row r="516" spans="1:5" x14ac:dyDescent="0.3">
      <c r="A516" s="57" t="s">
        <v>778</v>
      </c>
      <c r="B516" s="58" t="s">
        <v>321</v>
      </c>
      <c r="C516" s="96">
        <v>638091</v>
      </c>
      <c r="D516" s="96">
        <v>284870.76</v>
      </c>
      <c r="E516" s="112">
        <f t="shared" si="7"/>
        <v>44.644221592218038</v>
      </c>
    </row>
    <row r="517" spans="1:5" x14ac:dyDescent="0.3">
      <c r="A517" s="117" t="s">
        <v>778</v>
      </c>
      <c r="B517" s="119" t="s">
        <v>321</v>
      </c>
      <c r="C517" s="114">
        <v>638091</v>
      </c>
      <c r="D517" s="114">
        <v>284870.76</v>
      </c>
      <c r="E517" s="113">
        <f t="shared" si="7"/>
        <v>44.644221592218038</v>
      </c>
    </row>
    <row r="518" spans="1:5" ht="37.5" x14ac:dyDescent="0.3">
      <c r="A518" s="57" t="s">
        <v>779</v>
      </c>
      <c r="B518" s="58" t="s">
        <v>322</v>
      </c>
      <c r="C518" s="96">
        <v>324347.8</v>
      </c>
      <c r="D518" s="96">
        <v>0</v>
      </c>
      <c r="E518" s="112">
        <f t="shared" si="7"/>
        <v>0</v>
      </c>
    </row>
    <row r="519" spans="1:5" ht="37.5" x14ac:dyDescent="0.3">
      <c r="A519" s="57" t="s">
        <v>780</v>
      </c>
      <c r="B519" s="58" t="s">
        <v>781</v>
      </c>
      <c r="C519" s="96">
        <v>324347.8</v>
      </c>
      <c r="D519" s="96">
        <v>0</v>
      </c>
      <c r="E519" s="112">
        <f t="shared" si="7"/>
        <v>0</v>
      </c>
    </row>
    <row r="520" spans="1:5" ht="37.5" x14ac:dyDescent="0.3">
      <c r="A520" s="57" t="s">
        <v>782</v>
      </c>
      <c r="B520" s="58" t="s">
        <v>783</v>
      </c>
      <c r="C520" s="96">
        <v>324347.8</v>
      </c>
      <c r="D520" s="96">
        <v>0</v>
      </c>
      <c r="E520" s="112">
        <f t="shared" si="7"/>
        <v>0</v>
      </c>
    </row>
    <row r="521" spans="1:5" ht="37.5" x14ac:dyDescent="0.3">
      <c r="A521" s="117" t="s">
        <v>782</v>
      </c>
      <c r="B521" s="119" t="s">
        <v>783</v>
      </c>
      <c r="C521" s="114">
        <v>324347.8</v>
      </c>
      <c r="D521" s="114">
        <v>0</v>
      </c>
      <c r="E521" s="113">
        <f t="shared" si="7"/>
        <v>0</v>
      </c>
    </row>
    <row r="522" spans="1:5" ht="37.5" x14ac:dyDescent="0.3">
      <c r="A522" s="57" t="s">
        <v>784</v>
      </c>
      <c r="B522" s="58" t="s">
        <v>323</v>
      </c>
      <c r="C522" s="96">
        <f>C523+C526</f>
        <v>6447489</v>
      </c>
      <c r="D522" s="96">
        <v>6087489</v>
      </c>
      <c r="E522" s="112">
        <f t="shared" si="7"/>
        <v>94.416430954748435</v>
      </c>
    </row>
    <row r="523" spans="1:5" x14ac:dyDescent="0.3">
      <c r="A523" s="57" t="s">
        <v>785</v>
      </c>
      <c r="B523" s="58" t="s">
        <v>374</v>
      </c>
      <c r="C523" s="96">
        <v>360000</v>
      </c>
      <c r="D523" s="96">
        <v>0</v>
      </c>
      <c r="E523" s="112">
        <f t="shared" ref="E523:E586" si="8">D523*100/C523</f>
        <v>0</v>
      </c>
    </row>
    <row r="524" spans="1:5" x14ac:dyDescent="0.3">
      <c r="A524" s="57" t="s">
        <v>786</v>
      </c>
      <c r="B524" s="58" t="s">
        <v>324</v>
      </c>
      <c r="C524" s="96">
        <v>360000</v>
      </c>
      <c r="D524" s="96">
        <v>0</v>
      </c>
      <c r="E524" s="112">
        <f t="shared" si="8"/>
        <v>0</v>
      </c>
    </row>
    <row r="525" spans="1:5" ht="37.5" x14ac:dyDescent="0.3">
      <c r="A525" s="117" t="s">
        <v>787</v>
      </c>
      <c r="B525" s="119" t="s">
        <v>368</v>
      </c>
      <c r="C525" s="114">
        <v>360000</v>
      </c>
      <c r="D525" s="114">
        <v>0</v>
      </c>
      <c r="E525" s="113">
        <f t="shared" si="8"/>
        <v>0</v>
      </c>
    </row>
    <row r="526" spans="1:5" x14ac:dyDescent="0.3">
      <c r="A526" s="57" t="s">
        <v>788</v>
      </c>
      <c r="B526" s="58" t="s">
        <v>789</v>
      </c>
      <c r="C526" s="96">
        <v>6087489</v>
      </c>
      <c r="D526" s="96">
        <v>6087489</v>
      </c>
      <c r="E526" s="112">
        <f t="shared" si="8"/>
        <v>100</v>
      </c>
    </row>
    <row r="527" spans="1:5" ht="37.5" x14ac:dyDescent="0.3">
      <c r="A527" s="57" t="s">
        <v>790</v>
      </c>
      <c r="B527" s="58" t="s">
        <v>791</v>
      </c>
      <c r="C527" s="96">
        <v>6087489</v>
      </c>
      <c r="D527" s="96">
        <v>6087489</v>
      </c>
      <c r="E527" s="112">
        <f t="shared" si="8"/>
        <v>100</v>
      </c>
    </row>
    <row r="528" spans="1:5" ht="37.5" x14ac:dyDescent="0.3">
      <c r="A528" s="117" t="s">
        <v>790</v>
      </c>
      <c r="B528" s="119" t="s">
        <v>791</v>
      </c>
      <c r="C528" s="114">
        <v>6087489</v>
      </c>
      <c r="D528" s="114">
        <v>6087489</v>
      </c>
      <c r="E528" s="113">
        <f t="shared" si="8"/>
        <v>100</v>
      </c>
    </row>
    <row r="529" spans="1:5" ht="37.5" x14ac:dyDescent="0.3">
      <c r="A529" s="57" t="s">
        <v>792</v>
      </c>
      <c r="B529" s="58" t="s">
        <v>325</v>
      </c>
      <c r="C529" s="96">
        <v>18600</v>
      </c>
      <c r="D529" s="96">
        <v>9300</v>
      </c>
      <c r="E529" s="112">
        <f t="shared" si="8"/>
        <v>50</v>
      </c>
    </row>
    <row r="530" spans="1:5" x14ac:dyDescent="0.3">
      <c r="A530" s="57" t="s">
        <v>793</v>
      </c>
      <c r="B530" s="58" t="s">
        <v>274</v>
      </c>
      <c r="C530" s="96">
        <v>18600</v>
      </c>
      <c r="D530" s="96">
        <v>9300</v>
      </c>
      <c r="E530" s="112">
        <f t="shared" si="8"/>
        <v>50</v>
      </c>
    </row>
    <row r="531" spans="1:5" x14ac:dyDescent="0.3">
      <c r="A531" s="57" t="s">
        <v>794</v>
      </c>
      <c r="B531" s="58" t="s">
        <v>258</v>
      </c>
      <c r="C531" s="96">
        <v>18600</v>
      </c>
      <c r="D531" s="96">
        <v>9300</v>
      </c>
      <c r="E531" s="112">
        <f t="shared" si="8"/>
        <v>50</v>
      </c>
    </row>
    <row r="532" spans="1:5" x14ac:dyDescent="0.3">
      <c r="A532" s="117" t="s">
        <v>794</v>
      </c>
      <c r="B532" s="119" t="s">
        <v>258</v>
      </c>
      <c r="C532" s="114">
        <v>18600</v>
      </c>
      <c r="D532" s="114">
        <v>9300</v>
      </c>
      <c r="E532" s="113">
        <f t="shared" si="8"/>
        <v>50</v>
      </c>
    </row>
    <row r="533" spans="1:5" ht="37.5" x14ac:dyDescent="0.3">
      <c r="A533" s="57" t="s">
        <v>795</v>
      </c>
      <c r="B533" s="58" t="s">
        <v>326</v>
      </c>
      <c r="C533" s="96">
        <f>C534+C541</f>
        <v>1459000</v>
      </c>
      <c r="D533" s="96">
        <v>258690.08</v>
      </c>
      <c r="E533" s="112">
        <f t="shared" si="8"/>
        <v>17.730642906100069</v>
      </c>
    </row>
    <row r="534" spans="1:5" ht="56.25" x14ac:dyDescent="0.3">
      <c r="A534" s="57" t="s">
        <v>796</v>
      </c>
      <c r="B534" s="58" t="s">
        <v>267</v>
      </c>
      <c r="C534" s="96">
        <f>C535+C537+C539</f>
        <v>459000</v>
      </c>
      <c r="D534" s="96">
        <v>258690.08</v>
      </c>
      <c r="E534" s="112">
        <f t="shared" si="8"/>
        <v>56.359494553376905</v>
      </c>
    </row>
    <row r="535" spans="1:5" x14ac:dyDescent="0.3">
      <c r="A535" s="57" t="s">
        <v>797</v>
      </c>
      <c r="B535" s="58" t="s">
        <v>327</v>
      </c>
      <c r="C535" s="96">
        <v>219000</v>
      </c>
      <c r="D535" s="96">
        <v>140000</v>
      </c>
      <c r="E535" s="112">
        <f t="shared" si="8"/>
        <v>63.926940639269404</v>
      </c>
    </row>
    <row r="536" spans="1:5" x14ac:dyDescent="0.3">
      <c r="A536" s="117" t="s">
        <v>797</v>
      </c>
      <c r="B536" s="119" t="s">
        <v>327</v>
      </c>
      <c r="C536" s="114">
        <v>219000</v>
      </c>
      <c r="D536" s="114">
        <v>140000</v>
      </c>
      <c r="E536" s="112">
        <f t="shared" si="8"/>
        <v>63.926940639269404</v>
      </c>
    </row>
    <row r="537" spans="1:5" x14ac:dyDescent="0.3">
      <c r="A537" s="57" t="s">
        <v>798</v>
      </c>
      <c r="B537" s="58" t="s">
        <v>268</v>
      </c>
      <c r="C537" s="96">
        <v>40000</v>
      </c>
      <c r="D537" s="96">
        <v>0</v>
      </c>
      <c r="E537" s="112">
        <f t="shared" si="8"/>
        <v>0</v>
      </c>
    </row>
    <row r="538" spans="1:5" x14ac:dyDescent="0.3">
      <c r="A538" s="117" t="s">
        <v>798</v>
      </c>
      <c r="B538" s="119" t="s">
        <v>268</v>
      </c>
      <c r="C538" s="114">
        <v>40000</v>
      </c>
      <c r="D538" s="114">
        <v>0</v>
      </c>
      <c r="E538" s="113">
        <f t="shared" si="8"/>
        <v>0</v>
      </c>
    </row>
    <row r="539" spans="1:5" x14ac:dyDescent="0.3">
      <c r="A539" s="57" t="s">
        <v>799</v>
      </c>
      <c r="B539" s="58" t="s">
        <v>265</v>
      </c>
      <c r="C539" s="96">
        <v>200000</v>
      </c>
      <c r="D539" s="96">
        <v>118690.08</v>
      </c>
      <c r="E539" s="112">
        <f t="shared" si="8"/>
        <v>59.345039999999997</v>
      </c>
    </row>
    <row r="540" spans="1:5" x14ac:dyDescent="0.3">
      <c r="A540" s="117" t="s">
        <v>799</v>
      </c>
      <c r="B540" s="119" t="s">
        <v>265</v>
      </c>
      <c r="C540" s="114">
        <v>200000</v>
      </c>
      <c r="D540" s="114">
        <v>118690.08</v>
      </c>
      <c r="E540" s="113">
        <f t="shared" si="8"/>
        <v>59.345039999999997</v>
      </c>
    </row>
    <row r="541" spans="1:5" x14ac:dyDescent="0.3">
      <c r="A541" s="57" t="s">
        <v>800</v>
      </c>
      <c r="B541" s="58" t="s">
        <v>306</v>
      </c>
      <c r="C541" s="96">
        <v>1000000</v>
      </c>
      <c r="D541" s="96">
        <v>0</v>
      </c>
      <c r="E541" s="112">
        <f t="shared" si="8"/>
        <v>0</v>
      </c>
    </row>
    <row r="542" spans="1:5" x14ac:dyDescent="0.3">
      <c r="A542" s="57" t="s">
        <v>801</v>
      </c>
      <c r="B542" s="58" t="s">
        <v>375</v>
      </c>
      <c r="C542" s="96">
        <v>1000000</v>
      </c>
      <c r="D542" s="96">
        <v>0</v>
      </c>
      <c r="E542" s="112">
        <f t="shared" si="8"/>
        <v>0</v>
      </c>
    </row>
    <row r="543" spans="1:5" x14ac:dyDescent="0.3">
      <c r="A543" s="117" t="s">
        <v>801</v>
      </c>
      <c r="B543" s="119" t="s">
        <v>375</v>
      </c>
      <c r="C543" s="114">
        <v>1000000</v>
      </c>
      <c r="D543" s="114">
        <v>0</v>
      </c>
      <c r="E543" s="113">
        <f t="shared" si="8"/>
        <v>0</v>
      </c>
    </row>
    <row r="544" spans="1:5" x14ac:dyDescent="0.3">
      <c r="A544" s="57" t="s">
        <v>802</v>
      </c>
      <c r="B544" s="58" t="s">
        <v>174</v>
      </c>
      <c r="C544" s="96">
        <f>C545</f>
        <v>64044504.079999998</v>
      </c>
      <c r="D544" s="96">
        <f>D545</f>
        <v>34099756.880000003</v>
      </c>
      <c r="E544" s="112">
        <f t="shared" si="8"/>
        <v>53.24384561929768</v>
      </c>
    </row>
    <row r="545" spans="1:5" x14ac:dyDescent="0.3">
      <c r="A545" s="57" t="s">
        <v>803</v>
      </c>
      <c r="B545" s="58" t="s">
        <v>175</v>
      </c>
      <c r="C545" s="96">
        <f>C546+C549+C551+C553+C555+C557+C559+C561+C563+C565+C567+C569+C571+C573+C575+C577+C579+C581+C584+C586+C588+C590</f>
        <v>64044504.079999998</v>
      </c>
      <c r="D545" s="96">
        <f>D546+D549+D551+D555+D557+D559+D561+D563+D565+D567+D569+D571+D573+D575+D577+D579+D581+D584+D586+D588+D590</f>
        <v>34099756.880000003</v>
      </c>
      <c r="E545" s="112">
        <f t="shared" si="8"/>
        <v>53.24384561929768</v>
      </c>
    </row>
    <row r="546" spans="1:5" x14ac:dyDescent="0.3">
      <c r="A546" s="57" t="s">
        <v>804</v>
      </c>
      <c r="B546" s="58" t="s">
        <v>328</v>
      </c>
      <c r="C546" s="96">
        <v>4939006.3</v>
      </c>
      <c r="D546" s="96">
        <v>2164175.88</v>
      </c>
      <c r="E546" s="112">
        <f t="shared" si="8"/>
        <v>43.818042507862366</v>
      </c>
    </row>
    <row r="547" spans="1:5" x14ac:dyDescent="0.3">
      <c r="A547" s="117" t="s">
        <v>804</v>
      </c>
      <c r="B547" s="119" t="s">
        <v>329</v>
      </c>
      <c r="C547" s="114">
        <v>640222</v>
      </c>
      <c r="D547" s="114">
        <v>283708.95</v>
      </c>
      <c r="E547" s="113">
        <f t="shared" si="8"/>
        <v>44.314151966036782</v>
      </c>
    </row>
    <row r="548" spans="1:5" x14ac:dyDescent="0.3">
      <c r="A548" s="117" t="s">
        <v>804</v>
      </c>
      <c r="B548" s="119" t="s">
        <v>328</v>
      </c>
      <c r="C548" s="114">
        <v>4298784.3</v>
      </c>
      <c r="D548" s="114">
        <v>1880466.93</v>
      </c>
      <c r="E548" s="113">
        <f t="shared" si="8"/>
        <v>43.744156458373595</v>
      </c>
    </row>
    <row r="549" spans="1:5" ht="37.5" x14ac:dyDescent="0.3">
      <c r="A549" s="57" t="s">
        <v>805</v>
      </c>
      <c r="B549" s="58" t="s">
        <v>176</v>
      </c>
      <c r="C549" s="96">
        <v>3870276.09</v>
      </c>
      <c r="D549" s="96">
        <v>2149952.5499999998</v>
      </c>
      <c r="E549" s="112">
        <f t="shared" si="8"/>
        <v>55.550366433935721</v>
      </c>
    </row>
    <row r="550" spans="1:5" ht="37.5" x14ac:dyDescent="0.3">
      <c r="A550" s="117" t="s">
        <v>805</v>
      </c>
      <c r="B550" s="119" t="s">
        <v>176</v>
      </c>
      <c r="C550" s="114">
        <v>3870276.09</v>
      </c>
      <c r="D550" s="114">
        <v>2149952.5499999998</v>
      </c>
      <c r="E550" s="113">
        <f t="shared" si="8"/>
        <v>55.550366433935721</v>
      </c>
    </row>
    <row r="551" spans="1:5" x14ac:dyDescent="0.3">
      <c r="A551" s="57" t="s">
        <v>806</v>
      </c>
      <c r="B551" s="58" t="s">
        <v>177</v>
      </c>
      <c r="C551" s="96">
        <v>840120</v>
      </c>
      <c r="D551" s="96">
        <v>606767.6</v>
      </c>
      <c r="E551" s="112">
        <f t="shared" si="8"/>
        <v>72.223920392324899</v>
      </c>
    </row>
    <row r="552" spans="1:5" x14ac:dyDescent="0.3">
      <c r="A552" s="117" t="s">
        <v>806</v>
      </c>
      <c r="B552" s="119" t="s">
        <v>177</v>
      </c>
      <c r="C552" s="114">
        <v>840120</v>
      </c>
      <c r="D552" s="114">
        <v>606767.6</v>
      </c>
      <c r="E552" s="113">
        <f t="shared" si="8"/>
        <v>72.223920392324899</v>
      </c>
    </row>
    <row r="553" spans="1:5" x14ac:dyDescent="0.3">
      <c r="A553" s="57" t="s">
        <v>807</v>
      </c>
      <c r="B553" s="58" t="s">
        <v>808</v>
      </c>
      <c r="C553" s="96">
        <v>678173</v>
      </c>
      <c r="D553" s="96">
        <v>0</v>
      </c>
      <c r="E553" s="112">
        <f t="shared" si="8"/>
        <v>0</v>
      </c>
    </row>
    <row r="554" spans="1:5" x14ac:dyDescent="0.3">
      <c r="A554" s="117" t="s">
        <v>807</v>
      </c>
      <c r="B554" s="119" t="s">
        <v>808</v>
      </c>
      <c r="C554" s="114">
        <v>678173</v>
      </c>
      <c r="D554" s="114">
        <v>0</v>
      </c>
      <c r="E554" s="113">
        <f t="shared" si="8"/>
        <v>0</v>
      </c>
    </row>
    <row r="555" spans="1:5" x14ac:dyDescent="0.3">
      <c r="A555" s="57" t="s">
        <v>809</v>
      </c>
      <c r="B555" s="58" t="s">
        <v>309</v>
      </c>
      <c r="C555" s="96">
        <v>3000</v>
      </c>
      <c r="D555" s="96">
        <v>1500</v>
      </c>
      <c r="E555" s="112">
        <f t="shared" si="8"/>
        <v>50</v>
      </c>
    </row>
    <row r="556" spans="1:5" x14ac:dyDescent="0.3">
      <c r="A556" s="117" t="s">
        <v>809</v>
      </c>
      <c r="B556" s="119" t="s">
        <v>309</v>
      </c>
      <c r="C556" s="114">
        <v>3000</v>
      </c>
      <c r="D556" s="114">
        <v>1500</v>
      </c>
      <c r="E556" s="113">
        <f t="shared" si="8"/>
        <v>50</v>
      </c>
    </row>
    <row r="557" spans="1:5" ht="37.5" x14ac:dyDescent="0.3">
      <c r="A557" s="57" t="s">
        <v>810</v>
      </c>
      <c r="B557" s="58" t="s">
        <v>178</v>
      </c>
      <c r="C557" s="96">
        <f>C558</f>
        <v>1281900</v>
      </c>
      <c r="D557" s="96">
        <f>D558</f>
        <v>464481.81</v>
      </c>
      <c r="E557" s="112">
        <f t="shared" si="8"/>
        <v>36.233856775099461</v>
      </c>
    </row>
    <row r="558" spans="1:5" ht="37.5" x14ac:dyDescent="0.3">
      <c r="A558" s="117" t="s">
        <v>810</v>
      </c>
      <c r="B558" s="119" t="s">
        <v>178</v>
      </c>
      <c r="C558" s="114">
        <f>2563800-1281900</f>
        <v>1281900</v>
      </c>
      <c r="D558" s="114">
        <v>464481.81</v>
      </c>
      <c r="E558" s="113">
        <f t="shared" si="8"/>
        <v>36.233856775099461</v>
      </c>
    </row>
    <row r="559" spans="1:5" ht="37.5" x14ac:dyDescent="0.3">
      <c r="A559" s="57" t="s">
        <v>811</v>
      </c>
      <c r="B559" s="58" t="s">
        <v>179</v>
      </c>
      <c r="C559" s="96">
        <v>12300</v>
      </c>
      <c r="D559" s="96">
        <v>12300</v>
      </c>
      <c r="E559" s="112">
        <f t="shared" si="8"/>
        <v>100</v>
      </c>
    </row>
    <row r="560" spans="1:5" ht="37.5" x14ac:dyDescent="0.3">
      <c r="A560" s="117" t="s">
        <v>811</v>
      </c>
      <c r="B560" s="119" t="s">
        <v>179</v>
      </c>
      <c r="C560" s="114">
        <v>12300</v>
      </c>
      <c r="D560" s="114">
        <v>12300</v>
      </c>
      <c r="E560" s="113">
        <f t="shared" si="8"/>
        <v>100</v>
      </c>
    </row>
    <row r="561" spans="1:5" ht="37.5" x14ac:dyDescent="0.3">
      <c r="A561" s="57" t="s">
        <v>812</v>
      </c>
      <c r="B561" s="58" t="s">
        <v>180</v>
      </c>
      <c r="C561" s="96">
        <f>C562</f>
        <v>49500</v>
      </c>
      <c r="D561" s="96">
        <f>D562</f>
        <v>12033.22</v>
      </c>
      <c r="E561" s="112">
        <f t="shared" si="8"/>
        <v>24.309535353535352</v>
      </c>
    </row>
    <row r="562" spans="1:5" ht="37.5" x14ac:dyDescent="0.3">
      <c r="A562" s="117" t="s">
        <v>812</v>
      </c>
      <c r="B562" s="119" t="s">
        <v>180</v>
      </c>
      <c r="C562" s="114">
        <f>99000-49500</f>
        <v>49500</v>
      </c>
      <c r="D562" s="114">
        <v>12033.22</v>
      </c>
      <c r="E562" s="113">
        <f t="shared" si="8"/>
        <v>24.309535353535352</v>
      </c>
    </row>
    <row r="563" spans="1:5" ht="37.5" x14ac:dyDescent="0.3">
      <c r="A563" s="57" t="s">
        <v>813</v>
      </c>
      <c r="B563" s="58" t="s">
        <v>158</v>
      </c>
      <c r="C563" s="96">
        <f>C564</f>
        <v>39659</v>
      </c>
      <c r="D563" s="96">
        <v>0</v>
      </c>
      <c r="E563" s="112">
        <f t="shared" si="8"/>
        <v>0</v>
      </c>
    </row>
    <row r="564" spans="1:5" ht="37.5" x14ac:dyDescent="0.3">
      <c r="A564" s="117" t="s">
        <v>813</v>
      </c>
      <c r="B564" s="119" t="s">
        <v>158</v>
      </c>
      <c r="C564" s="114">
        <f>58672-19013</f>
        <v>39659</v>
      </c>
      <c r="D564" s="114">
        <v>0</v>
      </c>
      <c r="E564" s="113">
        <f t="shared" si="8"/>
        <v>0</v>
      </c>
    </row>
    <row r="565" spans="1:5" x14ac:dyDescent="0.3">
      <c r="A565" s="57" t="s">
        <v>814</v>
      </c>
      <c r="B565" s="58" t="s">
        <v>815</v>
      </c>
      <c r="C565" s="96">
        <v>0</v>
      </c>
      <c r="D565" s="96">
        <v>0</v>
      </c>
      <c r="E565" s="112">
        <v>0</v>
      </c>
    </row>
    <row r="566" spans="1:5" x14ac:dyDescent="0.3">
      <c r="A566" s="117" t="s">
        <v>814</v>
      </c>
      <c r="B566" s="119" t="s">
        <v>815</v>
      </c>
      <c r="C566" s="114">
        <v>0</v>
      </c>
      <c r="D566" s="114">
        <v>0</v>
      </c>
      <c r="E566" s="113">
        <v>0</v>
      </c>
    </row>
    <row r="567" spans="1:5" ht="56.25" x14ac:dyDescent="0.3">
      <c r="A567" s="57" t="s">
        <v>816</v>
      </c>
      <c r="B567" s="58" t="s">
        <v>437</v>
      </c>
      <c r="C567" s="96">
        <v>216</v>
      </c>
      <c r="D567" s="96">
        <v>0</v>
      </c>
      <c r="E567" s="112">
        <f t="shared" si="8"/>
        <v>0</v>
      </c>
    </row>
    <row r="568" spans="1:5" ht="56.25" x14ac:dyDescent="0.3">
      <c r="A568" s="117" t="s">
        <v>816</v>
      </c>
      <c r="B568" s="119" t="s">
        <v>437</v>
      </c>
      <c r="C568" s="114">
        <v>216</v>
      </c>
      <c r="D568" s="114">
        <v>0</v>
      </c>
      <c r="E568" s="113">
        <f t="shared" si="8"/>
        <v>0</v>
      </c>
    </row>
    <row r="569" spans="1:5" ht="75" x14ac:dyDescent="0.3">
      <c r="A569" s="57" t="s">
        <v>817</v>
      </c>
      <c r="B569" s="58" t="s">
        <v>818</v>
      </c>
      <c r="C569" s="96">
        <v>51500</v>
      </c>
      <c r="D569" s="96">
        <v>974</v>
      </c>
      <c r="E569" s="112">
        <f t="shared" si="8"/>
        <v>1.8912621359223301</v>
      </c>
    </row>
    <row r="570" spans="1:5" ht="75" x14ac:dyDescent="0.3">
      <c r="A570" s="117" t="s">
        <v>817</v>
      </c>
      <c r="B570" s="119" t="s">
        <v>818</v>
      </c>
      <c r="C570" s="114">
        <v>51500</v>
      </c>
      <c r="D570" s="114">
        <v>974</v>
      </c>
      <c r="E570" s="113">
        <f t="shared" si="8"/>
        <v>1.8912621359223301</v>
      </c>
    </row>
    <row r="571" spans="1:5" ht="75" x14ac:dyDescent="0.3">
      <c r="A571" s="57" t="s">
        <v>819</v>
      </c>
      <c r="B571" s="120" t="s">
        <v>385</v>
      </c>
      <c r="C571" s="96">
        <v>1606125</v>
      </c>
      <c r="D571" s="96">
        <v>220893.16</v>
      </c>
      <c r="E571" s="112">
        <f t="shared" si="8"/>
        <v>13.753173632189275</v>
      </c>
    </row>
    <row r="572" spans="1:5" ht="75" x14ac:dyDescent="0.3">
      <c r="A572" s="117" t="s">
        <v>819</v>
      </c>
      <c r="B572" s="118" t="s">
        <v>385</v>
      </c>
      <c r="C572" s="114">
        <v>1606125</v>
      </c>
      <c r="D572" s="114">
        <v>220893.16</v>
      </c>
      <c r="E572" s="113">
        <f t="shared" si="8"/>
        <v>13.753173632189275</v>
      </c>
    </row>
    <row r="573" spans="1:5" ht="75" x14ac:dyDescent="0.3">
      <c r="A573" s="57" t="s">
        <v>820</v>
      </c>
      <c r="B573" s="58" t="s">
        <v>821</v>
      </c>
      <c r="C573" s="96">
        <v>60838</v>
      </c>
      <c r="D573" s="96">
        <v>0</v>
      </c>
      <c r="E573" s="112">
        <f t="shared" si="8"/>
        <v>0</v>
      </c>
    </row>
    <row r="574" spans="1:5" ht="75" x14ac:dyDescent="0.3">
      <c r="A574" s="117" t="s">
        <v>820</v>
      </c>
      <c r="B574" s="119" t="s">
        <v>821</v>
      </c>
      <c r="C574" s="114">
        <v>60838</v>
      </c>
      <c r="D574" s="114">
        <v>0</v>
      </c>
      <c r="E574" s="113">
        <f t="shared" si="8"/>
        <v>0</v>
      </c>
    </row>
    <row r="575" spans="1:5" ht="150" x14ac:dyDescent="0.3">
      <c r="A575" s="57" t="s">
        <v>822</v>
      </c>
      <c r="B575" s="120" t="s">
        <v>823</v>
      </c>
      <c r="C575" s="96">
        <v>215075</v>
      </c>
      <c r="D575" s="96">
        <v>0</v>
      </c>
      <c r="E575" s="112">
        <f t="shared" si="8"/>
        <v>0</v>
      </c>
    </row>
    <row r="576" spans="1:5" ht="150" x14ac:dyDescent="0.3">
      <c r="A576" s="117" t="s">
        <v>822</v>
      </c>
      <c r="B576" s="118" t="s">
        <v>823</v>
      </c>
      <c r="C576" s="114">
        <v>215075</v>
      </c>
      <c r="D576" s="114">
        <v>0</v>
      </c>
      <c r="E576" s="113">
        <f t="shared" si="8"/>
        <v>0</v>
      </c>
    </row>
    <row r="577" spans="1:8" ht="93.75" x14ac:dyDescent="0.3">
      <c r="A577" s="57" t="s">
        <v>824</v>
      </c>
      <c r="B577" s="120" t="s">
        <v>181</v>
      </c>
      <c r="C577" s="96">
        <v>2500</v>
      </c>
      <c r="D577" s="96">
        <v>0</v>
      </c>
      <c r="E577" s="112">
        <f t="shared" si="8"/>
        <v>0</v>
      </c>
    </row>
    <row r="578" spans="1:8" ht="75" x14ac:dyDescent="0.3">
      <c r="A578" s="117" t="s">
        <v>824</v>
      </c>
      <c r="B578" s="118" t="s">
        <v>181</v>
      </c>
      <c r="C578" s="114">
        <v>2500</v>
      </c>
      <c r="D578" s="114">
        <v>0</v>
      </c>
      <c r="E578" s="113">
        <f t="shared" si="8"/>
        <v>0</v>
      </c>
    </row>
    <row r="579" spans="1:8" ht="168.75" x14ac:dyDescent="0.3">
      <c r="A579" s="57" t="s">
        <v>825</v>
      </c>
      <c r="B579" s="120" t="s">
        <v>182</v>
      </c>
      <c r="C579" s="96">
        <v>4000</v>
      </c>
      <c r="D579" s="96">
        <v>0</v>
      </c>
      <c r="E579" s="112">
        <f t="shared" si="8"/>
        <v>0</v>
      </c>
    </row>
    <row r="580" spans="1:8" ht="150" x14ac:dyDescent="0.3">
      <c r="A580" s="117" t="s">
        <v>825</v>
      </c>
      <c r="B580" s="118" t="s">
        <v>182</v>
      </c>
      <c r="C580" s="114">
        <v>4000</v>
      </c>
      <c r="D580" s="114">
        <v>0</v>
      </c>
      <c r="E580" s="113">
        <f t="shared" si="8"/>
        <v>0</v>
      </c>
    </row>
    <row r="581" spans="1:8" ht="112.5" x14ac:dyDescent="0.3">
      <c r="A581" s="57" t="s">
        <v>826</v>
      </c>
      <c r="B581" s="120" t="s">
        <v>827</v>
      </c>
      <c r="C581" s="96">
        <f>C582+C583</f>
        <v>163707.11000000002</v>
      </c>
      <c r="D581" s="96">
        <f>D582+D583</f>
        <v>68334.33</v>
      </c>
      <c r="E581" s="112">
        <f t="shared" si="8"/>
        <v>41.741821720510487</v>
      </c>
    </row>
    <row r="582" spans="1:8" ht="93.75" x14ac:dyDescent="0.3">
      <c r="A582" s="117" t="s">
        <v>826</v>
      </c>
      <c r="B582" s="118" t="s">
        <v>827</v>
      </c>
      <c r="C582" s="114">
        <v>163708</v>
      </c>
      <c r="D582" s="114">
        <v>68334.33</v>
      </c>
      <c r="E582" s="113">
        <f t="shared" si="8"/>
        <v>41.741594790724946</v>
      </c>
    </row>
    <row r="583" spans="1:8" ht="93.75" x14ac:dyDescent="0.3">
      <c r="A583" s="117" t="s">
        <v>826</v>
      </c>
      <c r="B583" s="118" t="s">
        <v>183</v>
      </c>
      <c r="C583" s="114">
        <f>159546.22-159547.11</f>
        <v>-0.88999999998486601</v>
      </c>
      <c r="D583" s="114">
        <v>0</v>
      </c>
      <c r="E583" s="113">
        <f t="shared" si="8"/>
        <v>0</v>
      </c>
    </row>
    <row r="584" spans="1:8" ht="112.5" x14ac:dyDescent="0.3">
      <c r="A584" s="57" t="s">
        <v>828</v>
      </c>
      <c r="B584" s="120" t="s">
        <v>184</v>
      </c>
      <c r="C584" s="96">
        <v>9000</v>
      </c>
      <c r="D584" s="96">
        <v>0</v>
      </c>
      <c r="E584" s="112">
        <f t="shared" si="8"/>
        <v>0</v>
      </c>
    </row>
    <row r="585" spans="1:8" ht="93.75" x14ac:dyDescent="0.3">
      <c r="A585" s="117" t="s">
        <v>828</v>
      </c>
      <c r="B585" s="118" t="s">
        <v>184</v>
      </c>
      <c r="C585" s="114">
        <v>9000</v>
      </c>
      <c r="D585" s="114">
        <v>0</v>
      </c>
      <c r="E585" s="113">
        <f t="shared" si="8"/>
        <v>0</v>
      </c>
    </row>
    <row r="586" spans="1:8" ht="75" x14ac:dyDescent="0.3">
      <c r="A586" s="57" t="s">
        <v>829</v>
      </c>
      <c r="B586" s="58" t="s">
        <v>185</v>
      </c>
      <c r="C586" s="96">
        <v>23175219.399999999</v>
      </c>
      <c r="D586" s="96">
        <v>9477761.1400000006</v>
      </c>
      <c r="E586" s="112">
        <f t="shared" si="8"/>
        <v>40.89610103108668</v>
      </c>
    </row>
    <row r="587" spans="1:8" ht="75" x14ac:dyDescent="0.3">
      <c r="A587" s="117" t="s">
        <v>829</v>
      </c>
      <c r="B587" s="119" t="s">
        <v>185</v>
      </c>
      <c r="C587" s="114">
        <v>23175219.399999999</v>
      </c>
      <c r="D587" s="114">
        <v>9477761.1400000006</v>
      </c>
      <c r="E587" s="113">
        <f t="shared" ref="E587:E591" si="9">D587*100/C587</f>
        <v>40.89610103108668</v>
      </c>
    </row>
    <row r="588" spans="1:8" ht="37.5" x14ac:dyDescent="0.3">
      <c r="A588" s="57" t="s">
        <v>830</v>
      </c>
      <c r="B588" s="58" t="s">
        <v>186</v>
      </c>
      <c r="C588" s="96">
        <v>1671500</v>
      </c>
      <c r="D588" s="96">
        <v>0</v>
      </c>
      <c r="E588" s="112">
        <f t="shared" si="9"/>
        <v>0</v>
      </c>
    </row>
    <row r="589" spans="1:8" ht="37.5" x14ac:dyDescent="0.3">
      <c r="A589" s="117" t="s">
        <v>830</v>
      </c>
      <c r="B589" s="119" t="s">
        <v>186</v>
      </c>
      <c r="C589" s="114">
        <v>1671500</v>
      </c>
      <c r="D589" s="114">
        <v>0</v>
      </c>
      <c r="E589" s="113">
        <f t="shared" si="9"/>
        <v>0</v>
      </c>
    </row>
    <row r="590" spans="1:8" x14ac:dyDescent="0.3">
      <c r="A590" s="57" t="s">
        <v>831</v>
      </c>
      <c r="B590" s="58" t="s">
        <v>187</v>
      </c>
      <c r="C590" s="96">
        <v>25370889.18</v>
      </c>
      <c r="D590" s="96">
        <v>18920583.190000001</v>
      </c>
      <c r="E590" s="112">
        <f t="shared" si="9"/>
        <v>74.575956151017337</v>
      </c>
    </row>
    <row r="591" spans="1:8" x14ac:dyDescent="0.3">
      <c r="A591" s="121" t="s">
        <v>831</v>
      </c>
      <c r="B591" s="53" t="s">
        <v>187</v>
      </c>
      <c r="C591" s="87">
        <v>25370889.18</v>
      </c>
      <c r="D591" s="114">
        <v>18920583.190000001</v>
      </c>
      <c r="E591" s="113">
        <f t="shared" si="9"/>
        <v>74.575956151017337</v>
      </c>
    </row>
    <row r="592" spans="1:8" x14ac:dyDescent="0.3">
      <c r="C592" s="98"/>
      <c r="E592" s="98"/>
      <c r="F592" s="99"/>
      <c r="G592" s="99"/>
      <c r="H592" s="99"/>
    </row>
    <row r="593" spans="3:8" x14ac:dyDescent="0.3">
      <c r="C593" s="98"/>
      <c r="E593" s="98"/>
      <c r="F593" s="99"/>
      <c r="G593" s="99"/>
      <c r="H593" s="99"/>
    </row>
    <row r="594" spans="3:8" x14ac:dyDescent="0.3">
      <c r="C594" s="98"/>
      <c r="E594" s="98"/>
      <c r="F594" s="99"/>
      <c r="G594" s="99"/>
      <c r="H594" s="99"/>
    </row>
    <row r="595" spans="3:8" x14ac:dyDescent="0.3">
      <c r="C595" s="98"/>
      <c r="E595" s="98"/>
      <c r="F595" s="99"/>
      <c r="G595" s="99"/>
      <c r="H595" s="99"/>
    </row>
    <row r="596" spans="3:8" x14ac:dyDescent="0.3">
      <c r="C596" s="98"/>
      <c r="E596" s="98"/>
      <c r="F596" s="99"/>
      <c r="G596" s="99"/>
      <c r="H596" s="99"/>
    </row>
    <row r="597" spans="3:8" x14ac:dyDescent="0.3">
      <c r="C597" s="98"/>
      <c r="E597" s="98"/>
      <c r="F597" s="99"/>
      <c r="G597" s="99"/>
      <c r="H597" s="99"/>
    </row>
    <row r="598" spans="3:8" x14ac:dyDescent="0.3">
      <c r="C598" s="98"/>
      <c r="E598" s="98"/>
      <c r="F598" s="99"/>
      <c r="G598" s="99"/>
      <c r="H598" s="99"/>
    </row>
    <row r="599" spans="3:8" x14ac:dyDescent="0.3">
      <c r="C599" s="98"/>
      <c r="E599" s="98"/>
      <c r="F599" s="99"/>
      <c r="G599" s="99"/>
      <c r="H599" s="99"/>
    </row>
    <row r="600" spans="3:8" x14ac:dyDescent="0.3">
      <c r="C600" s="98"/>
      <c r="E600" s="98"/>
      <c r="F600" s="99"/>
      <c r="G600" s="99"/>
      <c r="H600" s="99"/>
    </row>
    <row r="601" spans="3:8" x14ac:dyDescent="0.3">
      <c r="C601" s="98"/>
      <c r="E601" s="98"/>
      <c r="F601" s="99"/>
      <c r="G601" s="99"/>
      <c r="H601" s="99"/>
    </row>
    <row r="602" spans="3:8" x14ac:dyDescent="0.3">
      <c r="C602" s="98"/>
      <c r="E602" s="98"/>
      <c r="F602" s="99"/>
      <c r="G602" s="99"/>
      <c r="H602" s="99"/>
    </row>
    <row r="603" spans="3:8" x14ac:dyDescent="0.3">
      <c r="C603" s="98"/>
      <c r="E603" s="98"/>
      <c r="F603" s="99"/>
      <c r="G603" s="99"/>
      <c r="H603" s="99"/>
    </row>
    <row r="604" spans="3:8" x14ac:dyDescent="0.3">
      <c r="C604" s="98"/>
      <c r="E604" s="98"/>
      <c r="F604" s="99"/>
      <c r="G604" s="99"/>
      <c r="H604" s="99"/>
    </row>
    <row r="605" spans="3:8" x14ac:dyDescent="0.3">
      <c r="C605" s="98"/>
      <c r="E605" s="98"/>
      <c r="F605" s="99"/>
      <c r="G605" s="99"/>
      <c r="H605" s="99"/>
    </row>
    <row r="606" spans="3:8" x14ac:dyDescent="0.3">
      <c r="C606" s="98"/>
      <c r="E606" s="98"/>
      <c r="F606" s="99"/>
      <c r="G606" s="99"/>
      <c r="H606" s="99"/>
    </row>
    <row r="607" spans="3:8" x14ac:dyDescent="0.3">
      <c r="C607" s="98"/>
      <c r="E607" s="98"/>
      <c r="F607" s="99"/>
      <c r="G607" s="99"/>
      <c r="H607" s="99"/>
    </row>
    <row r="608" spans="3:8" x14ac:dyDescent="0.3">
      <c r="C608" s="98"/>
      <c r="E608" s="98"/>
      <c r="F608" s="99"/>
      <c r="G608" s="99"/>
      <c r="H608" s="99"/>
    </row>
    <row r="609" spans="3:8" x14ac:dyDescent="0.3">
      <c r="C609" s="98"/>
      <c r="E609" s="98"/>
      <c r="F609" s="99"/>
      <c r="G609" s="99"/>
      <c r="H609" s="99"/>
    </row>
    <row r="610" spans="3:8" x14ac:dyDescent="0.3">
      <c r="C610" s="98"/>
      <c r="E610" s="98"/>
      <c r="F610" s="99"/>
      <c r="G610" s="99"/>
      <c r="H610" s="99"/>
    </row>
    <row r="611" spans="3:8" x14ac:dyDescent="0.3">
      <c r="C611" s="98"/>
      <c r="E611" s="98"/>
      <c r="F611" s="99"/>
      <c r="G611" s="99"/>
      <c r="H611" s="99"/>
    </row>
    <row r="612" spans="3:8" x14ac:dyDescent="0.3">
      <c r="C612" s="98"/>
      <c r="E612" s="98"/>
      <c r="F612" s="99"/>
      <c r="G612" s="99"/>
      <c r="H612" s="99"/>
    </row>
    <row r="613" spans="3:8" x14ac:dyDescent="0.3">
      <c r="C613" s="98"/>
      <c r="E613" s="98"/>
      <c r="F613" s="99"/>
      <c r="G613" s="99"/>
      <c r="H613" s="99"/>
    </row>
    <row r="614" spans="3:8" x14ac:dyDescent="0.3">
      <c r="C614" s="98"/>
      <c r="E614" s="98"/>
      <c r="F614" s="99"/>
      <c r="G614" s="99"/>
      <c r="H614" s="99"/>
    </row>
    <row r="615" spans="3:8" x14ac:dyDescent="0.3">
      <c r="C615" s="98"/>
      <c r="E615" s="98"/>
      <c r="F615" s="99"/>
      <c r="G615" s="99"/>
      <c r="H615" s="99"/>
    </row>
    <row r="616" spans="3:8" x14ac:dyDescent="0.3">
      <c r="C616" s="98"/>
      <c r="E616" s="98"/>
      <c r="F616" s="99"/>
      <c r="G616" s="99"/>
      <c r="H616" s="99"/>
    </row>
    <row r="617" spans="3:8" x14ac:dyDescent="0.3">
      <c r="C617" s="98"/>
      <c r="E617" s="98"/>
      <c r="F617" s="99"/>
      <c r="G617" s="99"/>
      <c r="H617" s="99"/>
    </row>
    <row r="618" spans="3:8" x14ac:dyDescent="0.3">
      <c r="C618" s="98"/>
      <c r="E618" s="98"/>
      <c r="F618" s="99"/>
      <c r="G618" s="99"/>
      <c r="H618" s="99"/>
    </row>
    <row r="619" spans="3:8" x14ac:dyDescent="0.3">
      <c r="C619" s="98"/>
      <c r="E619" s="98"/>
      <c r="F619" s="99"/>
      <c r="G619" s="99"/>
      <c r="H619" s="99"/>
    </row>
    <row r="620" spans="3:8" x14ac:dyDescent="0.3">
      <c r="C620" s="98"/>
      <c r="E620" s="98"/>
      <c r="F620" s="99"/>
      <c r="G620" s="99"/>
      <c r="H620" s="99"/>
    </row>
    <row r="621" spans="3:8" x14ac:dyDescent="0.3">
      <c r="C621" s="98"/>
      <c r="E621" s="98"/>
      <c r="F621" s="99"/>
      <c r="G621" s="99"/>
      <c r="H621" s="99"/>
    </row>
    <row r="622" spans="3:8" x14ac:dyDescent="0.3">
      <c r="C622" s="98"/>
      <c r="E622" s="98"/>
      <c r="F622" s="99"/>
      <c r="G622" s="99"/>
      <c r="H622" s="99"/>
    </row>
    <row r="623" spans="3:8" x14ac:dyDescent="0.3">
      <c r="C623" s="98"/>
      <c r="E623" s="98"/>
      <c r="F623" s="99"/>
      <c r="G623" s="99"/>
      <c r="H623" s="99"/>
    </row>
    <row r="624" spans="3:8" x14ac:dyDescent="0.3">
      <c r="C624" s="98"/>
      <c r="E624" s="98"/>
      <c r="F624" s="99"/>
      <c r="G624" s="99"/>
      <c r="H624" s="99"/>
    </row>
    <row r="625" spans="3:8" x14ac:dyDescent="0.3">
      <c r="C625" s="98"/>
      <c r="E625" s="98"/>
      <c r="F625" s="99"/>
      <c r="G625" s="99"/>
      <c r="H625" s="99"/>
    </row>
    <row r="626" spans="3:8" x14ac:dyDescent="0.3">
      <c r="C626" s="98"/>
      <c r="E626" s="98"/>
      <c r="F626" s="99"/>
      <c r="G626" s="99"/>
      <c r="H626" s="99"/>
    </row>
    <row r="627" spans="3:8" x14ac:dyDescent="0.3">
      <c r="C627" s="98"/>
      <c r="E627" s="98"/>
      <c r="F627" s="99"/>
      <c r="G627" s="99"/>
      <c r="H627" s="99"/>
    </row>
    <row r="628" spans="3:8" x14ac:dyDescent="0.3">
      <c r="C628" s="98"/>
      <c r="E628" s="98"/>
      <c r="F628" s="99"/>
      <c r="G628" s="99"/>
      <c r="H628" s="99"/>
    </row>
    <row r="629" spans="3:8" x14ac:dyDescent="0.3">
      <c r="C629" s="98"/>
      <c r="E629" s="98"/>
      <c r="F629" s="99"/>
      <c r="G629" s="99"/>
      <c r="H629" s="99"/>
    </row>
    <row r="630" spans="3:8" x14ac:dyDescent="0.3">
      <c r="C630" s="98"/>
      <c r="E630" s="98"/>
      <c r="F630" s="99"/>
      <c r="G630" s="99"/>
      <c r="H630" s="99"/>
    </row>
    <row r="631" spans="3:8" x14ac:dyDescent="0.3">
      <c r="C631" s="98"/>
      <c r="E631" s="98"/>
      <c r="F631" s="99"/>
      <c r="G631" s="99"/>
      <c r="H631" s="99"/>
    </row>
    <row r="632" spans="3:8" x14ac:dyDescent="0.3">
      <c r="C632" s="98"/>
      <c r="E632" s="98"/>
      <c r="F632" s="99"/>
      <c r="G632" s="99"/>
      <c r="H632" s="99"/>
    </row>
    <row r="633" spans="3:8" x14ac:dyDescent="0.3">
      <c r="C633" s="98"/>
      <c r="E633" s="98"/>
      <c r="F633" s="99"/>
      <c r="G633" s="99"/>
      <c r="H633" s="99"/>
    </row>
    <row r="634" spans="3:8" x14ac:dyDescent="0.3">
      <c r="C634" s="98"/>
      <c r="E634" s="98"/>
      <c r="F634" s="99"/>
      <c r="G634" s="99"/>
      <c r="H634" s="99"/>
    </row>
    <row r="635" spans="3:8" x14ac:dyDescent="0.3">
      <c r="C635" s="98"/>
      <c r="E635" s="98"/>
      <c r="F635" s="99"/>
      <c r="G635" s="99"/>
      <c r="H635" s="99"/>
    </row>
    <row r="636" spans="3:8" x14ac:dyDescent="0.3">
      <c r="C636" s="98"/>
      <c r="E636" s="98"/>
      <c r="F636" s="99"/>
      <c r="G636" s="99"/>
      <c r="H636" s="99"/>
    </row>
    <row r="637" spans="3:8" x14ac:dyDescent="0.3">
      <c r="C637" s="98"/>
      <c r="E637" s="98"/>
      <c r="F637" s="99"/>
      <c r="G637" s="99"/>
      <c r="H637" s="99"/>
    </row>
    <row r="638" spans="3:8" x14ac:dyDescent="0.3">
      <c r="C638" s="98"/>
      <c r="E638" s="98"/>
      <c r="F638" s="99"/>
      <c r="G638" s="99"/>
      <c r="H638" s="99"/>
    </row>
    <row r="639" spans="3:8" x14ac:dyDescent="0.3">
      <c r="C639" s="98"/>
      <c r="E639" s="98"/>
      <c r="F639" s="99"/>
      <c r="G639" s="99"/>
      <c r="H639" s="99"/>
    </row>
    <row r="640" spans="3:8" x14ac:dyDescent="0.3">
      <c r="C640" s="98"/>
      <c r="E640" s="98"/>
      <c r="F640" s="99"/>
      <c r="G640" s="99"/>
      <c r="H640" s="99"/>
    </row>
    <row r="641" spans="3:8" x14ac:dyDescent="0.3">
      <c r="C641" s="98"/>
      <c r="E641" s="98"/>
      <c r="F641" s="99"/>
      <c r="G641" s="99"/>
      <c r="H641" s="99"/>
    </row>
    <row r="642" spans="3:8" x14ac:dyDescent="0.3">
      <c r="C642" s="98"/>
      <c r="E642" s="98"/>
      <c r="F642" s="99"/>
      <c r="G642" s="99"/>
      <c r="H642" s="99"/>
    </row>
    <row r="643" spans="3:8" x14ac:dyDescent="0.3">
      <c r="C643" s="98"/>
      <c r="E643" s="98"/>
      <c r="F643" s="99"/>
      <c r="G643" s="99"/>
      <c r="H643" s="99"/>
    </row>
    <row r="644" spans="3:8" x14ac:dyDescent="0.3">
      <c r="C644" s="98"/>
      <c r="E644" s="98"/>
      <c r="F644" s="99"/>
      <c r="G644" s="99"/>
      <c r="H644" s="99"/>
    </row>
    <row r="645" spans="3:8" x14ac:dyDescent="0.3">
      <c r="C645" s="98"/>
      <c r="E645" s="98"/>
      <c r="F645" s="99"/>
      <c r="G645" s="99"/>
      <c r="H645" s="99"/>
    </row>
    <row r="646" spans="3:8" x14ac:dyDescent="0.3">
      <c r="C646" s="98"/>
      <c r="E646" s="98"/>
      <c r="F646" s="99"/>
      <c r="G646" s="99"/>
      <c r="H646" s="99"/>
    </row>
    <row r="647" spans="3:8" x14ac:dyDescent="0.3">
      <c r="C647" s="98"/>
      <c r="E647" s="98"/>
      <c r="F647" s="99"/>
      <c r="G647" s="99"/>
      <c r="H647" s="99"/>
    </row>
    <row r="648" spans="3:8" x14ac:dyDescent="0.3">
      <c r="C648" s="98"/>
      <c r="E648" s="98"/>
      <c r="F648" s="99"/>
      <c r="G648" s="99"/>
      <c r="H648" s="99"/>
    </row>
    <row r="649" spans="3:8" x14ac:dyDescent="0.3">
      <c r="C649" s="98"/>
      <c r="E649" s="98"/>
      <c r="F649" s="99"/>
      <c r="G649" s="99"/>
      <c r="H649" s="99"/>
    </row>
    <row r="650" spans="3:8" x14ac:dyDescent="0.3">
      <c r="C650" s="98"/>
      <c r="E650" s="98"/>
      <c r="F650" s="99"/>
      <c r="G650" s="99"/>
      <c r="H650" s="99"/>
    </row>
    <row r="651" spans="3:8" x14ac:dyDescent="0.3">
      <c r="C651" s="98"/>
      <c r="E651" s="98"/>
      <c r="F651" s="99"/>
      <c r="G651" s="99"/>
      <c r="H651" s="99"/>
    </row>
    <row r="652" spans="3:8" x14ac:dyDescent="0.3">
      <c r="C652" s="98"/>
      <c r="E652" s="98"/>
      <c r="F652" s="99"/>
      <c r="G652" s="99"/>
      <c r="H652" s="99"/>
    </row>
    <row r="653" spans="3:8" x14ac:dyDescent="0.3">
      <c r="C653" s="98"/>
      <c r="E653" s="98"/>
      <c r="F653" s="99"/>
      <c r="G653" s="99"/>
      <c r="H653" s="99"/>
    </row>
    <row r="654" spans="3:8" x14ac:dyDescent="0.3">
      <c r="C654" s="98"/>
      <c r="E654" s="98"/>
      <c r="F654" s="99"/>
      <c r="G654" s="99"/>
      <c r="H654" s="99"/>
    </row>
    <row r="655" spans="3:8" x14ac:dyDescent="0.3">
      <c r="C655" s="98"/>
      <c r="E655" s="98"/>
      <c r="F655" s="99"/>
      <c r="G655" s="99"/>
      <c r="H655" s="99"/>
    </row>
    <row r="656" spans="3:8" x14ac:dyDescent="0.3">
      <c r="C656" s="98"/>
      <c r="E656" s="98"/>
      <c r="F656" s="99"/>
      <c r="G656" s="99"/>
      <c r="H656" s="99"/>
    </row>
    <row r="657" spans="3:8" x14ac:dyDescent="0.3">
      <c r="C657" s="98"/>
      <c r="E657" s="98"/>
      <c r="F657" s="99"/>
      <c r="G657" s="99"/>
      <c r="H657" s="99"/>
    </row>
    <row r="658" spans="3:8" x14ac:dyDescent="0.3">
      <c r="C658" s="98"/>
      <c r="E658" s="98"/>
      <c r="F658" s="99"/>
      <c r="G658" s="99"/>
      <c r="H658" s="99"/>
    </row>
    <row r="659" spans="3:8" x14ac:dyDescent="0.3">
      <c r="C659" s="98"/>
      <c r="E659" s="98"/>
      <c r="F659" s="99"/>
      <c r="G659" s="99"/>
      <c r="H659" s="99"/>
    </row>
    <row r="660" spans="3:8" x14ac:dyDescent="0.3">
      <c r="C660" s="98"/>
      <c r="E660" s="98"/>
      <c r="F660" s="99"/>
      <c r="G660" s="99"/>
      <c r="H660" s="99"/>
    </row>
    <row r="661" spans="3:8" x14ac:dyDescent="0.3">
      <c r="C661" s="98"/>
      <c r="E661" s="98"/>
      <c r="F661" s="99"/>
      <c r="G661" s="99"/>
      <c r="H661" s="99"/>
    </row>
    <row r="662" spans="3:8" x14ac:dyDescent="0.3">
      <c r="C662" s="98"/>
      <c r="E662" s="98"/>
      <c r="F662" s="99"/>
      <c r="G662" s="99"/>
      <c r="H662" s="99"/>
    </row>
    <row r="663" spans="3:8" x14ac:dyDescent="0.3">
      <c r="C663" s="98"/>
      <c r="E663" s="98"/>
      <c r="F663" s="99"/>
      <c r="G663" s="99"/>
      <c r="H663" s="99"/>
    </row>
    <row r="664" spans="3:8" x14ac:dyDescent="0.3">
      <c r="C664" s="98"/>
      <c r="E664" s="98"/>
      <c r="F664" s="99"/>
      <c r="G664" s="99"/>
      <c r="H664" s="99"/>
    </row>
    <row r="665" spans="3:8" x14ac:dyDescent="0.3">
      <c r="C665" s="98"/>
      <c r="E665" s="98"/>
      <c r="F665" s="99"/>
      <c r="G665" s="99"/>
      <c r="H665" s="99"/>
    </row>
    <row r="666" spans="3:8" x14ac:dyDescent="0.3">
      <c r="C666" s="98"/>
      <c r="E666" s="98"/>
      <c r="F666" s="99"/>
      <c r="G666" s="99"/>
      <c r="H666" s="99"/>
    </row>
    <row r="667" spans="3:8" x14ac:dyDescent="0.3">
      <c r="C667" s="98"/>
      <c r="E667" s="98"/>
      <c r="F667" s="99"/>
      <c r="G667" s="99"/>
      <c r="H667" s="99"/>
    </row>
    <row r="668" spans="3:8" x14ac:dyDescent="0.3">
      <c r="C668" s="98"/>
      <c r="E668" s="98"/>
      <c r="F668" s="99"/>
      <c r="G668" s="99"/>
      <c r="H668" s="99"/>
    </row>
    <row r="669" spans="3:8" x14ac:dyDescent="0.3">
      <c r="C669" s="98"/>
      <c r="E669" s="98"/>
      <c r="F669" s="99"/>
      <c r="G669" s="99"/>
      <c r="H669" s="99"/>
    </row>
    <row r="670" spans="3:8" x14ac:dyDescent="0.3">
      <c r="C670" s="98"/>
      <c r="E670" s="98"/>
      <c r="F670" s="99"/>
      <c r="G670" s="99"/>
      <c r="H670" s="99"/>
    </row>
    <row r="671" spans="3:8" x14ac:dyDescent="0.3">
      <c r="C671" s="98"/>
      <c r="E671" s="98"/>
      <c r="F671" s="99"/>
      <c r="G671" s="99"/>
      <c r="H671" s="99"/>
    </row>
    <row r="672" spans="3:8" x14ac:dyDescent="0.3">
      <c r="C672" s="98"/>
      <c r="E672" s="98"/>
      <c r="F672" s="99"/>
      <c r="G672" s="99"/>
      <c r="H672" s="99"/>
    </row>
    <row r="673" spans="3:8" x14ac:dyDescent="0.3">
      <c r="C673" s="98"/>
      <c r="E673" s="98"/>
      <c r="F673" s="99"/>
      <c r="G673" s="99"/>
      <c r="H673" s="99"/>
    </row>
    <row r="674" spans="3:8" x14ac:dyDescent="0.3">
      <c r="C674" s="98"/>
      <c r="E674" s="98"/>
      <c r="F674" s="99"/>
      <c r="G674" s="99"/>
      <c r="H674" s="99"/>
    </row>
    <row r="675" spans="3:8" x14ac:dyDescent="0.3">
      <c r="C675" s="98"/>
      <c r="E675" s="98"/>
      <c r="F675" s="99"/>
      <c r="G675" s="99"/>
      <c r="H675" s="99"/>
    </row>
    <row r="676" spans="3:8" x14ac:dyDescent="0.3">
      <c r="C676" s="98"/>
      <c r="E676" s="98"/>
      <c r="F676" s="99"/>
      <c r="G676" s="99"/>
      <c r="H676" s="99"/>
    </row>
    <row r="677" spans="3:8" x14ac:dyDescent="0.3">
      <c r="C677" s="98"/>
      <c r="E677" s="98"/>
      <c r="F677" s="99"/>
      <c r="G677" s="99"/>
      <c r="H677" s="99"/>
    </row>
    <row r="678" spans="3:8" x14ac:dyDescent="0.3">
      <c r="C678" s="98"/>
      <c r="E678" s="98"/>
      <c r="F678" s="99"/>
      <c r="G678" s="99"/>
      <c r="H678" s="99"/>
    </row>
    <row r="679" spans="3:8" x14ac:dyDescent="0.3">
      <c r="C679" s="98"/>
      <c r="E679" s="98"/>
      <c r="F679" s="99"/>
      <c r="G679" s="99"/>
      <c r="H679" s="99"/>
    </row>
    <row r="680" spans="3:8" x14ac:dyDescent="0.3">
      <c r="C680" s="98"/>
      <c r="E680" s="98"/>
      <c r="F680" s="99"/>
      <c r="G680" s="99"/>
      <c r="H680" s="99"/>
    </row>
    <row r="681" spans="3:8" x14ac:dyDescent="0.3">
      <c r="C681" s="98"/>
      <c r="E681" s="98"/>
      <c r="F681" s="99"/>
      <c r="G681" s="99"/>
      <c r="H681" s="99"/>
    </row>
    <row r="682" spans="3:8" x14ac:dyDescent="0.3">
      <c r="C682" s="98"/>
      <c r="E682" s="98"/>
      <c r="F682" s="99"/>
      <c r="G682" s="99"/>
      <c r="H682" s="99"/>
    </row>
    <row r="683" spans="3:8" x14ac:dyDescent="0.3">
      <c r="C683" s="98"/>
      <c r="E683" s="98"/>
      <c r="F683" s="99"/>
      <c r="G683" s="99"/>
      <c r="H683" s="99"/>
    </row>
    <row r="684" spans="3:8" x14ac:dyDescent="0.3">
      <c r="C684" s="98"/>
      <c r="E684" s="98"/>
      <c r="F684" s="99"/>
      <c r="G684" s="99"/>
      <c r="H684" s="99"/>
    </row>
    <row r="685" spans="3:8" x14ac:dyDescent="0.3">
      <c r="C685" s="98"/>
      <c r="E685" s="98"/>
      <c r="F685" s="99"/>
      <c r="G685" s="99"/>
      <c r="H685" s="99"/>
    </row>
    <row r="686" spans="3:8" x14ac:dyDescent="0.3">
      <c r="C686" s="98"/>
      <c r="E686" s="98"/>
      <c r="F686" s="99"/>
      <c r="G686" s="99"/>
      <c r="H686" s="99"/>
    </row>
    <row r="687" spans="3:8" x14ac:dyDescent="0.3">
      <c r="C687" s="98"/>
      <c r="E687" s="98"/>
      <c r="F687" s="99"/>
      <c r="G687" s="99"/>
      <c r="H687" s="99"/>
    </row>
    <row r="688" spans="3:8" x14ac:dyDescent="0.3">
      <c r="C688" s="98"/>
      <c r="E688" s="98"/>
      <c r="F688" s="99"/>
      <c r="G688" s="99"/>
      <c r="H688" s="99"/>
    </row>
    <row r="689" spans="3:8" x14ac:dyDescent="0.3">
      <c r="C689" s="98"/>
      <c r="E689" s="98"/>
      <c r="F689" s="99"/>
      <c r="G689" s="99"/>
      <c r="H689" s="99"/>
    </row>
    <row r="690" spans="3:8" x14ac:dyDescent="0.3">
      <c r="C690" s="98"/>
      <c r="E690" s="98"/>
      <c r="F690" s="99"/>
      <c r="G690" s="99"/>
      <c r="H690" s="99"/>
    </row>
    <row r="691" spans="3:8" x14ac:dyDescent="0.3">
      <c r="C691" s="98"/>
      <c r="E691" s="98"/>
      <c r="F691" s="99"/>
      <c r="G691" s="99"/>
      <c r="H691" s="99"/>
    </row>
    <row r="692" spans="3:8" x14ac:dyDescent="0.3">
      <c r="C692" s="98"/>
      <c r="E692" s="98"/>
      <c r="F692" s="99"/>
      <c r="G692" s="99"/>
      <c r="H692" s="99"/>
    </row>
    <row r="693" spans="3:8" x14ac:dyDescent="0.3">
      <c r="C693" s="98"/>
      <c r="E693" s="98"/>
      <c r="F693" s="99"/>
      <c r="G693" s="99"/>
      <c r="H693" s="99"/>
    </row>
    <row r="694" spans="3:8" x14ac:dyDescent="0.3">
      <c r="C694" s="98"/>
      <c r="E694" s="98"/>
      <c r="F694" s="99"/>
      <c r="G694" s="99"/>
      <c r="H694" s="99"/>
    </row>
    <row r="695" spans="3:8" x14ac:dyDescent="0.3">
      <c r="C695" s="98"/>
      <c r="E695" s="98"/>
      <c r="F695" s="99"/>
      <c r="G695" s="99"/>
      <c r="H695" s="99"/>
    </row>
    <row r="696" spans="3:8" x14ac:dyDescent="0.3">
      <c r="C696" s="98"/>
      <c r="E696" s="98"/>
      <c r="F696" s="99"/>
      <c r="G696" s="99"/>
      <c r="H696" s="99"/>
    </row>
    <row r="697" spans="3:8" x14ac:dyDescent="0.3">
      <c r="C697" s="98"/>
      <c r="E697" s="98"/>
      <c r="F697" s="99"/>
      <c r="G697" s="99"/>
      <c r="H697" s="99"/>
    </row>
    <row r="698" spans="3:8" x14ac:dyDescent="0.3">
      <c r="C698" s="98"/>
      <c r="E698" s="98"/>
      <c r="F698" s="99"/>
      <c r="G698" s="99"/>
      <c r="H698" s="99"/>
    </row>
    <row r="699" spans="3:8" x14ac:dyDescent="0.3">
      <c r="C699" s="98"/>
      <c r="E699" s="98"/>
      <c r="F699" s="99"/>
      <c r="G699" s="99"/>
      <c r="H699" s="99"/>
    </row>
    <row r="700" spans="3:8" x14ac:dyDescent="0.3">
      <c r="C700" s="98"/>
      <c r="E700" s="98"/>
      <c r="F700" s="99"/>
      <c r="G700" s="99"/>
      <c r="H700" s="99"/>
    </row>
    <row r="701" spans="3:8" x14ac:dyDescent="0.3">
      <c r="C701" s="98"/>
      <c r="E701" s="98"/>
      <c r="F701" s="99"/>
      <c r="G701" s="99"/>
      <c r="H701" s="99"/>
    </row>
    <row r="702" spans="3:8" x14ac:dyDescent="0.3">
      <c r="C702" s="98"/>
      <c r="E702" s="98"/>
      <c r="F702" s="99"/>
      <c r="G702" s="99"/>
      <c r="H702" s="99"/>
    </row>
    <row r="703" spans="3:8" x14ac:dyDescent="0.3">
      <c r="C703" s="98"/>
      <c r="E703" s="98"/>
      <c r="F703" s="99"/>
      <c r="G703" s="99"/>
      <c r="H703" s="99"/>
    </row>
    <row r="704" spans="3:8" x14ac:dyDescent="0.3">
      <c r="C704" s="98"/>
      <c r="E704" s="98"/>
      <c r="F704" s="99"/>
      <c r="G704" s="99"/>
      <c r="H704" s="99"/>
    </row>
    <row r="705" spans="3:8" x14ac:dyDescent="0.3">
      <c r="C705" s="98"/>
      <c r="E705" s="98"/>
      <c r="F705" s="99"/>
      <c r="G705" s="99"/>
      <c r="H705" s="99"/>
    </row>
    <row r="706" spans="3:8" x14ac:dyDescent="0.3">
      <c r="C706" s="98"/>
      <c r="E706" s="98"/>
      <c r="F706" s="99"/>
      <c r="G706" s="99"/>
      <c r="H706" s="99"/>
    </row>
    <row r="707" spans="3:8" x14ac:dyDescent="0.3">
      <c r="C707" s="98"/>
      <c r="E707" s="98"/>
      <c r="F707" s="99"/>
      <c r="G707" s="99"/>
      <c r="H707" s="99"/>
    </row>
    <row r="708" spans="3:8" x14ac:dyDescent="0.3">
      <c r="C708" s="98"/>
      <c r="E708" s="98"/>
      <c r="F708" s="99"/>
      <c r="G708" s="99"/>
      <c r="H708" s="99"/>
    </row>
    <row r="709" spans="3:8" x14ac:dyDescent="0.3">
      <c r="C709" s="98"/>
      <c r="E709" s="98"/>
      <c r="F709" s="99"/>
      <c r="G709" s="99"/>
      <c r="H709" s="99"/>
    </row>
    <row r="710" spans="3:8" x14ac:dyDescent="0.3">
      <c r="C710" s="98"/>
      <c r="E710" s="98"/>
      <c r="F710" s="99"/>
      <c r="G710" s="99"/>
      <c r="H710" s="99"/>
    </row>
    <row r="711" spans="3:8" x14ac:dyDescent="0.3">
      <c r="C711" s="98"/>
      <c r="E711" s="98"/>
      <c r="F711" s="99"/>
      <c r="G711" s="99"/>
      <c r="H711" s="99"/>
    </row>
    <row r="712" spans="3:8" x14ac:dyDescent="0.3">
      <c r="C712" s="98"/>
      <c r="E712" s="98"/>
      <c r="F712" s="99"/>
      <c r="G712" s="99"/>
      <c r="H712" s="99"/>
    </row>
    <row r="713" spans="3:8" x14ac:dyDescent="0.3">
      <c r="C713" s="98"/>
      <c r="E713" s="98"/>
      <c r="F713" s="99"/>
      <c r="G713" s="99"/>
      <c r="H713" s="99"/>
    </row>
    <row r="714" spans="3:8" x14ac:dyDescent="0.3">
      <c r="C714" s="98"/>
      <c r="E714" s="98"/>
      <c r="F714" s="99"/>
      <c r="G714" s="99"/>
      <c r="H714" s="99"/>
    </row>
    <row r="715" spans="3:8" x14ac:dyDescent="0.3">
      <c r="C715" s="98"/>
      <c r="E715" s="98"/>
      <c r="F715" s="99"/>
      <c r="G715" s="99"/>
      <c r="H715" s="99"/>
    </row>
    <row r="716" spans="3:8" x14ac:dyDescent="0.3">
      <c r="C716" s="98"/>
      <c r="E716" s="98"/>
      <c r="F716" s="99"/>
      <c r="G716" s="99"/>
      <c r="H716" s="99"/>
    </row>
    <row r="717" spans="3:8" x14ac:dyDescent="0.3">
      <c r="C717" s="98"/>
      <c r="E717" s="98"/>
      <c r="F717" s="99"/>
      <c r="G717" s="99"/>
      <c r="H717" s="99"/>
    </row>
    <row r="718" spans="3:8" x14ac:dyDescent="0.3">
      <c r="C718" s="98"/>
      <c r="E718" s="98"/>
      <c r="F718" s="99"/>
      <c r="G718" s="99"/>
      <c r="H718" s="99"/>
    </row>
    <row r="719" spans="3:8" x14ac:dyDescent="0.3">
      <c r="C719" s="98"/>
      <c r="E719" s="98"/>
      <c r="F719" s="99"/>
      <c r="G719" s="99"/>
      <c r="H719" s="99"/>
    </row>
    <row r="720" spans="3:8" x14ac:dyDescent="0.3">
      <c r="C720" s="98"/>
      <c r="E720" s="98"/>
      <c r="F720" s="99"/>
      <c r="G720" s="99"/>
      <c r="H720" s="99"/>
    </row>
    <row r="721" spans="3:8" x14ac:dyDescent="0.3">
      <c r="C721" s="98"/>
      <c r="D721" s="98"/>
      <c r="E721" s="98"/>
      <c r="F721" s="99"/>
      <c r="G721" s="99"/>
      <c r="H721" s="99"/>
    </row>
    <row r="722" spans="3:8" x14ac:dyDescent="0.3">
      <c r="C722" s="98"/>
      <c r="D722" s="98"/>
      <c r="E722" s="98"/>
      <c r="F722" s="99"/>
      <c r="G722" s="99"/>
      <c r="H722" s="99"/>
    </row>
    <row r="723" spans="3:8" x14ac:dyDescent="0.3">
      <c r="C723" s="98"/>
      <c r="D723" s="98"/>
      <c r="E723" s="98"/>
      <c r="F723" s="99"/>
      <c r="G723" s="99"/>
      <c r="H723" s="99"/>
    </row>
    <row r="724" spans="3:8" x14ac:dyDescent="0.3">
      <c r="C724" s="98"/>
      <c r="D724" s="98"/>
      <c r="E724" s="98"/>
      <c r="F724" s="99"/>
      <c r="G724" s="99"/>
      <c r="H724" s="99"/>
    </row>
    <row r="725" spans="3:8" x14ac:dyDescent="0.3">
      <c r="C725" s="98"/>
      <c r="D725" s="98"/>
      <c r="E725" s="98"/>
      <c r="F725" s="99"/>
      <c r="G725" s="99"/>
      <c r="H725" s="99"/>
    </row>
    <row r="726" spans="3:8" x14ac:dyDescent="0.3">
      <c r="C726" s="98"/>
      <c r="D726" s="98"/>
      <c r="E726" s="98"/>
      <c r="F726" s="99"/>
      <c r="G726" s="99"/>
      <c r="H726" s="99"/>
    </row>
    <row r="727" spans="3:8" x14ac:dyDescent="0.3">
      <c r="C727" s="98"/>
      <c r="D727" s="98"/>
      <c r="E727" s="98"/>
      <c r="F727" s="99"/>
      <c r="G727" s="99"/>
      <c r="H727" s="99"/>
    </row>
    <row r="728" spans="3:8" x14ac:dyDescent="0.3">
      <c r="C728" s="98"/>
      <c r="D728" s="98"/>
      <c r="E728" s="98"/>
      <c r="F728" s="99"/>
      <c r="G728" s="99"/>
      <c r="H728" s="99"/>
    </row>
    <row r="729" spans="3:8" x14ac:dyDescent="0.3">
      <c r="C729" s="98"/>
      <c r="D729" s="98"/>
      <c r="E729" s="98"/>
      <c r="F729" s="99"/>
      <c r="G729" s="99"/>
      <c r="H729" s="99"/>
    </row>
    <row r="730" spans="3:8" x14ac:dyDescent="0.3">
      <c r="C730" s="98"/>
      <c r="D730" s="98"/>
      <c r="E730" s="98"/>
      <c r="F730" s="99"/>
      <c r="G730" s="99"/>
      <c r="H730" s="99"/>
    </row>
    <row r="731" spans="3:8" x14ac:dyDescent="0.3">
      <c r="C731" s="98"/>
      <c r="D731" s="98"/>
      <c r="E731" s="98"/>
      <c r="F731" s="99"/>
      <c r="G731" s="99"/>
      <c r="H731" s="99"/>
    </row>
    <row r="732" spans="3:8" x14ac:dyDescent="0.3">
      <c r="C732" s="98"/>
      <c r="D732" s="98"/>
      <c r="E732" s="98"/>
      <c r="F732" s="99"/>
      <c r="G732" s="99"/>
      <c r="H732" s="99"/>
    </row>
    <row r="733" spans="3:8" x14ac:dyDescent="0.3">
      <c r="C733" s="98"/>
      <c r="D733" s="98"/>
      <c r="E733" s="98"/>
      <c r="F733" s="99"/>
      <c r="G733" s="99"/>
      <c r="H733" s="99"/>
    </row>
    <row r="734" spans="3:8" x14ac:dyDescent="0.3">
      <c r="C734" s="98"/>
      <c r="D734" s="98"/>
      <c r="E734" s="98"/>
      <c r="F734" s="99"/>
      <c r="G734" s="99"/>
      <c r="H734" s="99"/>
    </row>
    <row r="735" spans="3:8" x14ac:dyDescent="0.3">
      <c r="C735" s="98"/>
      <c r="D735" s="98"/>
      <c r="E735" s="98"/>
      <c r="F735" s="99"/>
      <c r="G735" s="99"/>
      <c r="H735" s="99"/>
    </row>
    <row r="736" spans="3:8" x14ac:dyDescent="0.3">
      <c r="C736" s="98"/>
      <c r="D736" s="98"/>
      <c r="E736" s="98"/>
      <c r="F736" s="99"/>
      <c r="G736" s="99"/>
      <c r="H736" s="99"/>
    </row>
    <row r="737" spans="3:8" x14ac:dyDescent="0.3">
      <c r="C737" s="98"/>
      <c r="D737" s="98"/>
      <c r="E737" s="98"/>
      <c r="F737" s="99"/>
      <c r="G737" s="99"/>
      <c r="H737" s="99"/>
    </row>
    <row r="738" spans="3:8" x14ac:dyDescent="0.3">
      <c r="C738" s="98"/>
      <c r="D738" s="98"/>
      <c r="E738" s="98"/>
      <c r="F738" s="99"/>
      <c r="G738" s="99"/>
      <c r="H738" s="99"/>
    </row>
    <row r="739" spans="3:8" x14ac:dyDescent="0.3">
      <c r="C739" s="98"/>
      <c r="D739" s="98"/>
      <c r="E739" s="98"/>
      <c r="F739" s="99"/>
      <c r="G739" s="99"/>
      <c r="H739" s="99"/>
    </row>
    <row r="740" spans="3:8" x14ac:dyDescent="0.3">
      <c r="C740" s="98"/>
      <c r="D740" s="98"/>
      <c r="E740" s="98"/>
      <c r="F740" s="99"/>
      <c r="G740" s="99"/>
      <c r="H740" s="99"/>
    </row>
    <row r="741" spans="3:8" x14ac:dyDescent="0.3">
      <c r="C741" s="98"/>
      <c r="D741" s="98"/>
      <c r="E741" s="98"/>
      <c r="F741" s="99"/>
      <c r="G741" s="99"/>
      <c r="H741" s="99"/>
    </row>
    <row r="742" spans="3:8" x14ac:dyDescent="0.3">
      <c r="C742" s="98"/>
      <c r="D742" s="98"/>
      <c r="E742" s="98"/>
      <c r="F742" s="99"/>
      <c r="G742" s="99"/>
      <c r="H742" s="99"/>
    </row>
    <row r="743" spans="3:8" x14ac:dyDescent="0.3">
      <c r="C743" s="98"/>
      <c r="D743" s="98"/>
      <c r="E743" s="98"/>
      <c r="F743" s="99"/>
      <c r="G743" s="99"/>
      <c r="H743" s="99"/>
    </row>
    <row r="744" spans="3:8" x14ac:dyDescent="0.3">
      <c r="C744" s="98"/>
      <c r="D744" s="98"/>
      <c r="E744" s="98"/>
      <c r="F744" s="99"/>
      <c r="G744" s="99"/>
      <c r="H744" s="99"/>
    </row>
    <row r="745" spans="3:8" x14ac:dyDescent="0.3">
      <c r="C745" s="98"/>
      <c r="D745" s="98"/>
      <c r="E745" s="98"/>
      <c r="F745" s="99"/>
      <c r="G745" s="99"/>
      <c r="H745" s="99"/>
    </row>
    <row r="746" spans="3:8" x14ac:dyDescent="0.3">
      <c r="C746" s="98"/>
      <c r="D746" s="98"/>
      <c r="E746" s="98"/>
      <c r="F746" s="99"/>
      <c r="G746" s="99"/>
      <c r="H746" s="99"/>
    </row>
    <row r="747" spans="3:8" x14ac:dyDescent="0.3">
      <c r="C747" s="98"/>
      <c r="D747" s="98"/>
      <c r="E747" s="98"/>
      <c r="F747" s="99"/>
      <c r="G747" s="99"/>
      <c r="H747" s="99"/>
    </row>
    <row r="748" spans="3:8" x14ac:dyDescent="0.3">
      <c r="C748" s="98"/>
      <c r="D748" s="98"/>
      <c r="E748" s="98"/>
      <c r="F748" s="99"/>
      <c r="G748" s="99"/>
      <c r="H748" s="99"/>
    </row>
    <row r="749" spans="3:8" x14ac:dyDescent="0.3">
      <c r="C749" s="98"/>
      <c r="D749" s="98"/>
      <c r="E749" s="98"/>
      <c r="F749" s="99"/>
      <c r="G749" s="99"/>
      <c r="H749" s="99"/>
    </row>
    <row r="750" spans="3:8" x14ac:dyDescent="0.3">
      <c r="C750" s="98"/>
      <c r="D750" s="98"/>
      <c r="E750" s="98"/>
      <c r="F750" s="99"/>
      <c r="G750" s="99"/>
      <c r="H750" s="99"/>
    </row>
    <row r="751" spans="3:8" x14ac:dyDescent="0.3">
      <c r="C751" s="98"/>
      <c r="D751" s="98"/>
      <c r="E751" s="98"/>
      <c r="F751" s="99"/>
      <c r="G751" s="99"/>
      <c r="H751" s="99"/>
    </row>
    <row r="752" spans="3:8" x14ac:dyDescent="0.3">
      <c r="C752" s="98"/>
      <c r="D752" s="98"/>
      <c r="E752" s="98"/>
      <c r="F752" s="99"/>
      <c r="G752" s="99"/>
      <c r="H752" s="99"/>
    </row>
    <row r="753" spans="3:8" x14ac:dyDescent="0.3">
      <c r="C753" s="98"/>
      <c r="D753" s="98"/>
      <c r="E753" s="98"/>
      <c r="F753" s="99"/>
      <c r="G753" s="99"/>
      <c r="H753" s="99"/>
    </row>
    <row r="754" spans="3:8" x14ac:dyDescent="0.3">
      <c r="C754" s="98"/>
      <c r="D754" s="98"/>
      <c r="E754" s="98"/>
      <c r="F754" s="99"/>
      <c r="G754" s="99"/>
      <c r="H754" s="99"/>
    </row>
    <row r="755" spans="3:8" x14ac:dyDescent="0.3">
      <c r="C755" s="98"/>
      <c r="D755" s="98"/>
      <c r="E755" s="98"/>
      <c r="F755" s="99"/>
      <c r="G755" s="99"/>
      <c r="H755" s="99"/>
    </row>
    <row r="756" spans="3:8" x14ac:dyDescent="0.3">
      <c r="C756" s="98"/>
      <c r="D756" s="98"/>
      <c r="E756" s="98"/>
      <c r="F756" s="99"/>
      <c r="G756" s="99"/>
      <c r="H756" s="99"/>
    </row>
    <row r="757" spans="3:8" x14ac:dyDescent="0.3">
      <c r="C757" s="98"/>
      <c r="D757" s="98"/>
      <c r="E757" s="98"/>
      <c r="F757" s="99"/>
      <c r="G757" s="99"/>
      <c r="H757" s="99"/>
    </row>
    <row r="758" spans="3:8" x14ac:dyDescent="0.3">
      <c r="C758" s="98"/>
      <c r="D758" s="98"/>
      <c r="E758" s="98"/>
      <c r="F758" s="99"/>
      <c r="G758" s="99"/>
      <c r="H758" s="99"/>
    </row>
    <row r="759" spans="3:8" x14ac:dyDescent="0.3">
      <c r="C759" s="98"/>
      <c r="D759" s="98"/>
      <c r="E759" s="98"/>
      <c r="F759" s="99"/>
      <c r="G759" s="99"/>
      <c r="H759" s="99"/>
    </row>
    <row r="760" spans="3:8" x14ac:dyDescent="0.3">
      <c r="C760" s="98"/>
      <c r="D760" s="98"/>
      <c r="E760" s="98"/>
      <c r="F760" s="99"/>
      <c r="G760" s="99"/>
      <c r="H760" s="99"/>
    </row>
    <row r="761" spans="3:8" x14ac:dyDescent="0.3">
      <c r="C761" s="98"/>
      <c r="D761" s="98"/>
      <c r="E761" s="98"/>
      <c r="F761" s="99"/>
      <c r="G761" s="99"/>
      <c r="H761" s="99"/>
    </row>
    <row r="762" spans="3:8" x14ac:dyDescent="0.3">
      <c r="C762" s="98"/>
      <c r="D762" s="98"/>
      <c r="E762" s="98"/>
      <c r="F762" s="99"/>
      <c r="G762" s="99"/>
      <c r="H762" s="99"/>
    </row>
    <row r="763" spans="3:8" x14ac:dyDescent="0.3">
      <c r="C763" s="98"/>
      <c r="D763" s="98"/>
      <c r="E763" s="98"/>
      <c r="F763" s="99"/>
      <c r="G763" s="99"/>
      <c r="H763" s="99"/>
    </row>
    <row r="764" spans="3:8" x14ac:dyDescent="0.3">
      <c r="C764" s="98"/>
      <c r="D764" s="98"/>
      <c r="E764" s="98"/>
      <c r="F764" s="99"/>
      <c r="G764" s="99"/>
      <c r="H764" s="99"/>
    </row>
    <row r="765" spans="3:8" x14ac:dyDescent="0.3">
      <c r="C765" s="98"/>
      <c r="D765" s="98"/>
      <c r="E765" s="98"/>
      <c r="F765" s="99"/>
      <c r="G765" s="99"/>
      <c r="H765" s="99"/>
    </row>
    <row r="766" spans="3:8" x14ac:dyDescent="0.3">
      <c r="C766" s="98"/>
      <c r="D766" s="98"/>
      <c r="E766" s="98"/>
      <c r="F766" s="99"/>
      <c r="G766" s="99"/>
      <c r="H766" s="99"/>
    </row>
    <row r="767" spans="3:8" x14ac:dyDescent="0.3">
      <c r="C767" s="98"/>
      <c r="D767" s="98"/>
      <c r="E767" s="98"/>
      <c r="F767" s="99"/>
      <c r="G767" s="99"/>
      <c r="H767" s="99"/>
    </row>
    <row r="768" spans="3:8" x14ac:dyDescent="0.3">
      <c r="C768" s="98"/>
      <c r="D768" s="98"/>
      <c r="E768" s="98"/>
      <c r="F768" s="99"/>
      <c r="G768" s="99"/>
      <c r="H768" s="99"/>
    </row>
    <row r="769" spans="3:8" x14ac:dyDescent="0.3">
      <c r="C769" s="98"/>
      <c r="D769" s="98"/>
      <c r="E769" s="98"/>
      <c r="F769" s="99"/>
      <c r="G769" s="99"/>
      <c r="H769" s="99"/>
    </row>
    <row r="770" spans="3:8" x14ac:dyDescent="0.3">
      <c r="C770" s="98"/>
      <c r="D770" s="98"/>
      <c r="E770" s="98"/>
      <c r="F770" s="99"/>
      <c r="G770" s="99"/>
      <c r="H770" s="99"/>
    </row>
    <row r="771" spans="3:8" x14ac:dyDescent="0.3">
      <c r="C771" s="98"/>
      <c r="D771" s="98"/>
      <c r="E771" s="98"/>
      <c r="F771" s="99"/>
      <c r="G771" s="99"/>
      <c r="H771" s="99"/>
    </row>
    <row r="772" spans="3:8" x14ac:dyDescent="0.3">
      <c r="C772" s="98"/>
      <c r="D772" s="98"/>
      <c r="E772" s="98"/>
      <c r="F772" s="99"/>
      <c r="G772" s="99"/>
      <c r="H772" s="99"/>
    </row>
    <row r="773" spans="3:8" x14ac:dyDescent="0.3">
      <c r="C773" s="98"/>
      <c r="D773" s="98"/>
      <c r="E773" s="98"/>
      <c r="F773" s="99"/>
      <c r="G773" s="99"/>
      <c r="H773" s="99"/>
    </row>
    <row r="774" spans="3:8" x14ac:dyDescent="0.3">
      <c r="C774" s="98"/>
      <c r="D774" s="98"/>
      <c r="E774" s="98"/>
      <c r="F774" s="99"/>
      <c r="G774" s="99"/>
      <c r="H774" s="99"/>
    </row>
    <row r="775" spans="3:8" x14ac:dyDescent="0.3">
      <c r="C775" s="98"/>
      <c r="D775" s="98"/>
      <c r="E775" s="98"/>
      <c r="F775" s="99"/>
      <c r="G775" s="99"/>
      <c r="H775" s="99"/>
    </row>
    <row r="776" spans="3:8" x14ac:dyDescent="0.3">
      <c r="C776" s="98"/>
      <c r="D776" s="98"/>
      <c r="E776" s="98"/>
      <c r="F776" s="99"/>
      <c r="G776" s="99"/>
      <c r="H776" s="99"/>
    </row>
    <row r="777" spans="3:8" x14ac:dyDescent="0.3">
      <c r="C777" s="98"/>
      <c r="D777" s="98"/>
      <c r="E777" s="98"/>
      <c r="F777" s="99"/>
      <c r="G777" s="99"/>
      <c r="H777" s="99"/>
    </row>
    <row r="778" spans="3:8" x14ac:dyDescent="0.3">
      <c r="C778" s="98"/>
      <c r="D778" s="98"/>
      <c r="E778" s="98"/>
      <c r="F778" s="99"/>
      <c r="G778" s="99"/>
      <c r="H778" s="99"/>
    </row>
    <row r="779" spans="3:8" x14ac:dyDescent="0.3">
      <c r="C779" s="98"/>
      <c r="D779" s="98"/>
      <c r="E779" s="98"/>
      <c r="F779" s="99"/>
      <c r="G779" s="99"/>
      <c r="H779" s="99"/>
    </row>
    <row r="780" spans="3:8" x14ac:dyDescent="0.3">
      <c r="C780" s="98"/>
      <c r="D780" s="98"/>
      <c r="E780" s="98"/>
      <c r="F780" s="99"/>
      <c r="G780" s="99"/>
      <c r="H780" s="99"/>
    </row>
    <row r="781" spans="3:8" x14ac:dyDescent="0.3">
      <c r="C781" s="98"/>
      <c r="D781" s="98"/>
      <c r="E781" s="98"/>
      <c r="F781" s="99"/>
      <c r="G781" s="99"/>
      <c r="H781" s="99"/>
    </row>
    <row r="782" spans="3:8" x14ac:dyDescent="0.3">
      <c r="C782" s="98"/>
      <c r="D782" s="98"/>
      <c r="E782" s="98"/>
      <c r="F782" s="99"/>
      <c r="G782" s="99"/>
      <c r="H782" s="99"/>
    </row>
    <row r="783" spans="3:8" x14ac:dyDescent="0.3">
      <c r="C783" s="98"/>
      <c r="D783" s="98"/>
      <c r="E783" s="98"/>
      <c r="F783" s="99"/>
      <c r="G783" s="99"/>
      <c r="H783" s="99"/>
    </row>
    <row r="784" spans="3:8" x14ac:dyDescent="0.3">
      <c r="C784" s="98"/>
      <c r="D784" s="98"/>
      <c r="E784" s="98"/>
      <c r="F784" s="99"/>
      <c r="G784" s="99"/>
      <c r="H784" s="99"/>
    </row>
    <row r="785" spans="3:8" x14ac:dyDescent="0.3">
      <c r="C785" s="98"/>
      <c r="D785" s="98"/>
      <c r="E785" s="98"/>
      <c r="F785" s="99"/>
      <c r="G785" s="99"/>
      <c r="H785" s="99"/>
    </row>
    <row r="786" spans="3:8" x14ac:dyDescent="0.3">
      <c r="C786" s="98"/>
      <c r="D786" s="98"/>
      <c r="E786" s="98"/>
      <c r="F786" s="99"/>
      <c r="G786" s="99"/>
      <c r="H786" s="99"/>
    </row>
    <row r="787" spans="3:8" x14ac:dyDescent="0.3">
      <c r="C787" s="98"/>
      <c r="D787" s="98"/>
      <c r="E787" s="98"/>
      <c r="F787" s="99"/>
      <c r="G787" s="99"/>
      <c r="H787" s="99"/>
    </row>
    <row r="788" spans="3:8" x14ac:dyDescent="0.3">
      <c r="C788" s="98"/>
      <c r="D788" s="98"/>
      <c r="E788" s="98"/>
      <c r="F788" s="99"/>
      <c r="G788" s="99"/>
      <c r="H788" s="99"/>
    </row>
    <row r="789" spans="3:8" x14ac:dyDescent="0.3">
      <c r="C789" s="98"/>
      <c r="D789" s="98"/>
      <c r="E789" s="98"/>
      <c r="F789" s="99"/>
      <c r="G789" s="99"/>
      <c r="H789" s="99"/>
    </row>
    <row r="790" spans="3:8" x14ac:dyDescent="0.3">
      <c r="C790" s="98"/>
      <c r="D790" s="98"/>
      <c r="E790" s="98"/>
      <c r="F790" s="99"/>
      <c r="G790" s="99"/>
      <c r="H790" s="99"/>
    </row>
    <row r="791" spans="3:8" x14ac:dyDescent="0.3">
      <c r="C791" s="98"/>
      <c r="D791" s="98"/>
      <c r="E791" s="98"/>
      <c r="F791" s="99"/>
      <c r="G791" s="99"/>
      <c r="H791" s="99"/>
    </row>
    <row r="792" spans="3:8" x14ac:dyDescent="0.3">
      <c r="C792" s="98"/>
      <c r="D792" s="98"/>
      <c r="E792" s="98"/>
      <c r="F792" s="99"/>
      <c r="G792" s="99"/>
      <c r="H792" s="99"/>
    </row>
    <row r="793" spans="3:8" x14ac:dyDescent="0.3">
      <c r="C793" s="98"/>
      <c r="D793" s="98"/>
      <c r="E793" s="98"/>
      <c r="F793" s="99"/>
      <c r="G793" s="99"/>
      <c r="H793" s="99"/>
    </row>
    <row r="794" spans="3:8" x14ac:dyDescent="0.3">
      <c r="C794" s="98"/>
      <c r="D794" s="98"/>
      <c r="E794" s="98"/>
      <c r="F794" s="99"/>
      <c r="G794" s="99"/>
      <c r="H794" s="99"/>
    </row>
    <row r="795" spans="3:8" x14ac:dyDescent="0.3">
      <c r="C795" s="98"/>
      <c r="D795" s="98"/>
      <c r="E795" s="98"/>
      <c r="F795" s="99"/>
      <c r="G795" s="99"/>
      <c r="H795" s="99"/>
    </row>
    <row r="796" spans="3:8" x14ac:dyDescent="0.3">
      <c r="C796" s="98"/>
      <c r="D796" s="98"/>
      <c r="E796" s="98"/>
      <c r="F796" s="99"/>
      <c r="G796" s="99"/>
      <c r="H796" s="99"/>
    </row>
    <row r="797" spans="3:8" x14ac:dyDescent="0.3">
      <c r="C797" s="98"/>
      <c r="D797" s="98"/>
      <c r="E797" s="98"/>
      <c r="F797" s="99"/>
      <c r="G797" s="99"/>
      <c r="H797" s="99"/>
    </row>
    <row r="798" spans="3:8" x14ac:dyDescent="0.3">
      <c r="C798" s="98"/>
      <c r="D798" s="98"/>
      <c r="E798" s="98"/>
      <c r="F798" s="99"/>
      <c r="G798" s="99"/>
      <c r="H798" s="99"/>
    </row>
    <row r="799" spans="3:8" x14ac:dyDescent="0.3">
      <c r="C799" s="98"/>
      <c r="D799" s="98"/>
      <c r="E799" s="98"/>
      <c r="F799" s="99"/>
      <c r="G799" s="99"/>
      <c r="H799" s="99"/>
    </row>
    <row r="800" spans="3:8" x14ac:dyDescent="0.3">
      <c r="C800" s="98"/>
      <c r="D800" s="98"/>
      <c r="E800" s="98"/>
      <c r="F800" s="99"/>
      <c r="G800" s="99"/>
      <c r="H800" s="99"/>
    </row>
    <row r="801" spans="3:8" x14ac:dyDescent="0.3">
      <c r="C801" s="98"/>
      <c r="D801" s="98"/>
      <c r="E801" s="98"/>
      <c r="F801" s="99"/>
      <c r="G801" s="99"/>
      <c r="H801" s="99"/>
    </row>
    <row r="802" spans="3:8" x14ac:dyDescent="0.3">
      <c r="C802" s="98"/>
      <c r="D802" s="98"/>
      <c r="E802" s="98"/>
      <c r="F802" s="99"/>
      <c r="G802" s="99"/>
      <c r="H802" s="99"/>
    </row>
    <row r="803" spans="3:8" x14ac:dyDescent="0.3">
      <c r="C803" s="98"/>
      <c r="D803" s="98"/>
      <c r="E803" s="98"/>
      <c r="F803" s="99"/>
      <c r="G803" s="99"/>
      <c r="H803" s="99"/>
    </row>
    <row r="804" spans="3:8" x14ac:dyDescent="0.3">
      <c r="C804" s="98"/>
      <c r="D804" s="98"/>
      <c r="E804" s="98"/>
      <c r="F804" s="99"/>
      <c r="G804" s="99"/>
      <c r="H804" s="99"/>
    </row>
    <row r="805" spans="3:8" x14ac:dyDescent="0.3">
      <c r="C805" s="98"/>
      <c r="D805" s="98"/>
      <c r="E805" s="98"/>
      <c r="F805" s="99"/>
      <c r="G805" s="99"/>
      <c r="H805" s="99"/>
    </row>
    <row r="806" spans="3:8" x14ac:dyDescent="0.3">
      <c r="C806" s="98"/>
      <c r="D806" s="98"/>
      <c r="E806" s="98"/>
      <c r="F806" s="99"/>
      <c r="G806" s="99"/>
      <c r="H806" s="99"/>
    </row>
    <row r="807" spans="3:8" x14ac:dyDescent="0.3">
      <c r="C807" s="98"/>
      <c r="D807" s="98"/>
      <c r="E807" s="98"/>
      <c r="F807" s="99"/>
      <c r="G807" s="99"/>
      <c r="H807" s="99"/>
    </row>
    <row r="808" spans="3:8" x14ac:dyDescent="0.3">
      <c r="C808" s="98"/>
      <c r="D808" s="98"/>
      <c r="E808" s="98"/>
      <c r="F808" s="99"/>
      <c r="G808" s="99"/>
      <c r="H808" s="99"/>
    </row>
    <row r="809" spans="3:8" x14ac:dyDescent="0.3">
      <c r="C809" s="98"/>
      <c r="D809" s="98"/>
      <c r="E809" s="98"/>
      <c r="F809" s="99"/>
      <c r="G809" s="99"/>
      <c r="H809" s="99"/>
    </row>
    <row r="810" spans="3:8" x14ac:dyDescent="0.3">
      <c r="C810" s="98"/>
      <c r="D810" s="98"/>
      <c r="E810" s="98"/>
      <c r="F810" s="99"/>
      <c r="G810" s="99"/>
      <c r="H810" s="99"/>
    </row>
    <row r="811" spans="3:8" x14ac:dyDescent="0.3">
      <c r="C811" s="98"/>
      <c r="D811" s="98"/>
      <c r="E811" s="98"/>
      <c r="F811" s="99"/>
      <c r="G811" s="99"/>
      <c r="H811" s="99"/>
    </row>
    <row r="812" spans="3:8" x14ac:dyDescent="0.3">
      <c r="C812" s="98"/>
      <c r="D812" s="98"/>
      <c r="E812" s="98"/>
      <c r="F812" s="99"/>
      <c r="G812" s="99"/>
      <c r="H812" s="99"/>
    </row>
    <row r="813" spans="3:8" x14ac:dyDescent="0.3">
      <c r="C813" s="98"/>
      <c r="D813" s="98"/>
      <c r="E813" s="98"/>
      <c r="F813" s="99"/>
      <c r="G813" s="99"/>
      <c r="H813" s="99"/>
    </row>
    <row r="814" spans="3:8" x14ac:dyDescent="0.3">
      <c r="C814" s="98"/>
      <c r="D814" s="98"/>
      <c r="E814" s="98"/>
      <c r="F814" s="99"/>
      <c r="G814" s="99"/>
      <c r="H814" s="99"/>
    </row>
    <row r="815" spans="3:8" x14ac:dyDescent="0.3">
      <c r="C815" s="98"/>
      <c r="D815" s="98"/>
      <c r="E815" s="98"/>
      <c r="F815" s="99"/>
      <c r="G815" s="99"/>
      <c r="H815" s="99"/>
    </row>
    <row r="816" spans="3:8" x14ac:dyDescent="0.3">
      <c r="C816" s="98"/>
      <c r="D816" s="98"/>
      <c r="E816" s="98"/>
      <c r="F816" s="99"/>
      <c r="G816" s="99"/>
      <c r="H816" s="99"/>
    </row>
    <row r="817" spans="3:8" x14ac:dyDescent="0.3">
      <c r="C817" s="98"/>
      <c r="D817" s="98"/>
      <c r="E817" s="98"/>
      <c r="F817" s="99"/>
      <c r="G817" s="99"/>
      <c r="H817" s="99"/>
    </row>
    <row r="818" spans="3:8" x14ac:dyDescent="0.3">
      <c r="C818" s="98"/>
      <c r="D818" s="98"/>
      <c r="E818" s="98"/>
      <c r="F818" s="99"/>
      <c r="G818" s="99"/>
      <c r="H818" s="99"/>
    </row>
    <row r="819" spans="3:8" x14ac:dyDescent="0.3">
      <c r="C819" s="98"/>
      <c r="D819" s="98"/>
      <c r="E819" s="98"/>
      <c r="F819" s="99"/>
      <c r="G819" s="99"/>
      <c r="H819" s="99"/>
    </row>
    <row r="820" spans="3:8" x14ac:dyDescent="0.3">
      <c r="C820" s="98"/>
      <c r="D820" s="98"/>
      <c r="E820" s="98"/>
      <c r="F820" s="99"/>
      <c r="G820" s="99"/>
      <c r="H820" s="99"/>
    </row>
    <row r="821" spans="3:8" x14ac:dyDescent="0.3">
      <c r="C821" s="98"/>
      <c r="D821" s="98"/>
      <c r="E821" s="98"/>
      <c r="F821" s="99"/>
      <c r="G821" s="99"/>
      <c r="H821" s="99"/>
    </row>
    <row r="822" spans="3:8" x14ac:dyDescent="0.3">
      <c r="C822" s="98"/>
      <c r="D822" s="98"/>
      <c r="E822" s="98"/>
      <c r="F822" s="99"/>
      <c r="G822" s="99"/>
      <c r="H822" s="99"/>
    </row>
    <row r="823" spans="3:8" x14ac:dyDescent="0.3">
      <c r="C823" s="98"/>
      <c r="D823" s="98"/>
      <c r="E823" s="98"/>
      <c r="F823" s="99"/>
      <c r="G823" s="99"/>
      <c r="H823" s="99"/>
    </row>
    <row r="824" spans="3:8" x14ac:dyDescent="0.3">
      <c r="C824" s="98"/>
      <c r="D824" s="98"/>
      <c r="E824" s="98"/>
      <c r="F824" s="99"/>
      <c r="G824" s="99"/>
      <c r="H824" s="99"/>
    </row>
    <row r="825" spans="3:8" x14ac:dyDescent="0.3">
      <c r="C825" s="98"/>
      <c r="D825" s="98"/>
      <c r="E825" s="98"/>
      <c r="F825" s="99"/>
      <c r="G825" s="99"/>
      <c r="H825" s="99"/>
    </row>
    <row r="826" spans="3:8" x14ac:dyDescent="0.3">
      <c r="C826" s="98"/>
      <c r="D826" s="98"/>
      <c r="E826" s="98"/>
      <c r="F826" s="99"/>
      <c r="G826" s="99"/>
      <c r="H826" s="99"/>
    </row>
    <row r="827" spans="3:8" x14ac:dyDescent="0.3">
      <c r="C827" s="98"/>
      <c r="D827" s="98"/>
      <c r="E827" s="98"/>
      <c r="F827" s="99"/>
      <c r="G827" s="99"/>
      <c r="H827" s="99"/>
    </row>
    <row r="828" spans="3:8" x14ac:dyDescent="0.3">
      <c r="C828" s="98"/>
      <c r="D828" s="98"/>
      <c r="E828" s="98"/>
      <c r="F828" s="99"/>
      <c r="G828" s="99"/>
      <c r="H828" s="99"/>
    </row>
    <row r="829" spans="3:8" x14ac:dyDescent="0.3">
      <c r="C829" s="98"/>
      <c r="D829" s="98"/>
      <c r="E829" s="98"/>
      <c r="F829" s="99"/>
      <c r="G829" s="99"/>
      <c r="H829" s="99"/>
    </row>
    <row r="830" spans="3:8" x14ac:dyDescent="0.3">
      <c r="C830" s="98"/>
      <c r="D830" s="98"/>
      <c r="E830" s="98"/>
      <c r="F830" s="99"/>
      <c r="G830" s="99"/>
      <c r="H830" s="99"/>
    </row>
    <row r="831" spans="3:8" x14ac:dyDescent="0.3">
      <c r="C831" s="98"/>
      <c r="D831" s="98"/>
      <c r="E831" s="98"/>
      <c r="F831" s="99"/>
      <c r="G831" s="99"/>
      <c r="H831" s="99"/>
    </row>
    <row r="832" spans="3:8" x14ac:dyDescent="0.3">
      <c r="C832" s="98"/>
      <c r="D832" s="98"/>
      <c r="E832" s="98"/>
      <c r="F832" s="99"/>
      <c r="G832" s="99"/>
      <c r="H832" s="99"/>
    </row>
    <row r="833" spans="3:8" x14ac:dyDescent="0.3">
      <c r="C833" s="98"/>
      <c r="D833" s="98"/>
      <c r="E833" s="98"/>
      <c r="F833" s="99"/>
      <c r="G833" s="99"/>
      <c r="H833" s="99"/>
    </row>
    <row r="834" spans="3:8" x14ac:dyDescent="0.3">
      <c r="C834" s="98"/>
      <c r="D834" s="98"/>
      <c r="E834" s="98"/>
      <c r="F834" s="99"/>
      <c r="G834" s="99"/>
      <c r="H834" s="99"/>
    </row>
    <row r="835" spans="3:8" x14ac:dyDescent="0.3">
      <c r="C835" s="98"/>
      <c r="D835" s="98"/>
      <c r="E835" s="98"/>
      <c r="F835" s="99"/>
      <c r="G835" s="99"/>
      <c r="H835" s="99"/>
    </row>
    <row r="836" spans="3:8" x14ac:dyDescent="0.3">
      <c r="C836" s="98"/>
      <c r="D836" s="98"/>
      <c r="E836" s="98"/>
      <c r="F836" s="99"/>
      <c r="G836" s="99"/>
      <c r="H836" s="99"/>
    </row>
    <row r="837" spans="3:8" x14ac:dyDescent="0.3">
      <c r="C837" s="98"/>
      <c r="D837" s="98"/>
      <c r="E837" s="98"/>
      <c r="F837" s="99"/>
      <c r="G837" s="99"/>
      <c r="H837" s="99"/>
    </row>
    <row r="838" spans="3:8" x14ac:dyDescent="0.3">
      <c r="C838" s="98"/>
      <c r="D838" s="98"/>
      <c r="E838" s="98"/>
      <c r="F838" s="99"/>
      <c r="G838" s="99"/>
      <c r="H838" s="99"/>
    </row>
    <row r="839" spans="3:8" x14ac:dyDescent="0.3">
      <c r="C839" s="98"/>
      <c r="D839" s="98"/>
      <c r="E839" s="98"/>
      <c r="F839" s="99"/>
      <c r="G839" s="99"/>
      <c r="H839" s="99"/>
    </row>
    <row r="840" spans="3:8" x14ac:dyDescent="0.3">
      <c r="C840" s="98"/>
      <c r="D840" s="98"/>
      <c r="E840" s="98"/>
      <c r="F840" s="99"/>
      <c r="G840" s="99"/>
      <c r="H840" s="99"/>
    </row>
    <row r="841" spans="3:8" x14ac:dyDescent="0.3">
      <c r="C841" s="98"/>
      <c r="D841" s="98"/>
      <c r="E841" s="98"/>
      <c r="F841" s="99"/>
      <c r="G841" s="99"/>
      <c r="H841" s="99"/>
    </row>
    <row r="842" spans="3:8" x14ac:dyDescent="0.3">
      <c r="C842" s="98"/>
      <c r="D842" s="98"/>
      <c r="E842" s="98"/>
      <c r="F842" s="99"/>
      <c r="G842" s="99"/>
      <c r="H842" s="99"/>
    </row>
    <row r="843" spans="3:8" x14ac:dyDescent="0.3">
      <c r="C843" s="98"/>
      <c r="D843" s="98"/>
      <c r="E843" s="98"/>
      <c r="F843" s="99"/>
      <c r="G843" s="99"/>
      <c r="H843" s="99"/>
    </row>
    <row r="844" spans="3:8" x14ac:dyDescent="0.3">
      <c r="C844" s="98"/>
      <c r="D844" s="98"/>
      <c r="E844" s="98"/>
      <c r="F844" s="99"/>
      <c r="G844" s="99"/>
      <c r="H844" s="99"/>
    </row>
    <row r="845" spans="3:8" x14ac:dyDescent="0.3">
      <c r="C845" s="98"/>
      <c r="D845" s="98"/>
      <c r="E845" s="98"/>
      <c r="F845" s="99"/>
      <c r="G845" s="99"/>
      <c r="H845" s="99"/>
    </row>
    <row r="846" spans="3:8" x14ac:dyDescent="0.3">
      <c r="C846" s="98"/>
      <c r="D846" s="98"/>
      <c r="E846" s="98"/>
      <c r="F846" s="99"/>
      <c r="G846" s="99"/>
      <c r="H846" s="99"/>
    </row>
    <row r="847" spans="3:8" x14ac:dyDescent="0.3">
      <c r="D847" s="98"/>
    </row>
    <row r="848" spans="3:8" x14ac:dyDescent="0.3">
      <c r="D848" s="98"/>
    </row>
    <row r="849" spans="4:4" x14ac:dyDescent="0.3">
      <c r="D849" s="98"/>
    </row>
    <row r="850" spans="4:4" x14ac:dyDescent="0.3">
      <c r="D850" s="98"/>
    </row>
    <row r="851" spans="4:4" x14ac:dyDescent="0.3">
      <c r="D851" s="98"/>
    </row>
    <row r="852" spans="4:4" x14ac:dyDescent="0.3">
      <c r="D852" s="98"/>
    </row>
    <row r="853" spans="4:4" x14ac:dyDescent="0.3">
      <c r="D853" s="98"/>
    </row>
    <row r="854" spans="4:4" x14ac:dyDescent="0.3">
      <c r="D854" s="98"/>
    </row>
    <row r="855" spans="4:4" x14ac:dyDescent="0.3">
      <c r="D855" s="98"/>
    </row>
    <row r="856" spans="4:4" x14ac:dyDescent="0.3">
      <c r="D856" s="98"/>
    </row>
    <row r="857" spans="4:4" x14ac:dyDescent="0.3">
      <c r="D857" s="98"/>
    </row>
    <row r="858" spans="4:4" x14ac:dyDescent="0.3">
      <c r="D858" s="98"/>
    </row>
    <row r="859" spans="4:4" x14ac:dyDescent="0.3">
      <c r="D859" s="98"/>
    </row>
    <row r="860" spans="4:4" x14ac:dyDescent="0.3">
      <c r="D860" s="98"/>
    </row>
    <row r="861" spans="4:4" x14ac:dyDescent="0.3">
      <c r="D861" s="98"/>
    </row>
    <row r="862" spans="4:4" x14ac:dyDescent="0.3">
      <c r="D862" s="98"/>
    </row>
    <row r="863" spans="4:4" x14ac:dyDescent="0.3">
      <c r="D863" s="98"/>
    </row>
    <row r="864" spans="4:4" x14ac:dyDescent="0.3">
      <c r="D864" s="98"/>
    </row>
    <row r="865" spans="4:4" x14ac:dyDescent="0.3">
      <c r="D865" s="98"/>
    </row>
    <row r="866" spans="4:4" x14ac:dyDescent="0.3">
      <c r="D866" s="98"/>
    </row>
    <row r="867" spans="4:4" x14ac:dyDescent="0.3">
      <c r="D867" s="98"/>
    </row>
    <row r="868" spans="4:4" x14ac:dyDescent="0.3">
      <c r="D868" s="98"/>
    </row>
    <row r="869" spans="4:4" x14ac:dyDescent="0.3">
      <c r="D869" s="98"/>
    </row>
    <row r="870" spans="4:4" x14ac:dyDescent="0.3">
      <c r="D870" s="98"/>
    </row>
    <row r="871" spans="4:4" x14ac:dyDescent="0.3">
      <c r="D871" s="98"/>
    </row>
    <row r="872" spans="4:4" x14ac:dyDescent="0.3">
      <c r="D872" s="98"/>
    </row>
    <row r="873" spans="4:4" x14ac:dyDescent="0.3">
      <c r="D873" s="98"/>
    </row>
    <row r="874" spans="4:4" x14ac:dyDescent="0.3">
      <c r="D874" s="98"/>
    </row>
    <row r="875" spans="4:4" x14ac:dyDescent="0.3">
      <c r="D875" s="98"/>
    </row>
    <row r="876" spans="4:4" x14ac:dyDescent="0.3">
      <c r="D876" s="98"/>
    </row>
    <row r="877" spans="4:4" x14ac:dyDescent="0.3">
      <c r="D877" s="98"/>
    </row>
    <row r="878" spans="4:4" x14ac:dyDescent="0.3">
      <c r="D878" s="98"/>
    </row>
    <row r="879" spans="4:4" x14ac:dyDescent="0.3">
      <c r="D879" s="98"/>
    </row>
    <row r="880" spans="4:4" x14ac:dyDescent="0.3">
      <c r="D880" s="98"/>
    </row>
    <row r="881" spans="4:4" x14ac:dyDescent="0.3">
      <c r="D881" s="98"/>
    </row>
    <row r="882" spans="4:4" x14ac:dyDescent="0.3">
      <c r="D882" s="98"/>
    </row>
    <row r="883" spans="4:4" x14ac:dyDescent="0.3">
      <c r="D883" s="98"/>
    </row>
    <row r="884" spans="4:4" x14ac:dyDescent="0.3">
      <c r="D884" s="98"/>
    </row>
    <row r="885" spans="4:4" x14ac:dyDescent="0.3">
      <c r="D885" s="98"/>
    </row>
    <row r="886" spans="4:4" x14ac:dyDescent="0.3">
      <c r="D886" s="98"/>
    </row>
    <row r="887" spans="4:4" x14ac:dyDescent="0.3">
      <c r="D887" s="98"/>
    </row>
    <row r="888" spans="4:4" x14ac:dyDescent="0.3">
      <c r="D888" s="98"/>
    </row>
    <row r="889" spans="4:4" x14ac:dyDescent="0.3">
      <c r="D889" s="98"/>
    </row>
    <row r="890" spans="4:4" x14ac:dyDescent="0.3">
      <c r="D890" s="98"/>
    </row>
    <row r="891" spans="4:4" x14ac:dyDescent="0.3">
      <c r="D891" s="98"/>
    </row>
    <row r="892" spans="4:4" x14ac:dyDescent="0.3">
      <c r="D892" s="98"/>
    </row>
    <row r="893" spans="4:4" x14ac:dyDescent="0.3">
      <c r="D893" s="98"/>
    </row>
    <row r="894" spans="4:4" x14ac:dyDescent="0.3">
      <c r="D894" s="98"/>
    </row>
    <row r="895" spans="4:4" x14ac:dyDescent="0.3">
      <c r="D895" s="98"/>
    </row>
    <row r="896" spans="4:4" x14ac:dyDescent="0.3">
      <c r="D896" s="98"/>
    </row>
    <row r="897" spans="4:4" x14ac:dyDescent="0.3">
      <c r="D897" s="98"/>
    </row>
    <row r="898" spans="4:4" x14ac:dyDescent="0.3">
      <c r="D898" s="98"/>
    </row>
    <row r="899" spans="4:4" x14ac:dyDescent="0.3">
      <c r="D899" s="98"/>
    </row>
    <row r="900" spans="4:4" x14ac:dyDescent="0.3">
      <c r="D900" s="98"/>
    </row>
    <row r="901" spans="4:4" x14ac:dyDescent="0.3">
      <c r="D901" s="98"/>
    </row>
    <row r="902" spans="4:4" x14ac:dyDescent="0.3">
      <c r="D902" s="98"/>
    </row>
    <row r="903" spans="4:4" x14ac:dyDescent="0.3">
      <c r="D903" s="98"/>
    </row>
    <row r="904" spans="4:4" x14ac:dyDescent="0.3">
      <c r="D904" s="98"/>
    </row>
    <row r="905" spans="4:4" x14ac:dyDescent="0.3">
      <c r="D905" s="98"/>
    </row>
    <row r="906" spans="4:4" x14ac:dyDescent="0.3">
      <c r="D906" s="98"/>
    </row>
    <row r="907" spans="4:4" x14ac:dyDescent="0.3">
      <c r="D907" s="98"/>
    </row>
    <row r="908" spans="4:4" x14ac:dyDescent="0.3">
      <c r="D908" s="98"/>
    </row>
    <row r="909" spans="4:4" x14ac:dyDescent="0.3">
      <c r="D909" s="98"/>
    </row>
    <row r="910" spans="4:4" x14ac:dyDescent="0.3">
      <c r="D910" s="98"/>
    </row>
    <row r="911" spans="4:4" x14ac:dyDescent="0.3">
      <c r="D911" s="98"/>
    </row>
    <row r="912" spans="4:4" x14ac:dyDescent="0.3">
      <c r="D912" s="98"/>
    </row>
    <row r="913" spans="4:4" x14ac:dyDescent="0.3">
      <c r="D913" s="98"/>
    </row>
    <row r="914" spans="4:4" x14ac:dyDescent="0.3">
      <c r="D914" s="98"/>
    </row>
    <row r="915" spans="4:4" x14ac:dyDescent="0.3">
      <c r="D915" s="98"/>
    </row>
    <row r="916" spans="4:4" x14ac:dyDescent="0.3">
      <c r="D916" s="98"/>
    </row>
    <row r="917" spans="4:4" x14ac:dyDescent="0.3">
      <c r="D917" s="98"/>
    </row>
    <row r="918" spans="4:4" x14ac:dyDescent="0.3">
      <c r="D918" s="98"/>
    </row>
    <row r="919" spans="4:4" x14ac:dyDescent="0.3">
      <c r="D919" s="98"/>
    </row>
    <row r="920" spans="4:4" x14ac:dyDescent="0.3">
      <c r="D920" s="98"/>
    </row>
    <row r="921" spans="4:4" x14ac:dyDescent="0.3">
      <c r="D921" s="98"/>
    </row>
    <row r="922" spans="4:4" x14ac:dyDescent="0.3">
      <c r="D922" s="98"/>
    </row>
    <row r="923" spans="4:4" x14ac:dyDescent="0.3">
      <c r="D923" s="98"/>
    </row>
    <row r="924" spans="4:4" x14ac:dyDescent="0.3">
      <c r="D924" s="98"/>
    </row>
    <row r="925" spans="4:4" x14ac:dyDescent="0.3">
      <c r="D925" s="98"/>
    </row>
    <row r="926" spans="4:4" x14ac:dyDescent="0.3">
      <c r="D926" s="98"/>
    </row>
    <row r="927" spans="4:4" x14ac:dyDescent="0.3">
      <c r="D927" s="98"/>
    </row>
    <row r="928" spans="4:4" x14ac:dyDescent="0.3">
      <c r="D928" s="98"/>
    </row>
    <row r="929" spans="4:4" x14ac:dyDescent="0.3">
      <c r="D929" s="98"/>
    </row>
    <row r="930" spans="4:4" x14ac:dyDescent="0.3">
      <c r="D930" s="98"/>
    </row>
    <row r="931" spans="4:4" x14ac:dyDescent="0.3">
      <c r="D931" s="98"/>
    </row>
    <row r="932" spans="4:4" x14ac:dyDescent="0.3">
      <c r="D932" s="98"/>
    </row>
    <row r="933" spans="4:4" x14ac:dyDescent="0.3">
      <c r="D933" s="98"/>
    </row>
    <row r="934" spans="4:4" x14ac:dyDescent="0.3">
      <c r="D934" s="98"/>
    </row>
    <row r="935" spans="4:4" x14ac:dyDescent="0.3">
      <c r="D935" s="98"/>
    </row>
    <row r="936" spans="4:4" x14ac:dyDescent="0.3">
      <c r="D936" s="98"/>
    </row>
    <row r="937" spans="4:4" x14ac:dyDescent="0.3">
      <c r="D937" s="98"/>
    </row>
    <row r="938" spans="4:4" x14ac:dyDescent="0.3">
      <c r="D938" s="98"/>
    </row>
    <row r="939" spans="4:4" x14ac:dyDescent="0.3">
      <c r="D939" s="98"/>
    </row>
    <row r="940" spans="4:4" x14ac:dyDescent="0.3">
      <c r="D940" s="98"/>
    </row>
    <row r="941" spans="4:4" x14ac:dyDescent="0.3">
      <c r="D941" s="98"/>
    </row>
    <row r="942" spans="4:4" x14ac:dyDescent="0.3">
      <c r="D942" s="98"/>
    </row>
    <row r="943" spans="4:4" x14ac:dyDescent="0.3">
      <c r="D943" s="98"/>
    </row>
    <row r="944" spans="4:4" x14ac:dyDescent="0.3">
      <c r="D944" s="98"/>
    </row>
    <row r="945" spans="4:4" x14ac:dyDescent="0.3">
      <c r="D945" s="98"/>
    </row>
    <row r="946" spans="4:4" x14ac:dyDescent="0.3">
      <c r="D946" s="98"/>
    </row>
    <row r="947" spans="4:4" x14ac:dyDescent="0.3">
      <c r="D947" s="98"/>
    </row>
    <row r="948" spans="4:4" x14ac:dyDescent="0.3">
      <c r="D948" s="98"/>
    </row>
    <row r="949" spans="4:4" x14ac:dyDescent="0.3">
      <c r="D949" s="98"/>
    </row>
    <row r="950" spans="4:4" x14ac:dyDescent="0.3">
      <c r="D950" s="98"/>
    </row>
    <row r="951" spans="4:4" x14ac:dyDescent="0.3">
      <c r="D951" s="98"/>
    </row>
    <row r="952" spans="4:4" x14ac:dyDescent="0.3">
      <c r="D952" s="98"/>
    </row>
    <row r="953" spans="4:4" x14ac:dyDescent="0.3">
      <c r="D953" s="98"/>
    </row>
    <row r="954" spans="4:4" x14ac:dyDescent="0.3">
      <c r="D954" s="98"/>
    </row>
    <row r="955" spans="4:4" x14ac:dyDescent="0.3">
      <c r="D955" s="98"/>
    </row>
    <row r="956" spans="4:4" x14ac:dyDescent="0.3">
      <c r="D956" s="98"/>
    </row>
    <row r="957" spans="4:4" x14ac:dyDescent="0.3">
      <c r="D957" s="98"/>
    </row>
    <row r="958" spans="4:4" x14ac:dyDescent="0.3">
      <c r="D958" s="98"/>
    </row>
    <row r="959" spans="4:4" x14ac:dyDescent="0.3">
      <c r="D959" s="98"/>
    </row>
    <row r="960" spans="4:4" x14ac:dyDescent="0.3">
      <c r="D960" s="98"/>
    </row>
    <row r="961" spans="4:4" x14ac:dyDescent="0.3">
      <c r="D961" s="98"/>
    </row>
    <row r="962" spans="4:4" x14ac:dyDescent="0.3">
      <c r="D962" s="98"/>
    </row>
    <row r="963" spans="4:4" x14ac:dyDescent="0.3">
      <c r="D963" s="98"/>
    </row>
    <row r="964" spans="4:4" x14ac:dyDescent="0.3">
      <c r="D964" s="98"/>
    </row>
    <row r="965" spans="4:4" x14ac:dyDescent="0.3">
      <c r="D965" s="98"/>
    </row>
    <row r="966" spans="4:4" x14ac:dyDescent="0.3">
      <c r="D966" s="98"/>
    </row>
    <row r="967" spans="4:4" x14ac:dyDescent="0.3">
      <c r="D967" s="98"/>
    </row>
    <row r="968" spans="4:4" x14ac:dyDescent="0.3">
      <c r="D968" s="98"/>
    </row>
    <row r="969" spans="4:4" x14ac:dyDescent="0.3">
      <c r="D969" s="98"/>
    </row>
    <row r="970" spans="4:4" x14ac:dyDescent="0.3">
      <c r="D970" s="98"/>
    </row>
    <row r="971" spans="4:4" x14ac:dyDescent="0.3">
      <c r="D971" s="98"/>
    </row>
    <row r="972" spans="4:4" x14ac:dyDescent="0.3">
      <c r="D972" s="98"/>
    </row>
    <row r="973" spans="4:4" x14ac:dyDescent="0.3">
      <c r="D973" s="98"/>
    </row>
    <row r="974" spans="4:4" x14ac:dyDescent="0.3">
      <c r="D974" s="98"/>
    </row>
    <row r="975" spans="4:4" x14ac:dyDescent="0.3">
      <c r="D975" s="98"/>
    </row>
    <row r="976" spans="4:4" x14ac:dyDescent="0.3">
      <c r="D976" s="98"/>
    </row>
    <row r="977" spans="4:4" x14ac:dyDescent="0.3">
      <c r="D977" s="98"/>
    </row>
    <row r="978" spans="4:4" x14ac:dyDescent="0.3">
      <c r="D978" s="98"/>
    </row>
    <row r="979" spans="4:4" x14ac:dyDescent="0.3">
      <c r="D979" s="98"/>
    </row>
    <row r="980" spans="4:4" x14ac:dyDescent="0.3">
      <c r="D980" s="98"/>
    </row>
    <row r="981" spans="4:4" x14ac:dyDescent="0.3">
      <c r="D981" s="98"/>
    </row>
    <row r="982" spans="4:4" x14ac:dyDescent="0.3">
      <c r="D982" s="98"/>
    </row>
    <row r="983" spans="4:4" x14ac:dyDescent="0.3">
      <c r="D983" s="98"/>
    </row>
    <row r="984" spans="4:4" x14ac:dyDescent="0.3">
      <c r="D984" s="98"/>
    </row>
    <row r="985" spans="4:4" x14ac:dyDescent="0.3">
      <c r="D985" s="98"/>
    </row>
    <row r="986" spans="4:4" x14ac:dyDescent="0.3">
      <c r="D986" s="98"/>
    </row>
    <row r="987" spans="4:4" x14ac:dyDescent="0.3">
      <c r="D987" s="98"/>
    </row>
    <row r="988" spans="4:4" x14ac:dyDescent="0.3">
      <c r="D988" s="98"/>
    </row>
    <row r="989" spans="4:4" x14ac:dyDescent="0.3">
      <c r="D989" s="98"/>
    </row>
    <row r="990" spans="4:4" x14ac:dyDescent="0.3">
      <c r="D990" s="98"/>
    </row>
    <row r="991" spans="4:4" x14ac:dyDescent="0.3">
      <c r="D991" s="98"/>
    </row>
    <row r="992" spans="4:4" x14ac:dyDescent="0.3">
      <c r="D992" s="98"/>
    </row>
    <row r="993" spans="4:4" x14ac:dyDescent="0.3">
      <c r="D993" s="98"/>
    </row>
    <row r="994" spans="4:4" x14ac:dyDescent="0.3">
      <c r="D994" s="98"/>
    </row>
    <row r="995" spans="4:4" x14ac:dyDescent="0.3">
      <c r="D995" s="98"/>
    </row>
    <row r="996" spans="4:4" x14ac:dyDescent="0.3">
      <c r="D996" s="98"/>
    </row>
    <row r="997" spans="4:4" x14ac:dyDescent="0.3">
      <c r="D997" s="98"/>
    </row>
    <row r="998" spans="4:4" x14ac:dyDescent="0.3">
      <c r="D998" s="98"/>
    </row>
    <row r="999" spans="4:4" x14ac:dyDescent="0.3">
      <c r="D999" s="98"/>
    </row>
    <row r="1000" spans="4:4" x14ac:dyDescent="0.3">
      <c r="D1000" s="98"/>
    </row>
    <row r="1001" spans="4:4" x14ac:dyDescent="0.3">
      <c r="D1001" s="98"/>
    </row>
    <row r="1002" spans="4:4" x14ac:dyDescent="0.3">
      <c r="D1002" s="98"/>
    </row>
    <row r="1003" spans="4:4" x14ac:dyDescent="0.3">
      <c r="D1003" s="98"/>
    </row>
    <row r="1004" spans="4:4" x14ac:dyDescent="0.3">
      <c r="D1004" s="98"/>
    </row>
    <row r="1005" spans="4:4" x14ac:dyDescent="0.3">
      <c r="D1005" s="98"/>
    </row>
    <row r="1006" spans="4:4" x14ac:dyDescent="0.3">
      <c r="D1006" s="98"/>
    </row>
    <row r="1007" spans="4:4" x14ac:dyDescent="0.3">
      <c r="D1007" s="98"/>
    </row>
    <row r="1008" spans="4:4" x14ac:dyDescent="0.3">
      <c r="D1008" s="98"/>
    </row>
    <row r="1009" spans="4:4" x14ac:dyDescent="0.3">
      <c r="D1009" s="98"/>
    </row>
    <row r="1010" spans="4:4" x14ac:dyDescent="0.3">
      <c r="D1010" s="98"/>
    </row>
    <row r="1011" spans="4:4" x14ac:dyDescent="0.3">
      <c r="D1011" s="98"/>
    </row>
    <row r="1012" spans="4:4" x14ac:dyDescent="0.3">
      <c r="D1012" s="98"/>
    </row>
    <row r="1013" spans="4:4" x14ac:dyDescent="0.3">
      <c r="D1013" s="98"/>
    </row>
    <row r="1014" spans="4:4" x14ac:dyDescent="0.3">
      <c r="D1014" s="98"/>
    </row>
    <row r="1015" spans="4:4" x14ac:dyDescent="0.3">
      <c r="D1015" s="98"/>
    </row>
    <row r="1016" spans="4:4" x14ac:dyDescent="0.3">
      <c r="D1016" s="98"/>
    </row>
    <row r="1017" spans="4:4" x14ac:dyDescent="0.3">
      <c r="D1017" s="98"/>
    </row>
    <row r="1018" spans="4:4" x14ac:dyDescent="0.3">
      <c r="D1018" s="98"/>
    </row>
    <row r="1019" spans="4:4" x14ac:dyDescent="0.3">
      <c r="D1019" s="98"/>
    </row>
    <row r="1020" spans="4:4" x14ac:dyDescent="0.3">
      <c r="D1020" s="98"/>
    </row>
    <row r="1021" spans="4:4" x14ac:dyDescent="0.3">
      <c r="D1021" s="98"/>
    </row>
    <row r="1022" spans="4:4" x14ac:dyDescent="0.3">
      <c r="D1022" s="98"/>
    </row>
    <row r="1023" spans="4:4" x14ac:dyDescent="0.3">
      <c r="D1023" s="98"/>
    </row>
    <row r="1024" spans="4:4" x14ac:dyDescent="0.3">
      <c r="D1024" s="98"/>
    </row>
    <row r="1025" spans="4:4" x14ac:dyDescent="0.3">
      <c r="D1025" s="98"/>
    </row>
    <row r="1026" spans="4:4" x14ac:dyDescent="0.3">
      <c r="D1026" s="98"/>
    </row>
    <row r="1027" spans="4:4" x14ac:dyDescent="0.3">
      <c r="D1027" s="98"/>
    </row>
    <row r="1028" spans="4:4" x14ac:dyDescent="0.3">
      <c r="D1028" s="98"/>
    </row>
    <row r="1029" spans="4:4" x14ac:dyDescent="0.3">
      <c r="D1029" s="98"/>
    </row>
    <row r="1030" spans="4:4" x14ac:dyDescent="0.3">
      <c r="D1030" s="98"/>
    </row>
    <row r="1031" spans="4:4" x14ac:dyDescent="0.3">
      <c r="D1031" s="98"/>
    </row>
    <row r="1032" spans="4:4" x14ac:dyDescent="0.3">
      <c r="D1032" s="98"/>
    </row>
    <row r="1033" spans="4:4" x14ac:dyDescent="0.3">
      <c r="D1033" s="98"/>
    </row>
    <row r="1034" spans="4:4" x14ac:dyDescent="0.3">
      <c r="D1034" s="98"/>
    </row>
    <row r="1035" spans="4:4" x14ac:dyDescent="0.3">
      <c r="D1035" s="98"/>
    </row>
    <row r="1036" spans="4:4" x14ac:dyDescent="0.3">
      <c r="D1036" s="98"/>
    </row>
    <row r="1037" spans="4:4" x14ac:dyDescent="0.3">
      <c r="D1037" s="98"/>
    </row>
    <row r="1038" spans="4:4" x14ac:dyDescent="0.3">
      <c r="D1038" s="98"/>
    </row>
    <row r="1039" spans="4:4" x14ac:dyDescent="0.3">
      <c r="D1039" s="98"/>
    </row>
    <row r="1040" spans="4:4" x14ac:dyDescent="0.3">
      <c r="D1040" s="98"/>
    </row>
    <row r="1041" spans="4:4" x14ac:dyDescent="0.3">
      <c r="D1041" s="98"/>
    </row>
    <row r="1042" spans="4:4" x14ac:dyDescent="0.3">
      <c r="D1042" s="98"/>
    </row>
    <row r="1043" spans="4:4" x14ac:dyDescent="0.3">
      <c r="D1043" s="98"/>
    </row>
    <row r="1044" spans="4:4" x14ac:dyDescent="0.3">
      <c r="D1044" s="98"/>
    </row>
    <row r="1045" spans="4:4" x14ac:dyDescent="0.3">
      <c r="D1045" s="98"/>
    </row>
    <row r="1046" spans="4:4" x14ac:dyDescent="0.3">
      <c r="D1046" s="98"/>
    </row>
    <row r="1047" spans="4:4" x14ac:dyDescent="0.3">
      <c r="D1047" s="98"/>
    </row>
    <row r="1048" spans="4:4" x14ac:dyDescent="0.3">
      <c r="D1048" s="98"/>
    </row>
    <row r="1049" spans="4:4" x14ac:dyDescent="0.3">
      <c r="D1049" s="98"/>
    </row>
    <row r="1050" spans="4:4" x14ac:dyDescent="0.3">
      <c r="D1050" s="98"/>
    </row>
    <row r="1051" spans="4:4" x14ac:dyDescent="0.3">
      <c r="D1051" s="98"/>
    </row>
    <row r="1052" spans="4:4" x14ac:dyDescent="0.3">
      <c r="D1052" s="98"/>
    </row>
    <row r="1053" spans="4:4" x14ac:dyDescent="0.3">
      <c r="D1053" s="98"/>
    </row>
    <row r="1054" spans="4:4" x14ac:dyDescent="0.3">
      <c r="D1054" s="98"/>
    </row>
    <row r="1055" spans="4:4" x14ac:dyDescent="0.3">
      <c r="D1055" s="98"/>
    </row>
    <row r="1056" spans="4:4" x14ac:dyDescent="0.3">
      <c r="D1056" s="98"/>
    </row>
    <row r="1057" spans="4:4" x14ac:dyDescent="0.3">
      <c r="D1057" s="98"/>
    </row>
    <row r="1058" spans="4:4" x14ac:dyDescent="0.3">
      <c r="D1058" s="98"/>
    </row>
    <row r="1059" spans="4:4" x14ac:dyDescent="0.3">
      <c r="D1059" s="98"/>
    </row>
    <row r="1060" spans="4:4" x14ac:dyDescent="0.3">
      <c r="D1060" s="98"/>
    </row>
    <row r="1061" spans="4:4" x14ac:dyDescent="0.3">
      <c r="D1061" s="98"/>
    </row>
    <row r="1062" spans="4:4" x14ac:dyDescent="0.3">
      <c r="D1062" s="98"/>
    </row>
    <row r="1063" spans="4:4" x14ac:dyDescent="0.3">
      <c r="D1063" s="98"/>
    </row>
    <row r="1064" spans="4:4" x14ac:dyDescent="0.3">
      <c r="D1064" s="98"/>
    </row>
    <row r="1065" spans="4:4" x14ac:dyDescent="0.3">
      <c r="D1065" s="98"/>
    </row>
    <row r="1066" spans="4:4" x14ac:dyDescent="0.3">
      <c r="D1066" s="98"/>
    </row>
    <row r="1067" spans="4:4" x14ac:dyDescent="0.3">
      <c r="D1067" s="98"/>
    </row>
    <row r="1068" spans="4:4" x14ac:dyDescent="0.3">
      <c r="D1068" s="98"/>
    </row>
    <row r="1069" spans="4:4" x14ac:dyDescent="0.3">
      <c r="D1069" s="98"/>
    </row>
    <row r="1070" spans="4:4" x14ac:dyDescent="0.3">
      <c r="D1070" s="98"/>
    </row>
    <row r="1071" spans="4:4" x14ac:dyDescent="0.3">
      <c r="D1071" s="98"/>
    </row>
    <row r="1072" spans="4:4" x14ac:dyDescent="0.3">
      <c r="D1072" s="98"/>
    </row>
    <row r="1073" spans="4:4" x14ac:dyDescent="0.3">
      <c r="D1073" s="98"/>
    </row>
    <row r="1074" spans="4:4" x14ac:dyDescent="0.3">
      <c r="D1074" s="98"/>
    </row>
    <row r="1075" spans="4:4" x14ac:dyDescent="0.3">
      <c r="D1075" s="98"/>
    </row>
    <row r="1076" spans="4:4" x14ac:dyDescent="0.3">
      <c r="D1076" s="98"/>
    </row>
    <row r="1077" spans="4:4" x14ac:dyDescent="0.3">
      <c r="D1077" s="98"/>
    </row>
    <row r="1078" spans="4:4" x14ac:dyDescent="0.3">
      <c r="D1078" s="98"/>
    </row>
    <row r="1079" spans="4:4" x14ac:dyDescent="0.3">
      <c r="D1079" s="98"/>
    </row>
    <row r="1080" spans="4:4" x14ac:dyDescent="0.3">
      <c r="D1080" s="98"/>
    </row>
    <row r="1081" spans="4:4" x14ac:dyDescent="0.3">
      <c r="D1081" s="98"/>
    </row>
    <row r="1082" spans="4:4" x14ac:dyDescent="0.3">
      <c r="D1082" s="98"/>
    </row>
    <row r="1083" spans="4:4" x14ac:dyDescent="0.3">
      <c r="D1083" s="98"/>
    </row>
    <row r="1084" spans="4:4" x14ac:dyDescent="0.3">
      <c r="D1084" s="98"/>
    </row>
    <row r="1085" spans="4:4" x14ac:dyDescent="0.3">
      <c r="D1085" s="98"/>
    </row>
    <row r="1086" spans="4:4" x14ac:dyDescent="0.3">
      <c r="D1086" s="98"/>
    </row>
    <row r="1087" spans="4:4" x14ac:dyDescent="0.3">
      <c r="D1087" s="98"/>
    </row>
    <row r="1088" spans="4:4" x14ac:dyDescent="0.3">
      <c r="D1088" s="98"/>
    </row>
    <row r="1089" spans="4:4" x14ac:dyDescent="0.3">
      <c r="D1089" s="98"/>
    </row>
    <row r="1090" spans="4:4" x14ac:dyDescent="0.3">
      <c r="D1090" s="98"/>
    </row>
    <row r="1091" spans="4:4" x14ac:dyDescent="0.3">
      <c r="D1091" s="98"/>
    </row>
    <row r="1092" spans="4:4" x14ac:dyDescent="0.3">
      <c r="D1092" s="98"/>
    </row>
    <row r="1093" spans="4:4" x14ac:dyDescent="0.3">
      <c r="D1093" s="98"/>
    </row>
    <row r="1094" spans="4:4" x14ac:dyDescent="0.3">
      <c r="D1094" s="98"/>
    </row>
    <row r="1095" spans="4:4" x14ac:dyDescent="0.3">
      <c r="D1095" s="98"/>
    </row>
    <row r="1096" spans="4:4" x14ac:dyDescent="0.3">
      <c r="D1096" s="98"/>
    </row>
    <row r="1097" spans="4:4" x14ac:dyDescent="0.3">
      <c r="D1097" s="98"/>
    </row>
    <row r="1098" spans="4:4" x14ac:dyDescent="0.3">
      <c r="D1098" s="98"/>
    </row>
    <row r="1099" spans="4:4" x14ac:dyDescent="0.3">
      <c r="D1099" s="98"/>
    </row>
    <row r="1100" spans="4:4" x14ac:dyDescent="0.3">
      <c r="D1100" s="98"/>
    </row>
    <row r="1101" spans="4:4" x14ac:dyDescent="0.3">
      <c r="D1101" s="98"/>
    </row>
    <row r="1102" spans="4:4" x14ac:dyDescent="0.3">
      <c r="D1102" s="98"/>
    </row>
    <row r="1103" spans="4:4" x14ac:dyDescent="0.3">
      <c r="D1103" s="98"/>
    </row>
    <row r="1104" spans="4:4" x14ac:dyDescent="0.3">
      <c r="D1104" s="98"/>
    </row>
    <row r="1105" spans="4:4" x14ac:dyDescent="0.3">
      <c r="D1105" s="98"/>
    </row>
    <row r="1106" spans="4:4" x14ac:dyDescent="0.3">
      <c r="D1106" s="98"/>
    </row>
    <row r="1107" spans="4:4" x14ac:dyDescent="0.3">
      <c r="D1107" s="98"/>
    </row>
    <row r="1108" spans="4:4" x14ac:dyDescent="0.3">
      <c r="D1108" s="98"/>
    </row>
    <row r="1109" spans="4:4" x14ac:dyDescent="0.3">
      <c r="D1109" s="98"/>
    </row>
    <row r="1110" spans="4:4" x14ac:dyDescent="0.3">
      <c r="D1110" s="98"/>
    </row>
    <row r="1111" spans="4:4" x14ac:dyDescent="0.3">
      <c r="D1111" s="98"/>
    </row>
    <row r="1112" spans="4:4" x14ac:dyDescent="0.3">
      <c r="D1112" s="98"/>
    </row>
    <row r="1113" spans="4:4" x14ac:dyDescent="0.3">
      <c r="D1113" s="98"/>
    </row>
    <row r="1114" spans="4:4" x14ac:dyDescent="0.3">
      <c r="D1114" s="98"/>
    </row>
    <row r="1115" spans="4:4" x14ac:dyDescent="0.3">
      <c r="D1115" s="98"/>
    </row>
    <row r="1116" spans="4:4" x14ac:dyDescent="0.3">
      <c r="D1116" s="98"/>
    </row>
    <row r="1117" spans="4:4" x14ac:dyDescent="0.3">
      <c r="D1117" s="98"/>
    </row>
    <row r="1118" spans="4:4" x14ac:dyDescent="0.3">
      <c r="D1118" s="98"/>
    </row>
    <row r="1119" spans="4:4" x14ac:dyDescent="0.3">
      <c r="D1119" s="98"/>
    </row>
    <row r="1120" spans="4:4" x14ac:dyDescent="0.3">
      <c r="D1120" s="98"/>
    </row>
    <row r="1121" spans="4:4" x14ac:dyDescent="0.3">
      <c r="D1121" s="98"/>
    </row>
    <row r="1122" spans="4:4" x14ac:dyDescent="0.3">
      <c r="D1122" s="98"/>
    </row>
    <row r="1123" spans="4:4" x14ac:dyDescent="0.3">
      <c r="D1123" s="98"/>
    </row>
    <row r="1124" spans="4:4" x14ac:dyDescent="0.3">
      <c r="D1124" s="98"/>
    </row>
    <row r="1125" spans="4:4" x14ac:dyDescent="0.3">
      <c r="D1125" s="98"/>
    </row>
    <row r="1126" spans="4:4" x14ac:dyDescent="0.3">
      <c r="D1126" s="98"/>
    </row>
    <row r="1127" spans="4:4" x14ac:dyDescent="0.3">
      <c r="D1127" s="98"/>
    </row>
    <row r="1128" spans="4:4" x14ac:dyDescent="0.3">
      <c r="D1128" s="98"/>
    </row>
    <row r="1129" spans="4:4" x14ac:dyDescent="0.3">
      <c r="D1129" s="98"/>
    </row>
    <row r="1130" spans="4:4" x14ac:dyDescent="0.3">
      <c r="D1130" s="98"/>
    </row>
    <row r="1131" spans="4:4" x14ac:dyDescent="0.3">
      <c r="D1131" s="98"/>
    </row>
    <row r="1132" spans="4:4" x14ac:dyDescent="0.3">
      <c r="D1132" s="98"/>
    </row>
    <row r="1133" spans="4:4" x14ac:dyDescent="0.3">
      <c r="D1133" s="98"/>
    </row>
    <row r="1134" spans="4:4" x14ac:dyDescent="0.3">
      <c r="D1134" s="98"/>
    </row>
    <row r="1135" spans="4:4" x14ac:dyDescent="0.3">
      <c r="D1135" s="98"/>
    </row>
    <row r="1136" spans="4:4" x14ac:dyDescent="0.3">
      <c r="D1136" s="98"/>
    </row>
    <row r="1137" spans="4:4" x14ac:dyDescent="0.3">
      <c r="D1137" s="98"/>
    </row>
    <row r="1138" spans="4:4" x14ac:dyDescent="0.3">
      <c r="D1138" s="98"/>
    </row>
    <row r="1139" spans="4:4" x14ac:dyDescent="0.3">
      <c r="D1139" s="98"/>
    </row>
    <row r="1140" spans="4:4" x14ac:dyDescent="0.3">
      <c r="D1140" s="98"/>
    </row>
    <row r="1141" spans="4:4" x14ac:dyDescent="0.3">
      <c r="D1141" s="98"/>
    </row>
    <row r="1142" spans="4:4" x14ac:dyDescent="0.3">
      <c r="D1142" s="98"/>
    </row>
    <row r="1143" spans="4:4" x14ac:dyDescent="0.3">
      <c r="D1143" s="98"/>
    </row>
    <row r="1144" spans="4:4" x14ac:dyDescent="0.3">
      <c r="D1144" s="98"/>
    </row>
    <row r="1145" spans="4:4" x14ac:dyDescent="0.3">
      <c r="D1145" s="98"/>
    </row>
    <row r="1146" spans="4:4" x14ac:dyDescent="0.3">
      <c r="D1146" s="98"/>
    </row>
    <row r="1147" spans="4:4" x14ac:dyDescent="0.3">
      <c r="D1147" s="98"/>
    </row>
    <row r="1148" spans="4:4" x14ac:dyDescent="0.3">
      <c r="D1148" s="98"/>
    </row>
    <row r="1149" spans="4:4" x14ac:dyDescent="0.3">
      <c r="D1149" s="98"/>
    </row>
    <row r="1150" spans="4:4" x14ac:dyDescent="0.3">
      <c r="D1150" s="98"/>
    </row>
    <row r="1151" spans="4:4" x14ac:dyDescent="0.3">
      <c r="D1151" s="98"/>
    </row>
    <row r="1152" spans="4:4" x14ac:dyDescent="0.3">
      <c r="D1152" s="98"/>
    </row>
    <row r="1153" spans="4:4" x14ac:dyDescent="0.3">
      <c r="D1153" s="98"/>
    </row>
    <row r="1154" spans="4:4" x14ac:dyDescent="0.3">
      <c r="D1154" s="98"/>
    </row>
    <row r="1155" spans="4:4" x14ac:dyDescent="0.3">
      <c r="D1155" s="98"/>
    </row>
    <row r="1156" spans="4:4" x14ac:dyDescent="0.3">
      <c r="D1156" s="98"/>
    </row>
    <row r="1157" spans="4:4" x14ac:dyDescent="0.3">
      <c r="D1157" s="98"/>
    </row>
    <row r="1158" spans="4:4" x14ac:dyDescent="0.3">
      <c r="D1158" s="98"/>
    </row>
    <row r="1159" spans="4:4" x14ac:dyDescent="0.3">
      <c r="D1159" s="98"/>
    </row>
    <row r="1160" spans="4:4" x14ac:dyDescent="0.3">
      <c r="D1160" s="98"/>
    </row>
    <row r="1161" spans="4:4" x14ac:dyDescent="0.3">
      <c r="D1161" s="98"/>
    </row>
    <row r="1162" spans="4:4" x14ac:dyDescent="0.3">
      <c r="D1162" s="98"/>
    </row>
    <row r="1163" spans="4:4" x14ac:dyDescent="0.3">
      <c r="D1163" s="98"/>
    </row>
    <row r="1164" spans="4:4" x14ac:dyDescent="0.3">
      <c r="D1164" s="98"/>
    </row>
    <row r="1165" spans="4:4" x14ac:dyDescent="0.3">
      <c r="D1165" s="98"/>
    </row>
    <row r="1166" spans="4:4" x14ac:dyDescent="0.3">
      <c r="D1166" s="98"/>
    </row>
    <row r="1167" spans="4:4" x14ac:dyDescent="0.3">
      <c r="D1167" s="98"/>
    </row>
    <row r="1168" spans="4:4" x14ac:dyDescent="0.3">
      <c r="D1168" s="98"/>
    </row>
    <row r="1169" spans="4:4" x14ac:dyDescent="0.3">
      <c r="D1169" s="98"/>
    </row>
    <row r="1170" spans="4:4" x14ac:dyDescent="0.3">
      <c r="D1170" s="98"/>
    </row>
    <row r="1171" spans="4:4" x14ac:dyDescent="0.3">
      <c r="D1171" s="98"/>
    </row>
    <row r="1172" spans="4:4" x14ac:dyDescent="0.3">
      <c r="D1172" s="98"/>
    </row>
    <row r="1173" spans="4:4" x14ac:dyDescent="0.3">
      <c r="D1173" s="98"/>
    </row>
    <row r="1174" spans="4:4" x14ac:dyDescent="0.3">
      <c r="D1174" s="98"/>
    </row>
    <row r="1175" spans="4:4" x14ac:dyDescent="0.3">
      <c r="D1175" s="98"/>
    </row>
    <row r="1176" spans="4:4" x14ac:dyDescent="0.3">
      <c r="D1176" s="98"/>
    </row>
  </sheetData>
  <mergeCells count="6">
    <mergeCell ref="A8:E8"/>
    <mergeCell ref="C1:E1"/>
    <mergeCell ref="B2:E2"/>
    <mergeCell ref="B3:E3"/>
    <mergeCell ref="B4:E4"/>
    <mergeCell ref="A6:E6"/>
  </mergeCells>
  <pageMargins left="0.59055118110236227" right="0.59055118110236227" top="0.59055118110236227" bottom="0.59055118110236227" header="0.31496062992125984" footer="0.31496062992125984"/>
  <pageSetup paperSize="9" scale="48" fitToHeight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B5" sqref="B5"/>
    </sheetView>
  </sheetViews>
  <sheetFormatPr defaultRowHeight="12.75" x14ac:dyDescent="0.2"/>
  <cols>
    <col min="1" max="1" width="66" style="11" customWidth="1"/>
    <col min="2" max="2" width="9.140625" style="11"/>
    <col min="3" max="3" width="22.28515625" style="11" customWidth="1"/>
    <col min="4" max="4" width="20.85546875" style="11" customWidth="1"/>
    <col min="5" max="5" width="24.42578125" style="11" customWidth="1"/>
    <col min="6" max="6" width="15.140625" style="11" customWidth="1"/>
    <col min="7" max="16384" width="9.140625" style="11"/>
  </cols>
  <sheetData>
    <row r="1" spans="1:6" s="6" customFormat="1" ht="15" x14ac:dyDescent="0.25">
      <c r="A1" s="4"/>
      <c r="B1" s="5"/>
      <c r="C1" s="125" t="s">
        <v>211</v>
      </c>
      <c r="D1" s="125"/>
      <c r="E1" s="125"/>
      <c r="F1" s="125"/>
    </row>
    <row r="2" spans="1:6" s="6" customFormat="1" ht="15" x14ac:dyDescent="0.25">
      <c r="A2" s="7"/>
      <c r="B2" s="125" t="s">
        <v>87</v>
      </c>
      <c r="C2" s="125"/>
      <c r="D2" s="125"/>
      <c r="E2" s="125"/>
      <c r="F2" s="125"/>
    </row>
    <row r="3" spans="1:6" s="6" customFormat="1" ht="15" x14ac:dyDescent="0.25">
      <c r="A3" s="7"/>
      <c r="B3" s="125" t="s">
        <v>88</v>
      </c>
      <c r="C3" s="125"/>
      <c r="D3" s="125"/>
      <c r="E3" s="125"/>
      <c r="F3" s="125"/>
    </row>
    <row r="4" spans="1:6" s="6" customFormat="1" ht="15" x14ac:dyDescent="0.25">
      <c r="A4" s="7"/>
      <c r="B4" s="125" t="str">
        <f>Доходы!C4</f>
        <v>от 11 октября 2019 года №349</v>
      </c>
      <c r="C4" s="125"/>
      <c r="D4" s="125"/>
      <c r="E4" s="125"/>
      <c r="F4" s="125"/>
    </row>
    <row r="5" spans="1:6" s="6" customFormat="1" ht="15" x14ac:dyDescent="0.25">
      <c r="A5" s="8"/>
      <c r="B5" s="9"/>
      <c r="C5" s="10"/>
      <c r="D5" s="10"/>
      <c r="E5" s="14"/>
      <c r="F5" s="14"/>
    </row>
    <row r="6" spans="1:6" ht="37.5" customHeight="1" x14ac:dyDescent="0.3">
      <c r="A6" s="129" t="s">
        <v>835</v>
      </c>
      <c r="B6" s="129"/>
      <c r="C6" s="129"/>
      <c r="D6" s="129"/>
      <c r="E6" s="129"/>
      <c r="F6" s="13"/>
    </row>
    <row r="7" spans="1:6" ht="18.75" x14ac:dyDescent="0.3">
      <c r="A7" s="12"/>
      <c r="B7" s="12"/>
      <c r="C7" s="12"/>
      <c r="D7" s="12"/>
      <c r="E7" s="13"/>
      <c r="F7" s="13"/>
    </row>
    <row r="8" spans="1:6" ht="18" customHeight="1" x14ac:dyDescent="0.2">
      <c r="A8" s="130" t="s">
        <v>0</v>
      </c>
      <c r="B8" s="130"/>
      <c r="C8" s="130"/>
      <c r="D8" s="130"/>
      <c r="E8" s="130"/>
      <c r="F8" s="130"/>
    </row>
    <row r="9" spans="1:6" ht="52.5" customHeight="1" x14ac:dyDescent="0.2">
      <c r="A9" s="32" t="s">
        <v>189</v>
      </c>
      <c r="B9" s="32" t="s">
        <v>190</v>
      </c>
      <c r="C9" s="32" t="s">
        <v>191</v>
      </c>
      <c r="D9" s="33" t="s">
        <v>833</v>
      </c>
      <c r="E9" s="33" t="s">
        <v>834</v>
      </c>
      <c r="F9" s="33" t="s">
        <v>89</v>
      </c>
    </row>
    <row r="10" spans="1:6" s="15" customFormat="1" ht="11.25" x14ac:dyDescent="0.2">
      <c r="A10" s="34" t="s">
        <v>192</v>
      </c>
      <c r="B10" s="34" t="s">
        <v>193</v>
      </c>
      <c r="C10" s="34" t="s">
        <v>194</v>
      </c>
      <c r="D10" s="35" t="s">
        <v>212</v>
      </c>
      <c r="E10" s="35" t="s">
        <v>213</v>
      </c>
      <c r="F10" s="35" t="s">
        <v>214</v>
      </c>
    </row>
    <row r="11" spans="1:6" ht="37.5" x14ac:dyDescent="0.3">
      <c r="A11" s="36" t="s">
        <v>195</v>
      </c>
      <c r="B11" s="37" t="s">
        <v>196</v>
      </c>
      <c r="C11" s="38" t="s">
        <v>197</v>
      </c>
      <c r="D11" s="39">
        <f>D18+D17</f>
        <v>68567376.929999948</v>
      </c>
      <c r="E11" s="39">
        <f>E18+E17</f>
        <v>9696813.1699998975</v>
      </c>
      <c r="F11" s="39">
        <f>E11*100/D11</f>
        <v>14.14202147458451</v>
      </c>
    </row>
    <row r="12" spans="1:6" ht="18.75" x14ac:dyDescent="0.3">
      <c r="A12" s="40" t="s">
        <v>199</v>
      </c>
      <c r="B12" s="41"/>
      <c r="C12" s="42"/>
      <c r="D12" s="43"/>
      <c r="E12" s="44"/>
      <c r="F12" s="44"/>
    </row>
    <row r="13" spans="1:6" ht="18.75" x14ac:dyDescent="0.3">
      <c r="A13" s="45" t="s">
        <v>200</v>
      </c>
      <c r="B13" s="46" t="s">
        <v>201</v>
      </c>
      <c r="C13" s="47" t="s">
        <v>197</v>
      </c>
      <c r="D13" s="48" t="s">
        <v>198</v>
      </c>
      <c r="E13" s="48" t="s">
        <v>198</v>
      </c>
      <c r="F13" s="48" t="s">
        <v>198</v>
      </c>
    </row>
    <row r="14" spans="1:6" ht="18.75" x14ac:dyDescent="0.3">
      <c r="A14" s="49" t="s">
        <v>202</v>
      </c>
      <c r="B14" s="41"/>
      <c r="C14" s="42"/>
      <c r="D14" s="43"/>
      <c r="E14" s="43"/>
      <c r="F14" s="43"/>
    </row>
    <row r="15" spans="1:6" ht="18.75" x14ac:dyDescent="0.3">
      <c r="A15" s="45" t="s">
        <v>203</v>
      </c>
      <c r="B15" s="46" t="s">
        <v>204</v>
      </c>
      <c r="C15" s="47" t="s">
        <v>197</v>
      </c>
      <c r="D15" s="48" t="s">
        <v>198</v>
      </c>
      <c r="E15" s="48" t="s">
        <v>198</v>
      </c>
      <c r="F15" s="48" t="s">
        <v>198</v>
      </c>
    </row>
    <row r="16" spans="1:6" ht="18.75" x14ac:dyDescent="0.3">
      <c r="A16" s="49" t="s">
        <v>202</v>
      </c>
      <c r="B16" s="41"/>
      <c r="C16" s="42"/>
      <c r="D16" s="43"/>
      <c r="E16" s="43"/>
      <c r="F16" s="43"/>
    </row>
    <row r="17" spans="1:6" ht="37.5" x14ac:dyDescent="0.3">
      <c r="A17" s="50" t="s">
        <v>205</v>
      </c>
      <c r="B17" s="51" t="s">
        <v>206</v>
      </c>
      <c r="C17" s="52" t="s">
        <v>207</v>
      </c>
      <c r="D17" s="48">
        <f>-(Доходы!C10)</f>
        <v>-737200654.30000007</v>
      </c>
      <c r="E17" s="48">
        <f>-(Доходы!D10)</f>
        <v>-378131546.27000004</v>
      </c>
      <c r="F17" s="39">
        <f>E17*100/D17</f>
        <v>51.292893469967183</v>
      </c>
    </row>
    <row r="18" spans="1:6" ht="37.5" x14ac:dyDescent="0.3">
      <c r="A18" s="50" t="s">
        <v>208</v>
      </c>
      <c r="B18" s="51" t="s">
        <v>209</v>
      </c>
      <c r="C18" s="52" t="s">
        <v>210</v>
      </c>
      <c r="D18" s="48">
        <f>Расходы!C10</f>
        <v>805768031.23000002</v>
      </c>
      <c r="E18" s="48">
        <f>Расходы!D10</f>
        <v>387828359.43999994</v>
      </c>
      <c r="F18" s="39">
        <f>E18*100/D18</f>
        <v>48.131514829147825</v>
      </c>
    </row>
  </sheetData>
  <mergeCells count="6">
    <mergeCell ref="A8:F8"/>
    <mergeCell ref="C1:F1"/>
    <mergeCell ref="B2:F2"/>
    <mergeCell ref="B3:F3"/>
    <mergeCell ref="B4:F4"/>
    <mergeCell ref="A6:E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view="pageBreakPreview" zoomScaleNormal="100" zoomScaleSheetLayoutView="100" workbookViewId="0">
      <selection activeCell="B43" sqref="B43"/>
    </sheetView>
  </sheetViews>
  <sheetFormatPr defaultColWidth="12.7109375" defaultRowHeight="15.75" x14ac:dyDescent="0.2"/>
  <cols>
    <col min="1" max="1" width="58.28515625" style="2" customWidth="1"/>
    <col min="2" max="2" width="19.42578125" style="2" customWidth="1"/>
    <col min="3" max="3" width="19.7109375" style="3" customWidth="1"/>
    <col min="4" max="5" width="12.7109375" style="16"/>
    <col min="6" max="16384" width="12.7109375" style="17"/>
  </cols>
  <sheetData>
    <row r="1" spans="1:7" s="6" customFormat="1" ht="15" x14ac:dyDescent="0.25">
      <c r="A1" s="5"/>
      <c r="B1" s="125" t="s">
        <v>233</v>
      </c>
      <c r="C1" s="125"/>
      <c r="D1" s="24"/>
      <c r="E1" s="24"/>
    </row>
    <row r="2" spans="1:7" s="6" customFormat="1" ht="15" x14ac:dyDescent="0.25">
      <c r="A2" s="125" t="s">
        <v>87</v>
      </c>
      <c r="B2" s="125"/>
      <c r="C2" s="125"/>
      <c r="D2" s="24"/>
      <c r="E2" s="24"/>
    </row>
    <row r="3" spans="1:7" s="6" customFormat="1" ht="15" x14ac:dyDescent="0.25">
      <c r="A3" s="125" t="s">
        <v>88</v>
      </c>
      <c r="B3" s="125"/>
      <c r="C3" s="125"/>
      <c r="D3" s="24"/>
      <c r="E3" s="24"/>
    </row>
    <row r="4" spans="1:7" s="6" customFormat="1" ht="15" x14ac:dyDescent="0.25">
      <c r="A4" s="125" t="str">
        <f>Доходы!C4</f>
        <v>от 11 октября 2019 года №349</v>
      </c>
      <c r="B4" s="125"/>
      <c r="C4" s="125"/>
      <c r="D4" s="24"/>
      <c r="E4" s="24"/>
    </row>
    <row r="5" spans="1:7" s="6" customFormat="1" ht="15" x14ac:dyDescent="0.25">
      <c r="A5" s="9"/>
      <c r="B5" s="10"/>
      <c r="C5" s="10"/>
      <c r="D5" s="14"/>
      <c r="E5" s="14"/>
    </row>
    <row r="6" spans="1:7" s="11" customFormat="1" ht="95.25" customHeight="1" x14ac:dyDescent="0.3">
      <c r="A6" s="129" t="s">
        <v>836</v>
      </c>
      <c r="B6" s="129"/>
      <c r="C6" s="129"/>
      <c r="D6" s="25"/>
      <c r="E6" s="13"/>
    </row>
    <row r="7" spans="1:7" ht="12.75" x14ac:dyDescent="0.2">
      <c r="A7" s="133"/>
      <c r="B7" s="133"/>
      <c r="C7" s="133"/>
    </row>
    <row r="8" spans="1:7" ht="12.75" x14ac:dyDescent="0.2">
      <c r="A8" s="1"/>
      <c r="B8" s="1"/>
      <c r="C8" s="31" t="s">
        <v>215</v>
      </c>
    </row>
    <row r="9" spans="1:7" ht="56.25" x14ac:dyDescent="0.2">
      <c r="A9" s="26" t="s">
        <v>216</v>
      </c>
      <c r="B9" s="26" t="s">
        <v>837</v>
      </c>
      <c r="C9" s="26" t="s">
        <v>838</v>
      </c>
    </row>
    <row r="10" spans="1:7" ht="18.75" x14ac:dyDescent="0.2">
      <c r="A10" s="63" t="s">
        <v>217</v>
      </c>
      <c r="B10" s="64">
        <f>B12+B13</f>
        <v>737200.7</v>
      </c>
      <c r="C10" s="64">
        <f>C12+C13</f>
        <v>378131.5</v>
      </c>
    </row>
    <row r="11" spans="1:7" ht="12" x14ac:dyDescent="0.2">
      <c r="A11" s="65" t="s">
        <v>218</v>
      </c>
      <c r="B11" s="66"/>
      <c r="C11" s="67"/>
      <c r="E11" s="18"/>
      <c r="F11" s="19"/>
      <c r="G11" s="19"/>
    </row>
    <row r="12" spans="1:7" ht="18.75" x14ac:dyDescent="0.2">
      <c r="A12" s="68" t="s">
        <v>5</v>
      </c>
      <c r="B12" s="69">
        <v>311819.5</v>
      </c>
      <c r="C12" s="70">
        <v>174670.1</v>
      </c>
      <c r="E12" s="18"/>
      <c r="F12" s="20"/>
      <c r="G12" s="19"/>
    </row>
    <row r="13" spans="1:7" ht="18.75" x14ac:dyDescent="0.2">
      <c r="A13" s="71" t="s">
        <v>219</v>
      </c>
      <c r="B13" s="72">
        <v>425381.2</v>
      </c>
      <c r="C13" s="72">
        <v>203461.4</v>
      </c>
      <c r="E13" s="18"/>
      <c r="F13" s="19"/>
      <c r="G13" s="19"/>
    </row>
    <row r="14" spans="1:7" ht="18.75" x14ac:dyDescent="0.2">
      <c r="A14" s="71" t="s">
        <v>234</v>
      </c>
      <c r="B14" s="72">
        <v>57797.8</v>
      </c>
      <c r="C14" s="73">
        <v>28890</v>
      </c>
      <c r="E14" s="18"/>
      <c r="F14" s="19"/>
      <c r="G14" s="19"/>
    </row>
    <row r="15" spans="1:7" ht="18.75" x14ac:dyDescent="0.2">
      <c r="A15" s="71" t="s">
        <v>235</v>
      </c>
      <c r="B15" s="72">
        <v>94610.8</v>
      </c>
      <c r="C15" s="73">
        <v>24848.3</v>
      </c>
      <c r="E15" s="18"/>
      <c r="F15" s="19"/>
      <c r="G15" s="19"/>
    </row>
    <row r="16" spans="1:7" ht="18.75" x14ac:dyDescent="0.2">
      <c r="A16" s="71" t="s">
        <v>236</v>
      </c>
      <c r="B16" s="72">
        <v>272894.15999999997</v>
      </c>
      <c r="C16" s="73">
        <v>149724.6</v>
      </c>
      <c r="E16" s="18"/>
      <c r="F16" s="19"/>
      <c r="G16" s="19"/>
    </row>
    <row r="17" spans="1:7" ht="18.75" x14ac:dyDescent="0.2">
      <c r="A17" s="71" t="s">
        <v>237</v>
      </c>
      <c r="B17" s="72">
        <v>0</v>
      </c>
      <c r="C17" s="73">
        <v>0</v>
      </c>
      <c r="E17" s="18"/>
      <c r="F17" s="19"/>
      <c r="G17" s="19"/>
    </row>
    <row r="18" spans="1:7" ht="31.5" x14ac:dyDescent="0.2">
      <c r="A18" s="74" t="s">
        <v>238</v>
      </c>
      <c r="B18" s="72">
        <v>0</v>
      </c>
      <c r="C18" s="73">
        <v>0</v>
      </c>
      <c r="E18" s="18"/>
      <c r="F18" s="19"/>
      <c r="G18" s="19"/>
    </row>
    <row r="19" spans="1:7" ht="18.75" x14ac:dyDescent="0.2">
      <c r="A19" s="71" t="s">
        <v>396</v>
      </c>
      <c r="B19" s="72">
        <v>78.400000000000006</v>
      </c>
      <c r="C19" s="73">
        <v>48</v>
      </c>
      <c r="E19" s="18"/>
      <c r="F19" s="19"/>
      <c r="G19" s="19"/>
    </row>
    <row r="20" spans="1:7" ht="112.5" x14ac:dyDescent="0.2">
      <c r="A20" s="71" t="s">
        <v>82</v>
      </c>
      <c r="B20" s="72">
        <v>0</v>
      </c>
      <c r="C20" s="73">
        <v>0</v>
      </c>
      <c r="E20" s="18"/>
      <c r="F20" s="19"/>
      <c r="G20" s="19"/>
    </row>
    <row r="21" spans="1:7" ht="18.75" x14ac:dyDescent="0.2">
      <c r="A21" s="75" t="s">
        <v>239</v>
      </c>
      <c r="B21" s="75">
        <v>0</v>
      </c>
      <c r="C21" s="76">
        <v>-49.5</v>
      </c>
      <c r="E21" s="21"/>
      <c r="F21" s="21"/>
      <c r="G21" s="19"/>
    </row>
    <row r="22" spans="1:7" ht="18.75" x14ac:dyDescent="0.2">
      <c r="A22" s="63" t="s">
        <v>229</v>
      </c>
      <c r="B22" s="64">
        <f>SUM(B23:B33)</f>
        <v>805768</v>
      </c>
      <c r="C22" s="64">
        <f>SUM(C23:C33)</f>
        <v>387828.4</v>
      </c>
    </row>
    <row r="23" spans="1:7" ht="18.75" x14ac:dyDescent="0.3">
      <c r="A23" s="77" t="s">
        <v>220</v>
      </c>
      <c r="B23" s="76">
        <v>109127.1</v>
      </c>
      <c r="C23" s="76">
        <v>50054.400000000001</v>
      </c>
      <c r="E23" s="22"/>
      <c r="F23" s="22"/>
      <c r="G23" s="19"/>
    </row>
    <row r="24" spans="1:7" ht="18.75" x14ac:dyDescent="0.3">
      <c r="A24" s="78" t="s">
        <v>221</v>
      </c>
      <c r="B24" s="79">
        <v>0</v>
      </c>
      <c r="C24" s="79">
        <v>0</v>
      </c>
      <c r="E24" s="21"/>
      <c r="F24" s="21"/>
      <c r="G24" s="19"/>
    </row>
    <row r="25" spans="1:7" ht="18.75" x14ac:dyDescent="0.3">
      <c r="A25" s="78" t="s">
        <v>330</v>
      </c>
      <c r="B25" s="79">
        <v>253.6</v>
      </c>
      <c r="C25" s="79">
        <v>93</v>
      </c>
      <c r="E25" s="21"/>
      <c r="F25" s="21"/>
      <c r="G25" s="19"/>
    </row>
    <row r="26" spans="1:7" s="19" customFormat="1" ht="18.75" x14ac:dyDescent="0.3">
      <c r="A26" s="77" t="s">
        <v>222</v>
      </c>
      <c r="B26" s="76">
        <v>46718</v>
      </c>
      <c r="C26" s="76">
        <v>7007.2</v>
      </c>
      <c r="D26" s="18"/>
      <c r="E26" s="22"/>
      <c r="F26" s="22"/>
    </row>
    <row r="27" spans="1:7" s="19" customFormat="1" ht="18.75" x14ac:dyDescent="0.3">
      <c r="A27" s="77" t="s">
        <v>223</v>
      </c>
      <c r="B27" s="76">
        <v>64006.2</v>
      </c>
      <c r="C27" s="76">
        <v>16618.5</v>
      </c>
      <c r="D27" s="18"/>
      <c r="E27" s="22"/>
      <c r="F27" s="22"/>
    </row>
    <row r="28" spans="1:7" ht="18.75" x14ac:dyDescent="0.2">
      <c r="A28" s="80" t="s">
        <v>393</v>
      </c>
      <c r="B28" s="76">
        <v>1230</v>
      </c>
      <c r="C28" s="76">
        <v>0</v>
      </c>
      <c r="E28" s="22"/>
      <c r="F28" s="22"/>
      <c r="G28" s="19"/>
    </row>
    <row r="29" spans="1:7" ht="18.75" x14ac:dyDescent="0.3">
      <c r="A29" s="77" t="s">
        <v>224</v>
      </c>
      <c r="B29" s="76">
        <v>435760.8</v>
      </c>
      <c r="C29" s="76">
        <v>246666.2</v>
      </c>
      <c r="E29" s="22"/>
      <c r="F29" s="22"/>
      <c r="G29" s="19"/>
    </row>
    <row r="30" spans="1:7" ht="18.75" x14ac:dyDescent="0.2">
      <c r="A30" s="80" t="s">
        <v>225</v>
      </c>
      <c r="B30" s="76">
        <v>73772.800000000003</v>
      </c>
      <c r="C30" s="76">
        <v>40849.5</v>
      </c>
      <c r="E30" s="22"/>
      <c r="F30" s="22"/>
      <c r="G30" s="19"/>
    </row>
    <row r="31" spans="1:7" ht="18.75" x14ac:dyDescent="0.3">
      <c r="A31" s="77" t="s">
        <v>226</v>
      </c>
      <c r="B31" s="76">
        <v>29310.400000000001</v>
      </c>
      <c r="C31" s="76">
        <v>5540.1</v>
      </c>
      <c r="E31" s="22"/>
      <c r="F31" s="22"/>
      <c r="G31" s="19"/>
    </row>
    <row r="32" spans="1:7" ht="18.75" x14ac:dyDescent="0.3">
      <c r="A32" s="77" t="s">
        <v>227</v>
      </c>
      <c r="B32" s="76">
        <v>44192.6</v>
      </c>
      <c r="C32" s="76">
        <v>20999.5</v>
      </c>
      <c r="E32" s="22"/>
      <c r="F32" s="22"/>
      <c r="G32" s="19"/>
    </row>
    <row r="33" spans="1:7" ht="56.25" x14ac:dyDescent="0.3">
      <c r="A33" s="81" t="s">
        <v>228</v>
      </c>
      <c r="B33" s="76">
        <v>1396.5</v>
      </c>
      <c r="C33" s="76">
        <v>0</v>
      </c>
      <c r="E33" s="22"/>
      <c r="F33" s="22"/>
      <c r="G33" s="19"/>
    </row>
    <row r="34" spans="1:7" ht="56.25" x14ac:dyDescent="0.3">
      <c r="A34" s="82" t="s">
        <v>230</v>
      </c>
      <c r="B34" s="83">
        <f>B10-B22</f>
        <v>-68567.300000000047</v>
      </c>
      <c r="C34" s="83">
        <f>C10-C22</f>
        <v>-9696.9000000000233</v>
      </c>
      <c r="E34" s="22"/>
      <c r="F34" s="22"/>
      <c r="G34" s="19"/>
    </row>
    <row r="35" spans="1:7" ht="56.25" x14ac:dyDescent="0.2">
      <c r="A35" s="84" t="s">
        <v>231</v>
      </c>
      <c r="B35" s="85">
        <f>B34</f>
        <v>-68567.300000000047</v>
      </c>
      <c r="C35" s="85">
        <f>C34</f>
        <v>-9696.9000000000233</v>
      </c>
      <c r="E35" s="22"/>
      <c r="F35" s="22"/>
      <c r="G35" s="19"/>
    </row>
    <row r="36" spans="1:7" ht="37.5" x14ac:dyDescent="0.2">
      <c r="A36" s="86" t="s">
        <v>232</v>
      </c>
      <c r="B36" s="85">
        <f>B34</f>
        <v>-68567.300000000047</v>
      </c>
      <c r="C36" s="85">
        <f>C34</f>
        <v>-9696.9000000000233</v>
      </c>
      <c r="E36" s="22"/>
      <c r="F36" s="22"/>
      <c r="G36" s="19"/>
    </row>
    <row r="37" spans="1:7" ht="18.75" x14ac:dyDescent="0.2">
      <c r="A37" s="28"/>
      <c r="B37" s="28"/>
      <c r="C37" s="29"/>
      <c r="E37" s="22"/>
      <c r="F37" s="22"/>
      <c r="G37" s="19"/>
    </row>
    <row r="38" spans="1:7" ht="33" customHeight="1" x14ac:dyDescent="0.2">
      <c r="A38" s="131" t="s">
        <v>243</v>
      </c>
      <c r="B38" s="132"/>
      <c r="C38" s="29"/>
      <c r="E38" s="22"/>
      <c r="F38" s="22"/>
      <c r="G38" s="19"/>
    </row>
    <row r="39" spans="1:7" ht="18.75" x14ac:dyDescent="0.2">
      <c r="A39" s="27" t="s">
        <v>241</v>
      </c>
      <c r="B39" s="54">
        <v>57</v>
      </c>
      <c r="C39" s="30"/>
      <c r="E39" s="22"/>
      <c r="F39" s="22"/>
      <c r="G39" s="19"/>
    </row>
    <row r="40" spans="1:7" ht="37.5" x14ac:dyDescent="0.2">
      <c r="A40" s="27" t="s">
        <v>240</v>
      </c>
      <c r="B40" s="55">
        <v>14843</v>
      </c>
      <c r="C40" s="30"/>
      <c r="E40" s="22"/>
      <c r="F40" s="22"/>
      <c r="G40" s="19"/>
    </row>
    <row r="41" spans="1:7" ht="48" customHeight="1" x14ac:dyDescent="0.2">
      <c r="A41" s="27" t="s">
        <v>242</v>
      </c>
      <c r="B41" s="54">
        <v>835</v>
      </c>
      <c r="C41" s="29"/>
      <c r="E41" s="22"/>
      <c r="F41" s="22"/>
      <c r="G41" s="19"/>
    </row>
    <row r="42" spans="1:7" ht="37.5" x14ac:dyDescent="0.2">
      <c r="A42" s="27" t="s">
        <v>240</v>
      </c>
      <c r="B42" s="55">
        <v>160538</v>
      </c>
      <c r="C42" s="30"/>
      <c r="E42" s="22"/>
      <c r="F42" s="22"/>
      <c r="G42" s="19"/>
    </row>
    <row r="43" spans="1:7" ht="18.75" x14ac:dyDescent="0.2">
      <c r="A43" s="28"/>
      <c r="B43" s="28"/>
      <c r="C43" s="29"/>
      <c r="E43" s="21"/>
      <c r="F43" s="21"/>
      <c r="G43" s="19"/>
    </row>
    <row r="44" spans="1:7" ht="18.75" x14ac:dyDescent="0.2">
      <c r="A44" s="28"/>
      <c r="B44" s="28"/>
      <c r="C44" s="29"/>
      <c r="E44" s="22"/>
      <c r="F44" s="22"/>
      <c r="G44" s="19"/>
    </row>
    <row r="45" spans="1:7" ht="18.75" x14ac:dyDescent="0.2">
      <c r="A45" s="28"/>
      <c r="B45" s="28"/>
      <c r="C45" s="29"/>
      <c r="E45" s="22"/>
      <c r="F45" s="22"/>
      <c r="G45" s="19"/>
    </row>
    <row r="46" spans="1:7" ht="18.75" x14ac:dyDescent="0.2">
      <c r="A46" s="28"/>
      <c r="B46" s="28"/>
      <c r="C46" s="29"/>
      <c r="E46" s="21"/>
      <c r="F46" s="21"/>
      <c r="G46" s="19"/>
    </row>
    <row r="47" spans="1:7" ht="18.75" x14ac:dyDescent="0.2">
      <c r="A47" s="28"/>
      <c r="B47" s="28"/>
      <c r="C47" s="29"/>
      <c r="E47" s="22"/>
      <c r="F47" s="22"/>
      <c r="G47" s="19"/>
    </row>
    <row r="48" spans="1:7" ht="18.75" x14ac:dyDescent="0.2">
      <c r="A48" s="28"/>
      <c r="B48" s="28"/>
      <c r="C48" s="29"/>
      <c r="E48" s="22"/>
      <c r="F48" s="22"/>
      <c r="G48" s="19"/>
    </row>
    <row r="49" spans="1:7" ht="18.75" x14ac:dyDescent="0.2">
      <c r="A49" s="28"/>
      <c r="B49" s="28"/>
      <c r="C49" s="29"/>
      <c r="E49" s="21"/>
      <c r="F49" s="21"/>
      <c r="G49" s="19"/>
    </row>
    <row r="50" spans="1:7" ht="18.75" x14ac:dyDescent="0.2">
      <c r="A50" s="28"/>
      <c r="B50" s="28"/>
      <c r="C50" s="29"/>
      <c r="E50" s="21"/>
      <c r="F50" s="21"/>
      <c r="G50" s="19"/>
    </row>
    <row r="51" spans="1:7" ht="18.75" x14ac:dyDescent="0.2">
      <c r="A51" s="28"/>
      <c r="B51" s="28"/>
      <c r="C51" s="29"/>
      <c r="E51" s="22"/>
      <c r="F51" s="22"/>
      <c r="G51" s="19"/>
    </row>
    <row r="52" spans="1:7" ht="18.75" x14ac:dyDescent="0.2">
      <c r="A52" s="28"/>
      <c r="B52" s="28"/>
      <c r="C52" s="29"/>
      <c r="E52" s="21"/>
      <c r="F52" s="21"/>
      <c r="G52" s="19"/>
    </row>
    <row r="53" spans="1:7" ht="18.75" x14ac:dyDescent="0.2">
      <c r="A53" s="28"/>
      <c r="B53" s="28"/>
      <c r="C53" s="29"/>
      <c r="E53" s="21"/>
      <c r="F53" s="21"/>
      <c r="G53" s="19"/>
    </row>
    <row r="54" spans="1:7" ht="18.75" x14ac:dyDescent="0.2">
      <c r="A54" s="28"/>
      <c r="B54" s="28"/>
      <c r="C54" s="29"/>
      <c r="E54" s="22"/>
      <c r="F54" s="22"/>
      <c r="G54" s="19"/>
    </row>
    <row r="55" spans="1:7" ht="18.75" x14ac:dyDescent="0.2">
      <c r="A55" s="28"/>
      <c r="B55" s="28"/>
      <c r="C55" s="29"/>
      <c r="E55" s="22"/>
      <c r="F55" s="22"/>
      <c r="G55" s="19"/>
    </row>
    <row r="56" spans="1:7" ht="18.75" x14ac:dyDescent="0.2">
      <c r="A56" s="28"/>
      <c r="B56" s="28"/>
      <c r="C56" s="29"/>
      <c r="E56" s="21"/>
      <c r="F56" s="21"/>
      <c r="G56" s="19"/>
    </row>
    <row r="57" spans="1:7" ht="18.75" x14ac:dyDescent="0.2">
      <c r="A57" s="28"/>
      <c r="B57" s="28"/>
      <c r="C57" s="29"/>
      <c r="E57" s="21"/>
      <c r="F57" s="21"/>
      <c r="G57" s="19"/>
    </row>
    <row r="58" spans="1:7" ht="18.75" x14ac:dyDescent="0.2">
      <c r="A58" s="28"/>
      <c r="B58" s="28"/>
      <c r="C58" s="29"/>
      <c r="E58" s="22"/>
      <c r="F58" s="22"/>
      <c r="G58" s="19"/>
    </row>
    <row r="59" spans="1:7" ht="18.75" x14ac:dyDescent="0.2">
      <c r="A59" s="28"/>
      <c r="B59" s="28"/>
      <c r="C59" s="29"/>
      <c r="E59" s="21"/>
      <c r="F59" s="21"/>
      <c r="G59" s="19"/>
    </row>
    <row r="60" spans="1:7" ht="18.75" x14ac:dyDescent="0.2">
      <c r="A60" s="28"/>
      <c r="B60" s="28"/>
      <c r="C60" s="29"/>
      <c r="E60" s="22"/>
      <c r="F60" s="22"/>
      <c r="G60" s="19"/>
    </row>
    <row r="61" spans="1:7" ht="18.75" x14ac:dyDescent="0.2">
      <c r="A61" s="28"/>
      <c r="B61" s="28"/>
      <c r="C61" s="29"/>
      <c r="E61" s="21"/>
      <c r="F61" s="21"/>
      <c r="G61" s="19"/>
    </row>
    <row r="62" spans="1:7" ht="18.75" x14ac:dyDescent="0.2">
      <c r="A62" s="28"/>
      <c r="B62" s="28"/>
      <c r="C62" s="29"/>
      <c r="E62" s="22"/>
      <c r="F62" s="22"/>
      <c r="G62" s="19"/>
    </row>
    <row r="63" spans="1:7" ht="18.75" x14ac:dyDescent="0.2">
      <c r="A63" s="28"/>
      <c r="B63" s="28"/>
      <c r="C63" s="29"/>
      <c r="E63" s="21"/>
      <c r="F63" s="21"/>
      <c r="G63" s="19"/>
    </row>
    <row r="64" spans="1:7" ht="18.75" x14ac:dyDescent="0.2">
      <c r="A64" s="28"/>
      <c r="B64" s="28"/>
      <c r="C64" s="29"/>
      <c r="E64" s="21"/>
      <c r="F64" s="21"/>
      <c r="G64" s="19"/>
    </row>
    <row r="65" spans="1:7" ht="18.75" x14ac:dyDescent="0.2">
      <c r="A65" s="28"/>
      <c r="B65" s="28"/>
      <c r="C65" s="29"/>
      <c r="E65" s="22"/>
      <c r="F65" s="22"/>
      <c r="G65" s="19"/>
    </row>
    <row r="66" spans="1:7" ht="18.75" x14ac:dyDescent="0.2">
      <c r="A66" s="28"/>
      <c r="B66" s="28"/>
      <c r="C66" s="29"/>
      <c r="E66" s="21"/>
      <c r="F66" s="21"/>
      <c r="G66" s="19"/>
    </row>
    <row r="67" spans="1:7" ht="18.75" x14ac:dyDescent="0.2">
      <c r="A67" s="28"/>
      <c r="B67" s="28"/>
      <c r="C67" s="29"/>
      <c r="E67" s="21"/>
      <c r="F67" s="21"/>
      <c r="G67" s="19"/>
    </row>
    <row r="68" spans="1:7" ht="18.75" x14ac:dyDescent="0.2">
      <c r="A68" s="28"/>
      <c r="B68" s="28"/>
      <c r="C68" s="29"/>
      <c r="E68" s="22"/>
      <c r="F68" s="22"/>
      <c r="G68" s="19"/>
    </row>
    <row r="69" spans="1:7" ht="18.75" x14ac:dyDescent="0.2">
      <c r="A69" s="28"/>
      <c r="B69" s="28"/>
      <c r="C69" s="29"/>
      <c r="E69" s="21"/>
      <c r="F69" s="21"/>
      <c r="G69" s="19"/>
    </row>
    <row r="70" spans="1:7" ht="18.75" x14ac:dyDescent="0.2">
      <c r="A70" s="28"/>
      <c r="B70" s="28"/>
      <c r="C70" s="29"/>
      <c r="E70" s="21"/>
      <c r="F70" s="21"/>
      <c r="G70" s="19"/>
    </row>
    <row r="71" spans="1:7" ht="18.75" x14ac:dyDescent="0.2">
      <c r="A71" s="28"/>
      <c r="B71" s="28"/>
      <c r="C71" s="29"/>
      <c r="E71" s="22"/>
      <c r="F71" s="22"/>
      <c r="G71" s="19"/>
    </row>
    <row r="72" spans="1:7" ht="18.75" x14ac:dyDescent="0.2">
      <c r="A72" s="28"/>
      <c r="B72" s="28"/>
      <c r="C72" s="29"/>
      <c r="E72" s="21"/>
      <c r="F72" s="21"/>
      <c r="G72" s="19"/>
    </row>
    <row r="73" spans="1:7" ht="18.75" x14ac:dyDescent="0.2">
      <c r="A73" s="28"/>
      <c r="B73" s="28"/>
      <c r="C73" s="29"/>
      <c r="E73" s="22"/>
      <c r="F73" s="22"/>
      <c r="G73" s="19"/>
    </row>
    <row r="74" spans="1:7" ht="18.75" x14ac:dyDescent="0.2">
      <c r="A74" s="28"/>
      <c r="B74" s="28"/>
      <c r="C74" s="29"/>
      <c r="E74" s="21"/>
      <c r="F74" s="21"/>
      <c r="G74" s="19"/>
    </row>
    <row r="75" spans="1:7" ht="18.75" x14ac:dyDescent="0.2">
      <c r="A75" s="28"/>
      <c r="B75" s="28"/>
      <c r="C75" s="29"/>
      <c r="E75" s="22"/>
      <c r="F75" s="22"/>
      <c r="G75" s="19"/>
    </row>
    <row r="76" spans="1:7" ht="18.75" x14ac:dyDescent="0.2">
      <c r="A76" s="28"/>
      <c r="B76" s="28"/>
      <c r="C76" s="29"/>
      <c r="E76" s="21"/>
      <c r="F76" s="21"/>
      <c r="G76" s="19"/>
    </row>
    <row r="77" spans="1:7" ht="18.75" x14ac:dyDescent="0.2">
      <c r="A77" s="28"/>
      <c r="B77" s="28"/>
      <c r="C77" s="29"/>
      <c r="E77" s="22"/>
      <c r="F77" s="22"/>
      <c r="G77" s="19"/>
    </row>
    <row r="78" spans="1:7" ht="18.75" x14ac:dyDescent="0.2">
      <c r="A78" s="28"/>
      <c r="B78" s="28"/>
      <c r="C78" s="29"/>
      <c r="E78" s="21"/>
      <c r="F78" s="21"/>
      <c r="G78" s="19"/>
    </row>
    <row r="79" spans="1:7" ht="18.75" x14ac:dyDescent="0.2">
      <c r="A79" s="28"/>
      <c r="B79" s="28"/>
      <c r="C79" s="29"/>
      <c r="E79" s="21"/>
      <c r="F79" s="21"/>
      <c r="G79" s="19"/>
    </row>
    <row r="80" spans="1:7" ht="18.75" x14ac:dyDescent="0.2">
      <c r="A80" s="28"/>
      <c r="B80" s="28"/>
      <c r="C80" s="29"/>
      <c r="E80" s="22"/>
      <c r="F80" s="22"/>
      <c r="G80" s="19"/>
    </row>
    <row r="81" spans="1:7" ht="18.75" x14ac:dyDescent="0.2">
      <c r="A81" s="28"/>
      <c r="B81" s="28"/>
      <c r="C81" s="29"/>
      <c r="E81" s="21"/>
      <c r="F81" s="21"/>
      <c r="G81" s="19"/>
    </row>
    <row r="82" spans="1:7" ht="18.75" x14ac:dyDescent="0.2">
      <c r="A82" s="28"/>
      <c r="B82" s="28"/>
      <c r="C82" s="29"/>
      <c r="E82" s="21"/>
      <c r="F82" s="21"/>
      <c r="G82" s="19"/>
    </row>
    <row r="83" spans="1:7" ht="18.75" x14ac:dyDescent="0.2">
      <c r="A83" s="28"/>
      <c r="B83" s="28"/>
      <c r="C83" s="29"/>
      <c r="E83" s="21"/>
      <c r="F83" s="21"/>
      <c r="G83" s="19"/>
    </row>
    <row r="84" spans="1:7" ht="18.75" x14ac:dyDescent="0.2">
      <c r="A84" s="28"/>
      <c r="B84" s="28"/>
      <c r="C84" s="29"/>
      <c r="E84" s="22"/>
      <c r="F84" s="22"/>
      <c r="G84" s="19"/>
    </row>
    <row r="85" spans="1:7" ht="18.75" x14ac:dyDescent="0.2">
      <c r="A85" s="28"/>
      <c r="B85" s="28"/>
      <c r="C85" s="29"/>
      <c r="E85" s="21"/>
      <c r="F85" s="21"/>
      <c r="G85" s="19"/>
    </row>
    <row r="86" spans="1:7" ht="18.75" x14ac:dyDescent="0.2">
      <c r="A86" s="28"/>
      <c r="B86" s="28"/>
      <c r="C86" s="29"/>
      <c r="E86" s="21"/>
      <c r="F86" s="21"/>
      <c r="G86" s="19"/>
    </row>
    <row r="87" spans="1:7" ht="18.75" x14ac:dyDescent="0.2">
      <c r="A87" s="28"/>
      <c r="B87" s="28"/>
      <c r="C87" s="29"/>
      <c r="E87" s="22"/>
      <c r="F87" s="22"/>
      <c r="G87" s="19"/>
    </row>
    <row r="88" spans="1:7" ht="18.75" x14ac:dyDescent="0.2">
      <c r="A88" s="28"/>
      <c r="B88" s="28"/>
      <c r="C88" s="29"/>
      <c r="E88" s="22"/>
      <c r="F88" s="22"/>
      <c r="G88" s="19"/>
    </row>
    <row r="89" spans="1:7" ht="18.75" x14ac:dyDescent="0.2">
      <c r="A89" s="28"/>
      <c r="B89" s="28"/>
      <c r="C89" s="29"/>
      <c r="E89" s="22"/>
      <c r="F89" s="22"/>
      <c r="G89" s="19"/>
    </row>
    <row r="90" spans="1:7" x14ac:dyDescent="0.2">
      <c r="E90" s="22"/>
      <c r="F90" s="22"/>
      <c r="G90" s="19"/>
    </row>
    <row r="91" spans="1:7" x14ac:dyDescent="0.2">
      <c r="E91" s="21"/>
      <c r="F91" s="21"/>
      <c r="G91" s="19"/>
    </row>
    <row r="92" spans="1:7" x14ac:dyDescent="0.2">
      <c r="E92" s="22"/>
      <c r="F92" s="22"/>
      <c r="G92" s="19"/>
    </row>
    <row r="93" spans="1:7" x14ac:dyDescent="0.2">
      <c r="E93" s="22"/>
      <c r="F93" s="22"/>
      <c r="G93" s="19"/>
    </row>
    <row r="94" spans="1:7" x14ac:dyDescent="0.2">
      <c r="E94" s="22"/>
      <c r="F94" s="22"/>
      <c r="G94" s="19"/>
    </row>
    <row r="95" spans="1:7" x14ac:dyDescent="0.2">
      <c r="E95" s="22"/>
      <c r="F95" s="22"/>
      <c r="G95" s="19"/>
    </row>
    <row r="96" spans="1:7" x14ac:dyDescent="0.2">
      <c r="E96" s="22"/>
      <c r="F96" s="22"/>
      <c r="G96" s="19"/>
    </row>
    <row r="97" spans="5:7" x14ac:dyDescent="0.2">
      <c r="E97" s="22"/>
      <c r="F97" s="22"/>
      <c r="G97" s="19"/>
    </row>
    <row r="98" spans="5:7" x14ac:dyDescent="0.2">
      <c r="E98" s="22"/>
      <c r="F98" s="22"/>
      <c r="G98" s="19"/>
    </row>
    <row r="99" spans="5:7" x14ac:dyDescent="0.2">
      <c r="E99" s="22"/>
      <c r="F99" s="22"/>
      <c r="G99" s="19"/>
    </row>
    <row r="100" spans="5:7" x14ac:dyDescent="0.2">
      <c r="E100" s="22"/>
      <c r="F100" s="22"/>
      <c r="G100" s="19"/>
    </row>
    <row r="101" spans="5:7" x14ac:dyDescent="0.2">
      <c r="E101" s="21"/>
      <c r="F101" s="21"/>
      <c r="G101" s="19"/>
    </row>
    <row r="102" spans="5:7" x14ac:dyDescent="0.2">
      <c r="E102" s="21"/>
      <c r="F102" s="21"/>
      <c r="G102" s="19"/>
    </row>
    <row r="103" spans="5:7" x14ac:dyDescent="0.2">
      <c r="E103" s="21"/>
      <c r="F103" s="21"/>
      <c r="G103" s="19"/>
    </row>
    <row r="104" spans="5:7" x14ac:dyDescent="0.2">
      <c r="E104" s="21"/>
      <c r="F104" s="21"/>
      <c r="G104" s="19"/>
    </row>
    <row r="105" spans="5:7" x14ac:dyDescent="0.2">
      <c r="E105" s="22"/>
      <c r="F105" s="22"/>
      <c r="G105" s="19"/>
    </row>
    <row r="106" spans="5:7" x14ac:dyDescent="0.2">
      <c r="E106" s="21"/>
      <c r="F106" s="21"/>
      <c r="G106" s="19"/>
    </row>
    <row r="107" spans="5:7" x14ac:dyDescent="0.2">
      <c r="E107" s="21"/>
      <c r="F107" s="21"/>
      <c r="G107" s="19"/>
    </row>
    <row r="108" spans="5:7" x14ac:dyDescent="0.2">
      <c r="E108" s="21"/>
      <c r="F108" s="21"/>
      <c r="G108" s="19"/>
    </row>
    <row r="109" spans="5:7" x14ac:dyDescent="0.2">
      <c r="E109" s="21"/>
      <c r="F109" s="21"/>
      <c r="G109" s="19"/>
    </row>
    <row r="110" spans="5:7" x14ac:dyDescent="0.2">
      <c r="E110" s="22"/>
      <c r="F110" s="22"/>
      <c r="G110" s="19"/>
    </row>
    <row r="111" spans="5:7" x14ac:dyDescent="0.2">
      <c r="E111" s="22"/>
      <c r="F111" s="22"/>
      <c r="G111" s="19"/>
    </row>
    <row r="112" spans="5:7" x14ac:dyDescent="0.2">
      <c r="E112" s="22"/>
      <c r="F112" s="22"/>
      <c r="G112" s="19"/>
    </row>
    <row r="113" spans="5:7" x14ac:dyDescent="0.2">
      <c r="E113" s="22"/>
      <c r="F113" s="22"/>
      <c r="G113" s="19"/>
    </row>
    <row r="114" spans="5:7" x14ac:dyDescent="0.2">
      <c r="E114" s="21"/>
      <c r="F114" s="21"/>
      <c r="G114" s="19"/>
    </row>
    <row r="115" spans="5:7" x14ac:dyDescent="0.2">
      <c r="E115" s="21"/>
      <c r="F115" s="21"/>
      <c r="G115" s="19"/>
    </row>
    <row r="116" spans="5:7" x14ac:dyDescent="0.2">
      <c r="E116" s="22"/>
      <c r="F116" s="22"/>
      <c r="G116" s="19"/>
    </row>
    <row r="117" spans="5:7" x14ac:dyDescent="0.2">
      <c r="E117" s="21"/>
      <c r="F117" s="21"/>
      <c r="G117" s="19"/>
    </row>
    <row r="118" spans="5:7" x14ac:dyDescent="0.2">
      <c r="E118" s="21"/>
      <c r="F118" s="21"/>
      <c r="G118" s="19"/>
    </row>
    <row r="119" spans="5:7" x14ac:dyDescent="0.2">
      <c r="E119" s="21"/>
      <c r="F119" s="21"/>
      <c r="G119" s="19"/>
    </row>
    <row r="120" spans="5:7" x14ac:dyDescent="0.2">
      <c r="E120" s="21"/>
      <c r="F120" s="21"/>
      <c r="G120" s="19"/>
    </row>
    <row r="121" spans="5:7" x14ac:dyDescent="0.2">
      <c r="E121" s="23"/>
      <c r="F121" s="23"/>
      <c r="G121" s="19"/>
    </row>
    <row r="122" spans="5:7" x14ac:dyDescent="0.2">
      <c r="E122" s="18"/>
      <c r="F122" s="19"/>
      <c r="G122" s="19"/>
    </row>
  </sheetData>
  <mergeCells count="7">
    <mergeCell ref="A6:C6"/>
    <mergeCell ref="A38:B38"/>
    <mergeCell ref="B1:C1"/>
    <mergeCell ref="A2:C2"/>
    <mergeCell ref="A3:C3"/>
    <mergeCell ref="A4:C4"/>
    <mergeCell ref="A7:C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rep:2.45.0.186</dc:description>
  <cp:lastModifiedBy>Ковригина</cp:lastModifiedBy>
  <cp:lastPrinted>2019-10-09T09:34:10Z</cp:lastPrinted>
  <dcterms:created xsi:type="dcterms:W3CDTF">2018-10-11T14:00:50Z</dcterms:created>
  <dcterms:modified xsi:type="dcterms:W3CDTF">2019-10-16T13:46:38Z</dcterms:modified>
</cp:coreProperties>
</file>