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0" yWindow="45" windowWidth="17040" windowHeight="12330" activeTab="3"/>
  </bookViews>
  <sheets>
    <sheet name="Доходы" sheetId="2" r:id="rId1"/>
    <sheet name="Расходы" sheetId="3" r:id="rId2"/>
    <sheet name="Источники" sheetId="4" r:id="rId3"/>
    <sheet name="Сведения" sheetId="5" r:id="rId4"/>
  </sheets>
  <calcPr calcId="145621"/>
</workbook>
</file>

<file path=xl/calcChain.xml><?xml version="1.0" encoding="utf-8"?>
<calcChain xmlns="http://schemas.openxmlformats.org/spreadsheetml/2006/main">
  <c r="E18" i="4" l="1"/>
  <c r="D18" i="4"/>
  <c r="E17" i="4"/>
  <c r="D17" i="4"/>
  <c r="A4" i="5" l="1"/>
  <c r="B4" i="4"/>
  <c r="E255" i="3"/>
  <c r="B4" i="3"/>
  <c r="E617" i="3" l="1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3" i="3"/>
  <c r="E502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3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1" i="3"/>
  <c r="E280" i="3"/>
  <c r="E279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3" i="3"/>
  <c r="E262" i="3"/>
  <c r="E261" i="3"/>
  <c r="E257" i="3"/>
  <c r="E254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1" i="3"/>
  <c r="E90" i="3"/>
  <c r="E87" i="3"/>
  <c r="E86" i="3"/>
  <c r="E85" i="3"/>
  <c r="E84" i="3"/>
  <c r="E82" i="3"/>
  <c r="E81" i="3"/>
  <c r="E80" i="3"/>
  <c r="E79" i="3"/>
  <c r="E78" i="3"/>
  <c r="E77" i="3"/>
  <c r="E76" i="3"/>
  <c r="E75" i="3"/>
  <c r="E72" i="3"/>
  <c r="E71" i="3"/>
  <c r="E70" i="3"/>
  <c r="E69" i="3"/>
  <c r="E68" i="3"/>
  <c r="E67" i="3"/>
  <c r="E66" i="3"/>
  <c r="E65" i="3"/>
  <c r="E64" i="3"/>
  <c r="E63" i="3"/>
  <c r="E62" i="3"/>
  <c r="E52" i="3"/>
  <c r="E51" i="3"/>
  <c r="E46" i="3"/>
  <c r="E45" i="3"/>
  <c r="E44" i="3"/>
  <c r="E43" i="3"/>
  <c r="E42" i="3"/>
  <c r="E41" i="3"/>
  <c r="E38" i="3"/>
  <c r="E37" i="3"/>
  <c r="E31" i="3"/>
  <c r="E30" i="3"/>
  <c r="E29" i="3"/>
  <c r="E28" i="3"/>
  <c r="E27" i="3"/>
  <c r="E26" i="3"/>
  <c r="E25" i="3"/>
  <c r="E24" i="3"/>
  <c r="E23" i="3"/>
  <c r="E20" i="3"/>
  <c r="E19" i="3"/>
  <c r="E18" i="3"/>
  <c r="E17" i="3"/>
  <c r="E16" i="3"/>
  <c r="E15" i="3"/>
  <c r="E14" i="3"/>
  <c r="E13" i="3"/>
  <c r="C591" i="3"/>
  <c r="D396" i="3" l="1"/>
  <c r="C396" i="3"/>
  <c r="C340" i="3"/>
  <c r="D354" i="3"/>
  <c r="D357" i="3"/>
  <c r="C357" i="3"/>
  <c r="D340" i="3"/>
  <c r="C13" i="3"/>
  <c r="C15" i="3"/>
  <c r="C17" i="3"/>
  <c r="C19" i="3"/>
  <c r="C21" i="3"/>
  <c r="C24" i="3"/>
  <c r="C23" i="3" s="1"/>
  <c r="C27" i="3"/>
  <c r="C26" i="3" s="1"/>
  <c r="C30" i="3"/>
  <c r="C29" i="3" s="1"/>
  <c r="C33" i="3"/>
  <c r="C32" i="3" s="1"/>
  <c r="C37" i="3"/>
  <c r="C39" i="3"/>
  <c r="C43" i="3"/>
  <c r="C45" i="3"/>
  <c r="C47" i="3"/>
  <c r="C49" i="3"/>
  <c r="C51" i="3"/>
  <c r="C53" i="3"/>
  <c r="C55" i="3"/>
  <c r="C58" i="3"/>
  <c r="C57" i="3" s="1"/>
  <c r="C62" i="3"/>
  <c r="C64" i="3"/>
  <c r="C66" i="3"/>
  <c r="C68" i="3"/>
  <c r="C70" i="3"/>
  <c r="C73" i="3"/>
  <c r="C75" i="3"/>
  <c r="C77" i="3"/>
  <c r="C79" i="3"/>
  <c r="C81" i="3"/>
  <c r="C84" i="3"/>
  <c r="C86" i="3"/>
  <c r="C88" i="3"/>
  <c r="C90" i="3"/>
  <c r="C92" i="3"/>
  <c r="C94" i="3"/>
  <c r="C96" i="3"/>
  <c r="C100" i="3"/>
  <c r="C102" i="3"/>
  <c r="C104" i="3"/>
  <c r="C106" i="3"/>
  <c r="C108" i="3"/>
  <c r="C110" i="3"/>
  <c r="C112" i="3"/>
  <c r="C114" i="3"/>
  <c r="C117" i="3"/>
  <c r="C119" i="3"/>
  <c r="C121" i="3"/>
  <c r="C123" i="3"/>
  <c r="C125" i="3"/>
  <c r="C127" i="3"/>
  <c r="C129" i="3"/>
  <c r="C131" i="3"/>
  <c r="C133" i="3"/>
  <c r="C135" i="3"/>
  <c r="C137" i="3"/>
  <c r="C140" i="3"/>
  <c r="C142" i="3"/>
  <c r="C144" i="3"/>
  <c r="C146" i="3"/>
  <c r="C148" i="3"/>
  <c r="C150" i="3"/>
  <c r="C153" i="3"/>
  <c r="C155" i="3"/>
  <c r="C157" i="3"/>
  <c r="C160" i="3"/>
  <c r="C159" i="3" s="1"/>
  <c r="C164" i="3"/>
  <c r="C166" i="3"/>
  <c r="C169" i="3"/>
  <c r="C171" i="3"/>
  <c r="C173" i="3"/>
  <c r="C175" i="3"/>
  <c r="C177" i="3"/>
  <c r="C179" i="3"/>
  <c r="C182" i="3"/>
  <c r="C184" i="3"/>
  <c r="C186" i="3"/>
  <c r="C189" i="3"/>
  <c r="C191" i="3"/>
  <c r="C193" i="3"/>
  <c r="C195" i="3"/>
  <c r="C197" i="3"/>
  <c r="C199" i="3"/>
  <c r="C201" i="3"/>
  <c r="C203" i="3"/>
  <c r="C206" i="3"/>
  <c r="C205" i="3" s="1"/>
  <c r="C209" i="3"/>
  <c r="C211" i="3"/>
  <c r="C214" i="3"/>
  <c r="C216" i="3"/>
  <c r="C218" i="3"/>
  <c r="C222" i="3"/>
  <c r="C221" i="3" s="1"/>
  <c r="C225" i="3"/>
  <c r="C224" i="3" s="1"/>
  <c r="C228" i="3"/>
  <c r="C230" i="3"/>
  <c r="C232" i="3"/>
  <c r="C236" i="3"/>
  <c r="C238" i="3"/>
  <c r="C241" i="3"/>
  <c r="C240" i="3" s="1"/>
  <c r="C243" i="3"/>
  <c r="C247" i="3"/>
  <c r="C249" i="3"/>
  <c r="C252" i="3"/>
  <c r="C256" i="3"/>
  <c r="E256" i="3" s="1"/>
  <c r="C259" i="3"/>
  <c r="C262" i="3"/>
  <c r="C261" i="3" s="1"/>
  <c r="C266" i="3"/>
  <c r="C265" i="3" s="1"/>
  <c r="C269" i="3"/>
  <c r="C268" i="3" s="1"/>
  <c r="C272" i="3"/>
  <c r="C274" i="3"/>
  <c r="C276" i="3"/>
  <c r="C279" i="3"/>
  <c r="C282" i="3"/>
  <c r="C284" i="3"/>
  <c r="C287" i="3"/>
  <c r="C289" i="3"/>
  <c r="C293" i="3"/>
  <c r="C295" i="3"/>
  <c r="C297" i="3"/>
  <c r="C299" i="3"/>
  <c r="C303" i="3"/>
  <c r="C302" i="3" s="1"/>
  <c r="C306" i="3"/>
  <c r="C305" i="3" s="1"/>
  <c r="C310" i="3"/>
  <c r="C312" i="3"/>
  <c r="C314" i="3"/>
  <c r="C317" i="3"/>
  <c r="C319" i="3"/>
  <c r="C321" i="3"/>
  <c r="C325" i="3"/>
  <c r="C327" i="3"/>
  <c r="C329" i="3"/>
  <c r="C332" i="3"/>
  <c r="C334" i="3"/>
  <c r="C336" i="3"/>
  <c r="C342" i="3"/>
  <c r="C344" i="3"/>
  <c r="C348" i="3"/>
  <c r="C350" i="3"/>
  <c r="C352" i="3"/>
  <c r="C354" i="3"/>
  <c r="C359" i="3"/>
  <c r="C363" i="3"/>
  <c r="C362" i="3" s="1"/>
  <c r="C366" i="3"/>
  <c r="C365" i="3" s="1"/>
  <c r="C370" i="3"/>
  <c r="C369" i="3" s="1"/>
  <c r="C373" i="3"/>
  <c r="C375" i="3"/>
  <c r="C377" i="3"/>
  <c r="C379" i="3"/>
  <c r="C381" i="3"/>
  <c r="C383" i="3"/>
  <c r="C387" i="3"/>
  <c r="C386" i="3" s="1"/>
  <c r="C390" i="3"/>
  <c r="C392" i="3"/>
  <c r="C398" i="3"/>
  <c r="C400" i="3"/>
  <c r="C402" i="3"/>
  <c r="C404" i="3"/>
  <c r="C407" i="3"/>
  <c r="C409" i="3"/>
  <c r="C411" i="3"/>
  <c r="C413" i="3"/>
  <c r="C415" i="3"/>
  <c r="C417" i="3"/>
  <c r="C420" i="3"/>
  <c r="C422" i="3"/>
  <c r="C426" i="3"/>
  <c r="C425" i="3" s="1"/>
  <c r="C428" i="3"/>
  <c r="C432" i="3"/>
  <c r="C431" i="3" s="1"/>
  <c r="C435" i="3"/>
  <c r="C434" i="3" s="1"/>
  <c r="C440" i="3"/>
  <c r="C439" i="3" s="1"/>
  <c r="C444" i="3"/>
  <c r="C446" i="3"/>
  <c r="C448" i="3"/>
  <c r="C452" i="3"/>
  <c r="C451" i="3" s="1"/>
  <c r="C455" i="3"/>
  <c r="C454" i="3" s="1"/>
  <c r="C458" i="3"/>
  <c r="C457" i="3" s="1"/>
  <c r="C462" i="3"/>
  <c r="E462" i="3" s="1"/>
  <c r="C465" i="3"/>
  <c r="C467" i="3"/>
  <c r="C469" i="3"/>
  <c r="C471" i="3"/>
  <c r="C474" i="3"/>
  <c r="C476" i="3"/>
  <c r="C478" i="3"/>
  <c r="C480" i="3"/>
  <c r="C482" i="3"/>
  <c r="C484" i="3"/>
  <c r="C486" i="3"/>
  <c r="C489" i="3"/>
  <c r="C499" i="3"/>
  <c r="C502" i="3"/>
  <c r="C504" i="3"/>
  <c r="C508" i="3"/>
  <c r="C507" i="3" s="1"/>
  <c r="C506" i="3" s="1"/>
  <c r="C512" i="3"/>
  <c r="C514" i="3"/>
  <c r="C516" i="3"/>
  <c r="C519" i="3"/>
  <c r="C518" i="3" s="1"/>
  <c r="C523" i="3"/>
  <c r="C525" i="3"/>
  <c r="C528" i="3"/>
  <c r="C527" i="3" s="1"/>
  <c r="C532" i="3"/>
  <c r="C531" i="3" s="1"/>
  <c r="C530" i="3" s="1"/>
  <c r="C536" i="3"/>
  <c r="C538" i="3"/>
  <c r="C542" i="3"/>
  <c r="C541" i="3" s="1"/>
  <c r="C540" i="3" s="1"/>
  <c r="C546" i="3"/>
  <c r="C545" i="3" s="1"/>
  <c r="C544" i="3" s="1"/>
  <c r="C550" i="3"/>
  <c r="C549" i="3" s="1"/>
  <c r="C553" i="3"/>
  <c r="C552" i="3" s="1"/>
  <c r="C557" i="3"/>
  <c r="C556" i="3" s="1"/>
  <c r="C555" i="3" s="1"/>
  <c r="C561" i="3"/>
  <c r="C563" i="3"/>
  <c r="C565" i="3"/>
  <c r="C568" i="3"/>
  <c r="C567" i="3" s="1"/>
  <c r="C572" i="3"/>
  <c r="C575" i="3"/>
  <c r="C577" i="3"/>
  <c r="C579" i="3"/>
  <c r="C581" i="3"/>
  <c r="C585" i="3"/>
  <c r="C589" i="3"/>
  <c r="C593" i="3"/>
  <c r="C595" i="3"/>
  <c r="C597" i="3"/>
  <c r="C599" i="3"/>
  <c r="C601" i="3"/>
  <c r="C603" i="3"/>
  <c r="C605" i="3"/>
  <c r="C610" i="3"/>
  <c r="C612" i="3"/>
  <c r="C614" i="3"/>
  <c r="C616" i="3"/>
  <c r="C254" i="3"/>
  <c r="C42" i="3"/>
  <c r="C41" i="3" s="1"/>
  <c r="C584" i="3"/>
  <c r="C583" i="3" s="1"/>
  <c r="C588" i="3"/>
  <c r="C608" i="3"/>
  <c r="D13" i="3"/>
  <c r="D15" i="3"/>
  <c r="D17" i="3"/>
  <c r="D19" i="3"/>
  <c r="D21" i="3"/>
  <c r="D24" i="3"/>
  <c r="D23" i="3" s="1"/>
  <c r="D27" i="3"/>
  <c r="D26" i="3" s="1"/>
  <c r="D30" i="3"/>
  <c r="D29" i="3" s="1"/>
  <c r="D33" i="3"/>
  <c r="D32" i="3" s="1"/>
  <c r="D37" i="3"/>
  <c r="D39" i="3"/>
  <c r="D41" i="3"/>
  <c r="D43" i="3"/>
  <c r="D45" i="3"/>
  <c r="D47" i="3"/>
  <c r="D49" i="3"/>
  <c r="D51" i="3"/>
  <c r="D53" i="3"/>
  <c r="D55" i="3"/>
  <c r="D58" i="3"/>
  <c r="D57" i="3" s="1"/>
  <c r="D62" i="3"/>
  <c r="D64" i="3"/>
  <c r="D66" i="3"/>
  <c r="D68" i="3"/>
  <c r="D70" i="3"/>
  <c r="D73" i="3"/>
  <c r="D75" i="3"/>
  <c r="D77" i="3"/>
  <c r="D79" i="3"/>
  <c r="D81" i="3"/>
  <c r="D84" i="3"/>
  <c r="D86" i="3"/>
  <c r="D88" i="3"/>
  <c r="D90" i="3"/>
  <c r="D92" i="3"/>
  <c r="D94" i="3"/>
  <c r="D96" i="3"/>
  <c r="D100" i="3"/>
  <c r="D102" i="3"/>
  <c r="D104" i="3"/>
  <c r="D106" i="3"/>
  <c r="D108" i="3"/>
  <c r="D110" i="3"/>
  <c r="D112" i="3"/>
  <c r="D114" i="3"/>
  <c r="D117" i="3"/>
  <c r="D119" i="3"/>
  <c r="D121" i="3"/>
  <c r="D123" i="3"/>
  <c r="D125" i="3"/>
  <c r="D127" i="3"/>
  <c r="D129" i="3"/>
  <c r="D131" i="3"/>
  <c r="D133" i="3"/>
  <c r="D135" i="3"/>
  <c r="D137" i="3"/>
  <c r="D140" i="3"/>
  <c r="D142" i="3"/>
  <c r="D144" i="3"/>
  <c r="D146" i="3"/>
  <c r="D148" i="3"/>
  <c r="D150" i="3"/>
  <c r="D153" i="3"/>
  <c r="D155" i="3"/>
  <c r="D157" i="3"/>
  <c r="D160" i="3"/>
  <c r="D159" i="3" s="1"/>
  <c r="D164" i="3"/>
  <c r="D166" i="3"/>
  <c r="D169" i="3"/>
  <c r="D171" i="3"/>
  <c r="D173" i="3"/>
  <c r="D175" i="3"/>
  <c r="D177" i="3"/>
  <c r="D179" i="3"/>
  <c r="D182" i="3"/>
  <c r="D184" i="3"/>
  <c r="D186" i="3"/>
  <c r="D189" i="3"/>
  <c r="D191" i="3"/>
  <c r="D193" i="3"/>
  <c r="D195" i="3"/>
  <c r="D197" i="3"/>
  <c r="D199" i="3"/>
  <c r="D201" i="3"/>
  <c r="D203" i="3"/>
  <c r="D206" i="3"/>
  <c r="D205" i="3" s="1"/>
  <c r="D209" i="3"/>
  <c r="D211" i="3"/>
  <c r="D214" i="3"/>
  <c r="D216" i="3"/>
  <c r="D218" i="3"/>
  <c r="D222" i="3"/>
  <c r="D221" i="3" s="1"/>
  <c r="D225" i="3"/>
  <c r="D224" i="3" s="1"/>
  <c r="D228" i="3"/>
  <c r="D230" i="3"/>
  <c r="D232" i="3"/>
  <c r="D236" i="3"/>
  <c r="D238" i="3"/>
  <c r="D241" i="3"/>
  <c r="D240" i="3" s="1"/>
  <c r="D244" i="3"/>
  <c r="D243" i="3" s="1"/>
  <c r="D247" i="3"/>
  <c r="D249" i="3"/>
  <c r="D252" i="3"/>
  <c r="D254" i="3"/>
  <c r="D256" i="3"/>
  <c r="D259" i="3"/>
  <c r="D262" i="3"/>
  <c r="D261" i="3" s="1"/>
  <c r="D266" i="3"/>
  <c r="D265" i="3" s="1"/>
  <c r="D269" i="3"/>
  <c r="D268" i="3" s="1"/>
  <c r="D272" i="3"/>
  <c r="D274" i="3"/>
  <c r="D276" i="3"/>
  <c r="D279" i="3"/>
  <c r="D282" i="3"/>
  <c r="D284" i="3"/>
  <c r="D287" i="3"/>
  <c r="D289" i="3"/>
  <c r="D293" i="3"/>
  <c r="D295" i="3"/>
  <c r="D297" i="3"/>
  <c r="D299" i="3"/>
  <c r="D303" i="3"/>
  <c r="D302" i="3" s="1"/>
  <c r="D306" i="3"/>
  <c r="D305" i="3" s="1"/>
  <c r="D310" i="3"/>
  <c r="D312" i="3"/>
  <c r="D314" i="3"/>
  <c r="D317" i="3"/>
  <c r="D319" i="3"/>
  <c r="D321" i="3"/>
  <c r="D325" i="3"/>
  <c r="D327" i="3"/>
  <c r="D329" i="3"/>
  <c r="D332" i="3"/>
  <c r="D334" i="3"/>
  <c r="D336" i="3"/>
  <c r="D342" i="3"/>
  <c r="D344" i="3"/>
  <c r="D348" i="3"/>
  <c r="D350" i="3"/>
  <c r="D352" i="3"/>
  <c r="D359" i="3"/>
  <c r="D363" i="3"/>
  <c r="D362" i="3" s="1"/>
  <c r="D366" i="3"/>
  <c r="D365" i="3" s="1"/>
  <c r="D370" i="3"/>
  <c r="D369" i="3" s="1"/>
  <c r="D373" i="3"/>
  <c r="D375" i="3"/>
  <c r="D377" i="3"/>
  <c r="D379" i="3"/>
  <c r="D381" i="3"/>
  <c r="D383" i="3"/>
  <c r="D387" i="3"/>
  <c r="D386" i="3" s="1"/>
  <c r="D390" i="3"/>
  <c r="D392" i="3"/>
  <c r="D398" i="3"/>
  <c r="D400" i="3"/>
  <c r="D402" i="3"/>
  <c r="D404" i="3"/>
  <c r="D407" i="3"/>
  <c r="D409" i="3"/>
  <c r="D411" i="3"/>
  <c r="D413" i="3"/>
  <c r="D415" i="3"/>
  <c r="D417" i="3"/>
  <c r="D420" i="3"/>
  <c r="D422" i="3"/>
  <c r="D426" i="3"/>
  <c r="D425" i="3" s="1"/>
  <c r="D428" i="3"/>
  <c r="D432" i="3"/>
  <c r="D431" i="3" s="1"/>
  <c r="D435" i="3"/>
  <c r="D437" i="3"/>
  <c r="D440" i="3"/>
  <c r="D439" i="3" s="1"/>
  <c r="D444" i="3"/>
  <c r="D446" i="3"/>
  <c r="D448" i="3"/>
  <c r="D452" i="3"/>
  <c r="D451" i="3" s="1"/>
  <c r="D455" i="3"/>
  <c r="D454" i="3" s="1"/>
  <c r="D458" i="3"/>
  <c r="D457" i="3" s="1"/>
  <c r="D462" i="3"/>
  <c r="D465" i="3"/>
  <c r="D467" i="3"/>
  <c r="D469" i="3"/>
  <c r="D471" i="3"/>
  <c r="D474" i="3"/>
  <c r="D476" i="3"/>
  <c r="D478" i="3"/>
  <c r="D480" i="3"/>
  <c r="D482" i="3"/>
  <c r="D484" i="3"/>
  <c r="D486" i="3"/>
  <c r="D489" i="3"/>
  <c r="D499" i="3"/>
  <c r="D502" i="3"/>
  <c r="D504" i="3"/>
  <c r="D508" i="3"/>
  <c r="D512" i="3"/>
  <c r="D514" i="3"/>
  <c r="D516" i="3"/>
  <c r="D519" i="3"/>
  <c r="D518" i="3" s="1"/>
  <c r="D523" i="3"/>
  <c r="D525" i="3"/>
  <c r="D528" i="3"/>
  <c r="D532" i="3"/>
  <c r="D531" i="3" s="1"/>
  <c r="D530" i="3" s="1"/>
  <c r="D536" i="3"/>
  <c r="D538" i="3"/>
  <c r="D542" i="3"/>
  <c r="D541" i="3" s="1"/>
  <c r="D546" i="3"/>
  <c r="D545" i="3" s="1"/>
  <c r="D550" i="3"/>
  <c r="D553" i="3"/>
  <c r="D552" i="3" s="1"/>
  <c r="D557" i="3"/>
  <c r="D556" i="3" s="1"/>
  <c r="D561" i="3"/>
  <c r="D563" i="3"/>
  <c r="D565" i="3"/>
  <c r="D568" i="3"/>
  <c r="D567" i="3" s="1"/>
  <c r="D572" i="3"/>
  <c r="D575" i="3"/>
  <c r="D577" i="3"/>
  <c r="D579" i="3"/>
  <c r="D581" i="3"/>
  <c r="D583" i="3"/>
  <c r="D585" i="3"/>
  <c r="D587" i="3"/>
  <c r="D589" i="3"/>
  <c r="D591" i="3"/>
  <c r="D593" i="3"/>
  <c r="D595" i="3"/>
  <c r="D597" i="3"/>
  <c r="D599" i="3"/>
  <c r="D601" i="3"/>
  <c r="D603" i="3"/>
  <c r="D605" i="3"/>
  <c r="D607" i="3"/>
  <c r="D610" i="3"/>
  <c r="D612" i="3"/>
  <c r="D614" i="3"/>
  <c r="D616" i="3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4" i="2"/>
  <c r="E113" i="2"/>
  <c r="E112" i="2"/>
  <c r="E111" i="2"/>
  <c r="E110" i="2"/>
  <c r="E109" i="2"/>
  <c r="E108" i="2"/>
  <c r="E107" i="2"/>
  <c r="E106" i="2"/>
  <c r="E105" i="2"/>
  <c r="E104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C163" i="3" l="1"/>
  <c r="C560" i="3"/>
  <c r="C559" i="3" s="1"/>
  <c r="C522" i="3"/>
  <c r="C521" i="3" s="1"/>
  <c r="C424" i="3"/>
  <c r="C301" i="3"/>
  <c r="C292" i="3"/>
  <c r="C291" i="3" s="1"/>
  <c r="C246" i="3"/>
  <c r="C389" i="3"/>
  <c r="C385" i="3" s="1"/>
  <c r="C286" i="3"/>
  <c r="C488" i="3"/>
  <c r="C419" i="3"/>
  <c r="C361" i="3"/>
  <c r="C324" i="3"/>
  <c r="C181" i="3"/>
  <c r="C152" i="3"/>
  <c r="C356" i="3"/>
  <c r="C430" i="3"/>
  <c r="C168" i="3"/>
  <c r="C116" i="3"/>
  <c r="D395" i="3"/>
  <c r="D389" i="3"/>
  <c r="D385" i="3" s="1"/>
  <c r="D339" i="3"/>
  <c r="C208" i="3"/>
  <c r="C139" i="3"/>
  <c r="C61" i="3"/>
  <c r="C316" i="3"/>
  <c r="C235" i="3"/>
  <c r="C188" i="3"/>
  <c r="C99" i="3"/>
  <c r="C83" i="3"/>
  <c r="C395" i="3"/>
  <c r="C36" i="3"/>
  <c r="C372" i="3"/>
  <c r="C368" i="3" s="1"/>
  <c r="D535" i="3"/>
  <c r="C548" i="3"/>
  <c r="C535" i="3"/>
  <c r="C511" i="3"/>
  <c r="C510" i="3" s="1"/>
  <c r="C443" i="3"/>
  <c r="C442" i="3" s="1"/>
  <c r="C406" i="3"/>
  <c r="C347" i="3"/>
  <c r="C309" i="3"/>
  <c r="C271" i="3"/>
  <c r="C264" i="3" s="1"/>
  <c r="E264" i="3" s="1"/>
  <c r="C213" i="3"/>
  <c r="C339" i="3"/>
  <c r="C461" i="3"/>
  <c r="E461" i="3" s="1"/>
  <c r="C331" i="3"/>
  <c r="C278" i="3"/>
  <c r="E278" i="3" s="1"/>
  <c r="C227" i="3"/>
  <c r="C220" i="3" s="1"/>
  <c r="D501" i="3"/>
  <c r="D434" i="3"/>
  <c r="D430" i="3" s="1"/>
  <c r="D278" i="3"/>
  <c r="D235" i="3"/>
  <c r="D213" i="3"/>
  <c r="C473" i="3"/>
  <c r="D356" i="3"/>
  <c r="C501" i="3"/>
  <c r="E501" i="3" s="1"/>
  <c r="C251" i="3"/>
  <c r="E251" i="3" s="1"/>
  <c r="C12" i="3"/>
  <c r="D163" i="3"/>
  <c r="C450" i="3"/>
  <c r="C607" i="3"/>
  <c r="D443" i="3"/>
  <c r="D442" i="3" s="1"/>
  <c r="D347" i="3"/>
  <c r="D309" i="3"/>
  <c r="D286" i="3"/>
  <c r="C587" i="3"/>
  <c r="D450" i="3"/>
  <c r="D301" i="3"/>
  <c r="D168" i="3"/>
  <c r="D139" i="3"/>
  <c r="D99" i="3"/>
  <c r="D549" i="3"/>
  <c r="D522" i="3"/>
  <c r="D511" i="3"/>
  <c r="D419" i="3"/>
  <c r="D316" i="3"/>
  <c r="D181" i="3"/>
  <c r="D61" i="3"/>
  <c r="D12" i="3"/>
  <c r="D11" i="3" s="1"/>
  <c r="D473" i="3"/>
  <c r="D406" i="3"/>
  <c r="D372" i="3"/>
  <c r="D368" i="3" s="1"/>
  <c r="D324" i="3"/>
  <c r="D227" i="3"/>
  <c r="D220" i="3" s="1"/>
  <c r="D208" i="3"/>
  <c r="D188" i="3"/>
  <c r="D571" i="3"/>
  <c r="D570" i="3" s="1"/>
  <c r="D507" i="3"/>
  <c r="D461" i="3"/>
  <c r="D424" i="3"/>
  <c r="D331" i="3"/>
  <c r="D292" i="3"/>
  <c r="D291" i="3" s="1"/>
  <c r="D271" i="3"/>
  <c r="D264" i="3" s="1"/>
  <c r="D246" i="3"/>
  <c r="D152" i="3"/>
  <c r="D116" i="3"/>
  <c r="D36" i="3"/>
  <c r="D35" i="3" s="1"/>
  <c r="D544" i="3"/>
  <c r="D361" i="3"/>
  <c r="D555" i="3"/>
  <c r="D510" i="3"/>
  <c r="D540" i="3"/>
  <c r="D527" i="3"/>
  <c r="D488" i="3"/>
  <c r="D560" i="3"/>
  <c r="D83" i="3"/>
  <c r="D251" i="3"/>
  <c r="E83" i="3" l="1"/>
  <c r="E61" i="3"/>
  <c r="C35" i="3"/>
  <c r="E35" i="3" s="1"/>
  <c r="E36" i="3"/>
  <c r="C11" i="3"/>
  <c r="E11" i="3" s="1"/>
  <c r="E12" i="3"/>
  <c r="C323" i="3"/>
  <c r="C98" i="3"/>
  <c r="C308" i="3"/>
  <c r="C60" i="3"/>
  <c r="C162" i="3"/>
  <c r="C338" i="3"/>
  <c r="C234" i="3"/>
  <c r="E234" i="3" s="1"/>
  <c r="C394" i="3"/>
  <c r="D98" i="3"/>
  <c r="D338" i="3"/>
  <c r="D394" i="3"/>
  <c r="D60" i="3"/>
  <c r="D323" i="3"/>
  <c r="C460" i="3"/>
  <c r="E460" i="3" s="1"/>
  <c r="D162" i="3"/>
  <c r="D308" i="3"/>
  <c r="C571" i="3"/>
  <c r="E571" i="3" s="1"/>
  <c r="D506" i="3"/>
  <c r="D234" i="3"/>
  <c r="D521" i="3"/>
  <c r="D460" i="3"/>
  <c r="D548" i="3"/>
  <c r="D559" i="3"/>
  <c r="E60" i="3" l="1"/>
  <c r="C570" i="3"/>
  <c r="E570" i="3" s="1"/>
  <c r="C10" i="3" l="1"/>
  <c r="D10" i="3" l="1"/>
  <c r="B10" i="5"/>
  <c r="C10" i="5" l="1"/>
  <c r="E10" i="3"/>
  <c r="F18" i="4" l="1"/>
  <c r="D11" i="4"/>
  <c r="E10" i="2"/>
  <c r="B21" i="5"/>
  <c r="B33" i="5" s="1"/>
  <c r="B35" i="5" s="1"/>
  <c r="C21" i="5"/>
  <c r="C33" i="5" s="1"/>
  <c r="C34" i="5" s="1"/>
  <c r="E11" i="4" l="1"/>
  <c r="F11" i="4" s="1"/>
  <c r="F17" i="4"/>
  <c r="B34" i="5"/>
  <c r="C35" i="5"/>
</calcChain>
</file>

<file path=xl/sharedStrings.xml><?xml version="1.0" encoding="utf-8"?>
<sst xmlns="http://schemas.openxmlformats.org/spreadsheetml/2006/main" count="1655" uniqueCount="1096">
  <si>
    <t>Единица измерения руб.</t>
  </si>
  <si>
    <t>КВД</t>
  </si>
  <si>
    <t>Наименование КВД</t>
  </si>
  <si>
    <t>Итого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</si>
  <si>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</si>
  <si>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</si>
  <si>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</si>
  <si>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</si>
  <si>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</si>
  <si>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</si>
  <si>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</si>
  <si>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</si>
  <si>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</si>
  <si>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</si>
  <si>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</si>
  <si>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Земельный налог</t>
  </si>
  <si>
    <t>ГОСУДАРСТВЕННАЯ ПОШЛИНА</t>
  </si>
  <si>
    <t>Государственная пошлина по делам, рассматриваемым в судах общей юрисдикции, мировыми судьями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</si>
  <si>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</si>
  <si>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</si>
  <si>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</si>
  <si>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</si>
  <si>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</si>
  <si>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компенсации затрат государства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</si>
  <si>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</si>
  <si>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</si>
  <si>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</si>
  <si>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ШТРАФЫ, САНКЦИИ, ВОЗМЕЩЕНИЕ УЩЕРБА</t>
  </si>
  <si>
    <t>Денежные взыскания (штрафы) за нарушение законодательства о налогах и сборах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</si>
  <si>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</si>
  <si>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</si>
  <si>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</si>
  <si>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Денежные взыскания (штрафы) за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</si>
  <si>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</si>
  <si>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Суммы по искам о возмещении вреда, причиненного окружающей среде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</si>
  <si>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</si>
  <si>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Прочие поступления от денежных взысканий (штрафов) и иных сумм в возмещение ущерба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</si>
  <si>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</si>
  <si>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</si>
  <si>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</si>
  <si>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</si>
  <si>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</si>
  <si>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</si>
  <si>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</si>
  <si>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</si>
  <si>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Приложение 1</t>
  </si>
  <si>
    <t>к Постановлению администрации</t>
  </si>
  <si>
    <t>МР "Княжпогостский"</t>
  </si>
  <si>
    <t>Процент исполнения</t>
  </si>
  <si>
    <t>КЦСР</t>
  </si>
  <si>
    <t>Наименование КЦСР</t>
  </si>
  <si>
    <t>"Развитие экономики в Княжпогостском районе"</t>
  </si>
  <si>
    <t>«Развитие лесного хозяйства на территории муниципального района «Княжпогостский»</t>
  </si>
  <si>
    <t>Муниципальная программа "Развитие дорожной и транспортной системы в Княжпогостском районе"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</si>
  <si>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</si>
  <si>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Содержание автомобильных дорог общего пользования местного значения</t>
  </si>
  <si>
    <t>Капитальный ремонт и ремонт автомобильных дорого общего пользования местного значения</t>
  </si>
  <si>
    <t>Оборудование и содержание ледовых переправ</t>
  </si>
  <si>
    <t>Муниципальная программа "Развитие жилищного строительства и жилищно-коммунального хозяйства в Княжпогостском районе"</t>
  </si>
  <si>
    <t>Подпрограмма "Создание условий для обеспечения населения доступным и комфортным жильем"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</si>
  <si>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</si>
  <si>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</si>
  <si>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</si>
  <si>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Снос аварийных домов</t>
  </si>
  <si>
    <t>Приобретение, строительство муниципального жилищного фонда</t>
  </si>
  <si>
    <t>Подпрограмма "Обеспечение населения качественными жилищно-коммунальными услугами"</t>
  </si>
  <si>
    <t>Оплата коммунальных услуг по муниципальному жилищному фонду</t>
  </si>
  <si>
    <t>Модернизация и ремонт коммунальных систем инженерной инфраструктуры и другого имущества</t>
  </si>
  <si>
    <t>Содержание объектов муниципальной собственности</t>
  </si>
  <si>
    <t>Субсидии на поддержку муниципальных программ формирования современной городской среды</t>
  </si>
  <si>
    <t>Муниципальная программа "Развитие образования в Княжпогостском районе"</t>
  </si>
  <si>
    <t>Подпрограмма "Развитие системы дошкольного образования в Княжпогостском районе"</t>
  </si>
  <si>
    <t>Выполнение планового объема оказываемых муниципальных услуг, установленного муниципальным заданием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</si>
  <si>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</si>
  <si>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</si>
  <si>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Выполнение противопожарных мероприятий в дошкольных образовательных организациях</t>
  </si>
  <si>
    <t>Предоставление доступа к сети Интернет</t>
  </si>
  <si>
    <t>Подпрограмма "Развитие системы общего образования в Княжпогостском районе"</t>
  </si>
  <si>
    <t>Оказание муниципальных услуг (выполнение работ) общеобразовательными учреждениями</t>
  </si>
  <si>
    <t>Выполнение противопожарных мероприятий в общеобразовательных организациях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</si>
  <si>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</si>
  <si>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Подпрограмма "Дети и молодежь Княжпогостского района"</t>
  </si>
  <si>
    <t>Субсидии на 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</si>
  <si>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Содействие трудоустройству и временной занятости молодежи</t>
  </si>
  <si>
    <t>Подпрограмма "Организация оздоровления и отдыха детей Княжпогостского района"</t>
  </si>
  <si>
    <t>Организация оздоровления и отдыха детей на базе выездных оздоровительных лагерей</t>
  </si>
  <si>
    <t>Подпрограмма "Обеспечение условий для реализации муниципальной программы"</t>
  </si>
  <si>
    <t>Расходы в целях обеспечения выполнения функций органа местного самоуправления</t>
  </si>
  <si>
    <t>Муниципальная программа "Развитие отрасли "Культура в Княжпогостском районе"</t>
  </si>
  <si>
    <t>Подпрограмма "Развитие учреждений культуры дополнительного образования"</t>
  </si>
  <si>
    <t>Выполнение муниципального задания (ДШИ)</t>
  </si>
  <si>
    <t>Подпрограмма "Развитие библиотечного дела"</t>
  </si>
  <si>
    <t>Субсидия на поддержку отрасли культуры</t>
  </si>
  <si>
    <t>Подписка на периодические издания</t>
  </si>
  <si>
    <t>Выполнение муниципального задания</t>
  </si>
  <si>
    <t>Подпрограмма "Развитие музейного дела"</t>
  </si>
  <si>
    <t>Подпрограмма "Развитие народного, художественного творчества и культурно-досуговой деятельности"</t>
  </si>
  <si>
    <t>Выполнение муниципального задания (учреждения культуры)</t>
  </si>
  <si>
    <t>Проведение культурно-досуговых мероприятий</t>
  </si>
  <si>
    <t>Подпрограмма "Обеспечение условий для реализации программы"</t>
  </si>
  <si>
    <t>Расходы в целях обеспечения выполнения функций ОМС</t>
  </si>
  <si>
    <t>Подпрограмма "Хозяйственно-техническое обеспечение учреждений"</t>
  </si>
  <si>
    <t>Выполнение муниципального задания (ЦХТО)</t>
  </si>
  <si>
    <t>Развитие и сохранение национальных культур</t>
  </si>
  <si>
    <t>Выполнение муниципального задания (КЦНК)</t>
  </si>
  <si>
    <t>Муниципальная программа "Развитие отрасли "Физическая культура и спорт" в "Княжпогостском районе"</t>
  </si>
  <si>
    <t>Подпрограмма "Массовая физическая культура"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</si>
  <si>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</si>
  <si>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Подпрограмма "Спорт высоких достижений"</t>
  </si>
  <si>
    <t>Участие в спортивных мероприятиях республиканского, межрегионального и всероссийского уровня</t>
  </si>
  <si>
    <t>Развитие учреждений физической культуры и спорта</t>
  </si>
  <si>
    <t>Выполнение муниципального задания (ДЮСШ)</t>
  </si>
  <si>
    <t>Муниципальная программа "Развитие муниципального управления в муниципальном районе "Княжпогостский"</t>
  </si>
  <si>
    <t>Управление муниципальным имуществом муниципального района "Княжпогостский"</t>
  </si>
  <si>
    <t>Руководство и управление в сфере реализации подпрограммы</t>
  </si>
  <si>
    <t>Подпрограмма "Управление муниципальнымы финансами"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</si>
  <si>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</si>
  <si>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</si>
  <si>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Обеспечение реализации муниципальной программы</t>
  </si>
  <si>
    <t>Руководство и управление в сфере установленных функций органов местного самоуправления</t>
  </si>
  <si>
    <t>Программа "Безопасность жизнедеятельности и социальная защита населения в Княжпогостском районе"</t>
  </si>
  <si>
    <t>Подпрограмма "Социальная защита населения"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</si>
  <si>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</si>
  <si>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Подпрограмма "Безопасность дорожного движения"</t>
  </si>
  <si>
    <t>Обеспечение безопасного участия детей в дорожном движении</t>
  </si>
  <si>
    <t>Подпрограмма "Безопасность населения"</t>
  </si>
  <si>
    <t>Антитеррористическая пропаганда</t>
  </si>
  <si>
    <t>Муниципальная программа "Доступная среда"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</si>
  <si>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</si>
  <si>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</si>
  <si>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Проведение мероприятий социальной направленности</t>
  </si>
  <si>
    <t>Мероприятия по поддержке районных общественных организаций ветеранов и инвалидов</t>
  </si>
  <si>
    <t>Оформление ветеранам подписки на периодические печатные издания</t>
  </si>
  <si>
    <t>Непрограммные мероприятия</t>
  </si>
  <si>
    <t>Непрограммные расходы</t>
  </si>
  <si>
    <t>Расходы в целях обеспечения выполнения функций органов местного самоуправления (руководитель администрации)</t>
  </si>
  <si>
    <t>Руководитель контрольно-счетной палаты</t>
  </si>
  <si>
    <t>Субвенции на осуществление первичного воинского учета на территориях, где отсутствуют военные комиссариаты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</si>
  <si>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</si>
  <si>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Осуществление полномочий Российской Федерации по государственной регистрации актов гражданского состояния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</si>
  <si>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</si>
  <si>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</si>
  <si>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</si>
  <si>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</si>
  <si>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</si>
  <si>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Резервный фонд по предупреждению и ликвидации чрезвычайных ситуаций и последствий стихийных бедствий</t>
  </si>
  <si>
    <t>Выполнение других обязательств государства</t>
  </si>
  <si>
    <t>Приложение 2</t>
  </si>
  <si>
    <t>Наименование 
показателя</t>
  </si>
  <si>
    <t>Код стро-ки</t>
  </si>
  <si>
    <t>Код источника по бюджетной классификации</t>
  </si>
  <si>
    <t>1</t>
  </si>
  <si>
    <t>2</t>
  </si>
  <si>
    <t>3</t>
  </si>
  <si>
    <t>Источники финансирования дефицита бюджетов - всего</t>
  </si>
  <si>
    <t>500</t>
  </si>
  <si>
    <t>х</t>
  </si>
  <si>
    <t>-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</si>
  <si>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</si>
  <si>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</si>
  <si>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</si>
  <si>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</si>
  <si>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</si>
  <si>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</si>
  <si>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 xml:space="preserve">  Увеличение прочих остатков денежных средств  бюджетов муниципальных районов</t>
  </si>
  <si>
    <t>710</t>
  </si>
  <si>
    <t xml:space="preserve"> 000 0105020105 0000 510</t>
  </si>
  <si>
    <t xml:space="preserve">  Уменьшение прочих остатков денежных средств бюджетов муниципальных районов</t>
  </si>
  <si>
    <t>720</t>
  </si>
  <si>
    <t xml:space="preserve"> 000 0105020105 0000 610</t>
  </si>
  <si>
    <t>Приложение 3</t>
  </si>
  <si>
    <t>4</t>
  </si>
  <si>
    <t>5</t>
  </si>
  <si>
    <t>6</t>
  </si>
  <si>
    <t>(тыс.руб.)</t>
  </si>
  <si>
    <t>Наименование доходов и расходов</t>
  </si>
  <si>
    <t>ДОХОДЫ, всего</t>
  </si>
  <si>
    <t>в том числе:</t>
  </si>
  <si>
    <t>БЕЗВОЗМЕЗДНЫЕ  ПОСТУПЛЕНИЯ</t>
  </si>
  <si>
    <t>Общегосударственные вопросы</t>
  </si>
  <si>
    <t>Национальная оборона</t>
  </si>
  <si>
    <t>Национальная экономика</t>
  </si>
  <si>
    <t>Жилищно-коммунальное хозяйство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</si>
  <si>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</si>
  <si>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</si>
  <si>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</si>
  <si>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</si>
  <si>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Межбюджетные трансферты общего характера бюджетам субъектов Российской Федерации и муниципальных образований</t>
  </si>
  <si>
    <t>РАСХОДЫ, всего</t>
  </si>
  <si>
    <t xml:space="preserve"> Дефицит бюджета:                                                                                                                                      ("-" - дефицит, "+" - превышение доходов над расходами)</t>
  </si>
  <si>
    <t>ИСТОЧНИКИ ВНУТРЕННЕГО ФИНАНСИРОВАНИЯ ДЕФИЦИТА БЮДЖЕТА, всего</t>
  </si>
  <si>
    <t>Изменение остатков средств на счетах по учету средств бюджета</t>
  </si>
  <si>
    <t>Приложение 4</t>
  </si>
  <si>
    <t xml:space="preserve">                  Дотации</t>
  </si>
  <si>
    <t xml:space="preserve">                  Субсидии</t>
  </si>
  <si>
    <t xml:space="preserve">                  Субвенции</t>
  </si>
  <si>
    <t xml:space="preserve">                  Иные межбюджетные трансферты</t>
  </si>
  <si>
    <t xml:space="preserve">                         в т.ч. из бюджетов поселений на осуществление переданных полномочий</t>
  </si>
  <si>
    <t xml:space="preserve">                 Возврат остатков</t>
  </si>
  <si>
    <t>Фактические затраты на их содержание, тыс. руб.</t>
  </si>
  <si>
    <t>Численность муниципальных служащих, чел.</t>
  </si>
  <si>
    <t xml:space="preserve">Численность работников бюджетных учреждений, чел. </t>
  </si>
  <si>
    <t>Справочно: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</si>
  <si>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</si>
  <si>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Налог на имущество физических лиц</t>
  </si>
  <si>
    <t>ПРОЧИЕ НЕНАЛОГОВЫЕ ДОХОДЫ</t>
  </si>
  <si>
    <t>Прочие неналоговые доходы</t>
  </si>
  <si>
    <t>Муниципальная программа "Обеспечение пожарной безопасности населенных пунктов, расположенных на территории сельского поселения "Чиньяворык"</t>
  </si>
  <si>
    <t>Приведение в нормативное состояние водоисточников, необходимых для противопожарных мероприятий</t>
  </si>
  <si>
    <t>Очиста пожарных водоемов</t>
  </si>
  <si>
    <t>Безопасность населения в административных зданиях</t>
  </si>
  <si>
    <t>Техническое обслуживание пожарной сигнализации</t>
  </si>
  <si>
    <t>Муниципальная программа "Развитие жилищно-коммунального хозяйства и благоустройства на территории сельского поселения "Чиньяворык"</t>
  </si>
  <si>
    <t>Создание условий для обеспечения качественными жилищно-коммунальными услугами населения</t>
  </si>
  <si>
    <t>Отчисление региональному оператору на капитальный ремонт</t>
  </si>
  <si>
    <t>Создание условий для комфортабельного проживания населения, в том числе для поддержания и улучшения санитарного и эстетического состояния территории</t>
  </si>
  <si>
    <t>Расходы по содержанию уличного освещения</t>
  </si>
  <si>
    <t>Расходы на содержание уличного освещения</t>
  </si>
  <si>
    <t>Содержание улично-дорожной сети</t>
  </si>
  <si>
    <t>Муниципальная программа "Развитие жилищно-коммунального хозяйства и благоустройства сельского поселения "Иоссер"</t>
  </si>
  <si>
    <t>Подпрограмма "Создание условий для комфортабельного проживания населения, в том числе для поддержания и улучшения санитарного и эстетического состояния территории"</t>
  </si>
  <si>
    <t>Благоустройство территории</t>
  </si>
  <si>
    <t>Подпрограмма "Создание условий для обеспечения качественными жилищно-коммунальными услугами населения сельского поселения</t>
  </si>
  <si>
    <t>Расходы на содержание бани</t>
  </si>
  <si>
    <t>Программа "Развитие коммунального хозяйства, транспортной ситемы и повышение степени благоустройства на территории СП "Тракт"</t>
  </si>
  <si>
    <t>Подпрограмма "Создание условий для обеспечения качественными жилищно-коммунальными услугами населения"</t>
  </si>
  <si>
    <t>Муниципальная программа "Пожарная безопасность в населенных пунктах на территории СП "Тракт"</t>
  </si>
  <si>
    <t>Подпрограмма "Безопасность населения в административных зданиях"</t>
  </si>
  <si>
    <t>МП "Развитие жилищно-коммунального хозяйства и повышение степени благоустройства сельского поселения "Шошка"</t>
  </si>
  <si>
    <t>Создание условий для комфортабельного проживания населения, в том числе для поддержания и улучшения санитарного и эстетического состояния</t>
  </si>
  <si>
    <t>Формирование фонда капитального ремонта и организация проведения капитального ремонта</t>
  </si>
  <si>
    <t>МП "Пожарная безопасность в населенных пунктах на территории сельского поселения "Шошка"</t>
  </si>
  <si>
    <t>Техническое обслуживание автоматической пожарной сигнализации</t>
  </si>
  <si>
    <t>Противопожарные мероприятия</t>
  </si>
  <si>
    <t>Содержание транспортного средства, оснащенного пожарно-техническим оборудованием, используемым при пожарно-спасательных работах</t>
  </si>
  <si>
    <t>Муниципальная программа "Развитие жилищно-коммунального хозяйства, лесного хозяйства и повышения степени благоустройства на территории городского поселения "Синдор"</t>
  </si>
  <si>
    <t>Отчисления региональному оператору на проведение капитального ремонта</t>
  </si>
  <si>
    <t>Услуги по обследованию зданий</t>
  </si>
  <si>
    <t>Подпрограмма "Лесное хозяйство на территории ГП "Синдор"</t>
  </si>
  <si>
    <t>Постановка на кадастровый учёт лесных участков</t>
  </si>
  <si>
    <t>Муниципальная программа "Безопасность жизнедеятельности населения на территории городского поселения "Синдор"</t>
  </si>
  <si>
    <t>МП "Безопасность жизнедеятельности населения сельского поселения "Мещура"</t>
  </si>
  <si>
    <t>МП "Развитие коммунального хозяйства и повышение степени благоустройства сельского поселения "Мещура"</t>
  </si>
  <si>
    <t>Подпрограмма "Развитие инфраструктуры физической культуры и спорта"</t>
  </si>
  <si>
    <t>Проведение спортивно-массовых мероприятий</t>
  </si>
  <si>
    <t>Подпрограмма "Обеспечение условий для реализации МП "Развитие физической культуры и спорта"</t>
  </si>
  <si>
    <t>Обеспечение деятельности подведомственных учреждений</t>
  </si>
  <si>
    <t>Подпрограмма "Реализация мер социальной поддержки"</t>
  </si>
  <si>
    <t>Оказание мер социальной поддержки специалистам отрасли "Физическая культура и спорт"</t>
  </si>
  <si>
    <t>Муниципальная программа "Развитие жилищно-коммунального хозяйства и благоустройства городского поселения "Емва"</t>
  </si>
  <si>
    <t>Подпрограмма "Развитие жилищно-коммунального хозяйства"</t>
  </si>
  <si>
    <t>Приведение в нормативное состояние жилищного фонда</t>
  </si>
  <si>
    <t>Техническое обслуживание наружных стальных газопроводов, арматуры и сооружений г.Емва</t>
  </si>
  <si>
    <t>Подпрограмма "Создание условий для комфортабельного проживания населения, в том числе поддержания и улучшения санитарного и эстетического состояния территории"</t>
  </si>
  <si>
    <t>Содержание зеленых насаждений</t>
  </si>
  <si>
    <t>Содержание зелёных насаждений</t>
  </si>
  <si>
    <t>Расходы по содержанию бани</t>
  </si>
  <si>
    <t>Содержание мест захоронения</t>
  </si>
  <si>
    <t>Реализацию народных проектов в сфере занятости населения, прошедших отбор в рамках проекта "Народный бюджет"</t>
  </si>
  <si>
    <t>Подпрограмма "Содержание дорожно-транспортной сети"</t>
  </si>
  <si>
    <t>Содержание и ремонт автомобильных дорог, улично-дорожной сети</t>
  </si>
  <si>
    <t>Благоустройство улиц, переулков, проездов</t>
  </si>
  <si>
    <t>Содержание парома</t>
  </si>
  <si>
    <t>Муниципальная программа "Развитие физической культуры и спорта"</t>
  </si>
  <si>
    <t>Подпрограмма "Развитие учреждений физической культуры и спорта"</t>
  </si>
  <si>
    <t>Муниципальная программа "Развитие жилищно-коммунального хозяйства и повышение степени благоустройства сельского поселения "Серёгово"</t>
  </si>
  <si>
    <t>Подпрограмма "Создание условий для комфортабельного проживания, в том числе для поддержания и улучшения санитарного и эстетического состояния территории"</t>
  </si>
  <si>
    <t>Отчисления региональному оператору на капитальный ремонт</t>
  </si>
  <si>
    <t>Муниципальная программа "Пожарная безопасность в населенных пунктах на территории сельского поселения "Серёгово"</t>
  </si>
  <si>
    <t>Муниципальная программа "Энергосбережение в городском поселении "Синдор"</t>
  </si>
  <si>
    <t>Подпрограмма "Энергосберегающие мероприятия, для создания экономически-стабильной ситуации"</t>
  </si>
  <si>
    <t>Оплата энергосберегающих мероприятий</t>
  </si>
  <si>
    <t>Муниципальная программа "Формирование комфортной городской среды на территории ГП "Синдор"</t>
  </si>
  <si>
    <t>Подпрограмма "Комфортная городская среда"</t>
  </si>
  <si>
    <t>Содержание и ремонт автомобильных дорог местного значения</t>
  </si>
  <si>
    <t>Муниципальная программа "Формирование комфортной сельской среды на территории СП "Чиньяворык"</t>
  </si>
  <si>
    <t>Муниципальная программа "Формирование комфортной городской среды на территории ГП "Емва"</t>
  </si>
  <si>
    <t>Формирование комфортной городской среды</t>
  </si>
  <si>
    <t>Муниципальная программа "Пожарная безопасность в населенных пунктах на территории сельского поселения "Туръя"</t>
  </si>
  <si>
    <t>Муниципальная программа "Развитие жилищно-коммунального хозяйства и благоустройства сельского поселения "Туръя"</t>
  </si>
  <si>
    <t>Расходы на содержание уличного освещение</t>
  </si>
  <si>
    <t>Расходы по высшему должностному лицу органа местного самоуправления</t>
  </si>
  <si>
    <t>Глава администрации</t>
  </si>
  <si>
    <t>Национальная безопасность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</si>
  <si>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</si>
  <si>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Ассигнования 2019 год</t>
  </si>
  <si>
    <t>Развитие малого и среднего предпринимательства в Княжпогостском районе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</si>
  <si>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</si>
  <si>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Организация внутримуниципальных перевозок</t>
  </si>
  <si>
    <t>Предоставление земельных участков отдельным категориям граждан</t>
  </si>
  <si>
    <t>Субсидии на реализацию народных проектов в сфере ОБРАЗОВАНИЯ, прошедших отбор в рамках проекта "Народный бюджет"</t>
  </si>
  <si>
    <t>Мероприятия по проведению оздоровительной кампании детей</t>
  </si>
  <si>
    <t>Функционирование информационно-маркетингового центра малого и среднего предпринимательства</t>
  </si>
  <si>
    <t>Субсидии на реализацию народных проектов в сфере КУЛЬТУРЫ, прошедших отбор в рамках проекта "Народный бюджет"</t>
  </si>
  <si>
    <t>Строительство объектов культуры</t>
  </si>
  <si>
    <t>Подпрограмма - Развитие системы открытого муниципалитета в ОМС</t>
  </si>
  <si>
    <t>Введение новых рубрик, вкладок, баннеров</t>
  </si>
  <si>
    <t>Организация размещений информационных материалов</t>
  </si>
  <si>
    <t>Подпрограмма - Оптимизация деятельности органов местного самоуправления МР</t>
  </si>
  <si>
    <t>Обеспечение организационных, разъяснительных правовых и иных мер</t>
  </si>
  <si>
    <t>Подпрограмма - Развитие кадрового потенциала системы муниципального управления</t>
  </si>
  <si>
    <t>Организация обучения лиц,замещающих муниципальные должности и лиц включенных в кадровый резерв управленческих кадров</t>
  </si>
  <si>
    <t>Подпрограмма "Обращение с отходами производства"</t>
  </si>
  <si>
    <t>Мероприятия по организации деятельности по сбору и транспортированию твердых коммунальных отходов</t>
  </si>
  <si>
    <t>Профилактика преступлений и правонарушений</t>
  </si>
  <si>
    <t>Организация охраны общественного порядка добровольными народными дружинами</t>
  </si>
  <si>
    <t>Проведение профилактических мероприятий правоохранительной направленности</t>
  </si>
  <si>
    <t>Улучшение санитарного состояния</t>
  </si>
  <si>
    <t>Реализация народных проектов в сфере занятости населения, прошедших отбор в рамках "Народный бюджет"</t>
  </si>
  <si>
    <t>Реализация народных проектов в сфере благоустройства территории, прошедших отбор в рамках проекта "Народный бюджет"</t>
  </si>
  <si>
    <t>Услуги по транспортировке трупов</t>
  </si>
  <si>
    <t>Оплата мероприятий по вывозу ТБО</t>
  </si>
  <si>
    <t>Содержание и ремонт муниципального жилого фонда</t>
  </si>
  <si>
    <t>Реализация проекта "Народный бюджет" в сфере благоустройства территории</t>
  </si>
  <si>
    <t>Реализация народного проекта в сфере благоустройства территории, прошедших отбор в рамках проекта "Народный бюджет"</t>
  </si>
  <si>
    <t>Реализация проекта "Народный бюджет" в сфере занятости населения</t>
  </si>
  <si>
    <t>Приведение в нормативное состояние источников водоснабжения,создание минерализованных полос, необходимых для противопожарных мероприятий</t>
  </si>
  <si>
    <t>Обустройство минерализированной полосы</t>
  </si>
  <si>
    <t>Развитие транспортной системы на территории ГП "Синдор"</t>
  </si>
  <si>
    <t>Подпрограмма "Содержание и ремонт автомобильных дорог общего пользования местного значения ГП "Синдор" на 2018-2020гг."</t>
  </si>
  <si>
    <t>Подпрограмма "Формирование современной городской среды"</t>
  </si>
  <si>
    <t>Организация транспортного обслуживания населения между поселениями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</si>
  <si>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</si>
  <si>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</si>
  <si>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Реализация народных проектов в сфере агропромышленного комплекса</t>
  </si>
  <si>
    <t>Субсидии на открытие дополнительных классов</t>
  </si>
  <si>
    <t>Обеспечение деятельности лагерей с дневным пребыванием</t>
  </si>
  <si>
    <t>Субсидии на укрепление материально-технической базы муниципальных учреждений сферы культуры</t>
  </si>
  <si>
    <t>Обустройство контейнерных площадок для накопления ТКО</t>
  </si>
  <si>
    <t>Разработка комплексных схем организации дорожного движения</t>
  </si>
  <si>
    <t>Организация транспортного обслуживания на городских маршрутах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</si>
  <si>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</si>
  <si>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Бюджетные назначения 2019 год</t>
  </si>
  <si>
    <t>Развитие транспортной системы</t>
  </si>
  <si>
    <t>Приведение в нормативное состояние канализационных и инженерных сетей</t>
  </si>
  <si>
    <t>Проведение ремонтных работ по канализационным и инженерным сетям</t>
  </si>
  <si>
    <t>Сбалансированность бюджетов поселений</t>
  </si>
  <si>
    <t>Межбюджетные трансферты, для осуществления деятельности по публичным обязательствам</t>
  </si>
  <si>
    <t>24 3 3Б 00000</t>
  </si>
  <si>
    <t>Охрана окружающей среды</t>
  </si>
  <si>
    <t>Прочие безвозмездные поступления в бюджеты городских поселений</t>
  </si>
  <si>
    <t>ПРОЧИЕ БЕЗВОЗМЕЗДНЫЕ ПОСТУПЛЕНИЯ</t>
  </si>
  <si>
    <t>Исполнение консолидированного бюджета МР "Княжпогостский" по доходам на 1 октября 2019 года</t>
  </si>
  <si>
    <t>Зачислено на 01.10.2019</t>
  </si>
  <si>
    <t>Исполнение консолидированного бюджета МР "Княжпогостский" в  разрезе муниципальных программ на 1 октября 2019 года</t>
  </si>
  <si>
    <t>Исполнено на 01.10.2019 г.</t>
  </si>
  <si>
    <t>Доходы бюджета - Всего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</si>
  <si>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</si>
  <si>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</si>
  <si>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</si>
  <si>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</si>
  <si>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</si>
  <si>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</si>
  <si>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</si>
  <si>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</si>
  <si>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</si>
  <si>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</si>
  <si>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</si>
  <si>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</si>
  <si>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</si>
  <si>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 (за налоговые периоды, истекшие до 1 января 2011 года)</t>
  </si>
  <si>
    <t>Налог, взимаемый в связи с применением патентной системы налогообложения, зачисляемый в бюджеты муниципальных районов 5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</si>
  <si>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</si>
  <si>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</si>
  <si>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 с организаций</t>
  </si>
  <si>
    <t>Земельный налог с организаций, обладающих земельным участком, расположенным в границах межселенных территорий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</si>
  <si>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</si>
  <si>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</si>
  <si>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 лиц</t>
  </si>
  <si>
    <t>Земельный налог с физических лиц, обладающих земельным участком, расположенным в границах межселенных территорий</t>
  </si>
  <si>
    <t>Земельный налог с физических лиц,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</si>
  <si>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городских поселений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</si>
  <si>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</si>
  <si>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</si>
  <si>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</si>
  <si>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</si>
  <si>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</si>
  <si>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</si>
  <si>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</si>
  <si>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</si>
  <si>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</si>
  <si>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</si>
  <si>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</si>
  <si>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</si>
  <si>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муниципальных районов (за исключением земельных участков)</t>
  </si>
  <si>
    <t>Доходы от сдачи в аренду имущества, составляющего казну городских поселений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</si>
  <si>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</si>
  <si>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</si>
  <si>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</si>
  <si>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</si>
  <si>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</si>
  <si>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</si>
  <si>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</si>
  <si>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Плата за размещение отходов производства</t>
  </si>
  <si>
    <t>ДОХОДЫ ОТ ОКАЗАНИЯ ПЛАТНЫХ УСЛУГ И КОМПЕНСАЦИИ ЗАТРАТ ГОСУДАРСТВА</t>
  </si>
  <si>
    <t>Прочие доходы от компенсации затрат государства</t>
  </si>
  <si>
    <t>Прочие доходы от компенсации затрат бюджетов муниципальных районов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</si>
  <si>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</si>
  <si>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</si>
  <si>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</si>
  <si>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</si>
  <si>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</si>
  <si>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</si>
  <si>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</si>
  <si>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</si>
  <si>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</si>
  <si>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</si>
  <si>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</si>
  <si>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Денежные взыскания (штрафы) за нарушение бюджетного законодательства Российской Федерации</t>
  </si>
  <si>
    <t>Денежные взыскания (штрафы) за нарушение законодательства Российской Федерации об особо охраняемых природных территориях</t>
  </si>
  <si>
    <t>Денежные взыскания (штрафы) за нарушение законодательства Российской Федерации об охране и использовании животного мира</t>
  </si>
  <si>
    <t>Денежные взыскания (штрафы) за нарушение законодательства в области охраны окружающей среды</t>
  </si>
  <si>
    <t>Прочие денежные взыскания (штрафы) за правонарушения в области дорожного движения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</si>
  <si>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</si>
  <si>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</si>
  <si>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</si>
  <si>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поселений</t>
  </si>
  <si>
    <t>Суммы по искам о возмещении вреда, причиненного окружающей среде, подлежащие зачислению в бюджеты муниципальных районов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</si>
  <si>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</si>
  <si>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</si>
  <si>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Прочие поступления от денежных взысканий (штрафов) и иных сумм в возмещение ущерба, зачисляемые в бюджеты городских поселений</t>
  </si>
  <si>
    <t>Прочие неналоговые доходы бюджетов сельских поселений</t>
  </si>
  <si>
    <t>Прочие неналоговые доходы бюджетов городских поселений</t>
  </si>
  <si>
    <t>Дотации на выравнивание бюджетной обеспеченности</t>
  </si>
  <si>
    <t>Дотации бюджетам муниципальных районов на выравнивание бюджетной обеспеченности</t>
  </si>
  <si>
    <t>Дотации бюджетам на поддержку мер по обеспечению сбалансированности бюджетов</t>
  </si>
  <si>
    <t>Дотации бюджетам муниципальных районов на поддержку мер по обеспечению сбалансированности бюджетов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</si>
  <si>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</si>
  <si>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</si>
  <si>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</si>
  <si>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</si>
  <si>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</si>
  <si>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</si>
  <si>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Субсидии бюджетам на реализацию мероприятий по обеспечению жильем молодых семей</t>
  </si>
  <si>
    <t>Субсидии бюджетам муниципальных районов на реализацию мероприятий по обеспечению жильем молодых семей</t>
  </si>
  <si>
    <t>Субсидия бюджетам на поддержку отрасли культуры</t>
  </si>
  <si>
    <t>Субсидия бюджетам муниципальных районов на поддержку отрасли культуры</t>
  </si>
  <si>
    <t>Субсидии бюджетам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</si>
  <si>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Субсидии бюджетам городских поселений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</t>
  </si>
  <si>
    <t>Субсидии бюджетам на реализацию программ формирования современной городской среды</t>
  </si>
  <si>
    <t>Субсидии бюджетам сельских поселений на реализацию программ формирования современной городской среды</t>
  </si>
  <si>
    <t>Субсидии бюджетам городских поселений на реализацию программ формирования современной городской среды</t>
  </si>
  <si>
    <t>Прочие субсидии</t>
  </si>
  <si>
    <t>Прочие субсидии бюджетам муниципальных районов</t>
  </si>
  <si>
    <t>Прочие субсидии бюджетам сельских поселений</t>
  </si>
  <si>
    <t>Прочие субсидии бюджетам городских поселений</t>
  </si>
  <si>
    <t>Субвенции местным бюджетам на выполнение передаваемых полномочий субъектов Российской Федерации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</si>
  <si>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</si>
  <si>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</si>
  <si>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</si>
  <si>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</si>
  <si>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</si>
  <si>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</si>
  <si>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</si>
  <si>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</si>
  <si>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</si>
  <si>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</si>
  <si>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</si>
  <si>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</si>
  <si>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</si>
  <si>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Субвенции бюджетам на государственную регистрацию актов гражданского состояния</t>
  </si>
  <si>
    <t>Субвенции бюджетам муниципальных районов на государственную регистрацию актов гражданского состояния</t>
  </si>
  <si>
    <t>Прочие субвенции</t>
  </si>
  <si>
    <t>Прочие субвенции бюджетам муниципальных районов</t>
  </si>
  <si>
    <t>Прочие безвозмездные поступления в бюджеты сельских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</si>
  <si>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</si>
  <si>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</si>
  <si>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00010501000000000110</t>
  </si>
  <si>
    <t>00010501010010000110</t>
  </si>
  <si>
    <t>00010501011010000110</t>
  </si>
  <si>
    <t>00010501020010000110</t>
  </si>
  <si>
    <t>00010501021010000110</t>
  </si>
  <si>
    <t>00010502000020000110</t>
  </si>
  <si>
    <t>00010502010020000110</t>
  </si>
  <si>
    <t>00010502020020000110</t>
  </si>
  <si>
    <t>00010503000010000110</t>
  </si>
  <si>
    <t>00010503010010000110</t>
  </si>
  <si>
    <t>00010504000020000110</t>
  </si>
  <si>
    <t>00010504020020000110</t>
  </si>
  <si>
    <t>00010600000000000000</t>
  </si>
  <si>
    <t>00010601000000000110</t>
  </si>
  <si>
    <t>00010601030100000110</t>
  </si>
  <si>
    <t>00010601030130000110</t>
  </si>
  <si>
    <t>00010606000000000110</t>
  </si>
  <si>
    <t>00010606030000000110</t>
  </si>
  <si>
    <t>00010606033050000110</t>
  </si>
  <si>
    <t>00010606033100000110</t>
  </si>
  <si>
    <t>00010606033130000110</t>
  </si>
  <si>
    <t>00010606040000000110</t>
  </si>
  <si>
    <t>00010606043050000110</t>
  </si>
  <si>
    <t>00010606043100000110</t>
  </si>
  <si>
    <t>00010606043130000110</t>
  </si>
  <si>
    <t>00010800000000000000</t>
  </si>
  <si>
    <t>00010803000010000110</t>
  </si>
  <si>
    <t>00010803010010000110</t>
  </si>
  <si>
    <t>00010804000010000110</t>
  </si>
  <si>
    <t>00010804020010000110</t>
  </si>
  <si>
    <t>00011100000000000000</t>
  </si>
  <si>
    <t>00011105000000000120</t>
  </si>
  <si>
    <t>00011105010000000120</t>
  </si>
  <si>
    <t>00011105013050000120</t>
  </si>
  <si>
    <t>00011105013130000120</t>
  </si>
  <si>
    <t>00011105020000000120</t>
  </si>
  <si>
    <t>00011105025050000120</t>
  </si>
  <si>
    <t>00011105025100000120</t>
  </si>
  <si>
    <t>00011105030000000120</t>
  </si>
  <si>
    <t>00011105035100000120</t>
  </si>
  <si>
    <t>00011105035130000120</t>
  </si>
  <si>
    <t>00011105070000000120</t>
  </si>
  <si>
    <t>00011105075050000120</t>
  </si>
  <si>
    <t>00011105075130000120</t>
  </si>
  <si>
    <t>00011109000000000120</t>
  </si>
  <si>
    <t>00011109040000000120</t>
  </si>
  <si>
    <t>00011109045050000120</t>
  </si>
  <si>
    <t>00011109045100000120</t>
  </si>
  <si>
    <t>00011109045130000120</t>
  </si>
  <si>
    <t>00011200000000000000</t>
  </si>
  <si>
    <t>00011201000010000120</t>
  </si>
  <si>
    <t>00011201010010000120</t>
  </si>
  <si>
    <t>00011201030010000120</t>
  </si>
  <si>
    <t>00011201040010000120</t>
  </si>
  <si>
    <t>00011201041010000120</t>
  </si>
  <si>
    <t>00011300000000000000</t>
  </si>
  <si>
    <t>00011302000000000130</t>
  </si>
  <si>
    <t>00011302990000000130</t>
  </si>
  <si>
    <t>00011302995050000130</t>
  </si>
  <si>
    <t>00011400000000000000</t>
  </si>
  <si>
    <t>00011402000000000000</t>
  </si>
  <si>
    <t>00011402050050000410</t>
  </si>
  <si>
    <t>00011402053050000410</t>
  </si>
  <si>
    <t>00011406000000000430</t>
  </si>
  <si>
    <t>00011406010000000430</t>
  </si>
  <si>
    <t>00011406013050000430</t>
  </si>
  <si>
    <t>00011406013130000430</t>
  </si>
  <si>
    <t>00011406020000000430</t>
  </si>
  <si>
    <t>00011406025050000430</t>
  </si>
  <si>
    <t>00011406025100000430</t>
  </si>
  <si>
    <t>00011600000000000000</t>
  </si>
  <si>
    <t>00011603000000000140</t>
  </si>
  <si>
    <t>00011603010010000140</t>
  </si>
  <si>
    <t>00011603030010000140</t>
  </si>
  <si>
    <t>00011608000010000140</t>
  </si>
  <si>
    <t>00011608010010000140</t>
  </si>
  <si>
    <t>00011618000000000140</t>
  </si>
  <si>
    <t>00011625000000000140</t>
  </si>
  <si>
    <t>00011625020010000140</t>
  </si>
  <si>
    <t>00011625030010000140</t>
  </si>
  <si>
    <t>00011625050010000140</t>
  </si>
  <si>
    <t>00011628000010000140</t>
  </si>
  <si>
    <t>00011630000010000140</t>
  </si>
  <si>
    <t>00011630030010000140</t>
  </si>
  <si>
    <t>00011632000000000140</t>
  </si>
  <si>
    <t>00011632000100000140</t>
  </si>
  <si>
    <t>00011633000000000140</t>
  </si>
  <si>
    <t>00011633050050000140</t>
  </si>
  <si>
    <t>00011633050100000140</t>
  </si>
  <si>
    <t>00011633050130000140</t>
  </si>
  <si>
    <t>00011635000000000140</t>
  </si>
  <si>
    <t>00011635030050000140</t>
  </si>
  <si>
    <t>00011643000010000140</t>
  </si>
  <si>
    <t>00011690000000000140</t>
  </si>
  <si>
    <t>00011690050050000140</t>
  </si>
  <si>
    <t>00011690050100000140</t>
  </si>
  <si>
    <t>00011690050130000140</t>
  </si>
  <si>
    <t>00011700000000000000</t>
  </si>
  <si>
    <t>00011705000000000180</t>
  </si>
  <si>
    <t>00011705050100000180</t>
  </si>
  <si>
    <t>00011705050130000180</t>
  </si>
  <si>
    <t>00020000000000000000</t>
  </si>
  <si>
    <t>00020200000000000000</t>
  </si>
  <si>
    <t>00020210000000000150</t>
  </si>
  <si>
    <t>00020215001000000150</t>
  </si>
  <si>
    <t>00020215001050000150</t>
  </si>
  <si>
    <t>00020215002000000150</t>
  </si>
  <si>
    <t>00020215002050000150</t>
  </si>
  <si>
    <t>00020220000000000150</t>
  </si>
  <si>
    <t>00020220299000000150</t>
  </si>
  <si>
    <t>00020220299050000150</t>
  </si>
  <si>
    <t>00020220302000000150</t>
  </si>
  <si>
    <t>00020220302050000150</t>
  </si>
  <si>
    <t>00020225467000000150</t>
  </si>
  <si>
    <t>00020225467050000150</t>
  </si>
  <si>
    <t>00020225497000000150</t>
  </si>
  <si>
    <t>00020225497050000150</t>
  </si>
  <si>
    <t>00020225519000000150</t>
  </si>
  <si>
    <t>00020225519050000150</t>
  </si>
  <si>
    <t>00020225527000000150</t>
  </si>
  <si>
    <t>00020225527130000150</t>
  </si>
  <si>
    <t>00020225555000000150</t>
  </si>
  <si>
    <t>00020225555100000150</t>
  </si>
  <si>
    <t>00020225555130000150</t>
  </si>
  <si>
    <t>00020229999000000150</t>
  </si>
  <si>
    <t>00020229999050000150</t>
  </si>
  <si>
    <t>00020229999100000150</t>
  </si>
  <si>
    <t>00020229999130000150</t>
  </si>
  <si>
    <t>00020230000000000150</t>
  </si>
  <si>
    <t>00020230024000000150</t>
  </si>
  <si>
    <t>00020230024050000150</t>
  </si>
  <si>
    <t>00020230029000000150</t>
  </si>
  <si>
    <t>00020230029050000150</t>
  </si>
  <si>
    <t>00020235082000000150</t>
  </si>
  <si>
    <t>00020235082050000150</t>
  </si>
  <si>
    <t>00020235118000000150</t>
  </si>
  <si>
    <t>00020235118050000150</t>
  </si>
  <si>
    <t>00020235120000000150</t>
  </si>
  <si>
    <t>00020235120050000150</t>
  </si>
  <si>
    <t>00020235135000000150</t>
  </si>
  <si>
    <t>00020235135050000150</t>
  </si>
  <si>
    <t>00020235176000000150</t>
  </si>
  <si>
    <t>00020235176050000150</t>
  </si>
  <si>
    <t>00020235930000000150</t>
  </si>
  <si>
    <t>00020235930050000150</t>
  </si>
  <si>
    <t>00020239999000000150</t>
  </si>
  <si>
    <t>00020239999050000150</t>
  </si>
  <si>
    <t>00020700000000000000</t>
  </si>
  <si>
    <t>00020705000100000150</t>
  </si>
  <si>
    <t>00020705000130000150</t>
  </si>
  <si>
    <t>00020705020100000150</t>
  </si>
  <si>
    <t>00020705020130000150</t>
  </si>
  <si>
    <t>00021900000000000000</t>
  </si>
  <si>
    <t>00021900000050000150</t>
  </si>
  <si>
    <t>10000000000000000</t>
  </si>
  <si>
    <t>10100000000000000</t>
  </si>
  <si>
    <t>10102000010000110</t>
  </si>
  <si>
    <t>10102010010000110</t>
  </si>
  <si>
    <t>10102020010000110</t>
  </si>
  <si>
    <t>10102030010000110</t>
  </si>
  <si>
    <t>10300000000000000</t>
  </si>
  <si>
    <t>10302000010000110</t>
  </si>
  <si>
    <t>10302230010000110</t>
  </si>
  <si>
    <t>10302231010000110</t>
  </si>
  <si>
    <t>10302240010000110</t>
  </si>
  <si>
    <t>10302241010000110</t>
  </si>
  <si>
    <t>10302250010000110</t>
  </si>
  <si>
    <t>10302251010000110</t>
  </si>
  <si>
    <t>10302260010000110</t>
  </si>
  <si>
    <t>10500000000000000</t>
  </si>
  <si>
    <t>01 0 00 00000</t>
  </si>
  <si>
    <t>01 1 00 00000</t>
  </si>
  <si>
    <t>01 1 2Б 00000</t>
  </si>
  <si>
    <t>01 1 2Б S2190</t>
  </si>
  <si>
    <t>Софинансирование расходных обязательств органов местного самоуправления, возникающих в рамках реализации муниципальных программ (подпрограмм) развития малого и среднего предпринимательства муниципальных образований, не относящихся к монопрофильным муниципальным образованиям</t>
  </si>
  <si>
    <t>01 1 2Е 00000</t>
  </si>
  <si>
    <t>01 1 2И 64582</t>
  </si>
  <si>
    <t>Оказание финансовой поддержки субъектам малого и среднего предпринимательства, занимающихся социально-значимыми видами деятельности, в рамках реализации муниципальных программ монопрофильных муниципальных образований</t>
  </si>
  <si>
    <t>01 1 I4 S2190</t>
  </si>
  <si>
    <t>Расходы в рамках мероприятий в рамках регионального проекта "Расширение доступа субъектов малого и среднего предпринимательствак финансовым ресурсам, в том числе к льготному финансированию"</t>
  </si>
  <si>
    <t>01 1 I5 55272</t>
  </si>
  <si>
    <t>Оказание финансовой поддержки субъектам малого и среднего предпринимательства, занимающихся социально-значимыми видами деятельности, в рамках реализации регионального проекта "Акселерация субъектов малого и среднего предпринимательства"</t>
  </si>
  <si>
    <t>01 2 00 00000</t>
  </si>
  <si>
    <t>«Развитие въездного и внутреннего туризма на территории муниципального района «Княжпогостский»</t>
  </si>
  <si>
    <t>01 2 3Г 00000</t>
  </si>
  <si>
    <t>Рекламно-информационное обеспечение продвижения туристического продукта на внутреннем и внешнем рынках</t>
  </si>
  <si>
    <t>01 3 00 00000</t>
  </si>
  <si>
    <t>01 3 1И 00000</t>
  </si>
  <si>
    <t>01 3 1И S2550</t>
  </si>
  <si>
    <t>Реализация народных проектов в сфере АГРОПРОМЫШЛЕННОГО комплекса, прошедших отбор в рамках проекта "Народный бюджет"</t>
  </si>
  <si>
    <t>01 5 00 00000</t>
  </si>
  <si>
    <t>01 5 1В 73060</t>
  </si>
  <si>
    <t>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</si>
  <si>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01 6 00 00000</t>
  </si>
  <si>
    <t>Содействие занятости населения муниципального района "Княжпогостский"</t>
  </si>
  <si>
    <t>01 6 1В S2540</t>
  </si>
  <si>
    <t>Реализация народных проектов в сфере ЗАНЯТОСТИ НАСЕЛЕНИЯ, прошедших отбор в рамках проекта "Народный бюджет"</t>
  </si>
  <si>
    <t>02 0 00 00000</t>
  </si>
  <si>
    <t>02 1 00 00000</t>
  </si>
  <si>
    <t>02 1 1A 00000</t>
  </si>
  <si>
    <t>02 1 1A 64503</t>
  </si>
  <si>
    <t>Содержание автомобильных дорог общего пользования местного значения (латынь)</t>
  </si>
  <si>
    <t>02 1 1А S2220</t>
  </si>
  <si>
    <t>02 1 1Б 00000</t>
  </si>
  <si>
    <t>02 1 1В S2210</t>
  </si>
  <si>
    <t>02 1 1Г 64504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</si>
  <si>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</si>
  <si>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1Н 64514</t>
  </si>
  <si>
    <t>Осуществление полномочий в области создания условий для предоставления транспортных услуг населению и организации транспортного обслуживания населения между поселениями</t>
  </si>
  <si>
    <t>02 1 1П 00000</t>
  </si>
  <si>
    <t>02 1 1Р 64514</t>
  </si>
  <si>
    <t>02 1 1С 64577</t>
  </si>
  <si>
    <t>02 2 00 00000</t>
  </si>
  <si>
    <t>02 2 2А 64578</t>
  </si>
  <si>
    <t>03 0 00 00000</t>
  </si>
  <si>
    <t>03 1 00 00000</t>
  </si>
  <si>
    <t>03 1 1В 00000</t>
  </si>
  <si>
    <t>03 1 1Г 00000</t>
  </si>
  <si>
    <t>03 1 1Д 51350</t>
  </si>
  <si>
    <t>Обеспечение жильем отдельных категорий граждан установленных федеральными законами от 12 января 1995 года № 5-ФЗ "О ветеранах"</t>
  </si>
  <si>
    <t>03 1 1Д 51760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</si>
  <si>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</si>
  <si>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03 1 1Е 00000</t>
  </si>
  <si>
    <t>03 1 1Е 73030</t>
  </si>
  <si>
    <t>03 1 1Е R0820</t>
  </si>
  <si>
    <t>03 1 1М 00000</t>
  </si>
  <si>
    <t>03 1 1М 64571</t>
  </si>
  <si>
    <t>03 1 1Н 00000</t>
  </si>
  <si>
    <t>03 1 F3 67483</t>
  </si>
  <si>
    <t>Обеспечение мероприятий по расселению непригодного для проживания жилищного фонда</t>
  </si>
  <si>
    <t>03 1 F3 67484</t>
  </si>
  <si>
    <t>Обеспечение мероприятий по раасселению непригоднго для проживния жилищного фонда</t>
  </si>
  <si>
    <t>03 1 F3 6748S</t>
  </si>
  <si>
    <t>03 2 00 00000</t>
  </si>
  <si>
    <t>03 2 2В 00000</t>
  </si>
  <si>
    <t>03 2 2Д 00000</t>
  </si>
  <si>
    <t>03 2 2Д 64572</t>
  </si>
  <si>
    <t>03 2 2Е S2480</t>
  </si>
  <si>
    <t>Реализация народных проектов в сфере БЛАГОУСТРОЙСТВА, прошедших отбор в рамках проекта "Народный проект"</t>
  </si>
  <si>
    <t>03 2 2Ж 00000</t>
  </si>
  <si>
    <t>03 2 2Ж 64572</t>
  </si>
  <si>
    <t>03 2 2И 00000</t>
  </si>
  <si>
    <t>Разработка и утверждение схем водоснабжения, водоотведения</t>
  </si>
  <si>
    <t>03 2 2К 00000</t>
  </si>
  <si>
    <t>04 0 00 00000</t>
  </si>
  <si>
    <t>04 1 00 00000</t>
  </si>
  <si>
    <t>04 1 1A S2850</t>
  </si>
  <si>
    <t>Мероприятия по организации деятельности по сбору и транспортированию твёрдых коммунальных отходов</t>
  </si>
  <si>
    <t>04 1 1А 00000</t>
  </si>
  <si>
    <t>04 1 1А 73010</t>
  </si>
  <si>
    <t>04 1 1А S2700</t>
  </si>
  <si>
    <t>Обеспечение повышения оплаты труда отдельных категорий работников в сфере образования</t>
  </si>
  <si>
    <t>04 1 1В 00000</t>
  </si>
  <si>
    <t>04 1 1В 73020</t>
  </si>
  <si>
    <t>04 1 1Д 00000</t>
  </si>
  <si>
    <t>Проведение текущих ремонтов в дошкольных образовательных организациях</t>
  </si>
  <si>
    <t>04 1 1Е 00000</t>
  </si>
  <si>
    <t>04 1 1М 00000</t>
  </si>
  <si>
    <t>04 2 00 00000</t>
  </si>
  <si>
    <t>04 2 2A S2850</t>
  </si>
  <si>
    <t>04 2 2А 00000</t>
  </si>
  <si>
    <t>04 2 2А 73010</t>
  </si>
  <si>
    <t>04 2 2А S2700</t>
  </si>
  <si>
    <t>04 2 2Б 00000</t>
  </si>
  <si>
    <t>04 2 2Б 73020</t>
  </si>
  <si>
    <t>04 2 2В 00000</t>
  </si>
  <si>
    <t>04 2 2Г 00000</t>
  </si>
  <si>
    <t>Укрепление материально-технической базы</t>
  </si>
  <si>
    <t>04 2 2Е 00000</t>
  </si>
  <si>
    <t>04 2 2Ж 00000</t>
  </si>
  <si>
    <t>Проведение текущих ремонтов в общеобразовательных организациях</t>
  </si>
  <si>
    <t>04 2 2Р S2000</t>
  </si>
  <si>
    <t>04 2 2У 00000</t>
  </si>
  <si>
    <t>04 3 00 00000</t>
  </si>
  <si>
    <t>04 3 3Д 00000</t>
  </si>
  <si>
    <t>04 3 3К L4970</t>
  </si>
  <si>
    <t>04 3 3Л 00000</t>
  </si>
  <si>
    <t>04 3 3Л S2700</t>
  </si>
  <si>
    <t>04 3 3Л S2850</t>
  </si>
  <si>
    <t>04 3 3С S2020</t>
  </si>
  <si>
    <t>04 4 00 00000</t>
  </si>
  <si>
    <t>04 4 4А 00000</t>
  </si>
  <si>
    <t>04 4 4А S2040</t>
  </si>
  <si>
    <t>04 4 4Б 00000</t>
  </si>
  <si>
    <t>04 6 00 00000</t>
  </si>
  <si>
    <t>04 6 6А 00000</t>
  </si>
  <si>
    <t>05 0 00 00000</t>
  </si>
  <si>
    <t>05 1 00 00000</t>
  </si>
  <si>
    <t>05 1 1В 00000</t>
  </si>
  <si>
    <t>05 1 1В S2700</t>
  </si>
  <si>
    <t>Обеспечение роста уровня оплаты труда педагогических работников муниципальных организаций дополнительного образования</t>
  </si>
  <si>
    <t>05 2 00 00000</t>
  </si>
  <si>
    <t>05 2 2А L5190</t>
  </si>
  <si>
    <t>05 2 2Б 00000</t>
  </si>
  <si>
    <t>05 2 2В 00000</t>
  </si>
  <si>
    <t>05 2 2Д 00000</t>
  </si>
  <si>
    <t>05 2 2Д S2690</t>
  </si>
  <si>
    <t>Субсидия на софинансирование расходных обязательств, связанных с повышением оплаты труда работникам муниципальных учреждений культуры</t>
  </si>
  <si>
    <t>05 2 2Д S2850</t>
  </si>
  <si>
    <t>05 3 00 00000</t>
  </si>
  <si>
    <t>05 3 3Б 00000</t>
  </si>
  <si>
    <t>05 3 3Б S2690</t>
  </si>
  <si>
    <t>05 3 3Б S2850</t>
  </si>
  <si>
    <t>05 4 00 00000</t>
  </si>
  <si>
    <t>05 4 4A S2850</t>
  </si>
  <si>
    <t>05 4 4А 00000</t>
  </si>
  <si>
    <t>05 4 4А S2690</t>
  </si>
  <si>
    <t>05 4 4Б 00000</t>
  </si>
  <si>
    <t>05 4 4В L4670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</si>
  <si>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филиалов),</t>
  </si>
  <si>
    <t>05 4 4В S2150</t>
  </si>
  <si>
    <t>05 4 4Л S2460</t>
  </si>
  <si>
    <t>05 4 4М 00000</t>
  </si>
  <si>
    <t>05 5 00 00000</t>
  </si>
  <si>
    <t>05 5 5А 00000</t>
  </si>
  <si>
    <t>05 6 00 00000</t>
  </si>
  <si>
    <t>05 6 6А 00000</t>
  </si>
  <si>
    <t>05 6 6А S2690</t>
  </si>
  <si>
    <t>05 8 00 00000</t>
  </si>
  <si>
    <t>05 8 8А 00000</t>
  </si>
  <si>
    <t>05 8 8А S2690</t>
  </si>
  <si>
    <t>05 8 8В L4670</t>
  </si>
  <si>
    <t>Укрепление материально-технической базы муниципальных учреждений сферы культуры.</t>
  </si>
  <si>
    <t>06 0 00 00000</t>
  </si>
  <si>
    <t>06 2 00 00000</t>
  </si>
  <si>
    <t>06 2 2Г 00000</t>
  </si>
  <si>
    <t>06 3 00 00000</t>
  </si>
  <si>
    <t>06 3 3Б 00000</t>
  </si>
  <si>
    <t>06 4 00 00000</t>
  </si>
  <si>
    <t>06 4 4A S2850</t>
  </si>
  <si>
    <t>06 4 4А 00000</t>
  </si>
  <si>
    <t>06 4 4А S2700</t>
  </si>
  <si>
    <t>07 0 00 00000</t>
  </si>
  <si>
    <t>07 1 00 00000</t>
  </si>
  <si>
    <t>07 1 1А 00000</t>
  </si>
  <si>
    <t>07 1 1Б 00000</t>
  </si>
  <si>
    <t>07 2 00 00000</t>
  </si>
  <si>
    <t>07 2 2А 00000</t>
  </si>
  <si>
    <t>07 3 00 00000</t>
  </si>
  <si>
    <t>07 3 3А 00000</t>
  </si>
  <si>
    <t>07 4 00 00000</t>
  </si>
  <si>
    <t>07 4 1Б S2840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</si>
  <si>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Республике Коми</t>
  </si>
  <si>
    <t>07 4 4Д 00000</t>
  </si>
  <si>
    <t>07 5 00 00000</t>
  </si>
  <si>
    <t>07 5 5А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</si>
  <si>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</si>
  <si>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73110</t>
  </si>
  <si>
    <t>07 5 5Д 00000</t>
  </si>
  <si>
    <t>07 5 5Е 00000</t>
  </si>
  <si>
    <t>07 5 5Е 64502</t>
  </si>
  <si>
    <t>07 5 5Ж 00000</t>
  </si>
  <si>
    <t>Выравнивание бюджетной обеспеченности поселений из районного фонда финансовой поддержки</t>
  </si>
  <si>
    <t>07 7 00 00000</t>
  </si>
  <si>
    <t>07 7 7А 00000</t>
  </si>
  <si>
    <t>08 0 00 00000</t>
  </si>
  <si>
    <t>08 1 00 00000</t>
  </si>
  <si>
    <t>08 1 1Б 73190</t>
  </si>
  <si>
    <t>08 2 00 00000</t>
  </si>
  <si>
    <t>08 2 2В 00000</t>
  </si>
  <si>
    <t>08 3 00 00000</t>
  </si>
  <si>
    <t>08 3 3Б 73120</t>
  </si>
  <si>
    <t>Осуществление переданных государственных полномочий Республики Коми по отлову и содержанию безнадзорных животных (средства РБ)</t>
  </si>
  <si>
    <t>08 3 3Г 00000</t>
  </si>
  <si>
    <t>08 3 3Ж S2010</t>
  </si>
  <si>
    <t>Укрепление материально-технической базы и создание безопасных условий в организациях в сфере образования в Республике Коми.</t>
  </si>
  <si>
    <t>08 4 00 00000</t>
  </si>
  <si>
    <t>08 4 1Б 00000</t>
  </si>
  <si>
    <t>08 4 1Б S2850</t>
  </si>
  <si>
    <t>08 4 1Б 64579</t>
  </si>
  <si>
    <t>08 4 1Б 64581</t>
  </si>
  <si>
    <t>Обустройство контейнерных площадок для накопления ТКО в соответствии с заключенными соглашениями</t>
  </si>
  <si>
    <t>08 5 00 00000</t>
  </si>
  <si>
    <t>08 5 1А 00000</t>
  </si>
  <si>
    <t>08 5 1Б 00000</t>
  </si>
  <si>
    <t>09 0 00 00000</t>
  </si>
  <si>
    <t>09 1 00 00000</t>
  </si>
  <si>
    <t>09 1 1А 00000</t>
  </si>
  <si>
    <t>09 1 1Б 00000</t>
  </si>
  <si>
    <t>09 1 1В 00000</t>
  </si>
  <si>
    <t>09 1 1Г 00000</t>
  </si>
  <si>
    <t>10 0 00 00000</t>
  </si>
  <si>
    <t>10 1 00 00000</t>
  </si>
  <si>
    <t>10 1 1В 00000</t>
  </si>
  <si>
    <t>10 2 00 00000</t>
  </si>
  <si>
    <t>10 2 2А 00000</t>
  </si>
  <si>
    <t>11 0 00 00000</t>
  </si>
  <si>
    <t>11 1 00 00000</t>
  </si>
  <si>
    <t>11 1 1Г 00000</t>
  </si>
  <si>
    <t>11 1 1Д 00000</t>
  </si>
  <si>
    <t>11 1 1М 00000</t>
  </si>
  <si>
    <t>Приведение в нормативное состояние объектов находящихся в муниципальной собственности</t>
  </si>
  <si>
    <t>11 2 00 00000</t>
  </si>
  <si>
    <t>11 2 2Г 00000</t>
  </si>
  <si>
    <t>11 2 2Д 00000</t>
  </si>
  <si>
    <t>11 2 2Ж 00000</t>
  </si>
  <si>
    <t>12 0 00 00000</t>
  </si>
  <si>
    <t>12 1 00 00000</t>
  </si>
  <si>
    <t>12 1 1А 00000</t>
  </si>
  <si>
    <t>12 1 1Ж 00000</t>
  </si>
  <si>
    <t>12 1 1И 64581</t>
  </si>
  <si>
    <t>12 2 00 00000</t>
  </si>
  <si>
    <t>12 2 2А 00000</t>
  </si>
  <si>
    <t>12 2 2Г 00000</t>
  </si>
  <si>
    <t>12 2 2Д 00000</t>
  </si>
  <si>
    <t>13 0 00 00000</t>
  </si>
  <si>
    <t>13 1 00 00000</t>
  </si>
  <si>
    <t>13 1 1А 00000</t>
  </si>
  <si>
    <t>13 1 1В 00000</t>
  </si>
  <si>
    <t>13 1 1Г 00000</t>
  </si>
  <si>
    <t>Снос ветхова жилья</t>
  </si>
  <si>
    <t>13 1 1Г 00100</t>
  </si>
  <si>
    <t>13 1 1Г 64571</t>
  </si>
  <si>
    <t>Снос ветхого жилья</t>
  </si>
  <si>
    <t>13 2 00 00000</t>
  </si>
  <si>
    <t>13 2 2А 00000</t>
  </si>
  <si>
    <t>13 2 2Г 00000</t>
  </si>
  <si>
    <t>13 2 2И 00000</t>
  </si>
  <si>
    <t>13 2 2Н 64581</t>
  </si>
  <si>
    <t>13 4 00 00000</t>
  </si>
  <si>
    <t>Подпрограмма "Содержание муниципального жилищного фонда"</t>
  </si>
  <si>
    <t>13 4 1A 64572</t>
  </si>
  <si>
    <t>Ремонт муниципального жилищного фонда</t>
  </si>
  <si>
    <t>13 4 1Б 00000</t>
  </si>
  <si>
    <t>Электроэнергия в муниципальном жилищном фонде</t>
  </si>
  <si>
    <t>14 0 00 00000</t>
  </si>
  <si>
    <t>14 1 00 00000</t>
  </si>
  <si>
    <t>Подпрограмма "Привидение в нормативное состояние водоисточников, необходимых для противлпожарных мероприятий"</t>
  </si>
  <si>
    <t>14 1 1Б 00000</t>
  </si>
  <si>
    <t>Ремонт пожарных водоемов</t>
  </si>
  <si>
    <t>14 2 00 00000</t>
  </si>
  <si>
    <t>14 2 2А 00000</t>
  </si>
  <si>
    <t>17 0 00 00000</t>
  </si>
  <si>
    <t>17 2 00 00000</t>
  </si>
  <si>
    <t>Межбюджетные трансферты</t>
  </si>
  <si>
    <t>17 2 1А S2540</t>
  </si>
  <si>
    <t>Реализация народных проектов в сфере занятости населения, прошедших отбор в рамках "Народный бюджет" за счет средств РБ</t>
  </si>
  <si>
    <t>17 3 00 00000</t>
  </si>
  <si>
    <t>17 3 1А 00000</t>
  </si>
  <si>
    <t>17 3 1Б 00000</t>
  </si>
  <si>
    <t>17 3 1В 00000</t>
  </si>
  <si>
    <t>17 3 1Д 00000</t>
  </si>
  <si>
    <t>17 3 1М 00000</t>
  </si>
  <si>
    <t>Приведение в нормативное состояние муниципального жилищного фонда</t>
  </si>
  <si>
    <t>17 3 1М 64572</t>
  </si>
  <si>
    <t>17 3 1П 64581</t>
  </si>
  <si>
    <t>18 0 00 00000</t>
  </si>
  <si>
    <t>18 2 00 00000</t>
  </si>
  <si>
    <t>18 2 2А 00000</t>
  </si>
  <si>
    <t>18 3 00 00000</t>
  </si>
  <si>
    <t>18 3 1А 00000</t>
  </si>
  <si>
    <t>18 3 1Б 00000</t>
  </si>
  <si>
    <t>Содержание муниципального имущества</t>
  </si>
  <si>
    <t>19 0 00 00000</t>
  </si>
  <si>
    <t>19 1 00 00000</t>
  </si>
  <si>
    <t>19 1 1А 00000</t>
  </si>
  <si>
    <t>19 1 1Б 00000</t>
  </si>
  <si>
    <t>19 1 1К 00000</t>
  </si>
  <si>
    <t>19 1 1Р 00000</t>
  </si>
  <si>
    <t>Межевание земельных участков</t>
  </si>
  <si>
    <t>19 1 1У 00000</t>
  </si>
  <si>
    <t>19 2 00 00000</t>
  </si>
  <si>
    <t>19 2 2В 00000</t>
  </si>
  <si>
    <t>19 2 2Д 00000</t>
  </si>
  <si>
    <t>19 2 2Ж 00000</t>
  </si>
  <si>
    <t>19 2 2И 00000</t>
  </si>
  <si>
    <t>19 2 2П 00000</t>
  </si>
  <si>
    <t>Оплата услуг по начислению, сбору, взысканию и перечислению платы за наём муниципального жилищного фонда</t>
  </si>
  <si>
    <t>19 2 2Р 00000</t>
  </si>
  <si>
    <t>19 5 00 00000</t>
  </si>
  <si>
    <t>19 5 1А 00000</t>
  </si>
  <si>
    <t>19 5 1Б 00000</t>
  </si>
  <si>
    <t>Организация и проведение лесоустройства</t>
  </si>
  <si>
    <t>20 0 00 00000</t>
  </si>
  <si>
    <t>20 2 00 00000</t>
  </si>
  <si>
    <t>20 2 2А 00000</t>
  </si>
  <si>
    <t>20 1 1A 00000</t>
  </si>
  <si>
    <t>Содержание и ремонт пожарных водоёмов и гидрантов</t>
  </si>
  <si>
    <t>21 0 00 00000</t>
  </si>
  <si>
    <t>21 1 00 00000</t>
  </si>
  <si>
    <t>21 1 1Б 00000</t>
  </si>
  <si>
    <t>Ремонт и оборудование пожарных водоемов</t>
  </si>
  <si>
    <t>21 2 00 00000</t>
  </si>
  <si>
    <t>21 2 2А 00000</t>
  </si>
  <si>
    <t>21 2 2Б 00000</t>
  </si>
  <si>
    <t>Приобретение противопожарных знаков</t>
  </si>
  <si>
    <t>21 3 00 00000</t>
  </si>
  <si>
    <t>21 3 1A 00000</t>
  </si>
  <si>
    <t>22 0 00 00000</t>
  </si>
  <si>
    <t>22 3 00 00000</t>
  </si>
  <si>
    <t>22 3 1А 00000</t>
  </si>
  <si>
    <t>22 3 1В 00000</t>
  </si>
  <si>
    <t>22 3 1М 00000</t>
  </si>
  <si>
    <t>22 3 1М S2480</t>
  </si>
  <si>
    <t>23 0 00 00000</t>
  </si>
  <si>
    <t>Муниципальная программа "Развитие физической культуры и спорта "</t>
  </si>
  <si>
    <t>23 1 00 00000</t>
  </si>
  <si>
    <t>23 1 1Б 00000</t>
  </si>
  <si>
    <t>23 3 00 00000</t>
  </si>
  <si>
    <t>23 3 3А 00000</t>
  </si>
  <si>
    <t>23 4 00 00000</t>
  </si>
  <si>
    <t>23 4 4А 00000</t>
  </si>
  <si>
    <t>24 0 00 00000</t>
  </si>
  <si>
    <t>24 1 00 00000</t>
  </si>
  <si>
    <t>24 1 1А 00000</t>
  </si>
  <si>
    <t>24 1 1А 64572</t>
  </si>
  <si>
    <t>24 1 1Б 00000</t>
  </si>
  <si>
    <t>24 1 1Г 00000</t>
  </si>
  <si>
    <t>24 1 1Д 00000</t>
  </si>
  <si>
    <t>24 1 1Д 64571</t>
  </si>
  <si>
    <t>24 1 1Е 00000</t>
  </si>
  <si>
    <t>24 2 00 00000</t>
  </si>
  <si>
    <t>24 2 2А 00000</t>
  </si>
  <si>
    <t>24 2 2Б 00000</t>
  </si>
  <si>
    <t>24 2 2В 00000</t>
  </si>
  <si>
    <t>24 2 2Е 00000</t>
  </si>
  <si>
    <t>24 2 2Л 00000</t>
  </si>
  <si>
    <t>24 2 2Л S2540</t>
  </si>
  <si>
    <t>24 2 2М 00000</t>
  </si>
  <si>
    <t>Осуществление меропритяий по предупреждению и пресечению преступлений, профилактики правонарушений</t>
  </si>
  <si>
    <t>24 2 2М 00100</t>
  </si>
  <si>
    <t>Осуществление меропритяий по предупреждению и пресечению преступлений, профилактики правонарушений МБ</t>
  </si>
  <si>
    <t>24 2 2Н 64579</t>
  </si>
  <si>
    <t>24 3 00 00000</t>
  </si>
  <si>
    <t>24 3 3А 00000</t>
  </si>
  <si>
    <t>24 3 3A 64504</t>
  </si>
  <si>
    <t>24 3 3А 64503</t>
  </si>
  <si>
    <t>Содержание автомобильных дорог общего пользования местного значения за счет средств МР</t>
  </si>
  <si>
    <t>24 3 3А S2220</t>
  </si>
  <si>
    <t>24 3 3Д 00100</t>
  </si>
  <si>
    <t>Организация паромной переправы</t>
  </si>
  <si>
    <t>24 3 3Д 64514</t>
  </si>
  <si>
    <t>24 3 3Е 64578</t>
  </si>
  <si>
    <t>24 3 3Ж 00100</t>
  </si>
  <si>
    <t>24 3 3Ж 64577</t>
  </si>
  <si>
    <t>24 6 00 00000</t>
  </si>
  <si>
    <t>Подпрограмма "Развитие малого и среднего предпринимательства"</t>
  </si>
  <si>
    <t>24 6 I5 55272</t>
  </si>
  <si>
    <t>Оказание финансовой поддержки субъектам малого и среднего предпринимательства, занимающихся социально значимыми видами деятельности, в рамках реализации регионального проекта «Акселерация субъектов малого и среднего предпринимательства</t>
  </si>
  <si>
    <t>24 6 1И 64582</t>
  </si>
  <si>
    <t>25 0 00 00000</t>
  </si>
  <si>
    <t>25 2 00 00000</t>
  </si>
  <si>
    <t>25 2 1А 00000</t>
  </si>
  <si>
    <t>26 0 00 00000</t>
  </si>
  <si>
    <t>26 1 00 00000</t>
  </si>
  <si>
    <t>26 1 1А 00000</t>
  </si>
  <si>
    <t>26 1 1В 00000</t>
  </si>
  <si>
    <t>Содержание дорог местного значения</t>
  </si>
  <si>
    <t>26 1 1Г 00000</t>
  </si>
  <si>
    <t>26 2 00 00000</t>
  </si>
  <si>
    <t>26 2 1Б 64581</t>
  </si>
  <si>
    <t>27 0 00 00000</t>
  </si>
  <si>
    <t>27 1 00 00000</t>
  </si>
  <si>
    <t>27 1 1А 00000</t>
  </si>
  <si>
    <t>27 1 1Б 00000</t>
  </si>
  <si>
    <t>Ремонт пожарного водоёма на территории СП "Серёгово"</t>
  </si>
  <si>
    <t>27 2 00 00000</t>
  </si>
  <si>
    <t>27 2 1А 00000</t>
  </si>
  <si>
    <t>28 0 00 00000</t>
  </si>
  <si>
    <t>28 1 00 00000</t>
  </si>
  <si>
    <t>28 1 1А 00000</t>
  </si>
  <si>
    <t>29 0 00 00000</t>
  </si>
  <si>
    <t>29 1 00 00000</t>
  </si>
  <si>
    <t>29 1 1Б 00000</t>
  </si>
  <si>
    <t>29 1 1Б S2480</t>
  </si>
  <si>
    <t>29 1 F2 55550</t>
  </si>
  <si>
    <t>30 0 00 00000</t>
  </si>
  <si>
    <t>30 1 00 00000</t>
  </si>
  <si>
    <t>30 1 1А 00000</t>
  </si>
  <si>
    <t>31 0 00 00000</t>
  </si>
  <si>
    <t>31 2 00 00000</t>
  </si>
  <si>
    <t>Подпрограмма "Формирование комфортной сельской среды на территории СП"Чиньяворык"</t>
  </si>
  <si>
    <t>31 2 F2 55550</t>
  </si>
  <si>
    <t>Субсидии на поддержку муниципальных программ формирования современной сельской среды.</t>
  </si>
  <si>
    <t>32 0 00 00000</t>
  </si>
  <si>
    <t>32 1 00 00000</t>
  </si>
  <si>
    <t>32 1 1А 00000</t>
  </si>
  <si>
    <t>32 1 1А S2480</t>
  </si>
  <si>
    <t>32 2 00 00000</t>
  </si>
  <si>
    <t>Подпрограмма "Формирование комфортной городской среды"</t>
  </si>
  <si>
    <t>32 2 F2 55550</t>
  </si>
  <si>
    <t>Субсидии на поддержку муниципальных программ формирования современной городской среды.</t>
  </si>
  <si>
    <t>39 0 00 00000</t>
  </si>
  <si>
    <t>39 2 00 00000</t>
  </si>
  <si>
    <t>39 2 2А 00000</t>
  </si>
  <si>
    <t>40 0 00 00000</t>
  </si>
  <si>
    <t>40 1 00 00000</t>
  </si>
  <si>
    <t>40 1 1А 00000</t>
  </si>
  <si>
    <t>40 1 1Б 00000</t>
  </si>
  <si>
    <t>40 1 1В 00000</t>
  </si>
  <si>
    <t>40 2 00 00000</t>
  </si>
  <si>
    <t>40 2 2А 64514</t>
  </si>
  <si>
    <t>99 0 00 00000</t>
  </si>
  <si>
    <t>99 9 00 00000</t>
  </si>
  <si>
    <t>99 9 00 00100</t>
  </si>
  <si>
    <t>99 9 00 00200</t>
  </si>
  <si>
    <t>99 9 00 00300</t>
  </si>
  <si>
    <t>99 9 00 00410</t>
  </si>
  <si>
    <t>Расходы на подготовку и проведение выборов</t>
  </si>
  <si>
    <t>99 9 00 04080</t>
  </si>
  <si>
    <t>99 9 00 51180</t>
  </si>
  <si>
    <t>99 9 00 51200</t>
  </si>
  <si>
    <t>99 9 00 59300</t>
  </si>
  <si>
    <t>99 9 00 64502</t>
  </si>
  <si>
    <t>99 9 00 64512</t>
  </si>
  <si>
    <t>Осуществление полномочий в области градостроительной деятельности</t>
  </si>
  <si>
    <t>99 9 00 64514</t>
  </si>
  <si>
    <t>99 9 00 73040</t>
  </si>
  <si>
    <t>Осуществление государственных полномочий Республики Коми, предусмотренных пунктами 7 - 9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</si>
  <si>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99 9 00 73050</t>
  </si>
  <si>
    <t>99 9 00 73070</t>
  </si>
  <si>
    <t>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</si>
  <si>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99 9 00 73080</t>
  </si>
  <si>
    <t>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</si>
  <si>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99 9 00 73090</t>
  </si>
  <si>
    <t>99 9 00 73100</t>
  </si>
  <si>
    <t>99 9 00 73150</t>
  </si>
  <si>
    <t>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</si>
  <si>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99 9 00 73160</t>
  </si>
  <si>
    <t>99 9 00 82040</t>
  </si>
  <si>
    <t>99 9 00 92710</t>
  </si>
  <si>
    <t>99 9 00 92920</t>
  </si>
  <si>
    <t>Исполнение консолидированного бюджета МР "Княжпогостский" по источникам финансирования дефицита бюджета на 1 октября 2019 года</t>
  </si>
  <si>
    <t xml:space="preserve">Сведения об исполнении консолидированного бюджета МР "Княжпогостский", о численности муниципальных служащих, работниках муниципальных бюджетных учреждений и фактических расходах на их денежное содержание на 1 октября 2019 года. </t>
  </si>
  <si>
    <t>Уточненный план на 1 октября 2019 год</t>
  </si>
  <si>
    <t xml:space="preserve">Исполнено на 01.10.2019 г. </t>
  </si>
  <si>
    <t>План на 2019 год</t>
  </si>
  <si>
    <t>Исполнено на 01.10.2019</t>
  </si>
  <si>
    <t>от 17 октября 2019 года № 356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</si>
</sst>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#,##0.0"/>
  </numFmts>
  <fonts count="22" x14ac:knownFonts="1">
    <font>
      <sz val="10"/>
      <name val="Arial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8.5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1" fillId="0" borderId="0"/>
    <xf numFmtId="0" fontId="2" fillId="0" borderId="0">
      <alignment horizontal="center" wrapText="1"/>
    </xf>
    <xf numFmtId="0" fontId="3" fillId="0" borderId="0"/>
    <xf numFmtId="0" fontId="4" fillId="0" borderId="0"/>
    <xf numFmtId="0" fontId="5" fillId="0" borderId="0">
      <alignment horizontal="left"/>
    </xf>
    <xf numFmtId="0" fontId="6" fillId="0" borderId="0">
      <alignment horizontal="center" vertical="top"/>
    </xf>
    <xf numFmtId="49" fontId="5" fillId="0" borderId="0">
      <alignment horizontal="right"/>
    </xf>
    <xf numFmtId="0" fontId="7" fillId="0" borderId="0"/>
    <xf numFmtId="0" fontId="8" fillId="0" borderId="0"/>
    <xf numFmtId="49" fontId="5" fillId="0" borderId="0"/>
    <xf numFmtId="0" fontId="1" fillId="0" borderId="0">
      <alignment horizontal="center"/>
    </xf>
    <xf numFmtId="0" fontId="1" fillId="0" borderId="5"/>
    <xf numFmtId="49" fontId="5" fillId="0" borderId="5">
      <alignment horizontal="left"/>
    </xf>
    <xf numFmtId="0" fontId="5" fillId="0" borderId="5"/>
    <xf numFmtId="49" fontId="5" fillId="0" borderId="5"/>
    <xf numFmtId="0" fontId="8" fillId="0" borderId="5"/>
    <xf numFmtId="49" fontId="5" fillId="0" borderId="6">
      <alignment horizontal="center" vertical="center" wrapText="1"/>
    </xf>
    <xf numFmtId="49" fontId="5" fillId="0" borderId="7">
      <alignment horizontal="center" vertical="center" wrapText="1"/>
    </xf>
    <xf numFmtId="0" fontId="5" fillId="0" borderId="8">
      <alignment horizontal="left" wrapText="1"/>
    </xf>
    <xf numFmtId="49" fontId="5" fillId="0" borderId="9">
      <alignment horizontal="center" wrapText="1"/>
    </xf>
    <xf numFmtId="49" fontId="5" fillId="0" borderId="10">
      <alignment horizontal="center"/>
    </xf>
    <xf numFmtId="4" fontId="5" fillId="0" borderId="6">
      <alignment horizontal="right"/>
    </xf>
    <xf numFmtId="4" fontId="5" fillId="0" borderId="11">
      <alignment horizontal="right"/>
    </xf>
    <xf numFmtId="0" fontId="5" fillId="0" borderId="12">
      <alignment horizontal="left" wrapText="1"/>
    </xf>
    <xf numFmtId="49" fontId="5" fillId="0" borderId="13">
      <alignment horizontal="center" wrapText="1"/>
    </xf>
    <xf numFmtId="49" fontId="5" fillId="0" borderId="14">
      <alignment horizontal="center"/>
    </xf>
    <xf numFmtId="0" fontId="8" fillId="0" borderId="14"/>
    <xf numFmtId="0" fontId="8" fillId="0" borderId="15"/>
    <xf numFmtId="0" fontId="5" fillId="0" borderId="8">
      <alignment horizontal="left" wrapText="1" indent="1"/>
    </xf>
    <xf numFmtId="49" fontId="5" fillId="0" borderId="16">
      <alignment horizontal="center" wrapText="1"/>
    </xf>
    <xf numFmtId="49" fontId="5" fillId="0" borderId="17">
      <alignment horizontal="center"/>
    </xf>
    <xf numFmtId="4" fontId="5" fillId="0" borderId="17">
      <alignment horizontal="right"/>
    </xf>
    <xf numFmtId="4" fontId="5" fillId="0" borderId="18">
      <alignment horizontal="right"/>
    </xf>
    <xf numFmtId="0" fontId="5" fillId="0" borderId="12">
      <alignment horizontal="left" wrapText="1" indent="2"/>
    </xf>
    <xf numFmtId="49" fontId="5" fillId="0" borderId="15">
      <alignment horizontal="center"/>
    </xf>
    <xf numFmtId="0" fontId="5" fillId="0" borderId="19">
      <alignment horizontal="left" wrapText="1" indent="2"/>
    </xf>
    <xf numFmtId="49" fontId="5" fillId="0" borderId="16">
      <alignment horizontal="center" shrinkToFit="1"/>
    </xf>
    <xf numFmtId="49" fontId="5" fillId="0" borderId="17">
      <alignment horizontal="center" shrinkToFit="1"/>
    </xf>
    <xf numFmtId="0" fontId="12" fillId="0" borderId="0"/>
  </cellStyleXfs>
  <cellXfs count="129">
    <xf numFmtId="0" fontId="0" fillId="0" borderId="0" xfId="0"/>
    <xf numFmtId="0" fontId="11" fillId="0" borderId="1" xfId="0" applyFont="1" applyFill="1" applyBorder="1" applyAlignment="1">
      <alignment horizontal="right" vertical="center" wrapText="1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/>
    </xf>
    <xf numFmtId="0" fontId="9" fillId="0" borderId="0" xfId="1" applyNumberFormat="1" applyFont="1" applyFill="1" applyProtection="1"/>
    <xf numFmtId="0" fontId="9" fillId="0" borderId="0" xfId="2" applyFont="1" applyFill="1" applyAlignment="1" applyProtection="1">
      <alignment wrapText="1"/>
      <protection locked="0"/>
    </xf>
    <xf numFmtId="0" fontId="13" fillId="0" borderId="0" xfId="0" applyFont="1"/>
    <xf numFmtId="0" fontId="9" fillId="0" borderId="0" xfId="4" applyNumberFormat="1" applyFont="1" applyFill="1" applyProtection="1"/>
    <xf numFmtId="0" fontId="13" fillId="0" borderId="0" xfId="5" applyNumberFormat="1" applyFont="1" applyFill="1" applyProtection="1">
      <alignment horizontal="left"/>
    </xf>
    <xf numFmtId="0" fontId="13" fillId="0" borderId="0" xfId="6" applyNumberFormat="1" applyFont="1" applyFill="1" applyProtection="1">
      <alignment horizontal="center" vertical="top"/>
    </xf>
    <xf numFmtId="49" fontId="13" fillId="0" borderId="0" xfId="7" applyFont="1" applyFill="1" applyProtection="1">
      <alignment horizontal="right"/>
    </xf>
    <xf numFmtId="0" fontId="11" fillId="0" borderId="0" xfId="0" applyFont="1"/>
    <xf numFmtId="0" fontId="15" fillId="0" borderId="0" xfId="9" applyNumberFormat="1" applyFont="1" applyFill="1" applyProtection="1"/>
    <xf numFmtId="0" fontId="15" fillId="0" borderId="0" xfId="0" applyFont="1" applyFill="1" applyProtection="1">
      <protection locked="0"/>
    </xf>
    <xf numFmtId="0" fontId="13" fillId="0" borderId="0" xfId="0" applyFont="1" applyFill="1" applyProtection="1">
      <protection locked="0"/>
    </xf>
    <xf numFmtId="0" fontId="19" fillId="0" borderId="0" xfId="0" applyFont="1"/>
    <xf numFmtId="4" fontId="20" fillId="0" borderId="0" xfId="0" applyNumberFormat="1" applyFont="1" applyFill="1"/>
    <xf numFmtId="0" fontId="20" fillId="0" borderId="0" xfId="0" applyFont="1" applyFill="1"/>
    <xf numFmtId="4" fontId="20" fillId="0" borderId="0" xfId="0" applyNumberFormat="1" applyFont="1" applyFill="1" applyBorder="1"/>
    <xf numFmtId="0" fontId="20" fillId="0" borderId="0" xfId="0" applyFont="1" applyFill="1" applyBorder="1"/>
    <xf numFmtId="165" fontId="20" fillId="0" borderId="0" xfId="0" applyNumberFormat="1" applyFont="1" applyFill="1" applyBorder="1"/>
    <xf numFmtId="4" fontId="21" fillId="0" borderId="0" xfId="0" applyNumberFormat="1" applyFont="1" applyFill="1" applyBorder="1" applyAlignment="1" applyProtection="1">
      <alignment horizontal="right" vertical="center" wrapText="1"/>
    </xf>
    <xf numFmtId="4" fontId="19" fillId="0" borderId="0" xfId="0" applyNumberFormat="1" applyFont="1" applyFill="1" applyBorder="1" applyAlignment="1" applyProtection="1">
      <alignment horizontal="right" vertical="center" wrapText="1"/>
    </xf>
    <xf numFmtId="4" fontId="21" fillId="0" borderId="0" xfId="0" applyNumberFormat="1" applyFont="1" applyFill="1" applyBorder="1" applyAlignment="1" applyProtection="1">
      <alignment horizontal="right"/>
    </xf>
    <xf numFmtId="0" fontId="13" fillId="0" borderId="0" xfId="3" applyNumberFormat="1" applyFont="1" applyFill="1" applyAlignment="1" applyProtection="1"/>
    <xf numFmtId="0" fontId="14" fillId="0" borderId="0" xfId="8" applyNumberFormat="1" applyFont="1" applyFill="1" applyAlignment="1" applyProtection="1">
      <alignment wrapText="1"/>
    </xf>
    <xf numFmtId="0" fontId="15" fillId="0" borderId="2" xfId="0" applyFont="1" applyFill="1" applyBorder="1" applyAlignment="1" applyProtection="1">
      <alignment horizontal="center" vertical="center" wrapText="1"/>
      <protection locked="0"/>
    </xf>
    <xf numFmtId="0" fontId="15" fillId="0" borderId="2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left" vertical="top" wrapText="1"/>
    </xf>
    <xf numFmtId="0" fontId="15" fillId="0" borderId="0" xfId="0" applyFont="1" applyFill="1" applyAlignment="1">
      <alignment horizontal="center" vertical="top"/>
    </xf>
    <xf numFmtId="165" fontId="15" fillId="0" borderId="0" xfId="0" applyNumberFormat="1" applyFont="1" applyFill="1" applyAlignment="1">
      <alignment horizontal="center" vertical="top"/>
    </xf>
    <xf numFmtId="0" fontId="11" fillId="0" borderId="1" xfId="0" applyFont="1" applyFill="1" applyBorder="1" applyAlignment="1">
      <alignment horizontal="right" vertical="center"/>
    </xf>
    <xf numFmtId="49" fontId="17" fillId="0" borderId="6" xfId="17" applyFont="1" applyBorder="1" applyProtection="1">
      <alignment horizontal="center" vertical="center" wrapText="1"/>
    </xf>
    <xf numFmtId="49" fontId="17" fillId="0" borderId="6" xfId="17" applyFont="1" applyFill="1" applyBorder="1" applyProtection="1">
      <alignment horizontal="center" vertical="center" wrapText="1"/>
      <protection locked="0"/>
    </xf>
    <xf numFmtId="49" fontId="18" fillId="0" borderId="6" xfId="17" applyFont="1" applyBorder="1" applyProtection="1">
      <alignment horizontal="center" vertical="center" wrapText="1"/>
    </xf>
    <xf numFmtId="49" fontId="18" fillId="0" borderId="6" xfId="18" applyFont="1" applyFill="1" applyBorder="1" applyProtection="1">
      <alignment horizontal="center" vertical="center" wrapText="1"/>
    </xf>
    <xf numFmtId="0" fontId="17" fillId="0" borderId="6" xfId="19" applyNumberFormat="1" applyFont="1" applyBorder="1" applyProtection="1">
      <alignment horizontal="left" wrapText="1"/>
    </xf>
    <xf numFmtId="49" fontId="17" fillId="0" borderId="6" xfId="20" applyFont="1" applyBorder="1" applyProtection="1">
      <alignment horizontal="center" wrapText="1"/>
    </xf>
    <xf numFmtId="49" fontId="17" fillId="0" borderId="6" xfId="21" applyFont="1" applyBorder="1" applyProtection="1">
      <alignment horizontal="center"/>
    </xf>
    <xf numFmtId="4" fontId="17" fillId="0" borderId="6" xfId="22" applyFont="1" applyFill="1" applyBorder="1" applyProtection="1">
      <alignment horizontal="right"/>
    </xf>
    <xf numFmtId="0" fontId="17" fillId="0" borderId="6" xfId="24" applyNumberFormat="1" applyFont="1" applyBorder="1" applyProtection="1">
      <alignment horizontal="left" wrapText="1"/>
    </xf>
    <xf numFmtId="49" fontId="17" fillId="0" borderId="6" xfId="25" applyFont="1" applyBorder="1" applyProtection="1">
      <alignment horizontal="center" wrapText="1"/>
    </xf>
    <xf numFmtId="49" fontId="17" fillId="0" borderId="6" xfId="26" applyFont="1" applyBorder="1" applyProtection="1">
      <alignment horizontal="center"/>
    </xf>
    <xf numFmtId="49" fontId="17" fillId="0" borderId="6" xfId="26" applyFont="1" applyFill="1" applyBorder="1" applyProtection="1">
      <alignment horizontal="center"/>
    </xf>
    <xf numFmtId="0" fontId="17" fillId="0" borderId="6" xfId="27" applyNumberFormat="1" applyFont="1" applyFill="1" applyBorder="1" applyProtection="1"/>
    <xf numFmtId="0" fontId="17" fillId="0" borderId="6" xfId="29" applyNumberFormat="1" applyFont="1" applyBorder="1" applyProtection="1">
      <alignment horizontal="left" wrapText="1" indent="1"/>
    </xf>
    <xf numFmtId="49" fontId="17" fillId="0" borderId="6" xfId="30" applyFont="1" applyBorder="1" applyProtection="1">
      <alignment horizontal="center" wrapText="1"/>
    </xf>
    <xf numFmtId="49" fontId="17" fillId="0" borderId="6" xfId="31" applyFont="1" applyBorder="1" applyProtection="1">
      <alignment horizontal="center"/>
    </xf>
    <xf numFmtId="4" fontId="17" fillId="0" borderId="6" xfId="32" applyFont="1" applyFill="1" applyBorder="1" applyProtection="1">
      <alignment horizontal="right"/>
    </xf>
    <xf numFmtId="0" fontId="17" fillId="0" borderId="6" xfId="34" applyNumberFormat="1" applyFont="1" applyBorder="1" applyProtection="1">
      <alignment horizontal="left" wrapText="1" indent="2"/>
    </xf>
    <xf numFmtId="0" fontId="17" fillId="0" borderId="6" xfId="36" applyNumberFormat="1" applyFont="1" applyBorder="1" applyProtection="1">
      <alignment horizontal="left" wrapText="1" indent="2"/>
    </xf>
    <xf numFmtId="49" fontId="17" fillId="0" borderId="6" xfId="37" applyFont="1" applyBorder="1" applyProtection="1">
      <alignment horizontal="center" shrinkToFit="1"/>
    </xf>
    <xf numFmtId="49" fontId="17" fillId="0" borderId="6" xfId="38" applyFont="1" applyBorder="1" applyProtection="1">
      <alignment horizontal="center" shrinkToFit="1"/>
    </xf>
    <xf numFmtId="0" fontId="15" fillId="2" borderId="2" xfId="0" applyFont="1" applyFill="1" applyBorder="1" applyAlignment="1">
      <alignment horizontal="righ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49" fontId="14" fillId="0" borderId="3" xfId="0" applyNumberFormat="1" applyFont="1" applyFill="1" applyBorder="1" applyAlignment="1" applyProtection="1">
      <alignment horizontal="center" vertical="center" wrapText="1"/>
    </xf>
    <xf numFmtId="49" fontId="14" fillId="0" borderId="4" xfId="0" applyNumberFormat="1" applyFont="1" applyFill="1" applyBorder="1" applyAlignment="1" applyProtection="1">
      <alignment horizontal="left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</xf>
    <xf numFmtId="4" fontId="14" fillId="0" borderId="4" xfId="0" applyNumberFormat="1" applyFont="1" applyFill="1" applyBorder="1" applyAlignment="1" applyProtection="1">
      <alignment horizontal="right"/>
    </xf>
    <xf numFmtId="165" fontId="14" fillId="2" borderId="2" xfId="0" applyNumberFormat="1" applyFont="1" applyFill="1" applyBorder="1" applyAlignment="1" applyProtection="1">
      <alignment horizontal="left" vertical="center" wrapText="1"/>
      <protection locked="0"/>
    </xf>
    <xf numFmtId="165" fontId="14" fillId="2" borderId="2" xfId="0" applyNumberFormat="1" applyFont="1" applyFill="1" applyBorder="1" applyAlignment="1" applyProtection="1">
      <alignment vertical="center" wrapText="1"/>
      <protection locked="0"/>
    </xf>
    <xf numFmtId="165" fontId="19" fillId="0" borderId="20" xfId="0" applyNumberFormat="1" applyFont="1" applyFill="1" applyBorder="1" applyAlignment="1" applyProtection="1">
      <alignment horizontal="left" vertical="center" wrapText="1"/>
      <protection locked="0"/>
    </xf>
    <xf numFmtId="165" fontId="19" fillId="0" borderId="20" xfId="0" applyNumberFormat="1" applyFont="1" applyFill="1" applyBorder="1" applyAlignment="1" applyProtection="1">
      <alignment vertical="center" wrapText="1"/>
      <protection locked="0"/>
    </xf>
    <xf numFmtId="165" fontId="19" fillId="0" borderId="20" xfId="0" applyNumberFormat="1" applyFont="1" applyFill="1" applyBorder="1" applyAlignment="1" applyProtection="1">
      <alignment vertical="center"/>
      <protection locked="0"/>
    </xf>
    <xf numFmtId="165" fontId="15" fillId="0" borderId="21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1" xfId="0" applyNumberFormat="1" applyFont="1" applyFill="1" applyBorder="1" applyAlignment="1" applyProtection="1">
      <alignment vertical="center" wrapText="1"/>
      <protection locked="0"/>
    </xf>
    <xf numFmtId="165" fontId="15" fillId="0" borderId="21" xfId="0" applyNumberFormat="1" applyFont="1" applyFill="1" applyBorder="1" applyAlignment="1" applyProtection="1">
      <alignment vertical="center"/>
      <protection locked="0"/>
    </xf>
    <xf numFmtId="165" fontId="15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 wrapText="1"/>
      <protection locked="0"/>
    </xf>
    <xf numFmtId="165" fontId="15" fillId="0" borderId="2" xfId="0" applyNumberFormat="1" applyFont="1" applyFill="1" applyBorder="1" applyAlignment="1" applyProtection="1">
      <alignment vertical="center"/>
      <protection locked="0"/>
    </xf>
    <xf numFmtId="165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165" fontId="15" fillId="0" borderId="2" xfId="0" applyNumberFormat="1" applyFont="1" applyFill="1" applyBorder="1" applyAlignment="1">
      <alignment vertical="top" wrapText="1"/>
    </xf>
    <xf numFmtId="165" fontId="15" fillId="0" borderId="2" xfId="0" applyNumberFormat="1" applyFont="1" applyFill="1" applyBorder="1" applyAlignment="1">
      <alignment vertical="center"/>
    </xf>
    <xf numFmtId="0" fontId="15" fillId="0" borderId="2" xfId="0" applyFont="1" applyFill="1" applyBorder="1"/>
    <xf numFmtId="0" fontId="15" fillId="0" borderId="2" xfId="39" applyNumberFormat="1" applyFont="1" applyFill="1" applyBorder="1" applyAlignment="1" applyProtection="1">
      <alignment horizontal="left" wrapText="1"/>
      <protection hidden="1"/>
    </xf>
    <xf numFmtId="165" fontId="15" fillId="0" borderId="2" xfId="39" applyNumberFormat="1" applyFont="1" applyFill="1" applyBorder="1" applyAlignment="1" applyProtection="1">
      <alignment vertical="center" wrapText="1"/>
      <protection hidden="1"/>
    </xf>
    <xf numFmtId="0" fontId="15" fillId="0" borderId="2" xfId="0" applyFont="1" applyFill="1" applyBorder="1" applyAlignment="1">
      <alignment vertical="top" wrapText="1"/>
    </xf>
    <xf numFmtId="0" fontId="15" fillId="0" borderId="2" xfId="0" applyFont="1" applyFill="1" applyBorder="1" applyAlignment="1">
      <alignment wrapText="1"/>
    </xf>
    <xf numFmtId="0" fontId="14" fillId="2" borderId="2" xfId="0" applyFont="1" applyFill="1" applyBorder="1" applyAlignment="1">
      <alignment wrapText="1"/>
    </xf>
    <xf numFmtId="165" fontId="14" fillId="2" borderId="2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 applyProtection="1">
      <alignment horizontal="left" vertical="top" wrapText="1"/>
    </xf>
    <xf numFmtId="165" fontId="14" fillId="0" borderId="2" xfId="0" applyNumberFormat="1" applyFont="1" applyFill="1" applyBorder="1" applyAlignment="1" applyProtection="1">
      <alignment vertical="center"/>
    </xf>
    <xf numFmtId="0" fontId="14" fillId="0" borderId="2" xfId="0" applyFont="1" applyFill="1" applyBorder="1" applyAlignment="1">
      <alignment vertical="top" wrapText="1"/>
    </xf>
    <xf numFmtId="4" fontId="14" fillId="0" borderId="4" xfId="0" applyNumberFormat="1" applyFont="1" applyFill="1" applyBorder="1" applyAlignment="1" applyProtection="1">
      <alignment horizontal="right" vertical="center" wrapText="1"/>
    </xf>
    <xf numFmtId="0" fontId="15" fillId="0" borderId="0" xfId="0" applyFont="1" applyFill="1"/>
    <xf numFmtId="4" fontId="14" fillId="0" borderId="0" xfId="0" applyNumberFormat="1" applyFont="1" applyFill="1"/>
    <xf numFmtId="0" fontId="14" fillId="0" borderId="0" xfId="0" applyFont="1" applyFill="1"/>
    <xf numFmtId="0" fontId="14" fillId="0" borderId="0" xfId="1" applyNumberFormat="1" applyFont="1" applyFill="1" applyProtection="1"/>
    <xf numFmtId="0" fontId="14" fillId="0" borderId="0" xfId="2" applyFont="1" applyFill="1" applyAlignment="1" applyProtection="1">
      <alignment wrapText="1"/>
      <protection locked="0"/>
    </xf>
    <xf numFmtId="0" fontId="14" fillId="0" borderId="0" xfId="4" applyNumberFormat="1" applyFont="1" applyFill="1" applyProtection="1"/>
    <xf numFmtId="0" fontId="15" fillId="0" borderId="0" xfId="5" applyNumberFormat="1" applyFont="1" applyFill="1" applyProtection="1">
      <alignment horizontal="left"/>
    </xf>
    <xf numFmtId="0" fontId="15" fillId="0" borderId="0" xfId="6" applyNumberFormat="1" applyFont="1" applyFill="1" applyProtection="1">
      <alignment horizontal="center" vertical="top"/>
    </xf>
    <xf numFmtId="49" fontId="15" fillId="0" borderId="0" xfId="7" applyFont="1" applyFill="1" applyProtection="1">
      <alignment horizontal="right"/>
    </xf>
    <xf numFmtId="4" fontId="14" fillId="0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/>
    </xf>
    <xf numFmtId="49" fontId="15" fillId="0" borderId="24" xfId="0" applyNumberFormat="1" applyFont="1" applyFill="1" applyBorder="1" applyAlignment="1" applyProtection="1">
      <alignment horizontal="left" vertical="center" wrapText="1"/>
    </xf>
    <xf numFmtId="0" fontId="15" fillId="0" borderId="0" xfId="3" applyNumberFormat="1" applyFont="1" applyFill="1" applyAlignment="1" applyProtection="1">
      <alignment horizontal="right"/>
    </xf>
    <xf numFmtId="4" fontId="15" fillId="0" borderId="24" xfId="0" applyNumberFormat="1" applyFont="1" applyFill="1" applyBorder="1" applyAlignment="1" applyProtection="1">
      <alignment horizontal="right" vertical="center" wrapText="1"/>
    </xf>
    <xf numFmtId="49" fontId="14" fillId="0" borderId="3" xfId="0" applyNumberFormat="1" applyFont="1" applyFill="1" applyBorder="1" applyAlignment="1" applyProtection="1">
      <alignment horizontal="center"/>
    </xf>
    <xf numFmtId="49" fontId="14" fillId="0" borderId="4" xfId="0" applyNumberFormat="1" applyFont="1" applyFill="1" applyBorder="1" applyAlignment="1" applyProtection="1">
      <alignment horizontal="left"/>
    </xf>
    <xf numFmtId="164" fontId="15" fillId="0" borderId="24" xfId="0" applyNumberFormat="1" applyFont="1" applyFill="1" applyBorder="1" applyAlignment="1" applyProtection="1">
      <alignment horizontal="left" vertical="center" wrapText="1"/>
    </xf>
    <xf numFmtId="164" fontId="14" fillId="0" borderId="4" xfId="0" applyNumberFormat="1" applyFont="1" applyFill="1" applyBorder="1" applyAlignment="1" applyProtection="1">
      <alignment horizontal="left" vertical="center" wrapText="1"/>
    </xf>
    <xf numFmtId="4" fontId="14" fillId="0" borderId="0" xfId="9" applyNumberFormat="1" applyFont="1" applyFill="1" applyProtection="1"/>
    <xf numFmtId="4" fontId="14" fillId="0" borderId="0" xfId="0" applyNumberFormat="1" applyFont="1" applyFill="1" applyProtection="1">
      <protection locked="0"/>
    </xf>
    <xf numFmtId="49" fontId="15" fillId="0" borderId="25" xfId="0" applyNumberFormat="1" applyFont="1" applyFill="1" applyBorder="1" applyAlignment="1" applyProtection="1">
      <alignment horizontal="center" vertical="center" wrapText="1"/>
    </xf>
    <xf numFmtId="49" fontId="15" fillId="0" borderId="26" xfId="0" applyNumberFormat="1" applyFont="1" applyFill="1" applyBorder="1" applyAlignment="1" applyProtection="1">
      <alignment horizontal="center" vertical="center" wrapText="1"/>
    </xf>
    <xf numFmtId="49" fontId="15" fillId="0" borderId="27" xfId="0" applyNumberFormat="1" applyFont="1" applyFill="1" applyBorder="1" applyAlignment="1" applyProtection="1">
      <alignment horizontal="left" vertical="center" wrapText="1"/>
    </xf>
    <xf numFmtId="4" fontId="15" fillId="0" borderId="27" xfId="0" applyNumberFormat="1" applyFont="1" applyFill="1" applyBorder="1" applyAlignment="1" applyProtection="1">
      <alignment horizontal="right" vertical="center" wrapText="1"/>
    </xf>
    <xf numFmtId="4" fontId="14" fillId="0" borderId="0" xfId="0" applyNumberFormat="1" applyFont="1" applyFill="1" applyBorder="1"/>
    <xf numFmtId="0" fontId="15" fillId="0" borderId="0" xfId="0" applyFont="1" applyFill="1" applyBorder="1" applyAlignment="1" applyProtection="1">
      <alignment wrapText="1"/>
    </xf>
    <xf numFmtId="0" fontId="15" fillId="0" borderId="0" xfId="0" applyFont="1" applyFill="1" applyBorder="1" applyAlignment="1" applyProtection="1"/>
    <xf numFmtId="0" fontId="14" fillId="0" borderId="0" xfId="0" applyFont="1" applyFill="1" applyBorder="1" applyAlignment="1" applyProtection="1">
      <alignment horizontal="center"/>
    </xf>
    <xf numFmtId="49" fontId="14" fillId="0" borderId="0" xfId="0" applyNumberFormat="1" applyFont="1" applyFill="1" applyBorder="1" applyAlignment="1" applyProtection="1"/>
    <xf numFmtId="4" fontId="14" fillId="0" borderId="2" xfId="0" applyNumberFormat="1" applyFont="1" applyFill="1" applyBorder="1" applyAlignment="1">
      <alignment horizontal="right"/>
    </xf>
    <xf numFmtId="4" fontId="14" fillId="0" borderId="2" xfId="0" applyNumberFormat="1" applyFont="1" applyFill="1" applyBorder="1" applyAlignment="1" applyProtection="1">
      <alignment horizontal="right"/>
    </xf>
    <xf numFmtId="49" fontId="14" fillId="0" borderId="2" xfId="0" applyNumberFormat="1" applyFont="1" applyFill="1" applyBorder="1" applyAlignment="1">
      <alignment horizontal="left" wrapText="1"/>
    </xf>
    <xf numFmtId="49" fontId="15" fillId="0" borderId="2" xfId="0" applyNumberFormat="1" applyFont="1" applyFill="1" applyBorder="1" applyAlignment="1">
      <alignment horizontal="left" wrapText="1"/>
    </xf>
    <xf numFmtId="4" fontId="15" fillId="0" borderId="2" xfId="0" applyNumberFormat="1" applyFont="1" applyFill="1" applyBorder="1" applyAlignment="1">
      <alignment horizontal="right"/>
    </xf>
    <xf numFmtId="4" fontId="15" fillId="0" borderId="2" xfId="0" applyNumberFormat="1" applyFont="1" applyFill="1" applyBorder="1" applyAlignment="1" applyProtection="1">
      <alignment horizontal="right"/>
    </xf>
    <xf numFmtId="49" fontId="14" fillId="0" borderId="2" xfId="0" applyNumberFormat="1" applyFont="1" applyFill="1" applyBorder="1" applyAlignment="1">
      <alignment horizontal="left" wrapText="1"/>
    </xf>
    <xf numFmtId="0" fontId="15" fillId="0" borderId="0" xfId="0" applyFont="1" applyFill="1" applyBorder="1" applyAlignment="1" applyProtection="1">
      <alignment horizontal="right"/>
    </xf>
    <xf numFmtId="0" fontId="15" fillId="0" borderId="0" xfId="3" applyNumberFormat="1" applyFont="1" applyFill="1" applyAlignment="1" applyProtection="1">
      <alignment horizontal="right"/>
    </xf>
    <xf numFmtId="0" fontId="14" fillId="0" borderId="0" xfId="8" applyNumberFormat="1" applyFont="1" applyFill="1" applyAlignment="1" applyProtection="1">
      <alignment horizontal="center"/>
    </xf>
    <xf numFmtId="0" fontId="14" fillId="0" borderId="0" xfId="8" applyNumberFormat="1" applyFont="1" applyFill="1" applyAlignment="1" applyProtection="1">
      <alignment horizontal="center" wrapText="1"/>
    </xf>
    <xf numFmtId="0" fontId="16" fillId="0" borderId="5" xfId="0" applyFont="1" applyBorder="1" applyAlignment="1" applyProtection="1">
      <alignment horizontal="right"/>
    </xf>
    <xf numFmtId="0" fontId="13" fillId="0" borderId="0" xfId="3" applyNumberFormat="1" applyFont="1" applyFill="1" applyAlignment="1" applyProtection="1">
      <alignment horizontal="right"/>
    </xf>
    <xf numFmtId="0" fontId="14" fillId="2" borderId="22" xfId="0" applyFont="1" applyFill="1" applyBorder="1" applyAlignment="1">
      <alignment horizontal="left" vertical="top" wrapText="1"/>
    </xf>
    <xf numFmtId="0" fontId="14" fillId="2" borderId="23" xfId="0" applyFont="1" applyFill="1" applyBorder="1" applyAlignment="1">
      <alignment horizontal="left" vertical="top" wrapText="1"/>
    </xf>
    <xf numFmtId="0" fontId="11" fillId="0" borderId="0" xfId="0" applyFont="1" applyFill="1" applyAlignment="1" applyProtection="1">
      <alignment horizontal="right" vertical="top" wrapText="1"/>
      <protection locked="0"/>
    </xf>
  </cellXfs>
  <cellStyles count="40">
    <cellStyle name="xl105" xfId="14"/>
    <cellStyle name="xl106" xfId="16"/>
    <cellStyle name="xl107" xfId="12"/>
    <cellStyle name="xl108" xfId="24"/>
    <cellStyle name="xl109" xfId="29"/>
    <cellStyle name="xl110" xfId="34"/>
    <cellStyle name="xl111" xfId="36"/>
    <cellStyle name="xl113" xfId="13"/>
    <cellStyle name="xl114" xfId="30"/>
    <cellStyle name="xl115" xfId="37"/>
    <cellStyle name="xl116" xfId="11"/>
    <cellStyle name="xl117" xfId="38"/>
    <cellStyle name="xl122" xfId="27"/>
    <cellStyle name="xl123" xfId="28"/>
    <cellStyle name="xl22" xfId="1"/>
    <cellStyle name="xl23" xfId="4"/>
    <cellStyle name="xl24" xfId="5"/>
    <cellStyle name="xl26" xfId="8"/>
    <cellStyle name="xl27" xfId="9"/>
    <cellStyle name="xl28" xfId="17"/>
    <cellStyle name="xl33" xfId="6"/>
    <cellStyle name="xl35" xfId="20"/>
    <cellStyle name="xl36" xfId="25"/>
    <cellStyle name="xl41" xfId="10"/>
    <cellStyle name="xl42" xfId="21"/>
    <cellStyle name="xl43" xfId="26"/>
    <cellStyle name="xl45" xfId="18"/>
    <cellStyle name="xl46" xfId="22"/>
    <cellStyle name="xl49" xfId="2"/>
    <cellStyle name="xl66" xfId="3"/>
    <cellStyle name="xl69" xfId="23"/>
    <cellStyle name="xl70" xfId="35"/>
    <cellStyle name="xl78" xfId="7"/>
    <cellStyle name="xl81" xfId="19"/>
    <cellStyle name="xl94" xfId="31"/>
    <cellStyle name="xl95" xfId="15"/>
    <cellStyle name="xl96" xfId="32"/>
    <cellStyle name="xl98" xfId="33"/>
    <cellStyle name="Обычный" xfId="0" builtinId="0"/>
    <cellStyle name="Обычный_Tmp4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0"/>
  <sheetViews>
    <sheetView view="pageBreakPreview" topLeftCell="A164" zoomScale="60" zoomScaleNormal="75" workbookViewId="0">
      <selection activeCell="C5" sqref="C5"/>
    </sheetView>
  </sheetViews>
  <sheetFormatPr defaultRowHeight="18.75" x14ac:dyDescent="0.3"/>
  <cols>
    <col min="1" max="1" width="33.140625" style="84" customWidth="1"/>
    <col min="2" max="2" width="76.5703125" style="84" customWidth="1"/>
    <col min="3" max="3" width="21.28515625" style="84" customWidth="1"/>
    <col min="4" max="4" width="26.28515625" style="84" customWidth="1"/>
    <col min="5" max="5" width="18.140625" style="84" customWidth="1"/>
    <col min="6" max="16384" width="9.140625" style="84"/>
  </cols>
  <sheetData>
    <row r="1" spans="1:6" x14ac:dyDescent="0.3">
      <c r="A1" s="87"/>
      <c r="B1" s="88"/>
      <c r="C1" s="88"/>
      <c r="D1" s="121" t="s">
        <v>45</v>
      </c>
      <c r="E1" s="121"/>
      <c r="F1" s="109"/>
    </row>
    <row r="2" spans="1:6" x14ac:dyDescent="0.3">
      <c r="A2" s="89"/>
      <c r="B2" s="88"/>
      <c r="C2" s="121" t="s">
        <v>46</v>
      </c>
      <c r="D2" s="121"/>
      <c r="E2" s="121"/>
      <c r="F2" s="110"/>
    </row>
    <row r="3" spans="1:6" x14ac:dyDescent="0.3">
      <c r="A3" s="89"/>
      <c r="B3" s="88"/>
      <c r="C3" s="96"/>
      <c r="D3" s="121" t="s">
        <v>47</v>
      </c>
      <c r="E3" s="121"/>
      <c r="F3" s="111"/>
    </row>
    <row r="4" spans="1:6" x14ac:dyDescent="0.3">
      <c r="A4" s="89"/>
      <c r="B4" s="88"/>
      <c r="C4" s="121" t="s">
        <v>1095</v>
      </c>
      <c r="D4" s="121"/>
      <c r="E4" s="121"/>
      <c r="F4" s="112"/>
    </row>
    <row r="5" spans="1:6" x14ac:dyDescent="0.3">
      <c r="A5" s="90"/>
      <c r="B5" s="91"/>
      <c r="C5" s="91"/>
      <c r="D5" s="92"/>
      <c r="E5" s="92"/>
      <c r="F5" s="109"/>
    </row>
    <row r="6" spans="1:6" x14ac:dyDescent="0.3">
      <c r="A6" s="122" t="s">
        <v>342</v>
      </c>
      <c r="B6" s="122"/>
      <c r="C6" s="122"/>
      <c r="D6" s="122"/>
      <c r="E6" s="122"/>
    </row>
    <row r="7" spans="1:6" x14ac:dyDescent="0.3">
      <c r="A7" s="12"/>
      <c r="B7" s="12"/>
      <c r="C7" s="12"/>
      <c r="D7" s="12"/>
      <c r="E7" s="12"/>
    </row>
    <row r="8" spans="1:6" x14ac:dyDescent="0.3">
      <c r="A8" s="120" t="s">
        <v>0</v>
      </c>
      <c r="B8" s="120"/>
      <c r="C8" s="120"/>
      <c r="D8" s="120"/>
      <c r="E8" s="120"/>
    </row>
    <row r="9" spans="1:6" ht="56.25" x14ac:dyDescent="0.3">
      <c r="A9" s="57" t="s">
        <v>1</v>
      </c>
      <c r="B9" s="57" t="s">
        <v>2</v>
      </c>
      <c r="C9" s="57" t="s">
        <v>332</v>
      </c>
      <c r="D9" s="57" t="s">
        <v>343</v>
      </c>
      <c r="E9" s="57" t="s">
        <v>48</v>
      </c>
    </row>
    <row r="10" spans="1:6" s="86" customFormat="1" x14ac:dyDescent="0.3">
      <c r="A10" s="119" t="s">
        <v>346</v>
      </c>
      <c r="B10" s="119"/>
      <c r="C10" s="113">
        <v>778770348.73000002</v>
      </c>
      <c r="D10" s="113">
        <v>546984920.47000003</v>
      </c>
      <c r="E10" s="114">
        <f>D10*100/C10</f>
        <v>70.236998797143457</v>
      </c>
    </row>
    <row r="11" spans="1:6" s="86" customFormat="1" x14ac:dyDescent="0.3">
      <c r="A11" s="115" t="s">
        <v>621</v>
      </c>
      <c r="B11" s="115" t="s">
        <v>4</v>
      </c>
      <c r="C11" s="113">
        <v>314507397.69</v>
      </c>
      <c r="D11" s="113">
        <v>267443703.37</v>
      </c>
      <c r="E11" s="114">
        <f t="shared" ref="E11:E73" si="0">D11*100/C11</f>
        <v>85.035743303440768</v>
      </c>
    </row>
    <row r="12" spans="1:6" s="86" customFormat="1" x14ac:dyDescent="0.3">
      <c r="A12" s="115" t="s">
        <v>622</v>
      </c>
      <c r="B12" s="115" t="s">
        <v>5</v>
      </c>
      <c r="C12" s="113">
        <v>249747264</v>
      </c>
      <c r="D12" s="113">
        <v>214682890.58000001</v>
      </c>
      <c r="E12" s="114">
        <f t="shared" si="0"/>
        <v>85.960057035900107</v>
      </c>
    </row>
    <row r="13" spans="1:6" x14ac:dyDescent="0.3">
      <c r="A13" s="116" t="s">
        <v>623</v>
      </c>
      <c r="B13" s="116" t="s">
        <v>6</v>
      </c>
      <c r="C13" s="117">
        <v>249747264</v>
      </c>
      <c r="D13" s="117">
        <v>214682890.58000001</v>
      </c>
      <c r="E13" s="118">
        <f t="shared" si="0"/>
        <v>85.960057035900107</v>
      </c>
    </row>
    <row r="14" spans="1:6" ht="93.75" x14ac:dyDescent="0.3">
      <c r="A14" s="116" t="s">
        <v>624</v>
      </c>
      <c r="B14" s="116" t="s">
        <v>347</v>
      </c>
      <c r="C14" s="117">
        <v>248363718</v>
      </c>
      <c r="D14" s="117">
        <v>213583235.53999999</v>
      </c>
      <c r="E14" s="118">
        <f t="shared" si="0"/>
        <v>85.996150025423603</v>
      </c>
    </row>
    <row r="15" spans="1:6" ht="131.25" x14ac:dyDescent="0.3">
      <c r="A15" s="116" t="s">
        <v>625</v>
      </c>
      <c r="B15" s="116" t="s">
        <v>348</v>
      </c>
      <c r="C15" s="117">
        <v>545046</v>
      </c>
      <c r="D15" s="117">
        <v>249674.16</v>
      </c>
      <c r="E15" s="118">
        <f t="shared" si="0"/>
        <v>45.807906121685143</v>
      </c>
    </row>
    <row r="16" spans="1:6" ht="56.25" x14ac:dyDescent="0.3">
      <c r="A16" s="116" t="s">
        <v>626</v>
      </c>
      <c r="B16" s="116" t="s">
        <v>349</v>
      </c>
      <c r="C16" s="117">
        <v>838500</v>
      </c>
      <c r="D16" s="117">
        <v>849980.88</v>
      </c>
      <c r="E16" s="118">
        <f t="shared" si="0"/>
        <v>101.36921645796065</v>
      </c>
    </row>
    <row r="17" spans="1:5" s="86" customFormat="1" ht="56.25" x14ac:dyDescent="0.3">
      <c r="A17" s="115" t="s">
        <v>627</v>
      </c>
      <c r="B17" s="115" t="s">
        <v>7</v>
      </c>
      <c r="C17" s="113">
        <v>13044910.24</v>
      </c>
      <c r="D17" s="113">
        <v>10811491.41</v>
      </c>
      <c r="E17" s="114">
        <f t="shared" si="0"/>
        <v>82.879001933247494</v>
      </c>
    </row>
    <row r="18" spans="1:5" ht="37.5" x14ac:dyDescent="0.3">
      <c r="A18" s="116" t="s">
        <v>628</v>
      </c>
      <c r="B18" s="116" t="s">
        <v>8</v>
      </c>
      <c r="C18" s="117">
        <v>13044910.24</v>
      </c>
      <c r="D18" s="117">
        <v>10811491.41</v>
      </c>
      <c r="E18" s="118">
        <f t="shared" si="0"/>
        <v>82.879001933247494</v>
      </c>
    </row>
    <row r="19" spans="1:5" ht="93.75" x14ac:dyDescent="0.3">
      <c r="A19" s="116" t="s">
        <v>629</v>
      </c>
      <c r="B19" s="116" t="s">
        <v>350</v>
      </c>
      <c r="C19" s="117">
        <v>4755127.96</v>
      </c>
      <c r="D19" s="117">
        <v>4894152.55</v>
      </c>
      <c r="E19" s="118">
        <f t="shared" si="0"/>
        <v>102.92367715799598</v>
      </c>
    </row>
    <row r="20" spans="1:5" ht="131.25" x14ac:dyDescent="0.3">
      <c r="A20" s="116" t="s">
        <v>630</v>
      </c>
      <c r="B20" s="116" t="s">
        <v>351</v>
      </c>
      <c r="C20" s="117">
        <v>4755127.96</v>
      </c>
      <c r="D20" s="117">
        <v>4894152.55</v>
      </c>
      <c r="E20" s="118">
        <f t="shared" si="0"/>
        <v>102.92367715799598</v>
      </c>
    </row>
    <row r="21" spans="1:5" ht="112.5" x14ac:dyDescent="0.3">
      <c r="A21" s="116" t="s">
        <v>631</v>
      </c>
      <c r="B21" s="116" t="s">
        <v>352</v>
      </c>
      <c r="C21" s="117">
        <v>33522.870000000003</v>
      </c>
      <c r="D21" s="117">
        <v>37208.46</v>
      </c>
      <c r="E21" s="118">
        <f t="shared" si="0"/>
        <v>110.99425556344072</v>
      </c>
    </row>
    <row r="22" spans="1:5" ht="168.75" x14ac:dyDescent="0.3">
      <c r="A22" s="116" t="s">
        <v>632</v>
      </c>
      <c r="B22" s="116" t="s">
        <v>353</v>
      </c>
      <c r="C22" s="117">
        <v>33522.870000000003</v>
      </c>
      <c r="D22" s="117">
        <v>37208.46</v>
      </c>
      <c r="E22" s="118">
        <f t="shared" si="0"/>
        <v>110.99425556344072</v>
      </c>
    </row>
    <row r="23" spans="1:5" ht="93.75" x14ac:dyDescent="0.3">
      <c r="A23" s="116" t="s">
        <v>633</v>
      </c>
      <c r="B23" s="116" t="s">
        <v>354</v>
      </c>
      <c r="C23" s="117">
        <v>8256259.4100000001</v>
      </c>
      <c r="D23" s="117">
        <v>6707878.6900000004</v>
      </c>
      <c r="E23" s="118">
        <f t="shared" si="0"/>
        <v>81.245977831987716</v>
      </c>
    </row>
    <row r="24" spans="1:5" ht="150" x14ac:dyDescent="0.3">
      <c r="A24" s="116" t="s">
        <v>634</v>
      </c>
      <c r="B24" s="116" t="s">
        <v>355</v>
      </c>
      <c r="C24" s="117">
        <v>8256259.4100000001</v>
      </c>
      <c r="D24" s="117">
        <v>6707878.6900000004</v>
      </c>
      <c r="E24" s="118">
        <f t="shared" si="0"/>
        <v>81.245977831987716</v>
      </c>
    </row>
    <row r="25" spans="1:5" ht="93.75" x14ac:dyDescent="0.3">
      <c r="A25" s="116" t="s">
        <v>635</v>
      </c>
      <c r="B25" s="116" t="s">
        <v>356</v>
      </c>
      <c r="C25" s="117">
        <v>0</v>
      </c>
      <c r="D25" s="117">
        <v>-827748.29</v>
      </c>
      <c r="E25" s="118"/>
    </row>
    <row r="26" spans="1:5" s="86" customFormat="1" x14ac:dyDescent="0.3">
      <c r="A26" s="115" t="s">
        <v>636</v>
      </c>
      <c r="B26" s="115" t="s">
        <v>9</v>
      </c>
      <c r="C26" s="113">
        <v>14047905</v>
      </c>
      <c r="D26" s="113">
        <v>12509829.74</v>
      </c>
      <c r="E26" s="114">
        <f t="shared" si="0"/>
        <v>89.051212547351369</v>
      </c>
    </row>
    <row r="27" spans="1:5" ht="37.5" x14ac:dyDescent="0.3">
      <c r="A27" s="116" t="s">
        <v>467</v>
      </c>
      <c r="B27" s="116" t="s">
        <v>10</v>
      </c>
      <c r="C27" s="117">
        <v>5880000</v>
      </c>
      <c r="D27" s="117">
        <v>6400574.54</v>
      </c>
      <c r="E27" s="118">
        <f t="shared" si="0"/>
        <v>108.85330850340137</v>
      </c>
    </row>
    <row r="28" spans="1:5" ht="37.5" x14ac:dyDescent="0.3">
      <c r="A28" s="116" t="s">
        <v>468</v>
      </c>
      <c r="B28" s="116" t="s">
        <v>357</v>
      </c>
      <c r="C28" s="117">
        <v>5245000</v>
      </c>
      <c r="D28" s="117">
        <v>5439710.4699999997</v>
      </c>
      <c r="E28" s="118">
        <f t="shared" si="0"/>
        <v>103.71230638703527</v>
      </c>
    </row>
    <row r="29" spans="1:5" ht="37.5" x14ac:dyDescent="0.3">
      <c r="A29" s="116" t="s">
        <v>469</v>
      </c>
      <c r="B29" s="116" t="s">
        <v>357</v>
      </c>
      <c r="C29" s="117">
        <v>5245000</v>
      </c>
      <c r="D29" s="117">
        <v>5439710.4699999997</v>
      </c>
      <c r="E29" s="118">
        <f t="shared" si="0"/>
        <v>103.71230638703527</v>
      </c>
    </row>
    <row r="30" spans="1:5" ht="56.25" x14ac:dyDescent="0.3">
      <c r="A30" s="116" t="s">
        <v>470</v>
      </c>
      <c r="B30" s="116" t="s">
        <v>358</v>
      </c>
      <c r="C30" s="117">
        <v>635000</v>
      </c>
      <c r="D30" s="117">
        <v>960864.07</v>
      </c>
      <c r="E30" s="118">
        <f t="shared" si="0"/>
        <v>151.31717637795276</v>
      </c>
    </row>
    <row r="31" spans="1:5" ht="75" x14ac:dyDescent="0.3">
      <c r="A31" s="116" t="s">
        <v>471</v>
      </c>
      <c r="B31" s="116" t="s">
        <v>359</v>
      </c>
      <c r="C31" s="117">
        <v>635000</v>
      </c>
      <c r="D31" s="117">
        <v>960864.07</v>
      </c>
      <c r="E31" s="118">
        <f t="shared" si="0"/>
        <v>151.31717637795276</v>
      </c>
    </row>
    <row r="32" spans="1:5" ht="37.5" x14ac:dyDescent="0.3">
      <c r="A32" s="116" t="s">
        <v>472</v>
      </c>
      <c r="B32" s="116" t="s">
        <v>11</v>
      </c>
      <c r="C32" s="117">
        <v>7517005</v>
      </c>
      <c r="D32" s="117">
        <v>5754249.7400000002</v>
      </c>
      <c r="E32" s="118">
        <f t="shared" si="0"/>
        <v>76.549766030486879</v>
      </c>
    </row>
    <row r="33" spans="1:5" ht="37.5" x14ac:dyDescent="0.3">
      <c r="A33" s="116" t="s">
        <v>473</v>
      </c>
      <c r="B33" s="116" t="s">
        <v>11</v>
      </c>
      <c r="C33" s="117">
        <v>7217000</v>
      </c>
      <c r="D33" s="117">
        <v>5754229.1900000004</v>
      </c>
      <c r="E33" s="118">
        <f t="shared" si="0"/>
        <v>79.731594706941948</v>
      </c>
    </row>
    <row r="34" spans="1:5" ht="56.25" hidden="1" x14ac:dyDescent="0.3">
      <c r="A34" s="116" t="s">
        <v>474</v>
      </c>
      <c r="B34" s="116" t="s">
        <v>360</v>
      </c>
      <c r="C34" s="117">
        <v>300005</v>
      </c>
      <c r="D34" s="117">
        <v>20.55</v>
      </c>
      <c r="E34" s="118">
        <f t="shared" si="0"/>
        <v>6.8498858352360791E-3</v>
      </c>
    </row>
    <row r="35" spans="1:5" x14ac:dyDescent="0.3">
      <c r="A35" s="116" t="s">
        <v>475</v>
      </c>
      <c r="B35" s="116" t="s">
        <v>12</v>
      </c>
      <c r="C35" s="117">
        <v>130900</v>
      </c>
      <c r="D35" s="117">
        <v>126225.87</v>
      </c>
      <c r="E35" s="118">
        <f t="shared" si="0"/>
        <v>96.429236058059587</v>
      </c>
    </row>
    <row r="36" spans="1:5" x14ac:dyDescent="0.3">
      <c r="A36" s="116" t="s">
        <v>476</v>
      </c>
      <c r="B36" s="116" t="s">
        <v>12</v>
      </c>
      <c r="C36" s="117">
        <v>130900</v>
      </c>
      <c r="D36" s="117">
        <v>126225.87</v>
      </c>
      <c r="E36" s="118">
        <f t="shared" si="0"/>
        <v>96.429236058059587</v>
      </c>
    </row>
    <row r="37" spans="1:5" ht="37.5" x14ac:dyDescent="0.3">
      <c r="A37" s="116" t="s">
        <v>477</v>
      </c>
      <c r="B37" s="116" t="s">
        <v>13</v>
      </c>
      <c r="C37" s="117">
        <v>520000</v>
      </c>
      <c r="D37" s="117">
        <v>228779.59</v>
      </c>
      <c r="E37" s="118">
        <f t="shared" si="0"/>
        <v>43.996074999999998</v>
      </c>
    </row>
    <row r="38" spans="1:5" ht="56.25" x14ac:dyDescent="0.3">
      <c r="A38" s="116" t="s">
        <v>478</v>
      </c>
      <c r="B38" s="116" t="s">
        <v>361</v>
      </c>
      <c r="C38" s="117">
        <v>520000</v>
      </c>
      <c r="D38" s="117">
        <v>228779.59</v>
      </c>
      <c r="E38" s="118">
        <f t="shared" si="0"/>
        <v>43.996074999999998</v>
      </c>
    </row>
    <row r="39" spans="1:5" hidden="1" x14ac:dyDescent="0.3">
      <c r="A39" s="116" t="s">
        <v>479</v>
      </c>
      <c r="B39" s="116" t="s">
        <v>14</v>
      </c>
      <c r="C39" s="117">
        <v>8721672</v>
      </c>
      <c r="D39" s="117">
        <v>2750317.01</v>
      </c>
      <c r="E39" s="118">
        <f t="shared" si="0"/>
        <v>31.534286201086214</v>
      </c>
    </row>
    <row r="40" spans="1:5" x14ac:dyDescent="0.3">
      <c r="A40" s="116" t="s">
        <v>480</v>
      </c>
      <c r="B40" s="116" t="s">
        <v>204</v>
      </c>
      <c r="C40" s="117">
        <v>6650000</v>
      </c>
      <c r="D40" s="117">
        <v>1532946.05</v>
      </c>
      <c r="E40" s="118">
        <f t="shared" si="0"/>
        <v>23.051820300751881</v>
      </c>
    </row>
    <row r="41" spans="1:5" ht="56.25" x14ac:dyDescent="0.3">
      <c r="A41" s="116" t="s">
        <v>481</v>
      </c>
      <c r="B41" s="116" t="s">
        <v>362</v>
      </c>
      <c r="C41" s="117">
        <v>358000</v>
      </c>
      <c r="D41" s="117">
        <v>107975.52</v>
      </c>
      <c r="E41" s="118">
        <f t="shared" si="0"/>
        <v>30.160759776536313</v>
      </c>
    </row>
    <row r="42" spans="1:5" ht="56.25" x14ac:dyDescent="0.3">
      <c r="A42" s="116" t="s">
        <v>482</v>
      </c>
      <c r="B42" s="116" t="s">
        <v>363</v>
      </c>
      <c r="C42" s="117">
        <v>6292000</v>
      </c>
      <c r="D42" s="117">
        <v>1424970.53</v>
      </c>
      <c r="E42" s="118">
        <f t="shared" si="0"/>
        <v>22.647338366179277</v>
      </c>
    </row>
    <row r="43" spans="1:5" ht="60" customHeight="1" x14ac:dyDescent="0.3">
      <c r="A43" s="116" t="s">
        <v>483</v>
      </c>
      <c r="B43" s="116" t="s">
        <v>15</v>
      </c>
      <c r="C43" s="117">
        <v>2071672</v>
      </c>
      <c r="D43" s="117">
        <v>1217370.96</v>
      </c>
      <c r="E43" s="118">
        <f t="shared" si="0"/>
        <v>58.762726918160787</v>
      </c>
    </row>
    <row r="44" spans="1:5" x14ac:dyDescent="0.3">
      <c r="A44" s="116" t="s">
        <v>484</v>
      </c>
      <c r="B44" s="116" t="s">
        <v>364</v>
      </c>
      <c r="C44" s="117">
        <v>1080316</v>
      </c>
      <c r="D44" s="117">
        <v>889656.72</v>
      </c>
      <c r="E44" s="118">
        <f t="shared" si="0"/>
        <v>82.351526775499025</v>
      </c>
    </row>
    <row r="45" spans="1:5" ht="56.25" x14ac:dyDescent="0.3">
      <c r="A45" s="116" t="s">
        <v>485</v>
      </c>
      <c r="B45" s="116" t="s">
        <v>365</v>
      </c>
      <c r="C45" s="117">
        <v>2316</v>
      </c>
      <c r="D45" s="117">
        <v>2316</v>
      </c>
      <c r="E45" s="118">
        <f t="shared" si="0"/>
        <v>100</v>
      </c>
    </row>
    <row r="46" spans="1:5" ht="37.5" x14ac:dyDescent="0.3">
      <c r="A46" s="116" t="s">
        <v>486</v>
      </c>
      <c r="B46" s="116" t="s">
        <v>366</v>
      </c>
      <c r="C46" s="117">
        <v>36000</v>
      </c>
      <c r="D46" s="117">
        <v>28810.77</v>
      </c>
      <c r="E46" s="118">
        <f t="shared" si="0"/>
        <v>80.029916666666665</v>
      </c>
    </row>
    <row r="47" spans="1:5" ht="37.5" x14ac:dyDescent="0.3">
      <c r="A47" s="116" t="s">
        <v>487</v>
      </c>
      <c r="B47" s="116" t="s">
        <v>367</v>
      </c>
      <c r="C47" s="117">
        <v>1042000</v>
      </c>
      <c r="D47" s="117">
        <v>858529.95</v>
      </c>
      <c r="E47" s="118">
        <f t="shared" si="0"/>
        <v>82.392509596928988</v>
      </c>
    </row>
    <row r="48" spans="1:5" x14ac:dyDescent="0.3">
      <c r="A48" s="116" t="s">
        <v>488</v>
      </c>
      <c r="B48" s="116" t="s">
        <v>368</v>
      </c>
      <c r="C48" s="117">
        <v>991356</v>
      </c>
      <c r="D48" s="117">
        <v>327714.24</v>
      </c>
      <c r="E48" s="118">
        <f t="shared" si="0"/>
        <v>33.057170179027516</v>
      </c>
    </row>
    <row r="49" spans="1:5" ht="56.25" x14ac:dyDescent="0.3">
      <c r="A49" s="116" t="s">
        <v>489</v>
      </c>
      <c r="B49" s="116" t="s">
        <v>369</v>
      </c>
      <c r="C49" s="117">
        <v>356</v>
      </c>
      <c r="D49" s="117">
        <v>450.89</v>
      </c>
      <c r="E49" s="118">
        <f t="shared" si="0"/>
        <v>126.65449438202248</v>
      </c>
    </row>
    <row r="50" spans="1:5" ht="37.5" x14ac:dyDescent="0.3">
      <c r="A50" s="116" t="s">
        <v>490</v>
      </c>
      <c r="B50" s="116" t="s">
        <v>370</v>
      </c>
      <c r="C50" s="117">
        <v>31000</v>
      </c>
      <c r="D50" s="117">
        <v>17619.5</v>
      </c>
      <c r="E50" s="118">
        <f t="shared" si="0"/>
        <v>56.837096774193547</v>
      </c>
    </row>
    <row r="51" spans="1:5" ht="37.5" x14ac:dyDescent="0.3">
      <c r="A51" s="116" t="s">
        <v>491</v>
      </c>
      <c r="B51" s="116" t="s">
        <v>371</v>
      </c>
      <c r="C51" s="117">
        <v>960000</v>
      </c>
      <c r="D51" s="117">
        <v>309643.84999999998</v>
      </c>
      <c r="E51" s="118">
        <f t="shared" si="0"/>
        <v>32.254567708333326</v>
      </c>
    </row>
    <row r="52" spans="1:5" s="86" customFormat="1" x14ac:dyDescent="0.3">
      <c r="A52" s="115" t="s">
        <v>492</v>
      </c>
      <c r="B52" s="115" t="s">
        <v>16</v>
      </c>
      <c r="C52" s="113">
        <v>2812400</v>
      </c>
      <c r="D52" s="113">
        <v>2368065.2400000002</v>
      </c>
      <c r="E52" s="114">
        <f t="shared" si="0"/>
        <v>84.20086900867588</v>
      </c>
    </row>
    <row r="53" spans="1:5" ht="37.5" x14ac:dyDescent="0.3">
      <c r="A53" s="116" t="s">
        <v>493</v>
      </c>
      <c r="B53" s="116" t="s">
        <v>17</v>
      </c>
      <c r="C53" s="117">
        <v>2750000</v>
      </c>
      <c r="D53" s="117">
        <v>2334915.2400000002</v>
      </c>
      <c r="E53" s="118">
        <f t="shared" si="0"/>
        <v>84.906008727272734</v>
      </c>
    </row>
    <row r="54" spans="1:5" ht="56.25" x14ac:dyDescent="0.3">
      <c r="A54" s="116" t="s">
        <v>494</v>
      </c>
      <c r="B54" s="116" t="s">
        <v>372</v>
      </c>
      <c r="C54" s="117">
        <v>2750000</v>
      </c>
      <c r="D54" s="117">
        <v>2334915.2400000002</v>
      </c>
      <c r="E54" s="118">
        <f t="shared" si="0"/>
        <v>84.906008727272734</v>
      </c>
    </row>
    <row r="55" spans="1:5" ht="56.25" x14ac:dyDescent="0.3">
      <c r="A55" s="116" t="s">
        <v>495</v>
      </c>
      <c r="B55" s="116" t="s">
        <v>284</v>
      </c>
      <c r="C55" s="117">
        <v>62400</v>
      </c>
      <c r="D55" s="117">
        <v>33150</v>
      </c>
      <c r="E55" s="118">
        <f t="shared" si="0"/>
        <v>53.125</v>
      </c>
    </row>
    <row r="56" spans="1:5" ht="93.75" x14ac:dyDescent="0.3">
      <c r="A56" s="116" t="s">
        <v>496</v>
      </c>
      <c r="B56" s="116" t="s">
        <v>373</v>
      </c>
      <c r="C56" s="117">
        <v>62400</v>
      </c>
      <c r="D56" s="117">
        <v>33150</v>
      </c>
      <c r="E56" s="118">
        <f t="shared" si="0"/>
        <v>53.125</v>
      </c>
    </row>
    <row r="57" spans="1:5" s="86" customFormat="1" ht="56.25" x14ac:dyDescent="0.3">
      <c r="A57" s="115" t="s">
        <v>497</v>
      </c>
      <c r="B57" s="115" t="s">
        <v>18</v>
      </c>
      <c r="C57" s="113">
        <v>16659362.960000001</v>
      </c>
      <c r="D57" s="113">
        <v>14095470.199999999</v>
      </c>
      <c r="E57" s="114">
        <f t="shared" si="0"/>
        <v>84.609899153070614</v>
      </c>
    </row>
    <row r="58" spans="1:5" ht="112.5" x14ac:dyDescent="0.3">
      <c r="A58" s="116" t="s">
        <v>498</v>
      </c>
      <c r="B58" s="116" t="s">
        <v>19</v>
      </c>
      <c r="C58" s="117">
        <v>15824212.960000001</v>
      </c>
      <c r="D58" s="117">
        <v>13142499.529999999</v>
      </c>
      <c r="E58" s="118">
        <f t="shared" si="0"/>
        <v>83.053100733801045</v>
      </c>
    </row>
    <row r="59" spans="1:5" ht="75" x14ac:dyDescent="0.3">
      <c r="A59" s="116" t="s">
        <v>499</v>
      </c>
      <c r="B59" s="116" t="s">
        <v>374</v>
      </c>
      <c r="C59" s="117">
        <v>6100000</v>
      </c>
      <c r="D59" s="117">
        <v>5790939.2400000002</v>
      </c>
      <c r="E59" s="118">
        <f t="shared" si="0"/>
        <v>94.933430163934432</v>
      </c>
    </row>
    <row r="60" spans="1:5" ht="112.5" x14ac:dyDescent="0.3">
      <c r="A60" s="116" t="s">
        <v>500</v>
      </c>
      <c r="B60" s="116" t="s">
        <v>375</v>
      </c>
      <c r="C60" s="117">
        <v>2900000</v>
      </c>
      <c r="D60" s="117">
        <v>2778199.1</v>
      </c>
      <c r="E60" s="118">
        <f t="shared" si="0"/>
        <v>95.799968965517238</v>
      </c>
    </row>
    <row r="61" spans="1:5" ht="93.75" x14ac:dyDescent="0.3">
      <c r="A61" s="116" t="s">
        <v>501</v>
      </c>
      <c r="B61" s="116" t="s">
        <v>376</v>
      </c>
      <c r="C61" s="117">
        <v>3200000</v>
      </c>
      <c r="D61" s="117">
        <v>3012740.14</v>
      </c>
      <c r="E61" s="118">
        <f t="shared" si="0"/>
        <v>94.148129374999996</v>
      </c>
    </row>
    <row r="62" spans="1:5" ht="93.75" x14ac:dyDescent="0.3">
      <c r="A62" s="116" t="s">
        <v>502</v>
      </c>
      <c r="B62" s="116" t="s">
        <v>377</v>
      </c>
      <c r="C62" s="117">
        <v>101600</v>
      </c>
      <c r="D62" s="117">
        <v>206709.91</v>
      </c>
      <c r="E62" s="118">
        <f t="shared" si="0"/>
        <v>203.45463582677166</v>
      </c>
    </row>
    <row r="63" spans="1:5" ht="93.75" x14ac:dyDescent="0.3">
      <c r="A63" s="116" t="s">
        <v>503</v>
      </c>
      <c r="B63" s="116" t="s">
        <v>378</v>
      </c>
      <c r="C63" s="117">
        <v>100000</v>
      </c>
      <c r="D63" s="117">
        <v>202519.32</v>
      </c>
      <c r="E63" s="118">
        <f t="shared" si="0"/>
        <v>202.51931999999999</v>
      </c>
    </row>
    <row r="64" spans="1:5" ht="93.75" x14ac:dyDescent="0.3">
      <c r="A64" s="116" t="s">
        <v>504</v>
      </c>
      <c r="B64" s="116" t="s">
        <v>379</v>
      </c>
      <c r="C64" s="117">
        <v>1600</v>
      </c>
      <c r="D64" s="117">
        <v>4190.59</v>
      </c>
      <c r="E64" s="118">
        <f t="shared" si="0"/>
        <v>261.91187500000001</v>
      </c>
    </row>
    <row r="65" spans="1:5" ht="112.5" x14ac:dyDescent="0.3">
      <c r="A65" s="116" t="s">
        <v>505</v>
      </c>
      <c r="B65" s="116" t="s">
        <v>380</v>
      </c>
      <c r="C65" s="117">
        <v>262612.96000000002</v>
      </c>
      <c r="D65" s="117">
        <v>247587.56</v>
      </c>
      <c r="E65" s="118">
        <f t="shared" si="0"/>
        <v>94.278500192831302</v>
      </c>
    </row>
    <row r="66" spans="1:5" ht="93.75" x14ac:dyDescent="0.3">
      <c r="A66" s="116" t="s">
        <v>506</v>
      </c>
      <c r="B66" s="116" t="s">
        <v>381</v>
      </c>
      <c r="C66" s="117">
        <v>262612.96000000002</v>
      </c>
      <c r="D66" s="117">
        <v>231337.56</v>
      </c>
      <c r="E66" s="118">
        <f t="shared" si="0"/>
        <v>88.090686765801649</v>
      </c>
    </row>
    <row r="67" spans="1:5" ht="93.75" x14ac:dyDescent="0.3">
      <c r="A67" s="116" t="s">
        <v>507</v>
      </c>
      <c r="B67" s="116" t="s">
        <v>382</v>
      </c>
      <c r="C67" s="117">
        <v>0</v>
      </c>
      <c r="D67" s="117">
        <v>16250</v>
      </c>
      <c r="E67" s="118" t="e">
        <f t="shared" si="0"/>
        <v>#DIV/0!</v>
      </c>
    </row>
    <row r="68" spans="1:5" ht="56.25" x14ac:dyDescent="0.3">
      <c r="A68" s="116" t="s">
        <v>508</v>
      </c>
      <c r="B68" s="116" t="s">
        <v>383</v>
      </c>
      <c r="C68" s="117">
        <v>9360000</v>
      </c>
      <c r="D68" s="117">
        <v>6897262.8200000003</v>
      </c>
      <c r="E68" s="118">
        <f t="shared" si="0"/>
        <v>73.688705341880336</v>
      </c>
    </row>
    <row r="69" spans="1:5" ht="56.25" x14ac:dyDescent="0.3">
      <c r="A69" s="116" t="s">
        <v>509</v>
      </c>
      <c r="B69" s="116" t="s">
        <v>384</v>
      </c>
      <c r="C69" s="117">
        <v>8050000</v>
      </c>
      <c r="D69" s="117">
        <v>6412995.7599999998</v>
      </c>
      <c r="E69" s="118">
        <f t="shared" si="0"/>
        <v>79.664543602484471</v>
      </c>
    </row>
    <row r="70" spans="1:5" ht="37.5" x14ac:dyDescent="0.3">
      <c r="A70" s="116" t="s">
        <v>510</v>
      </c>
      <c r="B70" s="116" t="s">
        <v>385</v>
      </c>
      <c r="C70" s="117">
        <v>1310000</v>
      </c>
      <c r="D70" s="117">
        <v>484267.06</v>
      </c>
      <c r="E70" s="118">
        <f t="shared" si="0"/>
        <v>36.966951145038166</v>
      </c>
    </row>
    <row r="71" spans="1:5" ht="112.5" x14ac:dyDescent="0.3">
      <c r="A71" s="116" t="s">
        <v>511</v>
      </c>
      <c r="B71" s="116" t="s">
        <v>20</v>
      </c>
      <c r="C71" s="117">
        <v>835150</v>
      </c>
      <c r="D71" s="117">
        <v>952970.67</v>
      </c>
      <c r="E71" s="118">
        <f t="shared" si="0"/>
        <v>114.10772555828294</v>
      </c>
    </row>
    <row r="72" spans="1:5" ht="112.5" x14ac:dyDescent="0.3">
      <c r="A72" s="116" t="s">
        <v>512</v>
      </c>
      <c r="B72" s="116" t="s">
        <v>386</v>
      </c>
      <c r="C72" s="117">
        <v>835150</v>
      </c>
      <c r="D72" s="117">
        <v>952970.67</v>
      </c>
      <c r="E72" s="118">
        <f t="shared" si="0"/>
        <v>114.10772555828294</v>
      </c>
    </row>
    <row r="73" spans="1:5" ht="93.75" x14ac:dyDescent="0.3">
      <c r="A73" s="116" t="s">
        <v>513</v>
      </c>
      <c r="B73" s="116" t="s">
        <v>387</v>
      </c>
      <c r="C73" s="117">
        <v>250000</v>
      </c>
      <c r="D73" s="117">
        <v>168966.9</v>
      </c>
      <c r="E73" s="118">
        <f t="shared" si="0"/>
        <v>67.586759999999998</v>
      </c>
    </row>
    <row r="74" spans="1:5" ht="93.75" x14ac:dyDescent="0.3">
      <c r="A74" s="116" t="s">
        <v>514</v>
      </c>
      <c r="B74" s="116" t="s">
        <v>388</v>
      </c>
      <c r="C74" s="117">
        <v>62000</v>
      </c>
      <c r="D74" s="117">
        <v>78729.69</v>
      </c>
      <c r="E74" s="118">
        <f t="shared" ref="E74:E132" si="1">D74*100/C74</f>
        <v>126.98337096774193</v>
      </c>
    </row>
    <row r="75" spans="1:5" ht="93.75" x14ac:dyDescent="0.3">
      <c r="A75" s="116" t="s">
        <v>515</v>
      </c>
      <c r="B75" s="116" t="s">
        <v>389</v>
      </c>
      <c r="C75" s="117">
        <v>523150</v>
      </c>
      <c r="D75" s="117">
        <v>705274.08</v>
      </c>
      <c r="E75" s="118">
        <f t="shared" si="1"/>
        <v>134.81297524610531</v>
      </c>
    </row>
    <row r="76" spans="1:5" s="86" customFormat="1" ht="37.5" x14ac:dyDescent="0.3">
      <c r="A76" s="115" t="s">
        <v>516</v>
      </c>
      <c r="B76" s="115" t="s">
        <v>21</v>
      </c>
      <c r="C76" s="113">
        <v>2161000</v>
      </c>
      <c r="D76" s="113">
        <v>1946611.69</v>
      </c>
      <c r="E76" s="114">
        <f t="shared" si="1"/>
        <v>90.079208236927343</v>
      </c>
    </row>
    <row r="77" spans="1:5" x14ac:dyDescent="0.3">
      <c r="A77" s="116" t="s">
        <v>517</v>
      </c>
      <c r="B77" s="116" t="s">
        <v>22</v>
      </c>
      <c r="C77" s="117">
        <v>2161000</v>
      </c>
      <c r="D77" s="117">
        <v>1946611.69</v>
      </c>
      <c r="E77" s="118">
        <f t="shared" si="1"/>
        <v>90.079208236927343</v>
      </c>
    </row>
    <row r="78" spans="1:5" ht="37.5" x14ac:dyDescent="0.3">
      <c r="A78" s="116" t="s">
        <v>518</v>
      </c>
      <c r="B78" s="116" t="s">
        <v>390</v>
      </c>
      <c r="C78" s="117">
        <v>1033200</v>
      </c>
      <c r="D78" s="117">
        <v>657571.98</v>
      </c>
      <c r="E78" s="118">
        <f t="shared" si="1"/>
        <v>63.644210220673635</v>
      </c>
    </row>
    <row r="79" spans="1:5" x14ac:dyDescent="0.3">
      <c r="A79" s="116" t="s">
        <v>519</v>
      </c>
      <c r="B79" s="116" t="s">
        <v>391</v>
      </c>
      <c r="C79" s="117">
        <v>1086400</v>
      </c>
      <c r="D79" s="117">
        <v>1380665.68</v>
      </c>
      <c r="E79" s="118">
        <f t="shared" si="1"/>
        <v>127.08631075110456</v>
      </c>
    </row>
    <row r="80" spans="1:5" x14ac:dyDescent="0.3">
      <c r="A80" s="116" t="s">
        <v>520</v>
      </c>
      <c r="B80" s="116" t="s">
        <v>392</v>
      </c>
      <c r="C80" s="117">
        <v>41400</v>
      </c>
      <c r="D80" s="117">
        <v>-91625.97</v>
      </c>
      <c r="E80" s="118">
        <f t="shared" si="1"/>
        <v>-221.31876811594202</v>
      </c>
    </row>
    <row r="81" spans="1:5" x14ac:dyDescent="0.3">
      <c r="A81" s="116" t="s">
        <v>521</v>
      </c>
      <c r="B81" s="116" t="s">
        <v>393</v>
      </c>
      <c r="C81" s="117">
        <v>41400</v>
      </c>
      <c r="D81" s="117">
        <v>-91625.97</v>
      </c>
      <c r="E81" s="118">
        <f t="shared" si="1"/>
        <v>-221.31876811594202</v>
      </c>
    </row>
    <row r="82" spans="1:5" s="86" customFormat="1" ht="37.5" x14ac:dyDescent="0.3">
      <c r="A82" s="115" t="s">
        <v>522</v>
      </c>
      <c r="B82" s="115" t="s">
        <v>394</v>
      </c>
      <c r="C82" s="113">
        <v>257654</v>
      </c>
      <c r="D82" s="113">
        <v>405372.05</v>
      </c>
      <c r="E82" s="114">
        <f t="shared" si="1"/>
        <v>157.33194516677403</v>
      </c>
    </row>
    <row r="83" spans="1:5" x14ac:dyDescent="0.3">
      <c r="A83" s="116" t="s">
        <v>523</v>
      </c>
      <c r="B83" s="116" t="s">
        <v>23</v>
      </c>
      <c r="C83" s="117">
        <v>257654</v>
      </c>
      <c r="D83" s="117">
        <v>405372.05</v>
      </c>
      <c r="E83" s="118">
        <f t="shared" si="1"/>
        <v>157.33194516677403</v>
      </c>
    </row>
    <row r="84" spans="1:5" x14ac:dyDescent="0.3">
      <c r="A84" s="116" t="s">
        <v>524</v>
      </c>
      <c r="B84" s="116" t="s">
        <v>395</v>
      </c>
      <c r="C84" s="117">
        <v>257654</v>
      </c>
      <c r="D84" s="117">
        <v>405372.05</v>
      </c>
      <c r="E84" s="118">
        <f t="shared" si="1"/>
        <v>157.33194516677403</v>
      </c>
    </row>
    <row r="85" spans="1:5" ht="37.5" x14ac:dyDescent="0.3">
      <c r="A85" s="116" t="s">
        <v>525</v>
      </c>
      <c r="B85" s="116" t="s">
        <v>396</v>
      </c>
      <c r="C85" s="117">
        <v>257654</v>
      </c>
      <c r="D85" s="117">
        <v>405372.05</v>
      </c>
      <c r="E85" s="118">
        <f t="shared" si="1"/>
        <v>157.33194516677403</v>
      </c>
    </row>
    <row r="86" spans="1:5" s="86" customFormat="1" ht="37.5" x14ac:dyDescent="0.3">
      <c r="A86" s="115" t="s">
        <v>526</v>
      </c>
      <c r="B86" s="115" t="s">
        <v>24</v>
      </c>
      <c r="C86" s="113">
        <v>2714065</v>
      </c>
      <c r="D86" s="113">
        <v>3907768.18</v>
      </c>
      <c r="E86" s="114">
        <f t="shared" si="1"/>
        <v>143.98211465090188</v>
      </c>
    </row>
    <row r="87" spans="1:5" ht="112.5" x14ac:dyDescent="0.3">
      <c r="A87" s="116" t="s">
        <v>527</v>
      </c>
      <c r="B87" s="116" t="s">
        <v>25</v>
      </c>
      <c r="C87" s="117">
        <v>1414500</v>
      </c>
      <c r="D87" s="117">
        <v>2054284.81</v>
      </c>
      <c r="E87" s="118">
        <f t="shared" si="1"/>
        <v>145.23045669848003</v>
      </c>
    </row>
    <row r="88" spans="1:5" ht="112.5" x14ac:dyDescent="0.3">
      <c r="A88" s="116" t="s">
        <v>528</v>
      </c>
      <c r="B88" s="116" t="s">
        <v>397</v>
      </c>
      <c r="C88" s="117">
        <v>1414500</v>
      </c>
      <c r="D88" s="117">
        <v>2054284.81</v>
      </c>
      <c r="E88" s="118">
        <f t="shared" si="1"/>
        <v>145.23045669848003</v>
      </c>
    </row>
    <row r="89" spans="1:5" ht="112.5" x14ac:dyDescent="0.3">
      <c r="A89" s="116" t="s">
        <v>529</v>
      </c>
      <c r="B89" s="116" t="s">
        <v>398</v>
      </c>
      <c r="C89" s="117">
        <v>1414500</v>
      </c>
      <c r="D89" s="117">
        <v>2054284.81</v>
      </c>
      <c r="E89" s="118">
        <f t="shared" si="1"/>
        <v>145.23045669848003</v>
      </c>
    </row>
    <row r="90" spans="1:5" ht="37.5" x14ac:dyDescent="0.3">
      <c r="A90" s="116" t="s">
        <v>530</v>
      </c>
      <c r="B90" s="116" t="s">
        <v>26</v>
      </c>
      <c r="C90" s="117">
        <v>1299565</v>
      </c>
      <c r="D90" s="117">
        <v>1853483.37</v>
      </c>
      <c r="E90" s="118">
        <f t="shared" si="1"/>
        <v>142.62336781923182</v>
      </c>
    </row>
    <row r="91" spans="1:5" ht="37.5" x14ac:dyDescent="0.3">
      <c r="A91" s="116" t="s">
        <v>531</v>
      </c>
      <c r="B91" s="116" t="s">
        <v>399</v>
      </c>
      <c r="C91" s="117">
        <v>838000</v>
      </c>
      <c r="D91" s="117">
        <v>1194739.97</v>
      </c>
      <c r="E91" s="118">
        <f t="shared" si="1"/>
        <v>142.57040214797135</v>
      </c>
    </row>
    <row r="92" spans="1:5" ht="75" x14ac:dyDescent="0.3">
      <c r="A92" s="116" t="s">
        <v>532</v>
      </c>
      <c r="B92" s="116" t="s">
        <v>400</v>
      </c>
      <c r="C92" s="117">
        <v>55000</v>
      </c>
      <c r="D92" s="117">
        <v>49340.7</v>
      </c>
      <c r="E92" s="118">
        <f t="shared" si="1"/>
        <v>89.710363636363638</v>
      </c>
    </row>
    <row r="93" spans="1:5" ht="56.25" x14ac:dyDescent="0.3">
      <c r="A93" s="116" t="s">
        <v>533</v>
      </c>
      <c r="B93" s="116" t="s">
        <v>401</v>
      </c>
      <c r="C93" s="117">
        <v>783000</v>
      </c>
      <c r="D93" s="117">
        <v>1145399.27</v>
      </c>
      <c r="E93" s="118">
        <f t="shared" si="1"/>
        <v>146.28343167305238</v>
      </c>
    </row>
    <row r="94" spans="1:5" ht="56.25" x14ac:dyDescent="0.3">
      <c r="A94" s="116" t="s">
        <v>534</v>
      </c>
      <c r="B94" s="116" t="s">
        <v>402</v>
      </c>
      <c r="C94" s="117">
        <v>461565</v>
      </c>
      <c r="D94" s="117">
        <v>658743.4</v>
      </c>
      <c r="E94" s="118">
        <f t="shared" si="1"/>
        <v>142.71953029367478</v>
      </c>
    </row>
    <row r="95" spans="1:5" ht="75" x14ac:dyDescent="0.3">
      <c r="A95" s="116" t="s">
        <v>535</v>
      </c>
      <c r="B95" s="116" t="s">
        <v>403</v>
      </c>
      <c r="C95" s="117">
        <v>258565</v>
      </c>
      <c r="D95" s="117">
        <v>430105.9</v>
      </c>
      <c r="E95" s="118">
        <f t="shared" si="1"/>
        <v>166.34343395277784</v>
      </c>
    </row>
    <row r="96" spans="1:5" ht="75" x14ac:dyDescent="0.3">
      <c r="A96" s="116" t="s">
        <v>536</v>
      </c>
      <c r="B96" s="116" t="s">
        <v>404</v>
      </c>
      <c r="C96" s="117">
        <v>203000</v>
      </c>
      <c r="D96" s="117">
        <v>228637.5</v>
      </c>
      <c r="E96" s="118">
        <f t="shared" si="1"/>
        <v>112.62931034482759</v>
      </c>
    </row>
    <row r="97" spans="1:5" s="86" customFormat="1" x14ac:dyDescent="0.3">
      <c r="A97" s="115" t="s">
        <v>537</v>
      </c>
      <c r="B97" s="115" t="s">
        <v>27</v>
      </c>
      <c r="C97" s="113">
        <v>3523987</v>
      </c>
      <c r="D97" s="113">
        <v>3321529.09</v>
      </c>
      <c r="E97" s="114">
        <f t="shared" si="1"/>
        <v>94.254862177414395</v>
      </c>
    </row>
    <row r="98" spans="1:5" ht="37.5" x14ac:dyDescent="0.3">
      <c r="A98" s="116" t="s">
        <v>538</v>
      </c>
      <c r="B98" s="116" t="s">
        <v>28</v>
      </c>
      <c r="C98" s="117">
        <v>67000</v>
      </c>
      <c r="D98" s="117">
        <v>64926.14</v>
      </c>
      <c r="E98" s="118">
        <f t="shared" si="1"/>
        <v>96.904686567164177</v>
      </c>
    </row>
    <row r="99" spans="1:5" ht="93.75" x14ac:dyDescent="0.3">
      <c r="A99" s="116" t="s">
        <v>539</v>
      </c>
      <c r="B99" s="116" t="s">
        <v>405</v>
      </c>
      <c r="C99" s="117">
        <v>65000</v>
      </c>
      <c r="D99" s="117">
        <v>64760.51</v>
      </c>
      <c r="E99" s="118">
        <f t="shared" si="1"/>
        <v>99.631553846153849</v>
      </c>
    </row>
    <row r="100" spans="1:5" ht="75" x14ac:dyDescent="0.3">
      <c r="A100" s="116" t="s">
        <v>540</v>
      </c>
      <c r="B100" s="116" t="s">
        <v>406</v>
      </c>
      <c r="C100" s="117">
        <v>2000</v>
      </c>
      <c r="D100" s="117">
        <v>165.63</v>
      </c>
      <c r="E100" s="118">
        <f t="shared" si="1"/>
        <v>8.2814999999999994</v>
      </c>
    </row>
    <row r="101" spans="1:5" ht="75" x14ac:dyDescent="0.3">
      <c r="A101" s="116" t="s">
        <v>541</v>
      </c>
      <c r="B101" s="116" t="s">
        <v>29</v>
      </c>
      <c r="C101" s="117">
        <v>70000</v>
      </c>
      <c r="D101" s="117">
        <v>25500</v>
      </c>
      <c r="E101" s="118">
        <f t="shared" si="1"/>
        <v>36.428571428571431</v>
      </c>
    </row>
    <row r="102" spans="1:5" ht="75" x14ac:dyDescent="0.3">
      <c r="A102" s="116" t="s">
        <v>542</v>
      </c>
      <c r="B102" s="116" t="s">
        <v>407</v>
      </c>
      <c r="C102" s="117">
        <v>70000</v>
      </c>
      <c r="D102" s="117">
        <v>25500</v>
      </c>
      <c r="E102" s="118">
        <f t="shared" si="1"/>
        <v>36.428571428571431</v>
      </c>
    </row>
    <row r="103" spans="1:5" ht="37.5" x14ac:dyDescent="0.3">
      <c r="A103" s="116" t="s">
        <v>543</v>
      </c>
      <c r="B103" s="116" t="s">
        <v>408</v>
      </c>
      <c r="C103" s="117">
        <v>0</v>
      </c>
      <c r="D103" s="117">
        <v>10000</v>
      </c>
      <c r="E103" s="118"/>
    </row>
    <row r="104" spans="1:5" ht="150" x14ac:dyDescent="0.3">
      <c r="A104" s="116" t="s">
        <v>544</v>
      </c>
      <c r="B104" s="116" t="s">
        <v>30</v>
      </c>
      <c r="C104" s="117">
        <v>211900</v>
      </c>
      <c r="D104" s="117">
        <v>215425</v>
      </c>
      <c r="E104" s="118">
        <f t="shared" si="1"/>
        <v>101.6635205285512</v>
      </c>
    </row>
    <row r="105" spans="1:5" ht="56.25" x14ac:dyDescent="0.3">
      <c r="A105" s="116" t="s">
        <v>545</v>
      </c>
      <c r="B105" s="116" t="s">
        <v>409</v>
      </c>
      <c r="C105" s="117">
        <v>74925</v>
      </c>
      <c r="D105" s="117">
        <v>74925</v>
      </c>
      <c r="E105" s="118">
        <f t="shared" si="1"/>
        <v>100</v>
      </c>
    </row>
    <row r="106" spans="1:5" ht="56.25" x14ac:dyDescent="0.3">
      <c r="A106" s="116" t="s">
        <v>546</v>
      </c>
      <c r="B106" s="116" t="s">
        <v>410</v>
      </c>
      <c r="C106" s="117">
        <v>5000</v>
      </c>
      <c r="D106" s="117">
        <v>5500</v>
      </c>
      <c r="E106" s="118">
        <f t="shared" si="1"/>
        <v>110</v>
      </c>
    </row>
    <row r="107" spans="1:5" ht="37.5" x14ac:dyDescent="0.3">
      <c r="A107" s="116" t="s">
        <v>547</v>
      </c>
      <c r="B107" s="116" t="s">
        <v>411</v>
      </c>
      <c r="C107" s="117">
        <v>131975</v>
      </c>
      <c r="D107" s="117">
        <v>135000</v>
      </c>
      <c r="E107" s="118">
        <f t="shared" si="1"/>
        <v>102.29210077666225</v>
      </c>
    </row>
    <row r="108" spans="1:5" ht="75" x14ac:dyDescent="0.3">
      <c r="A108" s="116" t="s">
        <v>548</v>
      </c>
      <c r="B108" s="116" t="s">
        <v>31</v>
      </c>
      <c r="C108" s="117">
        <v>355000</v>
      </c>
      <c r="D108" s="117">
        <v>348127.36</v>
      </c>
      <c r="E108" s="118">
        <f t="shared" si="1"/>
        <v>98.064045070422537</v>
      </c>
    </row>
    <row r="109" spans="1:5" ht="37.5" x14ac:dyDescent="0.3">
      <c r="A109" s="116" t="s">
        <v>549</v>
      </c>
      <c r="B109" s="116" t="s">
        <v>32</v>
      </c>
      <c r="C109" s="117">
        <v>208100</v>
      </c>
      <c r="D109" s="117">
        <v>108100</v>
      </c>
      <c r="E109" s="118">
        <f t="shared" si="1"/>
        <v>51.946179721287841</v>
      </c>
    </row>
    <row r="110" spans="1:5" ht="37.5" x14ac:dyDescent="0.3">
      <c r="A110" s="116" t="s">
        <v>550</v>
      </c>
      <c r="B110" s="116" t="s">
        <v>412</v>
      </c>
      <c r="C110" s="117">
        <v>208100</v>
      </c>
      <c r="D110" s="117">
        <v>108100</v>
      </c>
      <c r="E110" s="118">
        <f t="shared" si="1"/>
        <v>51.946179721287841</v>
      </c>
    </row>
    <row r="111" spans="1:5" ht="56.25" x14ac:dyDescent="0.3">
      <c r="A111" s="116" t="s">
        <v>551</v>
      </c>
      <c r="B111" s="116" t="s">
        <v>203</v>
      </c>
      <c r="C111" s="117">
        <v>5000</v>
      </c>
      <c r="D111" s="117">
        <v>5827.27</v>
      </c>
      <c r="E111" s="118">
        <f t="shared" si="1"/>
        <v>116.5454</v>
      </c>
    </row>
    <row r="112" spans="1:5" ht="75" x14ac:dyDescent="0.3">
      <c r="A112" s="116" t="s">
        <v>552</v>
      </c>
      <c r="B112" s="116" t="s">
        <v>413</v>
      </c>
      <c r="C112" s="117">
        <v>5000</v>
      </c>
      <c r="D112" s="117">
        <v>5827.27</v>
      </c>
      <c r="E112" s="118">
        <f t="shared" si="1"/>
        <v>116.5454</v>
      </c>
    </row>
    <row r="113" spans="1:5" ht="75" x14ac:dyDescent="0.3">
      <c r="A113" s="116" t="s">
        <v>553</v>
      </c>
      <c r="B113" s="116" t="s">
        <v>33</v>
      </c>
      <c r="C113" s="117">
        <v>55000</v>
      </c>
      <c r="D113" s="117">
        <v>75769.3</v>
      </c>
      <c r="E113" s="118">
        <f t="shared" si="1"/>
        <v>137.76236363636363</v>
      </c>
    </row>
    <row r="114" spans="1:5" ht="93.75" x14ac:dyDescent="0.3">
      <c r="A114" s="116" t="s">
        <v>554</v>
      </c>
      <c r="B114" s="116" t="s">
        <v>414</v>
      </c>
      <c r="C114" s="117">
        <v>55000</v>
      </c>
      <c r="D114" s="117">
        <v>38000</v>
      </c>
      <c r="E114" s="118">
        <f t="shared" si="1"/>
        <v>69.090909090909093</v>
      </c>
    </row>
    <row r="115" spans="1:5" ht="93.75" x14ac:dyDescent="0.3">
      <c r="A115" s="116" t="s">
        <v>555</v>
      </c>
      <c r="B115" s="116" t="s">
        <v>415</v>
      </c>
      <c r="C115" s="117">
        <v>0</v>
      </c>
      <c r="D115" s="117">
        <v>20000</v>
      </c>
      <c r="E115" s="118"/>
    </row>
    <row r="116" spans="1:5" ht="93.75" x14ac:dyDescent="0.3">
      <c r="A116" s="116" t="s">
        <v>556</v>
      </c>
      <c r="B116" s="116" t="s">
        <v>416</v>
      </c>
      <c r="C116" s="117">
        <v>0</v>
      </c>
      <c r="D116" s="117">
        <v>17769.3</v>
      </c>
      <c r="E116" s="118"/>
    </row>
    <row r="117" spans="1:5" ht="37.5" x14ac:dyDescent="0.3">
      <c r="A117" s="116" t="s">
        <v>557</v>
      </c>
      <c r="B117" s="116" t="s">
        <v>34</v>
      </c>
      <c r="C117" s="117">
        <v>93083</v>
      </c>
      <c r="D117" s="117">
        <v>104075.57</v>
      </c>
      <c r="E117" s="118">
        <f t="shared" si="1"/>
        <v>111.80942814477402</v>
      </c>
    </row>
    <row r="118" spans="1:5" ht="56.25" x14ac:dyDescent="0.3">
      <c r="A118" s="116" t="s">
        <v>558</v>
      </c>
      <c r="B118" s="116" t="s">
        <v>417</v>
      </c>
      <c r="C118" s="117">
        <v>93083</v>
      </c>
      <c r="D118" s="117">
        <v>104075.57</v>
      </c>
      <c r="E118" s="118">
        <f t="shared" si="1"/>
        <v>111.80942814477402</v>
      </c>
    </row>
    <row r="119" spans="1:5" ht="93.75" x14ac:dyDescent="0.3">
      <c r="A119" s="116" t="s">
        <v>559</v>
      </c>
      <c r="B119" s="116" t="s">
        <v>35</v>
      </c>
      <c r="C119" s="117">
        <v>811054</v>
      </c>
      <c r="D119" s="117">
        <v>765973.95</v>
      </c>
      <c r="E119" s="118">
        <f t="shared" si="1"/>
        <v>94.441794257842261</v>
      </c>
    </row>
    <row r="120" spans="1:5" ht="37.5" x14ac:dyDescent="0.3">
      <c r="A120" s="116" t="s">
        <v>560</v>
      </c>
      <c r="B120" s="116" t="s">
        <v>36</v>
      </c>
      <c r="C120" s="117">
        <v>1647850</v>
      </c>
      <c r="D120" s="117">
        <v>1597804.5</v>
      </c>
      <c r="E120" s="118">
        <f t="shared" si="1"/>
        <v>96.962982067542555</v>
      </c>
    </row>
    <row r="121" spans="1:5" ht="56.25" x14ac:dyDescent="0.3">
      <c r="A121" s="116" t="s">
        <v>561</v>
      </c>
      <c r="B121" s="116" t="s">
        <v>418</v>
      </c>
      <c r="C121" s="117">
        <v>1317750</v>
      </c>
      <c r="D121" s="117">
        <v>1280995.76</v>
      </c>
      <c r="E121" s="118">
        <f t="shared" si="1"/>
        <v>97.210833617909316</v>
      </c>
    </row>
    <row r="122" spans="1:5" ht="56.25" x14ac:dyDescent="0.3">
      <c r="A122" s="116" t="s">
        <v>562</v>
      </c>
      <c r="B122" s="116" t="s">
        <v>419</v>
      </c>
      <c r="C122" s="117">
        <v>85100</v>
      </c>
      <c r="D122" s="117">
        <v>98934.93</v>
      </c>
      <c r="E122" s="118">
        <f t="shared" si="1"/>
        <v>116.25726204465334</v>
      </c>
    </row>
    <row r="123" spans="1:5" ht="56.25" x14ac:dyDescent="0.3">
      <c r="A123" s="116" t="s">
        <v>563</v>
      </c>
      <c r="B123" s="116" t="s">
        <v>420</v>
      </c>
      <c r="C123" s="117">
        <v>245000</v>
      </c>
      <c r="D123" s="117">
        <v>217873.81</v>
      </c>
      <c r="E123" s="118">
        <f t="shared" si="1"/>
        <v>88.928085714285714</v>
      </c>
    </row>
    <row r="124" spans="1:5" x14ac:dyDescent="0.3">
      <c r="A124" s="116" t="s">
        <v>564</v>
      </c>
      <c r="B124" s="116" t="s">
        <v>205</v>
      </c>
      <c r="C124" s="117">
        <v>817177.49</v>
      </c>
      <c r="D124" s="117">
        <v>644358.18000000005</v>
      </c>
      <c r="E124" s="118">
        <f t="shared" si="1"/>
        <v>78.851680067692527</v>
      </c>
    </row>
    <row r="125" spans="1:5" x14ac:dyDescent="0.3">
      <c r="A125" s="116" t="s">
        <v>565</v>
      </c>
      <c r="B125" s="116" t="s">
        <v>206</v>
      </c>
      <c r="C125" s="117">
        <v>817177.49</v>
      </c>
      <c r="D125" s="117">
        <v>638939.18999999994</v>
      </c>
      <c r="E125" s="118">
        <f t="shared" si="1"/>
        <v>78.188545061367265</v>
      </c>
    </row>
    <row r="126" spans="1:5" x14ac:dyDescent="0.3">
      <c r="A126" s="116" t="s">
        <v>566</v>
      </c>
      <c r="B126" s="116" t="s">
        <v>421</v>
      </c>
      <c r="C126" s="117">
        <v>557677.49</v>
      </c>
      <c r="D126" s="117">
        <v>413525.19</v>
      </c>
      <c r="E126" s="118">
        <f t="shared" si="1"/>
        <v>74.151314588652312</v>
      </c>
    </row>
    <row r="127" spans="1:5" x14ac:dyDescent="0.3">
      <c r="A127" s="116" t="s">
        <v>567</v>
      </c>
      <c r="B127" s="116" t="s">
        <v>422</v>
      </c>
      <c r="C127" s="117">
        <v>259500</v>
      </c>
      <c r="D127" s="117">
        <v>225414</v>
      </c>
      <c r="E127" s="118">
        <f t="shared" si="1"/>
        <v>86.86473988439306</v>
      </c>
    </row>
    <row r="128" spans="1:5" s="86" customFormat="1" x14ac:dyDescent="0.3">
      <c r="A128" s="115" t="s">
        <v>568</v>
      </c>
      <c r="B128" s="115" t="s">
        <v>37</v>
      </c>
      <c r="C128" s="113">
        <v>464262951.04000002</v>
      </c>
      <c r="D128" s="113">
        <v>279541217.10000002</v>
      </c>
      <c r="E128" s="114">
        <f t="shared" si="1"/>
        <v>60.211829626679666</v>
      </c>
    </row>
    <row r="129" spans="1:5" s="86" customFormat="1" ht="56.25" x14ac:dyDescent="0.3">
      <c r="A129" s="115" t="s">
        <v>569</v>
      </c>
      <c r="B129" s="115" t="s">
        <v>38</v>
      </c>
      <c r="C129" s="113">
        <v>464121101.04000002</v>
      </c>
      <c r="D129" s="113">
        <v>279546086.62</v>
      </c>
      <c r="E129" s="114">
        <f t="shared" si="1"/>
        <v>60.231281446500638</v>
      </c>
    </row>
    <row r="130" spans="1:5" ht="37.5" x14ac:dyDescent="0.3">
      <c r="A130" s="116" t="s">
        <v>570</v>
      </c>
      <c r="B130" s="116" t="s">
        <v>39</v>
      </c>
      <c r="C130" s="117">
        <v>57797800</v>
      </c>
      <c r="D130" s="117">
        <v>43335000</v>
      </c>
      <c r="E130" s="118">
        <f t="shared" si="1"/>
        <v>74.976902235033165</v>
      </c>
    </row>
    <row r="131" spans="1:5" x14ac:dyDescent="0.3">
      <c r="A131" s="116" t="s">
        <v>571</v>
      </c>
      <c r="B131" s="116" t="s">
        <v>423</v>
      </c>
      <c r="C131" s="117">
        <v>489100</v>
      </c>
      <c r="D131" s="117">
        <v>369000</v>
      </c>
      <c r="E131" s="118">
        <f t="shared" si="1"/>
        <v>75.4446943365365</v>
      </c>
    </row>
    <row r="132" spans="1:5" ht="37.5" x14ac:dyDescent="0.3">
      <c r="A132" s="116" t="s">
        <v>572</v>
      </c>
      <c r="B132" s="116" t="s">
        <v>424</v>
      </c>
      <c r="C132" s="117">
        <v>489100</v>
      </c>
      <c r="D132" s="117">
        <v>369000</v>
      </c>
      <c r="E132" s="118">
        <f t="shared" si="1"/>
        <v>75.4446943365365</v>
      </c>
    </row>
    <row r="133" spans="1:5" ht="37.5" x14ac:dyDescent="0.3">
      <c r="A133" s="116" t="s">
        <v>573</v>
      </c>
      <c r="B133" s="116" t="s">
        <v>425</v>
      </c>
      <c r="C133" s="117">
        <v>57308700</v>
      </c>
      <c r="D133" s="117">
        <v>42966000</v>
      </c>
      <c r="E133" s="118">
        <f t="shared" ref="E133:E178" si="2">D133*100/C133</f>
        <v>74.972909872323044</v>
      </c>
    </row>
    <row r="134" spans="1:5" ht="37.5" x14ac:dyDescent="0.3">
      <c r="A134" s="116" t="s">
        <v>574</v>
      </c>
      <c r="B134" s="116" t="s">
        <v>426</v>
      </c>
      <c r="C134" s="117">
        <v>57308700</v>
      </c>
      <c r="D134" s="117">
        <v>42966000</v>
      </c>
      <c r="E134" s="118">
        <f t="shared" si="2"/>
        <v>74.972909872323044</v>
      </c>
    </row>
    <row r="135" spans="1:5" ht="37.5" x14ac:dyDescent="0.3">
      <c r="A135" s="116" t="s">
        <v>575</v>
      </c>
      <c r="B135" s="116" t="s">
        <v>40</v>
      </c>
      <c r="C135" s="117">
        <v>133429105.04000001</v>
      </c>
      <c r="D135" s="117">
        <v>47904800.25</v>
      </c>
      <c r="E135" s="118">
        <f t="shared" si="2"/>
        <v>35.902811635916223</v>
      </c>
    </row>
    <row r="136" spans="1:5" ht="150" x14ac:dyDescent="0.3">
      <c r="A136" s="116" t="s">
        <v>576</v>
      </c>
      <c r="B136" s="116" t="s">
        <v>427</v>
      </c>
      <c r="C136" s="117">
        <v>29208510</v>
      </c>
      <c r="D136" s="117">
        <v>0</v>
      </c>
      <c r="E136" s="118">
        <f t="shared" si="2"/>
        <v>0</v>
      </c>
    </row>
    <row r="137" spans="1:5" ht="150" x14ac:dyDescent="0.3">
      <c r="A137" s="116" t="s">
        <v>577</v>
      </c>
      <c r="B137" s="116" t="s">
        <v>428</v>
      </c>
      <c r="C137" s="117">
        <v>29208510</v>
      </c>
      <c r="D137" s="117">
        <v>0</v>
      </c>
      <c r="E137" s="118">
        <f t="shared" si="2"/>
        <v>0</v>
      </c>
    </row>
    <row r="138" spans="1:5" ht="112.5" x14ac:dyDescent="0.3">
      <c r="A138" s="116" t="s">
        <v>578</v>
      </c>
      <c r="B138" s="116" t="s">
        <v>429</v>
      </c>
      <c r="C138" s="117">
        <v>1229832</v>
      </c>
      <c r="D138" s="117">
        <v>0</v>
      </c>
      <c r="E138" s="118">
        <f t="shared" si="2"/>
        <v>0</v>
      </c>
    </row>
    <row r="139" spans="1:5" ht="112.5" x14ac:dyDescent="0.3">
      <c r="A139" s="116" t="s">
        <v>579</v>
      </c>
      <c r="B139" s="116" t="s">
        <v>430</v>
      </c>
      <c r="C139" s="117">
        <v>1229832</v>
      </c>
      <c r="D139" s="117">
        <v>0</v>
      </c>
      <c r="E139" s="118">
        <f t="shared" si="2"/>
        <v>0</v>
      </c>
    </row>
    <row r="140" spans="1:5" ht="56.25" x14ac:dyDescent="0.3">
      <c r="A140" s="116" t="s">
        <v>580</v>
      </c>
      <c r="B140" s="116" t="s">
        <v>431</v>
      </c>
      <c r="C140" s="117">
        <v>1221583</v>
      </c>
      <c r="D140" s="117">
        <v>1207260.3799999999</v>
      </c>
      <c r="E140" s="118">
        <f t="shared" si="2"/>
        <v>98.827536074094013</v>
      </c>
    </row>
    <row r="141" spans="1:5" ht="75" x14ac:dyDescent="0.3">
      <c r="A141" s="116" t="s">
        <v>581</v>
      </c>
      <c r="B141" s="116" t="s">
        <v>432</v>
      </c>
      <c r="C141" s="117">
        <v>1221583</v>
      </c>
      <c r="D141" s="117">
        <v>1207260.3799999999</v>
      </c>
      <c r="E141" s="118">
        <f t="shared" si="2"/>
        <v>98.827536074094013</v>
      </c>
    </row>
    <row r="142" spans="1:5" ht="37.5" x14ac:dyDescent="0.3">
      <c r="A142" s="116" t="s">
        <v>582</v>
      </c>
      <c r="B142" s="116" t="s">
        <v>433</v>
      </c>
      <c r="C142" s="117">
        <v>523330.1</v>
      </c>
      <c r="D142" s="117">
        <v>261665</v>
      </c>
      <c r="E142" s="118">
        <f t="shared" si="2"/>
        <v>49.999990445800847</v>
      </c>
    </row>
    <row r="143" spans="1:5" ht="37.5" x14ac:dyDescent="0.3">
      <c r="A143" s="116" t="s">
        <v>583</v>
      </c>
      <c r="B143" s="116" t="s">
        <v>434</v>
      </c>
      <c r="C143" s="117">
        <v>523330.1</v>
      </c>
      <c r="D143" s="117">
        <v>261665</v>
      </c>
      <c r="E143" s="118">
        <f t="shared" si="2"/>
        <v>49.999990445800847</v>
      </c>
    </row>
    <row r="144" spans="1:5" x14ac:dyDescent="0.3">
      <c r="A144" s="116" t="s">
        <v>584</v>
      </c>
      <c r="B144" s="116" t="s">
        <v>435</v>
      </c>
      <c r="C144" s="117">
        <v>202958.52</v>
      </c>
      <c r="D144" s="117">
        <v>78638.509999999995</v>
      </c>
      <c r="E144" s="118">
        <f t="shared" si="2"/>
        <v>38.746099449286483</v>
      </c>
    </row>
    <row r="145" spans="1:5" ht="37.5" x14ac:dyDescent="0.3">
      <c r="A145" s="116" t="s">
        <v>585</v>
      </c>
      <c r="B145" s="116" t="s">
        <v>436</v>
      </c>
      <c r="C145" s="117">
        <v>202958.52</v>
      </c>
      <c r="D145" s="117">
        <v>78638.509999999995</v>
      </c>
      <c r="E145" s="118">
        <f t="shared" si="2"/>
        <v>38.746099449286483</v>
      </c>
    </row>
    <row r="146" spans="1:5" ht="75" x14ac:dyDescent="0.3">
      <c r="A146" s="116" t="s">
        <v>586</v>
      </c>
      <c r="B146" s="116" t="s">
        <v>437</v>
      </c>
      <c r="C146" s="117">
        <v>5310629.8099999996</v>
      </c>
      <c r="D146" s="117">
        <v>2850000</v>
      </c>
      <c r="E146" s="118">
        <f t="shared" si="2"/>
        <v>53.665951157683878</v>
      </c>
    </row>
    <row r="147" spans="1:5" ht="93.75" x14ac:dyDescent="0.3">
      <c r="A147" s="116" t="s">
        <v>587</v>
      </c>
      <c r="B147" s="116" t="s">
        <v>438</v>
      </c>
      <c r="C147" s="117">
        <v>5310629.8099999996</v>
      </c>
      <c r="D147" s="117">
        <v>2850000</v>
      </c>
      <c r="E147" s="118">
        <f t="shared" si="2"/>
        <v>53.665951157683878</v>
      </c>
    </row>
    <row r="148" spans="1:5" ht="37.5" x14ac:dyDescent="0.3">
      <c r="A148" s="116" t="s">
        <v>588</v>
      </c>
      <c r="B148" s="116" t="s">
        <v>439</v>
      </c>
      <c r="C148" s="117">
        <v>6166562</v>
      </c>
      <c r="D148" s="117">
        <v>6166561.9900000002</v>
      </c>
      <c r="E148" s="118">
        <f t="shared" si="2"/>
        <v>99.999999837835091</v>
      </c>
    </row>
    <row r="149" spans="1:5" ht="37.5" x14ac:dyDescent="0.3">
      <c r="A149" s="116" t="s">
        <v>589</v>
      </c>
      <c r="B149" s="116" t="s">
        <v>440</v>
      </c>
      <c r="C149" s="117">
        <v>291913</v>
      </c>
      <c r="D149" s="117">
        <v>291912.99</v>
      </c>
      <c r="E149" s="118">
        <f t="shared" si="2"/>
        <v>99.999996574321798</v>
      </c>
    </row>
    <row r="150" spans="1:5" ht="37.5" x14ac:dyDescent="0.3">
      <c r="A150" s="116" t="s">
        <v>590</v>
      </c>
      <c r="B150" s="116" t="s">
        <v>441</v>
      </c>
      <c r="C150" s="117">
        <v>5874649</v>
      </c>
      <c r="D150" s="117">
        <v>5874649</v>
      </c>
      <c r="E150" s="118">
        <f t="shared" si="2"/>
        <v>100</v>
      </c>
    </row>
    <row r="151" spans="1:5" x14ac:dyDescent="0.3">
      <c r="A151" s="116" t="s">
        <v>591</v>
      </c>
      <c r="B151" s="116" t="s">
        <v>442</v>
      </c>
      <c r="C151" s="117">
        <v>89565699.609999999</v>
      </c>
      <c r="D151" s="117">
        <v>37340674.369999997</v>
      </c>
      <c r="E151" s="118">
        <f t="shared" si="2"/>
        <v>41.690819736343478</v>
      </c>
    </row>
    <row r="152" spans="1:5" x14ac:dyDescent="0.3">
      <c r="A152" s="116" t="s">
        <v>592</v>
      </c>
      <c r="B152" s="116" t="s">
        <v>443</v>
      </c>
      <c r="C152" s="117">
        <v>84097899.609999999</v>
      </c>
      <c r="D152" s="117">
        <v>33722023.380000003</v>
      </c>
      <c r="E152" s="118">
        <f t="shared" si="2"/>
        <v>40.098532230155904</v>
      </c>
    </row>
    <row r="153" spans="1:5" x14ac:dyDescent="0.3">
      <c r="A153" s="116" t="s">
        <v>593</v>
      </c>
      <c r="B153" s="116" t="s">
        <v>444</v>
      </c>
      <c r="C153" s="117">
        <v>900000</v>
      </c>
      <c r="D153" s="117">
        <v>595553.56000000006</v>
      </c>
      <c r="E153" s="118">
        <f t="shared" si="2"/>
        <v>66.172617777777788</v>
      </c>
    </row>
    <row r="154" spans="1:5" x14ac:dyDescent="0.3">
      <c r="A154" s="116" t="s">
        <v>594</v>
      </c>
      <c r="B154" s="116" t="s">
        <v>445</v>
      </c>
      <c r="C154" s="117">
        <v>4567800</v>
      </c>
      <c r="D154" s="117">
        <v>3023097.43</v>
      </c>
      <c r="E154" s="118">
        <f t="shared" si="2"/>
        <v>66.182788869915498</v>
      </c>
    </row>
    <row r="155" spans="1:5" ht="37.5" x14ac:dyDescent="0.3">
      <c r="A155" s="116" t="s">
        <v>595</v>
      </c>
      <c r="B155" s="116" t="s">
        <v>41</v>
      </c>
      <c r="C155" s="117">
        <v>272894196</v>
      </c>
      <c r="D155" s="117">
        <v>188306286.37</v>
      </c>
      <c r="E155" s="118">
        <f t="shared" si="2"/>
        <v>69.003404663835354</v>
      </c>
    </row>
    <row r="156" spans="1:5" ht="37.5" x14ac:dyDescent="0.3">
      <c r="A156" s="116" t="s">
        <v>596</v>
      </c>
      <c r="B156" s="116" t="s">
        <v>446</v>
      </c>
      <c r="C156" s="117">
        <v>11062700</v>
      </c>
      <c r="D156" s="117">
        <v>3292636.37</v>
      </c>
      <c r="E156" s="118">
        <f t="shared" si="2"/>
        <v>29.76340649208602</v>
      </c>
    </row>
    <row r="157" spans="1:5" ht="37.5" x14ac:dyDescent="0.3">
      <c r="A157" s="116" t="s">
        <v>597</v>
      </c>
      <c r="B157" s="116" t="s">
        <v>447</v>
      </c>
      <c r="C157" s="117">
        <v>11062700</v>
      </c>
      <c r="D157" s="117">
        <v>3292636.37</v>
      </c>
      <c r="E157" s="118">
        <f t="shared" si="2"/>
        <v>29.76340649208602</v>
      </c>
    </row>
    <row r="158" spans="1:5" ht="93.75" x14ac:dyDescent="0.3">
      <c r="A158" s="116" t="s">
        <v>598</v>
      </c>
      <c r="B158" s="116" t="s">
        <v>448</v>
      </c>
      <c r="C158" s="117">
        <v>2920200</v>
      </c>
      <c r="D158" s="117">
        <v>750000</v>
      </c>
      <c r="E158" s="118">
        <f t="shared" si="2"/>
        <v>25.683172385453052</v>
      </c>
    </row>
    <row r="159" spans="1:5" ht="93.75" x14ac:dyDescent="0.3">
      <c r="A159" s="116" t="s">
        <v>599</v>
      </c>
      <c r="B159" s="116" t="s">
        <v>449</v>
      </c>
      <c r="C159" s="117">
        <v>2920200</v>
      </c>
      <c r="D159" s="117">
        <v>750000</v>
      </c>
      <c r="E159" s="118">
        <f t="shared" si="2"/>
        <v>25.683172385453052</v>
      </c>
    </row>
    <row r="160" spans="1:5" ht="75" x14ac:dyDescent="0.3">
      <c r="A160" s="116" t="s">
        <v>600</v>
      </c>
      <c r="B160" s="116" t="s">
        <v>450</v>
      </c>
      <c r="C160" s="117">
        <v>7693800</v>
      </c>
      <c r="D160" s="117">
        <v>3444000</v>
      </c>
      <c r="E160" s="118">
        <f t="shared" si="2"/>
        <v>44.763315916712159</v>
      </c>
    </row>
    <row r="161" spans="1:5" ht="75" x14ac:dyDescent="0.3">
      <c r="A161" s="116" t="s">
        <v>601</v>
      </c>
      <c r="B161" s="116" t="s">
        <v>451</v>
      </c>
      <c r="C161" s="117">
        <v>7693800</v>
      </c>
      <c r="D161" s="117">
        <v>3444000</v>
      </c>
      <c r="E161" s="118">
        <f t="shared" si="2"/>
        <v>44.763315916712159</v>
      </c>
    </row>
    <row r="162" spans="1:5" ht="56.25" x14ac:dyDescent="0.3">
      <c r="A162" s="116" t="s">
        <v>602</v>
      </c>
      <c r="B162" s="116" t="s">
        <v>452</v>
      </c>
      <c r="C162" s="117">
        <v>1281900</v>
      </c>
      <c r="D162" s="117">
        <v>961425</v>
      </c>
      <c r="E162" s="118">
        <f t="shared" si="2"/>
        <v>75</v>
      </c>
    </row>
    <row r="163" spans="1:5" ht="56.25" x14ac:dyDescent="0.3">
      <c r="A163" s="116" t="s">
        <v>603</v>
      </c>
      <c r="B163" s="116" t="s">
        <v>453</v>
      </c>
      <c r="C163" s="117">
        <v>1281900</v>
      </c>
      <c r="D163" s="117">
        <v>961425</v>
      </c>
      <c r="E163" s="118">
        <f t="shared" si="2"/>
        <v>75</v>
      </c>
    </row>
    <row r="164" spans="1:5" ht="75" x14ac:dyDescent="0.3">
      <c r="A164" s="116" t="s">
        <v>604</v>
      </c>
      <c r="B164" s="116" t="s">
        <v>454</v>
      </c>
      <c r="C164" s="117">
        <v>12300</v>
      </c>
      <c r="D164" s="117">
        <v>12300</v>
      </c>
      <c r="E164" s="118">
        <f t="shared" si="2"/>
        <v>100</v>
      </c>
    </row>
    <row r="165" spans="1:5" ht="75" x14ac:dyDescent="0.3">
      <c r="A165" s="116" t="s">
        <v>605</v>
      </c>
      <c r="B165" s="116" t="s">
        <v>455</v>
      </c>
      <c r="C165" s="117">
        <v>12300</v>
      </c>
      <c r="D165" s="117">
        <v>12300</v>
      </c>
      <c r="E165" s="118">
        <f t="shared" si="2"/>
        <v>100</v>
      </c>
    </row>
    <row r="166" spans="1:5" ht="75" x14ac:dyDescent="0.3">
      <c r="A166" s="116" t="s">
        <v>606</v>
      </c>
      <c r="B166" s="116" t="s">
        <v>456</v>
      </c>
      <c r="C166" s="117">
        <v>834498</v>
      </c>
      <c r="D166" s="117">
        <v>0</v>
      </c>
      <c r="E166" s="118">
        <f t="shared" si="2"/>
        <v>0</v>
      </c>
    </row>
    <row r="167" spans="1:5" ht="75" x14ac:dyDescent="0.3">
      <c r="A167" s="116" t="s">
        <v>607</v>
      </c>
      <c r="B167" s="116" t="s">
        <v>457</v>
      </c>
      <c r="C167" s="117">
        <v>834498</v>
      </c>
      <c r="D167" s="117">
        <v>0</v>
      </c>
      <c r="E167" s="118">
        <f t="shared" si="2"/>
        <v>0</v>
      </c>
    </row>
    <row r="168" spans="1:5" ht="93.75" x14ac:dyDescent="0.3">
      <c r="A168" s="116" t="s">
        <v>608</v>
      </c>
      <c r="B168" s="116" t="s">
        <v>458</v>
      </c>
      <c r="C168" s="117">
        <v>834498</v>
      </c>
      <c r="D168" s="117">
        <v>0</v>
      </c>
      <c r="E168" s="118">
        <f t="shared" si="2"/>
        <v>0</v>
      </c>
    </row>
    <row r="169" spans="1:5" ht="93.75" x14ac:dyDescent="0.3">
      <c r="A169" s="116" t="s">
        <v>609</v>
      </c>
      <c r="B169" s="116" t="s">
        <v>459</v>
      </c>
      <c r="C169" s="117">
        <v>834498</v>
      </c>
      <c r="D169" s="117">
        <v>0</v>
      </c>
      <c r="E169" s="118">
        <f t="shared" si="2"/>
        <v>0</v>
      </c>
    </row>
    <row r="170" spans="1:5" ht="37.5" x14ac:dyDescent="0.3">
      <c r="A170" s="116" t="s">
        <v>610</v>
      </c>
      <c r="B170" s="116" t="s">
        <v>460</v>
      </c>
      <c r="C170" s="117">
        <v>49500</v>
      </c>
      <c r="D170" s="117">
        <v>37125</v>
      </c>
      <c r="E170" s="118">
        <f t="shared" si="2"/>
        <v>75</v>
      </c>
    </row>
    <row r="171" spans="1:5" ht="37.5" x14ac:dyDescent="0.3">
      <c r="A171" s="116" t="s">
        <v>611</v>
      </c>
      <c r="B171" s="116" t="s">
        <v>461</v>
      </c>
      <c r="C171" s="117">
        <v>49500</v>
      </c>
      <c r="D171" s="117">
        <v>37125</v>
      </c>
      <c r="E171" s="118">
        <f t="shared" si="2"/>
        <v>75</v>
      </c>
    </row>
    <row r="172" spans="1:5" x14ac:dyDescent="0.3">
      <c r="A172" s="116" t="s">
        <v>612</v>
      </c>
      <c r="B172" s="116" t="s">
        <v>462</v>
      </c>
      <c r="C172" s="117">
        <v>248204800</v>
      </c>
      <c r="D172" s="117">
        <v>179808800</v>
      </c>
      <c r="E172" s="118">
        <f t="shared" si="2"/>
        <v>72.443723892527458</v>
      </c>
    </row>
    <row r="173" spans="1:5" x14ac:dyDescent="0.3">
      <c r="A173" s="116" t="s">
        <v>613</v>
      </c>
      <c r="B173" s="116" t="s">
        <v>463</v>
      </c>
      <c r="C173" s="117">
        <v>248204800</v>
      </c>
      <c r="D173" s="117">
        <v>179808800</v>
      </c>
      <c r="E173" s="118">
        <f t="shared" si="2"/>
        <v>72.443723892527458</v>
      </c>
    </row>
    <row r="174" spans="1:5" s="86" customFormat="1" x14ac:dyDescent="0.3">
      <c r="A174" s="115" t="s">
        <v>614</v>
      </c>
      <c r="B174" s="115" t="s">
        <v>341</v>
      </c>
      <c r="C174" s="113">
        <v>141850</v>
      </c>
      <c r="D174" s="113">
        <v>141900</v>
      </c>
      <c r="E174" s="114">
        <f t="shared" si="2"/>
        <v>100.03524850193867</v>
      </c>
    </row>
    <row r="175" spans="1:5" ht="37.5" x14ac:dyDescent="0.3">
      <c r="A175" s="116" t="s">
        <v>615</v>
      </c>
      <c r="B175" s="116" t="s">
        <v>464</v>
      </c>
      <c r="C175" s="117">
        <v>57650</v>
      </c>
      <c r="D175" s="117">
        <v>57700</v>
      </c>
      <c r="E175" s="118">
        <f t="shared" si="2"/>
        <v>100.08673026886383</v>
      </c>
    </row>
    <row r="176" spans="1:5" ht="37.5" x14ac:dyDescent="0.3">
      <c r="A176" s="116" t="s">
        <v>616</v>
      </c>
      <c r="B176" s="116" t="s">
        <v>340</v>
      </c>
      <c r="C176" s="117">
        <v>84200</v>
      </c>
      <c r="D176" s="117">
        <v>84200</v>
      </c>
      <c r="E176" s="118">
        <f t="shared" si="2"/>
        <v>100</v>
      </c>
    </row>
    <row r="177" spans="1:5" ht="56.25" x14ac:dyDescent="0.3">
      <c r="A177" s="116" t="s">
        <v>617</v>
      </c>
      <c r="B177" s="116" t="s">
        <v>465</v>
      </c>
      <c r="C177" s="117">
        <v>57650</v>
      </c>
      <c r="D177" s="117">
        <v>57700</v>
      </c>
      <c r="E177" s="118">
        <f t="shared" si="2"/>
        <v>100.08673026886383</v>
      </c>
    </row>
    <row r="178" spans="1:5" ht="56.25" x14ac:dyDescent="0.3">
      <c r="A178" s="116" t="s">
        <v>618</v>
      </c>
      <c r="B178" s="116" t="s">
        <v>466</v>
      </c>
      <c r="C178" s="117">
        <v>84200</v>
      </c>
      <c r="D178" s="117">
        <v>84200</v>
      </c>
      <c r="E178" s="118">
        <f t="shared" si="2"/>
        <v>100</v>
      </c>
    </row>
    <row r="179" spans="1:5" s="86" customFormat="1" ht="75" x14ac:dyDescent="0.3">
      <c r="A179" s="115" t="s">
        <v>619</v>
      </c>
      <c r="B179" s="115" t="s">
        <v>43</v>
      </c>
      <c r="C179" s="113">
        <v>0</v>
      </c>
      <c r="D179" s="113">
        <v>-146769.51999999999</v>
      </c>
      <c r="E179" s="114"/>
    </row>
    <row r="180" spans="1:5" ht="56.25" x14ac:dyDescent="0.3">
      <c r="A180" s="116" t="s">
        <v>620</v>
      </c>
      <c r="B180" s="116" t="s">
        <v>44</v>
      </c>
      <c r="C180" s="117">
        <v>0</v>
      </c>
      <c r="D180" s="117">
        <v>-146769.51999999999</v>
      </c>
      <c r="E180" s="118"/>
    </row>
  </sheetData>
  <mergeCells count="7">
    <mergeCell ref="A10:B10"/>
    <mergeCell ref="A8:E8"/>
    <mergeCell ref="D1:E1"/>
    <mergeCell ref="C2:E2"/>
    <mergeCell ref="D3:E3"/>
    <mergeCell ref="C4:E4"/>
    <mergeCell ref="A6:E6"/>
  </mergeCells>
  <pageMargins left="0.70866141732283472" right="0.70866141732283472" top="0.74803149606299213" bottom="0.74803149606299213" header="0.31496062992125984" footer="0.31496062992125984"/>
  <pageSetup paperSize="9" scale="50" fitToHeight="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7"/>
  <sheetViews>
    <sheetView view="pageBreakPreview" topLeftCell="A574" zoomScale="60" zoomScaleNormal="75" workbookViewId="0">
      <selection activeCell="B21" sqref="B21"/>
    </sheetView>
  </sheetViews>
  <sheetFormatPr defaultRowHeight="18.75" outlineLevelRow="3" x14ac:dyDescent="0.3"/>
  <cols>
    <col min="1" max="1" width="26.42578125" style="84" customWidth="1"/>
    <col min="2" max="2" width="104" style="84" customWidth="1"/>
    <col min="3" max="3" width="20.42578125" style="84" customWidth="1"/>
    <col min="4" max="4" width="21" style="84" customWidth="1"/>
    <col min="5" max="5" width="17.28515625" style="84" customWidth="1"/>
    <col min="6" max="16384" width="9.140625" style="84"/>
  </cols>
  <sheetData>
    <row r="1" spans="1:5" x14ac:dyDescent="0.3">
      <c r="A1" s="87"/>
      <c r="B1" s="88"/>
      <c r="C1" s="121" t="s">
        <v>147</v>
      </c>
      <c r="D1" s="121"/>
      <c r="E1" s="121"/>
    </row>
    <row r="2" spans="1:5" x14ac:dyDescent="0.3">
      <c r="A2" s="89"/>
      <c r="B2" s="121" t="s">
        <v>46</v>
      </c>
      <c r="C2" s="121"/>
      <c r="D2" s="121"/>
      <c r="E2" s="121"/>
    </row>
    <row r="3" spans="1:5" x14ac:dyDescent="0.3">
      <c r="A3" s="89"/>
      <c r="B3" s="121" t="s">
        <v>47</v>
      </c>
      <c r="C3" s="121"/>
      <c r="D3" s="121"/>
      <c r="E3" s="121"/>
    </row>
    <row r="4" spans="1:5" x14ac:dyDescent="0.3">
      <c r="A4" s="89"/>
      <c r="B4" s="121" t="str">
        <f>Доходы!C4</f>
        <v>от 17 октября 2019 года № 356</v>
      </c>
      <c r="C4" s="121"/>
      <c r="D4" s="121"/>
      <c r="E4" s="121"/>
    </row>
    <row r="5" spans="1:5" x14ac:dyDescent="0.3">
      <c r="A5" s="90"/>
      <c r="B5" s="91"/>
      <c r="C5" s="92"/>
      <c r="D5" s="92"/>
      <c r="E5" s="13"/>
    </row>
    <row r="6" spans="1:5" x14ac:dyDescent="0.3">
      <c r="A6" s="123" t="s">
        <v>344</v>
      </c>
      <c r="B6" s="123"/>
      <c r="C6" s="123"/>
      <c r="D6" s="123"/>
      <c r="E6" s="123"/>
    </row>
    <row r="7" spans="1:5" s="85" customFormat="1" x14ac:dyDescent="0.3">
      <c r="A7" s="102"/>
      <c r="B7" s="102"/>
      <c r="C7" s="102"/>
      <c r="D7" s="102"/>
      <c r="E7" s="103"/>
    </row>
    <row r="8" spans="1:5" x14ac:dyDescent="0.3">
      <c r="A8" s="120" t="s">
        <v>0</v>
      </c>
      <c r="B8" s="120"/>
      <c r="C8" s="120"/>
      <c r="D8" s="120"/>
      <c r="E8" s="120"/>
    </row>
    <row r="9" spans="1:5" ht="37.5" x14ac:dyDescent="0.3">
      <c r="A9" s="57" t="s">
        <v>49</v>
      </c>
      <c r="B9" s="57" t="s">
        <v>50</v>
      </c>
      <c r="C9" s="57" t="s">
        <v>285</v>
      </c>
      <c r="D9" s="57" t="s">
        <v>345</v>
      </c>
      <c r="E9" s="57" t="s">
        <v>48</v>
      </c>
    </row>
    <row r="10" spans="1:5" s="86" customFormat="1" x14ac:dyDescent="0.3">
      <c r="A10" s="98" t="s">
        <v>3</v>
      </c>
      <c r="B10" s="99"/>
      <c r="C10" s="58">
        <f>C11+C35+C60+C98++C162+C220+C234+C264+C291+C301+C308+C323+C338+C361+C368+C385+C394+C424+C430+C442+C450+C460+C506+C510+C521+C530+C534+C540+C544+C548+C555+C559+C570</f>
        <v>857609673.61000001</v>
      </c>
      <c r="D10" s="58">
        <f>D11+D35+D60+D98++D162+D220+D234+D264+D291+D301+D308+D323+D338+D361+D368+D385+D394+D424+D430+D442+D450+D460+D506+D510+D521+D530+D534+D540+D544+D548+D555+D559+D570</f>
        <v>533859768.67000008</v>
      </c>
      <c r="E10" s="93">
        <f>D10*100/C10</f>
        <v>62.24973727532533</v>
      </c>
    </row>
    <row r="11" spans="1:5" x14ac:dyDescent="0.3">
      <c r="A11" s="55" t="s">
        <v>637</v>
      </c>
      <c r="B11" s="56" t="s">
        <v>51</v>
      </c>
      <c r="C11" s="83">
        <f>C12+C23+C26+C29+C32</f>
        <v>3325818.4899999998</v>
      </c>
      <c r="D11" s="83">
        <f>D12+D23+D26+D29+D32</f>
        <v>0</v>
      </c>
      <c r="E11" s="93">
        <f t="shared" ref="E11:E72" si="0">D11*100/C11</f>
        <v>0</v>
      </c>
    </row>
    <row r="12" spans="1:5" s="86" customFormat="1" x14ac:dyDescent="0.3">
      <c r="A12" s="55" t="s">
        <v>638</v>
      </c>
      <c r="B12" s="56" t="s">
        <v>286</v>
      </c>
      <c r="C12" s="83">
        <f>C13+C15+C17+C19+C21</f>
        <v>2583783.92</v>
      </c>
      <c r="D12" s="83">
        <f>D13+D15+D17+D19+D21</f>
        <v>0</v>
      </c>
      <c r="E12" s="93">
        <f t="shared" si="0"/>
        <v>0</v>
      </c>
    </row>
    <row r="13" spans="1:5" ht="56.25" x14ac:dyDescent="0.3">
      <c r="A13" s="55" t="s">
        <v>639</v>
      </c>
      <c r="B13" s="56" t="s">
        <v>322</v>
      </c>
      <c r="C13" s="83">
        <f>C14</f>
        <v>134500</v>
      </c>
      <c r="D13" s="83">
        <f>D14</f>
        <v>0</v>
      </c>
      <c r="E13" s="93">
        <f t="shared" si="0"/>
        <v>0</v>
      </c>
    </row>
    <row r="14" spans="1:5" s="86" customFormat="1" ht="75" x14ac:dyDescent="0.3">
      <c r="A14" s="104" t="s">
        <v>640</v>
      </c>
      <c r="B14" s="100" t="s">
        <v>641</v>
      </c>
      <c r="C14" s="97">
        <v>134500</v>
      </c>
      <c r="D14" s="97">
        <v>0</v>
      </c>
      <c r="E14" s="94">
        <f t="shared" si="0"/>
        <v>0</v>
      </c>
    </row>
    <row r="15" spans="1:5" s="86" customFormat="1" ht="56.25" x14ac:dyDescent="0.3">
      <c r="A15" s="55" t="s">
        <v>642</v>
      </c>
      <c r="B15" s="56" t="s">
        <v>287</v>
      </c>
      <c r="C15" s="83">
        <f>C16</f>
        <v>300000</v>
      </c>
      <c r="D15" s="83">
        <f>D16</f>
        <v>0</v>
      </c>
      <c r="E15" s="93">
        <f t="shared" si="0"/>
        <v>0</v>
      </c>
    </row>
    <row r="16" spans="1:5" ht="56.25" outlineLevel="2" x14ac:dyDescent="0.3">
      <c r="A16" s="104" t="s">
        <v>642</v>
      </c>
      <c r="B16" s="95" t="s">
        <v>287</v>
      </c>
      <c r="C16" s="97">
        <v>300000</v>
      </c>
      <c r="D16" s="97">
        <v>0</v>
      </c>
      <c r="E16" s="94">
        <f t="shared" si="0"/>
        <v>0</v>
      </c>
    </row>
    <row r="17" spans="1:5" ht="75" outlineLevel="3" x14ac:dyDescent="0.3">
      <c r="A17" s="55" t="s">
        <v>643</v>
      </c>
      <c r="B17" s="56" t="s">
        <v>644</v>
      </c>
      <c r="C17" s="83">
        <f>C18</f>
        <v>120493.16</v>
      </c>
      <c r="D17" s="83">
        <f>D18</f>
        <v>0</v>
      </c>
      <c r="E17" s="93">
        <f t="shared" si="0"/>
        <v>0</v>
      </c>
    </row>
    <row r="18" spans="1:5" ht="75" x14ac:dyDescent="0.3">
      <c r="A18" s="104" t="s">
        <v>643</v>
      </c>
      <c r="B18" s="95" t="s">
        <v>644</v>
      </c>
      <c r="C18" s="97">
        <v>120493.16</v>
      </c>
      <c r="D18" s="97">
        <v>0</v>
      </c>
      <c r="E18" s="94">
        <f t="shared" si="0"/>
        <v>0</v>
      </c>
    </row>
    <row r="19" spans="1:5" ht="56.25" x14ac:dyDescent="0.3">
      <c r="A19" s="55" t="s">
        <v>645</v>
      </c>
      <c r="B19" s="56" t="s">
        <v>646</v>
      </c>
      <c r="C19" s="83">
        <f>C20</f>
        <v>2028790.76</v>
      </c>
      <c r="D19" s="83">
        <f>D20</f>
        <v>0</v>
      </c>
      <c r="E19" s="93">
        <f t="shared" si="0"/>
        <v>0</v>
      </c>
    </row>
    <row r="20" spans="1:5" ht="56.25" x14ac:dyDescent="0.3">
      <c r="A20" s="104" t="s">
        <v>645</v>
      </c>
      <c r="B20" s="95" t="s">
        <v>646</v>
      </c>
      <c r="C20" s="97">
        <v>2028790.76</v>
      </c>
      <c r="D20" s="97">
        <v>0</v>
      </c>
      <c r="E20" s="94">
        <f t="shared" si="0"/>
        <v>0</v>
      </c>
    </row>
    <row r="21" spans="1:5" ht="75" x14ac:dyDescent="0.3">
      <c r="A21" s="55" t="s">
        <v>647</v>
      </c>
      <c r="B21" s="56" t="s">
        <v>648</v>
      </c>
      <c r="C21" s="83">
        <f>C22</f>
        <v>0</v>
      </c>
      <c r="D21" s="83">
        <f>D22</f>
        <v>0</v>
      </c>
      <c r="E21" s="93">
        <v>0</v>
      </c>
    </row>
    <row r="22" spans="1:5" ht="75" x14ac:dyDescent="0.3">
      <c r="A22" s="104" t="s">
        <v>647</v>
      </c>
      <c r="B22" s="95" t="s">
        <v>648</v>
      </c>
      <c r="C22" s="97">
        <v>0</v>
      </c>
      <c r="D22" s="97">
        <v>0</v>
      </c>
      <c r="E22" s="93">
        <v>0</v>
      </c>
    </row>
    <row r="23" spans="1:5" ht="37.5" x14ac:dyDescent="0.3">
      <c r="A23" s="55" t="s">
        <v>649</v>
      </c>
      <c r="B23" s="56" t="s">
        <v>650</v>
      </c>
      <c r="C23" s="83">
        <f>C24</f>
        <v>20605.57</v>
      </c>
      <c r="D23" s="83">
        <f>D24</f>
        <v>0</v>
      </c>
      <c r="E23" s="93">
        <f t="shared" si="0"/>
        <v>0</v>
      </c>
    </row>
    <row r="24" spans="1:5" ht="37.5" x14ac:dyDescent="0.3">
      <c r="A24" s="55" t="s">
        <v>651</v>
      </c>
      <c r="B24" s="56" t="s">
        <v>652</v>
      </c>
      <c r="C24" s="83">
        <f>C25</f>
        <v>20605.57</v>
      </c>
      <c r="D24" s="83">
        <f>D25</f>
        <v>0</v>
      </c>
      <c r="E24" s="93">
        <f t="shared" si="0"/>
        <v>0</v>
      </c>
    </row>
    <row r="25" spans="1:5" ht="37.5" x14ac:dyDescent="0.3">
      <c r="A25" s="104" t="s">
        <v>651</v>
      </c>
      <c r="B25" s="95" t="s">
        <v>652</v>
      </c>
      <c r="C25" s="97">
        <v>20605.57</v>
      </c>
      <c r="D25" s="97">
        <v>0</v>
      </c>
      <c r="E25" s="94">
        <f t="shared" si="0"/>
        <v>0</v>
      </c>
    </row>
    <row r="26" spans="1:5" s="86" customFormat="1" ht="37.5" x14ac:dyDescent="0.3">
      <c r="A26" s="55" t="s">
        <v>653</v>
      </c>
      <c r="B26" s="56" t="s">
        <v>323</v>
      </c>
      <c r="C26" s="83">
        <f>C27</f>
        <v>571429</v>
      </c>
      <c r="D26" s="83">
        <f>D27</f>
        <v>0</v>
      </c>
      <c r="E26" s="93">
        <f t="shared" si="0"/>
        <v>0</v>
      </c>
    </row>
    <row r="27" spans="1:5" s="86" customFormat="1" x14ac:dyDescent="0.3">
      <c r="A27" s="55" t="s">
        <v>654</v>
      </c>
      <c r="B27" s="56" t="s">
        <v>324</v>
      </c>
      <c r="C27" s="83">
        <f>C28</f>
        <v>571429</v>
      </c>
      <c r="D27" s="83">
        <f>D28</f>
        <v>0</v>
      </c>
      <c r="E27" s="93">
        <f t="shared" si="0"/>
        <v>0</v>
      </c>
    </row>
    <row r="28" spans="1:5" ht="37.5" outlineLevel="3" x14ac:dyDescent="0.3">
      <c r="A28" s="104" t="s">
        <v>655</v>
      </c>
      <c r="B28" s="95" t="s">
        <v>656</v>
      </c>
      <c r="C28" s="97">
        <v>571429</v>
      </c>
      <c r="D28" s="97">
        <v>0</v>
      </c>
      <c r="E28" s="94">
        <f t="shared" si="0"/>
        <v>0</v>
      </c>
    </row>
    <row r="29" spans="1:5" ht="37.5" x14ac:dyDescent="0.3">
      <c r="A29" s="55" t="s">
        <v>657</v>
      </c>
      <c r="B29" s="56" t="s">
        <v>52</v>
      </c>
      <c r="C29" s="83">
        <f>C30</f>
        <v>150000</v>
      </c>
      <c r="D29" s="83">
        <f>D30</f>
        <v>0</v>
      </c>
      <c r="E29" s="93">
        <f t="shared" si="0"/>
        <v>0</v>
      </c>
    </row>
    <row r="30" spans="1:5" ht="56.25" x14ac:dyDescent="0.3">
      <c r="A30" s="55" t="s">
        <v>658</v>
      </c>
      <c r="B30" s="56" t="s">
        <v>659</v>
      </c>
      <c r="C30" s="83">
        <f>C31</f>
        <v>150000</v>
      </c>
      <c r="D30" s="83">
        <f>D31</f>
        <v>0</v>
      </c>
      <c r="E30" s="93">
        <f t="shared" si="0"/>
        <v>0</v>
      </c>
    </row>
    <row r="31" spans="1:5" ht="37.5" x14ac:dyDescent="0.3">
      <c r="A31" s="104" t="s">
        <v>658</v>
      </c>
      <c r="B31" s="95" t="s">
        <v>659</v>
      </c>
      <c r="C31" s="97">
        <v>150000</v>
      </c>
      <c r="D31" s="97">
        <v>0</v>
      </c>
      <c r="E31" s="94">
        <f t="shared" si="0"/>
        <v>0</v>
      </c>
    </row>
    <row r="32" spans="1:5" x14ac:dyDescent="0.3">
      <c r="A32" s="55" t="s">
        <v>660</v>
      </c>
      <c r="B32" s="56" t="s">
        <v>661</v>
      </c>
      <c r="C32" s="83">
        <f>C33</f>
        <v>0</v>
      </c>
      <c r="D32" s="83">
        <f>D33</f>
        <v>0</v>
      </c>
      <c r="E32" s="93">
        <v>0</v>
      </c>
    </row>
    <row r="33" spans="1:5" ht="37.5" x14ac:dyDescent="0.3">
      <c r="A33" s="55" t="s">
        <v>662</v>
      </c>
      <c r="B33" s="56" t="s">
        <v>663</v>
      </c>
      <c r="C33" s="83">
        <f>C34</f>
        <v>0</v>
      </c>
      <c r="D33" s="83">
        <f>D34</f>
        <v>0</v>
      </c>
      <c r="E33" s="93">
        <v>0</v>
      </c>
    </row>
    <row r="34" spans="1:5" ht="37.5" x14ac:dyDescent="0.3">
      <c r="A34" s="104" t="s">
        <v>662</v>
      </c>
      <c r="B34" s="95" t="s">
        <v>663</v>
      </c>
      <c r="C34" s="97">
        <v>0</v>
      </c>
      <c r="D34" s="97">
        <v>0</v>
      </c>
      <c r="E34" s="94">
        <v>0</v>
      </c>
    </row>
    <row r="35" spans="1:5" ht="37.5" x14ac:dyDescent="0.3">
      <c r="A35" s="55" t="s">
        <v>664</v>
      </c>
      <c r="B35" s="56" t="s">
        <v>53</v>
      </c>
      <c r="C35" s="83">
        <f>C36</f>
        <v>18626913.98</v>
      </c>
      <c r="D35" s="83">
        <f>D36</f>
        <v>11336161.51</v>
      </c>
      <c r="E35" s="93">
        <f t="shared" si="0"/>
        <v>60.859042577701324</v>
      </c>
    </row>
    <row r="36" spans="1:5" s="86" customFormat="1" ht="37.5" x14ac:dyDescent="0.3">
      <c r="A36" s="55" t="s">
        <v>665</v>
      </c>
      <c r="B36" s="56" t="s">
        <v>54</v>
      </c>
      <c r="C36" s="83">
        <f>C37+C39+C41+C43+C45+C47+C49+C51+C53+C55</f>
        <v>18626913.98</v>
      </c>
      <c r="D36" s="83">
        <f>D37+D39+D41+D43+D45+D47+D49+D51+D53+D55</f>
        <v>11336161.51</v>
      </c>
      <c r="E36" s="93">
        <f t="shared" si="0"/>
        <v>60.859042577701324</v>
      </c>
    </row>
    <row r="37" spans="1:5" x14ac:dyDescent="0.3">
      <c r="A37" s="55" t="s">
        <v>666</v>
      </c>
      <c r="B37" s="56" t="s">
        <v>55</v>
      </c>
      <c r="C37" s="83">
        <f>C38</f>
        <v>2916187.36</v>
      </c>
      <c r="D37" s="83">
        <f>D38</f>
        <v>1025306.3</v>
      </c>
      <c r="E37" s="93">
        <f t="shared" si="0"/>
        <v>35.159136688665988</v>
      </c>
    </row>
    <row r="38" spans="1:5" s="86" customFormat="1" outlineLevel="2" x14ac:dyDescent="0.3">
      <c r="A38" s="104" t="s">
        <v>666</v>
      </c>
      <c r="B38" s="95" t="s">
        <v>55</v>
      </c>
      <c r="C38" s="97">
        <v>2916187.36</v>
      </c>
      <c r="D38" s="97">
        <v>1025306.3</v>
      </c>
      <c r="E38" s="94">
        <f t="shared" si="0"/>
        <v>35.159136688665988</v>
      </c>
    </row>
    <row r="39" spans="1:5" ht="37.5" outlineLevel="3" x14ac:dyDescent="0.3">
      <c r="A39" s="55" t="s">
        <v>667</v>
      </c>
      <c r="B39" s="56" t="s">
        <v>668</v>
      </c>
      <c r="C39" s="83">
        <f>C40</f>
        <v>0</v>
      </c>
      <c r="D39" s="83">
        <f>D40</f>
        <v>0</v>
      </c>
      <c r="E39" s="93">
        <v>0</v>
      </c>
    </row>
    <row r="40" spans="1:5" outlineLevel="2" x14ac:dyDescent="0.3">
      <c r="A40" s="104" t="s">
        <v>667</v>
      </c>
      <c r="B40" s="95" t="s">
        <v>668</v>
      </c>
      <c r="C40" s="97">
        <v>0</v>
      </c>
      <c r="D40" s="97">
        <v>0</v>
      </c>
      <c r="E40" s="94">
        <v>0</v>
      </c>
    </row>
    <row r="41" spans="1:5" outlineLevel="3" x14ac:dyDescent="0.3">
      <c r="A41" s="55" t="s">
        <v>669</v>
      </c>
      <c r="B41" s="56" t="s">
        <v>55</v>
      </c>
      <c r="C41" s="83">
        <f>C42</f>
        <v>9003135</v>
      </c>
      <c r="D41" s="83">
        <f>D42</f>
        <v>6717589.7699999996</v>
      </c>
      <c r="E41" s="93">
        <f t="shared" si="0"/>
        <v>74.613895826287177</v>
      </c>
    </row>
    <row r="42" spans="1:5" outlineLevel="1" x14ac:dyDescent="0.3">
      <c r="A42" s="104" t="s">
        <v>669</v>
      </c>
      <c r="B42" s="95" t="s">
        <v>55</v>
      </c>
      <c r="C42" s="97">
        <f>9034123-30988</f>
        <v>9003135</v>
      </c>
      <c r="D42" s="97">
        <v>6717589.7699999996</v>
      </c>
      <c r="E42" s="94">
        <f t="shared" si="0"/>
        <v>74.613895826287177</v>
      </c>
    </row>
    <row r="43" spans="1:5" ht="37.5" outlineLevel="2" x14ac:dyDescent="0.3">
      <c r="A43" s="55" t="s">
        <v>670</v>
      </c>
      <c r="B43" s="56" t="s">
        <v>56</v>
      </c>
      <c r="C43" s="83">
        <f>C44</f>
        <v>5159295</v>
      </c>
      <c r="D43" s="83">
        <f>D44</f>
        <v>2858170.27</v>
      </c>
      <c r="E43" s="93">
        <f t="shared" si="0"/>
        <v>55.39846568184219</v>
      </c>
    </row>
    <row r="44" spans="1:5" ht="37.5" outlineLevel="3" x14ac:dyDescent="0.3">
      <c r="A44" s="104" t="s">
        <v>670</v>
      </c>
      <c r="B44" s="95" t="s">
        <v>56</v>
      </c>
      <c r="C44" s="97">
        <v>5159295</v>
      </c>
      <c r="D44" s="97">
        <v>2858170.27</v>
      </c>
      <c r="E44" s="94">
        <f t="shared" si="0"/>
        <v>55.39846568184219</v>
      </c>
    </row>
    <row r="45" spans="1:5" x14ac:dyDescent="0.3">
      <c r="A45" s="55" t="s">
        <v>671</v>
      </c>
      <c r="B45" s="56" t="s">
        <v>57</v>
      </c>
      <c r="C45" s="83">
        <f>C46</f>
        <v>448425</v>
      </c>
      <c r="D45" s="83">
        <f>D46</f>
        <v>260463.02</v>
      </c>
      <c r="E45" s="93">
        <f t="shared" si="0"/>
        <v>58.083964988571111</v>
      </c>
    </row>
    <row r="46" spans="1:5" x14ac:dyDescent="0.3">
      <c r="A46" s="104" t="s">
        <v>671</v>
      </c>
      <c r="B46" s="95" t="s">
        <v>57</v>
      </c>
      <c r="C46" s="97">
        <v>448425</v>
      </c>
      <c r="D46" s="97">
        <v>260463.02</v>
      </c>
      <c r="E46" s="94">
        <f t="shared" si="0"/>
        <v>58.083964988571111</v>
      </c>
    </row>
    <row r="47" spans="1:5" ht="56.25" x14ac:dyDescent="0.3">
      <c r="A47" s="55" t="s">
        <v>672</v>
      </c>
      <c r="B47" s="56" t="s">
        <v>673</v>
      </c>
      <c r="C47" s="83">
        <f>C48</f>
        <v>0</v>
      </c>
      <c r="D47" s="83">
        <f>D48</f>
        <v>0</v>
      </c>
      <c r="E47" s="93">
        <v>0</v>
      </c>
    </row>
    <row r="48" spans="1:5" ht="56.25" x14ac:dyDescent="0.3">
      <c r="A48" s="104" t="s">
        <v>672</v>
      </c>
      <c r="B48" s="95" t="s">
        <v>673</v>
      </c>
      <c r="C48" s="97">
        <v>0</v>
      </c>
      <c r="D48" s="97">
        <v>0</v>
      </c>
      <c r="E48" s="93">
        <v>0</v>
      </c>
    </row>
    <row r="49" spans="1:5" ht="56.25" x14ac:dyDescent="0.3">
      <c r="A49" s="55" t="s">
        <v>674</v>
      </c>
      <c r="B49" s="56" t="s">
        <v>675</v>
      </c>
      <c r="C49" s="83">
        <f>C50</f>
        <v>0</v>
      </c>
      <c r="D49" s="83">
        <f>D50</f>
        <v>0</v>
      </c>
      <c r="E49" s="93">
        <v>0</v>
      </c>
    </row>
    <row r="50" spans="1:5" ht="56.25" x14ac:dyDescent="0.3">
      <c r="A50" s="104" t="s">
        <v>674</v>
      </c>
      <c r="B50" s="95" t="s">
        <v>675</v>
      </c>
      <c r="C50" s="97">
        <v>0</v>
      </c>
      <c r="D50" s="97">
        <v>0</v>
      </c>
      <c r="E50" s="94">
        <v>0</v>
      </c>
    </row>
    <row r="51" spans="1:5" s="86" customFormat="1" x14ac:dyDescent="0.3">
      <c r="A51" s="55" t="s">
        <v>676</v>
      </c>
      <c r="B51" s="56" t="s">
        <v>288</v>
      </c>
      <c r="C51" s="83">
        <f>C52</f>
        <v>1099871.6200000001</v>
      </c>
      <c r="D51" s="83">
        <f>D52</f>
        <v>474632.15</v>
      </c>
      <c r="E51" s="93">
        <f t="shared" si="0"/>
        <v>43.153413668406131</v>
      </c>
    </row>
    <row r="52" spans="1:5" x14ac:dyDescent="0.3">
      <c r="A52" s="104" t="s">
        <v>676</v>
      </c>
      <c r="B52" s="95" t="s">
        <v>288</v>
      </c>
      <c r="C52" s="97">
        <v>1099871.6200000001</v>
      </c>
      <c r="D52" s="97">
        <v>474632.15</v>
      </c>
      <c r="E52" s="94">
        <f t="shared" si="0"/>
        <v>43.153413668406131</v>
      </c>
    </row>
    <row r="53" spans="1:5" x14ac:dyDescent="0.3">
      <c r="A53" s="55" t="s">
        <v>677</v>
      </c>
      <c r="B53" s="56" t="s">
        <v>321</v>
      </c>
      <c r="C53" s="83">
        <f>C54</f>
        <v>0</v>
      </c>
      <c r="D53" s="83">
        <f>D54</f>
        <v>0</v>
      </c>
      <c r="E53" s="93">
        <v>0</v>
      </c>
    </row>
    <row r="54" spans="1:5" s="86" customFormat="1" x14ac:dyDescent="0.3">
      <c r="A54" s="104" t="s">
        <v>677</v>
      </c>
      <c r="B54" s="95" t="s">
        <v>321</v>
      </c>
      <c r="C54" s="97">
        <v>0</v>
      </c>
      <c r="D54" s="97">
        <v>0</v>
      </c>
      <c r="E54" s="94">
        <v>0</v>
      </c>
    </row>
    <row r="55" spans="1:5" x14ac:dyDescent="0.3">
      <c r="A55" s="55" t="s">
        <v>678</v>
      </c>
      <c r="B55" s="56" t="s">
        <v>330</v>
      </c>
      <c r="C55" s="83">
        <f>C56</f>
        <v>0</v>
      </c>
      <c r="D55" s="83">
        <f>D56</f>
        <v>0</v>
      </c>
      <c r="E55" s="93">
        <v>0</v>
      </c>
    </row>
    <row r="56" spans="1:5" s="86" customFormat="1" x14ac:dyDescent="0.3">
      <c r="A56" s="104" t="s">
        <v>678</v>
      </c>
      <c r="B56" s="95" t="s">
        <v>330</v>
      </c>
      <c r="C56" s="97">
        <v>0</v>
      </c>
      <c r="D56" s="97">
        <v>0</v>
      </c>
      <c r="E56" s="94">
        <v>0</v>
      </c>
    </row>
    <row r="57" spans="1:5" outlineLevel="2" x14ac:dyDescent="0.3">
      <c r="A57" s="55" t="s">
        <v>679</v>
      </c>
      <c r="B57" s="56" t="s">
        <v>333</v>
      </c>
      <c r="C57" s="83">
        <f>C58</f>
        <v>0</v>
      </c>
      <c r="D57" s="83">
        <f>D58</f>
        <v>0</v>
      </c>
      <c r="E57" s="93">
        <v>0</v>
      </c>
    </row>
    <row r="58" spans="1:5" outlineLevel="3" x14ac:dyDescent="0.3">
      <c r="A58" s="55" t="s">
        <v>680</v>
      </c>
      <c r="B58" s="56" t="s">
        <v>329</v>
      </c>
      <c r="C58" s="83">
        <f>C59</f>
        <v>0</v>
      </c>
      <c r="D58" s="83">
        <f>D59</f>
        <v>0</v>
      </c>
      <c r="E58" s="93">
        <v>0</v>
      </c>
    </row>
    <row r="59" spans="1:5" s="86" customFormat="1" x14ac:dyDescent="0.3">
      <c r="A59" s="104" t="s">
        <v>680</v>
      </c>
      <c r="B59" s="95" t="s">
        <v>329</v>
      </c>
      <c r="C59" s="97">
        <v>0</v>
      </c>
      <c r="D59" s="97">
        <v>0</v>
      </c>
      <c r="E59" s="94">
        <v>0</v>
      </c>
    </row>
    <row r="60" spans="1:5" ht="37.5" x14ac:dyDescent="0.3">
      <c r="A60" s="55" t="s">
        <v>681</v>
      </c>
      <c r="B60" s="56" t="s">
        <v>58</v>
      </c>
      <c r="C60" s="83">
        <f>C61+C83</f>
        <v>54524010</v>
      </c>
      <c r="D60" s="83">
        <f>D61+D83</f>
        <v>6319027.5099999998</v>
      </c>
      <c r="E60" s="93">
        <f t="shared" si="0"/>
        <v>11.589440156730952</v>
      </c>
    </row>
    <row r="61" spans="1:5" ht="37.5" x14ac:dyDescent="0.3">
      <c r="A61" s="55" t="s">
        <v>682</v>
      </c>
      <c r="B61" s="56" t="s">
        <v>59</v>
      </c>
      <c r="C61" s="83">
        <f>C62+C64+C66+C68+C70+C73+C75+C77+C79+C81</f>
        <v>50214396</v>
      </c>
      <c r="D61" s="83">
        <f>D62+D64+D66+D68+D70+D73+D75+D77+D79+D81</f>
        <v>3931600</v>
      </c>
      <c r="E61" s="93">
        <f t="shared" si="0"/>
        <v>7.8296271850008914</v>
      </c>
    </row>
    <row r="62" spans="1:5" ht="75" x14ac:dyDescent="0.3">
      <c r="A62" s="55" t="s">
        <v>683</v>
      </c>
      <c r="B62" s="56" t="s">
        <v>60</v>
      </c>
      <c r="C62" s="83">
        <f>C63</f>
        <v>1000000</v>
      </c>
      <c r="D62" s="83">
        <f>D63</f>
        <v>487600</v>
      </c>
      <c r="E62" s="93">
        <f t="shared" si="0"/>
        <v>48.76</v>
      </c>
    </row>
    <row r="63" spans="1:5" ht="75" x14ac:dyDescent="0.3">
      <c r="A63" s="104" t="s">
        <v>683</v>
      </c>
      <c r="B63" s="95" t="s">
        <v>60</v>
      </c>
      <c r="C63" s="97">
        <v>1000000</v>
      </c>
      <c r="D63" s="97">
        <v>487600</v>
      </c>
      <c r="E63" s="94">
        <f t="shared" si="0"/>
        <v>48.76</v>
      </c>
    </row>
    <row r="64" spans="1:5" s="86" customFormat="1" outlineLevel="2" x14ac:dyDescent="0.3">
      <c r="A64" s="55" t="s">
        <v>684</v>
      </c>
      <c r="B64" s="56" t="s">
        <v>289</v>
      </c>
      <c r="C64" s="83">
        <f>C65</f>
        <v>100000</v>
      </c>
      <c r="D64" s="83">
        <f>D65</f>
        <v>0</v>
      </c>
      <c r="E64" s="93">
        <f t="shared" si="0"/>
        <v>0</v>
      </c>
    </row>
    <row r="65" spans="1:5" outlineLevel="3" x14ac:dyDescent="0.3">
      <c r="A65" s="104" t="s">
        <v>684</v>
      </c>
      <c r="B65" s="95" t="s">
        <v>289</v>
      </c>
      <c r="C65" s="97">
        <v>100000</v>
      </c>
      <c r="D65" s="97">
        <v>0</v>
      </c>
      <c r="E65" s="94">
        <f t="shared" si="0"/>
        <v>0</v>
      </c>
    </row>
    <row r="66" spans="1:5" s="86" customFormat="1" ht="37.5" outlineLevel="2" x14ac:dyDescent="0.3">
      <c r="A66" s="55" t="s">
        <v>685</v>
      </c>
      <c r="B66" s="56" t="s">
        <v>686</v>
      </c>
      <c r="C66" s="83">
        <f>C67</f>
        <v>834498</v>
      </c>
      <c r="D66" s="83">
        <f>D67</f>
        <v>0</v>
      </c>
      <c r="E66" s="93">
        <f t="shared" si="0"/>
        <v>0</v>
      </c>
    </row>
    <row r="67" spans="1:5" ht="37.5" outlineLevel="3" x14ac:dyDescent="0.3">
      <c r="A67" s="104" t="s">
        <v>685</v>
      </c>
      <c r="B67" s="95" t="s">
        <v>686</v>
      </c>
      <c r="C67" s="97">
        <v>834498</v>
      </c>
      <c r="D67" s="97">
        <v>0</v>
      </c>
      <c r="E67" s="94">
        <f t="shared" si="0"/>
        <v>0</v>
      </c>
    </row>
    <row r="68" spans="1:5" ht="56.25" x14ac:dyDescent="0.3">
      <c r="A68" s="55" t="s">
        <v>687</v>
      </c>
      <c r="B68" s="56" t="s">
        <v>688</v>
      </c>
      <c r="C68" s="83">
        <f>C69</f>
        <v>834498</v>
      </c>
      <c r="D68" s="83">
        <f>D69</f>
        <v>0</v>
      </c>
      <c r="E68" s="93">
        <f t="shared" si="0"/>
        <v>0</v>
      </c>
    </row>
    <row r="69" spans="1:5" ht="56.25" x14ac:dyDescent="0.3">
      <c r="A69" s="104" t="s">
        <v>687</v>
      </c>
      <c r="B69" s="95" t="s">
        <v>688</v>
      </c>
      <c r="C69" s="97">
        <v>834498</v>
      </c>
      <c r="D69" s="97">
        <v>0</v>
      </c>
      <c r="E69" s="94">
        <f t="shared" si="0"/>
        <v>0</v>
      </c>
    </row>
    <row r="70" spans="1:5" ht="75" outlineLevel="3" x14ac:dyDescent="0.3">
      <c r="A70" s="55" t="s">
        <v>689</v>
      </c>
      <c r="B70" s="56" t="s">
        <v>61</v>
      </c>
      <c r="C70" s="83">
        <f>C71+C72</f>
        <v>13099600</v>
      </c>
      <c r="D70" s="83">
        <f>D71+D72</f>
        <v>3444000</v>
      </c>
      <c r="E70" s="93">
        <f t="shared" si="0"/>
        <v>26.290879110812543</v>
      </c>
    </row>
    <row r="71" spans="1:5" ht="93.75" x14ac:dyDescent="0.3">
      <c r="A71" s="104" t="s">
        <v>690</v>
      </c>
      <c r="B71" s="100" t="s">
        <v>62</v>
      </c>
      <c r="C71" s="97">
        <v>5405800</v>
      </c>
      <c r="D71" s="97">
        <v>0</v>
      </c>
      <c r="E71" s="94">
        <f t="shared" si="0"/>
        <v>0</v>
      </c>
    </row>
    <row r="72" spans="1:5" s="86" customFormat="1" ht="93.75" x14ac:dyDescent="0.3">
      <c r="A72" s="104" t="s">
        <v>691</v>
      </c>
      <c r="B72" s="100" t="s">
        <v>62</v>
      </c>
      <c r="C72" s="97">
        <v>7693800</v>
      </c>
      <c r="D72" s="97">
        <v>3444000</v>
      </c>
      <c r="E72" s="94">
        <f t="shared" si="0"/>
        <v>44.763315916712159</v>
      </c>
    </row>
    <row r="73" spans="1:5" x14ac:dyDescent="0.3">
      <c r="A73" s="55" t="s">
        <v>692</v>
      </c>
      <c r="B73" s="56" t="s">
        <v>63</v>
      </c>
      <c r="C73" s="83">
        <f>C74</f>
        <v>0</v>
      </c>
      <c r="D73" s="83">
        <f>D74</f>
        <v>0</v>
      </c>
      <c r="E73" s="93">
        <v>0</v>
      </c>
    </row>
    <row r="74" spans="1:5" x14ac:dyDescent="0.3">
      <c r="A74" s="104" t="s">
        <v>693</v>
      </c>
      <c r="B74" s="95" t="s">
        <v>63</v>
      </c>
      <c r="C74" s="97">
        <v>0</v>
      </c>
      <c r="D74" s="97">
        <v>0</v>
      </c>
      <c r="E74" s="94">
        <v>0</v>
      </c>
    </row>
    <row r="75" spans="1:5" x14ac:dyDescent="0.3">
      <c r="A75" s="55" t="s">
        <v>694</v>
      </c>
      <c r="B75" s="56" t="s">
        <v>64</v>
      </c>
      <c r="C75" s="83">
        <f>C76</f>
        <v>3600000</v>
      </c>
      <c r="D75" s="83">
        <f>D76</f>
        <v>0</v>
      </c>
      <c r="E75" s="93">
        <f t="shared" ref="E75:E138" si="1">D75*100/C75</f>
        <v>0</v>
      </c>
    </row>
    <row r="76" spans="1:5" x14ac:dyDescent="0.3">
      <c r="A76" s="104" t="s">
        <v>694</v>
      </c>
      <c r="B76" s="95" t="s">
        <v>64</v>
      </c>
      <c r="C76" s="97">
        <v>3600000</v>
      </c>
      <c r="D76" s="97">
        <v>0</v>
      </c>
      <c r="E76" s="94">
        <f t="shared" si="1"/>
        <v>0</v>
      </c>
    </row>
    <row r="77" spans="1:5" ht="37.5" x14ac:dyDescent="0.3">
      <c r="A77" s="55" t="s">
        <v>695</v>
      </c>
      <c r="B77" s="56" t="s">
        <v>696</v>
      </c>
      <c r="C77" s="83">
        <f>C78</f>
        <v>29208510</v>
      </c>
      <c r="D77" s="83">
        <f>D78</f>
        <v>0</v>
      </c>
      <c r="E77" s="93">
        <f t="shared" si="1"/>
        <v>0</v>
      </c>
    </row>
    <row r="78" spans="1:5" ht="37.5" x14ac:dyDescent="0.3">
      <c r="A78" s="104" t="s">
        <v>695</v>
      </c>
      <c r="B78" s="95" t="s">
        <v>696</v>
      </c>
      <c r="C78" s="97">
        <v>29208510</v>
      </c>
      <c r="D78" s="97">
        <v>0</v>
      </c>
      <c r="E78" s="94">
        <f t="shared" si="1"/>
        <v>0</v>
      </c>
    </row>
    <row r="79" spans="1:5" ht="37.5" x14ac:dyDescent="0.3">
      <c r="A79" s="55" t="s">
        <v>697</v>
      </c>
      <c r="B79" s="56" t="s">
        <v>698</v>
      </c>
      <c r="C79" s="83">
        <f>C80</f>
        <v>1229832</v>
      </c>
      <c r="D79" s="83">
        <f>D80</f>
        <v>0</v>
      </c>
      <c r="E79" s="93">
        <f t="shared" si="1"/>
        <v>0</v>
      </c>
    </row>
    <row r="80" spans="1:5" ht="37.5" x14ac:dyDescent="0.3">
      <c r="A80" s="104" t="s">
        <v>697</v>
      </c>
      <c r="B80" s="95" t="s">
        <v>698</v>
      </c>
      <c r="C80" s="97">
        <v>1229832</v>
      </c>
      <c r="D80" s="97">
        <v>0</v>
      </c>
      <c r="E80" s="94">
        <f t="shared" si="1"/>
        <v>0</v>
      </c>
    </row>
    <row r="81" spans="1:5" ht="37.5" x14ac:dyDescent="0.3">
      <c r="A81" s="55" t="s">
        <v>699</v>
      </c>
      <c r="B81" s="56" t="s">
        <v>696</v>
      </c>
      <c r="C81" s="83">
        <f>C82</f>
        <v>307458</v>
      </c>
      <c r="D81" s="83">
        <f>D82</f>
        <v>0</v>
      </c>
      <c r="E81" s="93">
        <f t="shared" si="1"/>
        <v>0</v>
      </c>
    </row>
    <row r="82" spans="1:5" ht="37.5" x14ac:dyDescent="0.3">
      <c r="A82" s="104" t="s">
        <v>699</v>
      </c>
      <c r="B82" s="95" t="s">
        <v>696</v>
      </c>
      <c r="C82" s="97">
        <v>307458</v>
      </c>
      <c r="D82" s="97">
        <v>0</v>
      </c>
      <c r="E82" s="94">
        <f t="shared" si="1"/>
        <v>0</v>
      </c>
    </row>
    <row r="83" spans="1:5" ht="37.5" x14ac:dyDescent="0.3">
      <c r="A83" s="55" t="s">
        <v>700</v>
      </c>
      <c r="B83" s="56" t="s">
        <v>65</v>
      </c>
      <c r="C83" s="83">
        <f>C84+C86+C88+C90+C92+C94+C96</f>
        <v>4309614</v>
      </c>
      <c r="D83" s="83">
        <f>D84+D86+D88+D90+D92+D94+D96</f>
        <v>2387427.5099999998</v>
      </c>
      <c r="E83" s="93">
        <f t="shared" si="1"/>
        <v>55.397711024699653</v>
      </c>
    </row>
    <row r="84" spans="1:5" x14ac:dyDescent="0.3">
      <c r="A84" s="55" t="s">
        <v>701</v>
      </c>
      <c r="B84" s="56" t="s">
        <v>66</v>
      </c>
      <c r="C84" s="83">
        <f>C85</f>
        <v>620003</v>
      </c>
      <c r="D84" s="83">
        <f>D85</f>
        <v>549532.51</v>
      </c>
      <c r="E84" s="93">
        <f t="shared" si="1"/>
        <v>88.633846932998708</v>
      </c>
    </row>
    <row r="85" spans="1:5" x14ac:dyDescent="0.3">
      <c r="A85" s="104" t="s">
        <v>701</v>
      </c>
      <c r="B85" s="95" t="s">
        <v>66</v>
      </c>
      <c r="C85" s="97">
        <v>620003</v>
      </c>
      <c r="D85" s="97">
        <v>549532.51</v>
      </c>
      <c r="E85" s="94">
        <f t="shared" si="1"/>
        <v>88.633846932998708</v>
      </c>
    </row>
    <row r="86" spans="1:5" x14ac:dyDescent="0.3">
      <c r="A86" s="55" t="s">
        <v>702</v>
      </c>
      <c r="B86" s="56" t="s">
        <v>334</v>
      </c>
      <c r="C86" s="83">
        <f>C87</f>
        <v>77142</v>
      </c>
      <c r="D86" s="83">
        <f>D87</f>
        <v>0</v>
      </c>
      <c r="E86" s="93">
        <f t="shared" si="1"/>
        <v>0</v>
      </c>
    </row>
    <row r="87" spans="1:5" s="86" customFormat="1" x14ac:dyDescent="0.3">
      <c r="A87" s="104" t="s">
        <v>703</v>
      </c>
      <c r="B87" s="95" t="s">
        <v>335</v>
      </c>
      <c r="C87" s="97">
        <v>77142</v>
      </c>
      <c r="D87" s="97">
        <v>0</v>
      </c>
      <c r="E87" s="94">
        <f t="shared" si="1"/>
        <v>0</v>
      </c>
    </row>
    <row r="88" spans="1:5" ht="37.5" x14ac:dyDescent="0.3">
      <c r="A88" s="55" t="s">
        <v>704</v>
      </c>
      <c r="B88" s="56" t="s">
        <v>705</v>
      </c>
      <c r="C88" s="83">
        <f>C89</f>
        <v>0</v>
      </c>
      <c r="D88" s="83">
        <f>D89</f>
        <v>0</v>
      </c>
      <c r="E88" s="93">
        <v>0</v>
      </c>
    </row>
    <row r="89" spans="1:5" s="86" customFormat="1" ht="37.5" x14ac:dyDescent="0.3">
      <c r="A89" s="104" t="s">
        <v>704</v>
      </c>
      <c r="B89" s="95" t="s">
        <v>705</v>
      </c>
      <c r="C89" s="97">
        <v>0</v>
      </c>
      <c r="D89" s="97">
        <v>0</v>
      </c>
      <c r="E89" s="94">
        <v>0</v>
      </c>
    </row>
    <row r="90" spans="1:5" ht="37.5" x14ac:dyDescent="0.3">
      <c r="A90" s="55" t="s">
        <v>706</v>
      </c>
      <c r="B90" s="56" t="s">
        <v>67</v>
      </c>
      <c r="C90" s="83">
        <f>C91</f>
        <v>1304858</v>
      </c>
      <c r="D90" s="83">
        <f>D91</f>
        <v>249200</v>
      </c>
      <c r="E90" s="93">
        <f t="shared" si="1"/>
        <v>19.097863522314306</v>
      </c>
    </row>
    <row r="91" spans="1:5" ht="37.5" x14ac:dyDescent="0.3">
      <c r="A91" s="104" t="s">
        <v>706</v>
      </c>
      <c r="B91" s="95" t="s">
        <v>67</v>
      </c>
      <c r="C91" s="97">
        <v>1304858</v>
      </c>
      <c r="D91" s="97">
        <v>249200</v>
      </c>
      <c r="E91" s="94">
        <f t="shared" si="1"/>
        <v>19.097863522314306</v>
      </c>
    </row>
    <row r="92" spans="1:5" ht="37.5" x14ac:dyDescent="0.3">
      <c r="A92" s="55" t="s">
        <v>707</v>
      </c>
      <c r="B92" s="56" t="s">
        <v>67</v>
      </c>
      <c r="C92" s="83">
        <f>C93</f>
        <v>0</v>
      </c>
      <c r="D92" s="83">
        <f>D93</f>
        <v>0</v>
      </c>
      <c r="E92" s="93">
        <v>0</v>
      </c>
    </row>
    <row r="93" spans="1:5" ht="37.5" x14ac:dyDescent="0.3">
      <c r="A93" s="104" t="s">
        <v>707</v>
      </c>
      <c r="B93" s="95" t="s">
        <v>67</v>
      </c>
      <c r="C93" s="97">
        <v>0</v>
      </c>
      <c r="D93" s="97">
        <v>0</v>
      </c>
      <c r="E93" s="94">
        <v>0</v>
      </c>
    </row>
    <row r="94" spans="1:5" x14ac:dyDescent="0.3">
      <c r="A94" s="55" t="s">
        <v>708</v>
      </c>
      <c r="B94" s="56" t="s">
        <v>709</v>
      </c>
      <c r="C94" s="83">
        <f>C95</f>
        <v>443000</v>
      </c>
      <c r="D94" s="83">
        <f>D95</f>
        <v>0</v>
      </c>
      <c r="E94" s="93">
        <f t="shared" si="1"/>
        <v>0</v>
      </c>
    </row>
    <row r="95" spans="1:5" x14ac:dyDescent="0.3">
      <c r="A95" s="104" t="s">
        <v>708</v>
      </c>
      <c r="B95" s="95" t="s">
        <v>709</v>
      </c>
      <c r="C95" s="97">
        <v>443000</v>
      </c>
      <c r="D95" s="97">
        <v>0</v>
      </c>
      <c r="E95" s="94">
        <f t="shared" si="1"/>
        <v>0</v>
      </c>
    </row>
    <row r="96" spans="1:5" x14ac:dyDescent="0.3">
      <c r="A96" s="55" t="s">
        <v>710</v>
      </c>
      <c r="B96" s="56" t="s">
        <v>68</v>
      </c>
      <c r="C96" s="83">
        <f>C97</f>
        <v>1864611</v>
      </c>
      <c r="D96" s="83">
        <f>D97</f>
        <v>1588695</v>
      </c>
      <c r="E96" s="93">
        <f t="shared" si="1"/>
        <v>85.202489956350149</v>
      </c>
    </row>
    <row r="97" spans="1:5" x14ac:dyDescent="0.3">
      <c r="A97" s="104" t="s">
        <v>710</v>
      </c>
      <c r="B97" s="95" t="s">
        <v>68</v>
      </c>
      <c r="C97" s="97">
        <v>1864611</v>
      </c>
      <c r="D97" s="97">
        <v>1588695</v>
      </c>
      <c r="E97" s="94">
        <f t="shared" si="1"/>
        <v>85.202489956350149</v>
      </c>
    </row>
    <row r="98" spans="1:5" ht="37.5" x14ac:dyDescent="0.3">
      <c r="A98" s="55" t="s">
        <v>711</v>
      </c>
      <c r="B98" s="56" t="s">
        <v>70</v>
      </c>
      <c r="C98" s="83">
        <f>C99+C116+C139+C152+C159</f>
        <v>427088651.52000004</v>
      </c>
      <c r="D98" s="83">
        <f>D99+D116+D139+D152+D159</f>
        <v>292730139.88000005</v>
      </c>
      <c r="E98" s="93">
        <f t="shared" si="1"/>
        <v>68.540837795192942</v>
      </c>
    </row>
    <row r="99" spans="1:5" ht="37.5" x14ac:dyDescent="0.3">
      <c r="A99" s="55" t="s">
        <v>712</v>
      </c>
      <c r="B99" s="56" t="s">
        <v>71</v>
      </c>
      <c r="C99" s="83">
        <f>C100+C102+C104+C106+C108+C110+C112+C114</f>
        <v>147883765.18000001</v>
      </c>
      <c r="D99" s="83">
        <f>D100+D102+D104+D106+D108+D110+D112+D114</f>
        <v>97643198.010000005</v>
      </c>
      <c r="E99" s="93">
        <f t="shared" si="1"/>
        <v>66.026989434000015</v>
      </c>
    </row>
    <row r="100" spans="1:5" ht="37.5" x14ac:dyDescent="0.3">
      <c r="A100" s="55" t="s">
        <v>713</v>
      </c>
      <c r="B100" s="56" t="s">
        <v>714</v>
      </c>
      <c r="C100" s="83">
        <f>C101</f>
        <v>134632.34</v>
      </c>
      <c r="D100" s="83">
        <f>D101</f>
        <v>134632.34</v>
      </c>
      <c r="E100" s="93">
        <f t="shared" si="1"/>
        <v>100</v>
      </c>
    </row>
    <row r="101" spans="1:5" ht="37.5" x14ac:dyDescent="0.3">
      <c r="A101" s="104" t="s">
        <v>713</v>
      </c>
      <c r="B101" s="95" t="s">
        <v>714</v>
      </c>
      <c r="C101" s="97">
        <v>134632.34</v>
      </c>
      <c r="D101" s="97">
        <v>134632.34</v>
      </c>
      <c r="E101" s="94">
        <f t="shared" si="1"/>
        <v>100</v>
      </c>
    </row>
    <row r="102" spans="1:5" ht="37.5" x14ac:dyDescent="0.3">
      <c r="A102" s="55" t="s">
        <v>715</v>
      </c>
      <c r="B102" s="56" t="s">
        <v>72</v>
      </c>
      <c r="C102" s="83">
        <f>C103</f>
        <v>58248023.840000004</v>
      </c>
      <c r="D102" s="83">
        <f>D103</f>
        <v>41563222.5</v>
      </c>
      <c r="E102" s="93">
        <f t="shared" si="1"/>
        <v>71.355592447511953</v>
      </c>
    </row>
    <row r="103" spans="1:5" ht="37.5" x14ac:dyDescent="0.3">
      <c r="A103" s="104" t="s">
        <v>715</v>
      </c>
      <c r="B103" s="95" t="s">
        <v>72</v>
      </c>
      <c r="C103" s="97">
        <v>58248023.840000004</v>
      </c>
      <c r="D103" s="97">
        <v>41563222.5</v>
      </c>
      <c r="E103" s="94">
        <f t="shared" si="1"/>
        <v>71.355592447511953</v>
      </c>
    </row>
    <row r="104" spans="1:5" ht="56.25" x14ac:dyDescent="0.3">
      <c r="A104" s="55" t="s">
        <v>716</v>
      </c>
      <c r="B104" s="56" t="s">
        <v>73</v>
      </c>
      <c r="C104" s="83">
        <f>C105</f>
        <v>82561740</v>
      </c>
      <c r="D104" s="83">
        <f>D105</f>
        <v>55052343.170000002</v>
      </c>
      <c r="E104" s="93">
        <f t="shared" si="1"/>
        <v>66.680211887491708</v>
      </c>
    </row>
    <row r="105" spans="1:5" ht="37.5" x14ac:dyDescent="0.3">
      <c r="A105" s="104" t="s">
        <v>716</v>
      </c>
      <c r="B105" s="95" t="s">
        <v>73</v>
      </c>
      <c r="C105" s="97">
        <v>82561740</v>
      </c>
      <c r="D105" s="97">
        <v>55052343.170000002</v>
      </c>
      <c r="E105" s="94">
        <f t="shared" si="1"/>
        <v>66.680211887491708</v>
      </c>
    </row>
    <row r="106" spans="1:5" ht="37.5" x14ac:dyDescent="0.3">
      <c r="A106" s="55" t="s">
        <v>717</v>
      </c>
      <c r="B106" s="56" t="s">
        <v>718</v>
      </c>
      <c r="C106" s="83">
        <f>C107</f>
        <v>4076969</v>
      </c>
      <c r="D106" s="83">
        <f>D107</f>
        <v>0</v>
      </c>
      <c r="E106" s="93">
        <f t="shared" si="1"/>
        <v>0</v>
      </c>
    </row>
    <row r="107" spans="1:5" ht="37.5" x14ac:dyDescent="0.3">
      <c r="A107" s="104" t="s">
        <v>717</v>
      </c>
      <c r="B107" s="95" t="s">
        <v>718</v>
      </c>
      <c r="C107" s="97">
        <v>4076969</v>
      </c>
      <c r="D107" s="97">
        <v>0</v>
      </c>
      <c r="E107" s="94">
        <f t="shared" si="1"/>
        <v>0</v>
      </c>
    </row>
    <row r="108" spans="1:5" ht="75" x14ac:dyDescent="0.3">
      <c r="A108" s="55" t="s">
        <v>719</v>
      </c>
      <c r="B108" s="56" t="s">
        <v>74</v>
      </c>
      <c r="C108" s="83">
        <f>C109</f>
        <v>2563200</v>
      </c>
      <c r="D108" s="83">
        <f>D109</f>
        <v>624508</v>
      </c>
      <c r="E108" s="93">
        <f t="shared" si="1"/>
        <v>24.364388264669163</v>
      </c>
    </row>
    <row r="109" spans="1:5" ht="75" x14ac:dyDescent="0.3">
      <c r="A109" s="104" t="s">
        <v>720</v>
      </c>
      <c r="B109" s="95" t="s">
        <v>74</v>
      </c>
      <c r="C109" s="97">
        <v>2563200</v>
      </c>
      <c r="D109" s="97">
        <v>624508</v>
      </c>
      <c r="E109" s="94">
        <f t="shared" si="1"/>
        <v>24.364388264669163</v>
      </c>
    </row>
    <row r="110" spans="1:5" x14ac:dyDescent="0.3">
      <c r="A110" s="55" t="s">
        <v>721</v>
      </c>
      <c r="B110" s="56" t="s">
        <v>722</v>
      </c>
      <c r="C110" s="83">
        <f>C111</f>
        <v>125000</v>
      </c>
      <c r="D110" s="83">
        <f>D111</f>
        <v>125000</v>
      </c>
      <c r="E110" s="93">
        <f t="shared" si="1"/>
        <v>100</v>
      </c>
    </row>
    <row r="111" spans="1:5" x14ac:dyDescent="0.3">
      <c r="A111" s="104" t="s">
        <v>721</v>
      </c>
      <c r="B111" s="95" t="s">
        <v>722</v>
      </c>
      <c r="C111" s="97">
        <v>125000</v>
      </c>
      <c r="D111" s="97">
        <v>125000</v>
      </c>
      <c r="E111" s="94">
        <f t="shared" si="1"/>
        <v>100</v>
      </c>
    </row>
    <row r="112" spans="1:5" s="86" customFormat="1" ht="37.5" x14ac:dyDescent="0.3">
      <c r="A112" s="55" t="s">
        <v>723</v>
      </c>
      <c r="B112" s="56" t="s">
        <v>75</v>
      </c>
      <c r="C112" s="83">
        <f>C113</f>
        <v>71000</v>
      </c>
      <c r="D112" s="83">
        <f>D113</f>
        <v>71000</v>
      </c>
      <c r="E112" s="93">
        <f t="shared" si="1"/>
        <v>100</v>
      </c>
    </row>
    <row r="113" spans="1:5" ht="37.5" x14ac:dyDescent="0.3">
      <c r="A113" s="104" t="s">
        <v>723</v>
      </c>
      <c r="B113" s="95" t="s">
        <v>75</v>
      </c>
      <c r="C113" s="97">
        <v>71000</v>
      </c>
      <c r="D113" s="97">
        <v>71000</v>
      </c>
      <c r="E113" s="94">
        <f t="shared" si="1"/>
        <v>100</v>
      </c>
    </row>
    <row r="114" spans="1:5" x14ac:dyDescent="0.3">
      <c r="A114" s="55" t="s">
        <v>724</v>
      </c>
      <c r="B114" s="56" t="s">
        <v>76</v>
      </c>
      <c r="C114" s="83">
        <f>C115</f>
        <v>103200</v>
      </c>
      <c r="D114" s="83">
        <f>D115</f>
        <v>72492</v>
      </c>
      <c r="E114" s="93">
        <f t="shared" si="1"/>
        <v>70.244186046511629</v>
      </c>
    </row>
    <row r="115" spans="1:5" x14ac:dyDescent="0.3">
      <c r="A115" s="104" t="s">
        <v>724</v>
      </c>
      <c r="B115" s="95" t="s">
        <v>76</v>
      </c>
      <c r="C115" s="97">
        <v>103200</v>
      </c>
      <c r="D115" s="97">
        <v>72492</v>
      </c>
      <c r="E115" s="94">
        <f t="shared" si="1"/>
        <v>70.244186046511629</v>
      </c>
    </row>
    <row r="116" spans="1:5" ht="37.5" x14ac:dyDescent="0.3">
      <c r="A116" s="55" t="s">
        <v>725</v>
      </c>
      <c r="B116" s="56" t="s">
        <v>77</v>
      </c>
      <c r="C116" s="83">
        <f>C117+C119+C121+C123+C125+C127+C129+C131+C133+C135+C137</f>
        <v>234982713.99000001</v>
      </c>
      <c r="D116" s="83">
        <f>D117+D119+D121+D123+D125+D127+D129+D131+D133+D135+D137</f>
        <v>164649529.41999999</v>
      </c>
      <c r="E116" s="93">
        <f t="shared" si="1"/>
        <v>70.068783624231543</v>
      </c>
    </row>
    <row r="117" spans="1:5" ht="37.5" x14ac:dyDescent="0.3">
      <c r="A117" s="55" t="s">
        <v>726</v>
      </c>
      <c r="B117" s="56" t="s">
        <v>714</v>
      </c>
      <c r="C117" s="83">
        <f>C118</f>
        <v>80161.03</v>
      </c>
      <c r="D117" s="83">
        <f>D118</f>
        <v>80161.03</v>
      </c>
      <c r="E117" s="93">
        <f t="shared" si="1"/>
        <v>100</v>
      </c>
    </row>
    <row r="118" spans="1:5" ht="37.5" x14ac:dyDescent="0.3">
      <c r="A118" s="104" t="s">
        <v>726</v>
      </c>
      <c r="B118" s="95" t="s">
        <v>714</v>
      </c>
      <c r="C118" s="97">
        <v>80161.03</v>
      </c>
      <c r="D118" s="97">
        <v>80161.03</v>
      </c>
      <c r="E118" s="94">
        <f t="shared" si="1"/>
        <v>100</v>
      </c>
    </row>
    <row r="119" spans="1:5" ht="37.5" x14ac:dyDescent="0.3">
      <c r="A119" s="55" t="s">
        <v>727</v>
      </c>
      <c r="B119" s="56" t="s">
        <v>78</v>
      </c>
      <c r="C119" s="83">
        <f>C120</f>
        <v>43344184.960000001</v>
      </c>
      <c r="D119" s="83">
        <f>D120</f>
        <v>33151211.93</v>
      </c>
      <c r="E119" s="93">
        <f t="shared" si="1"/>
        <v>76.48364356278347</v>
      </c>
    </row>
    <row r="120" spans="1:5" ht="37.5" x14ac:dyDescent="0.3">
      <c r="A120" s="104" t="s">
        <v>727</v>
      </c>
      <c r="B120" s="95" t="s">
        <v>78</v>
      </c>
      <c r="C120" s="97">
        <v>43344184.960000001</v>
      </c>
      <c r="D120" s="97">
        <v>33151211.93</v>
      </c>
      <c r="E120" s="94">
        <f t="shared" si="1"/>
        <v>76.48364356278347</v>
      </c>
    </row>
    <row r="121" spans="1:5" ht="56.25" x14ac:dyDescent="0.3">
      <c r="A121" s="55" t="s">
        <v>728</v>
      </c>
      <c r="B121" s="56" t="s">
        <v>73</v>
      </c>
      <c r="C121" s="83">
        <f>C122</f>
        <v>165643060</v>
      </c>
      <c r="D121" s="83">
        <f>D122</f>
        <v>124756456.83</v>
      </c>
      <c r="E121" s="93">
        <f t="shared" si="1"/>
        <v>75.316440562013284</v>
      </c>
    </row>
    <row r="122" spans="1:5" ht="37.5" x14ac:dyDescent="0.3">
      <c r="A122" s="104" t="s">
        <v>728</v>
      </c>
      <c r="B122" s="95" t="s">
        <v>73</v>
      </c>
      <c r="C122" s="97">
        <v>165643060</v>
      </c>
      <c r="D122" s="97">
        <v>124756456.83</v>
      </c>
      <c r="E122" s="94">
        <f t="shared" si="1"/>
        <v>75.316440562013284</v>
      </c>
    </row>
    <row r="123" spans="1:5" ht="37.5" x14ac:dyDescent="0.3">
      <c r="A123" s="55" t="s">
        <v>729</v>
      </c>
      <c r="B123" s="56" t="s">
        <v>718</v>
      </c>
      <c r="C123" s="83">
        <f>C124</f>
        <v>13320808</v>
      </c>
      <c r="D123" s="83">
        <f>D124</f>
        <v>0</v>
      </c>
      <c r="E123" s="93">
        <f t="shared" si="1"/>
        <v>0</v>
      </c>
    </row>
    <row r="124" spans="1:5" ht="37.5" x14ac:dyDescent="0.3">
      <c r="A124" s="104" t="s">
        <v>729</v>
      </c>
      <c r="B124" s="95" t="s">
        <v>718</v>
      </c>
      <c r="C124" s="97">
        <v>13320808</v>
      </c>
      <c r="D124" s="97">
        <v>0</v>
      </c>
      <c r="E124" s="94">
        <f t="shared" si="1"/>
        <v>0</v>
      </c>
    </row>
    <row r="125" spans="1:5" ht="75" x14ac:dyDescent="0.3">
      <c r="A125" s="55" t="s">
        <v>730</v>
      </c>
      <c r="B125" s="56" t="s">
        <v>74</v>
      </c>
      <c r="C125" s="83">
        <f>C126</f>
        <v>357000</v>
      </c>
      <c r="D125" s="83">
        <f>D126</f>
        <v>125492</v>
      </c>
      <c r="E125" s="93">
        <f t="shared" si="1"/>
        <v>35.15182072829132</v>
      </c>
    </row>
    <row r="126" spans="1:5" ht="75" x14ac:dyDescent="0.3">
      <c r="A126" s="104" t="s">
        <v>731</v>
      </c>
      <c r="B126" s="95" t="s">
        <v>74</v>
      </c>
      <c r="C126" s="97">
        <v>357000</v>
      </c>
      <c r="D126" s="97">
        <v>125492</v>
      </c>
      <c r="E126" s="94">
        <f t="shared" si="1"/>
        <v>35.15182072829132</v>
      </c>
    </row>
    <row r="127" spans="1:5" x14ac:dyDescent="0.3">
      <c r="A127" s="55" t="s">
        <v>732</v>
      </c>
      <c r="B127" s="56" t="s">
        <v>76</v>
      </c>
      <c r="C127" s="83">
        <f>C128</f>
        <v>661000</v>
      </c>
      <c r="D127" s="83">
        <f>D128</f>
        <v>486546</v>
      </c>
      <c r="E127" s="93">
        <f t="shared" si="1"/>
        <v>73.607564296520422</v>
      </c>
    </row>
    <row r="128" spans="1:5" x14ac:dyDescent="0.3">
      <c r="A128" s="104" t="s">
        <v>732</v>
      </c>
      <c r="B128" s="95" t="s">
        <v>76</v>
      </c>
      <c r="C128" s="97">
        <v>661000</v>
      </c>
      <c r="D128" s="97">
        <v>486546</v>
      </c>
      <c r="E128" s="94">
        <f t="shared" si="1"/>
        <v>73.607564296520422</v>
      </c>
    </row>
    <row r="129" spans="1:5" x14ac:dyDescent="0.3">
      <c r="A129" s="55" t="s">
        <v>733</v>
      </c>
      <c r="B129" s="56" t="s">
        <v>734</v>
      </c>
      <c r="C129" s="83">
        <f>C130</f>
        <v>33000</v>
      </c>
      <c r="D129" s="83">
        <f>D130</f>
        <v>33000</v>
      </c>
      <c r="E129" s="93">
        <f t="shared" si="1"/>
        <v>100</v>
      </c>
    </row>
    <row r="130" spans="1:5" s="86" customFormat="1" x14ac:dyDescent="0.3">
      <c r="A130" s="104" t="s">
        <v>733</v>
      </c>
      <c r="B130" s="95" t="s">
        <v>734</v>
      </c>
      <c r="C130" s="97">
        <v>33000</v>
      </c>
      <c r="D130" s="97">
        <v>33000</v>
      </c>
      <c r="E130" s="94">
        <f t="shared" si="1"/>
        <v>100</v>
      </c>
    </row>
    <row r="131" spans="1:5" s="86" customFormat="1" ht="37.5" x14ac:dyDescent="0.3">
      <c r="A131" s="55" t="s">
        <v>735</v>
      </c>
      <c r="B131" s="56" t="s">
        <v>79</v>
      </c>
      <c r="C131" s="83">
        <f>C132</f>
        <v>425000</v>
      </c>
      <c r="D131" s="83">
        <f>D132</f>
        <v>308963</v>
      </c>
      <c r="E131" s="93">
        <f t="shared" si="1"/>
        <v>72.697176470588232</v>
      </c>
    </row>
    <row r="132" spans="1:5" s="86" customFormat="1" x14ac:dyDescent="0.3">
      <c r="A132" s="104" t="s">
        <v>735</v>
      </c>
      <c r="B132" s="95" t="s">
        <v>79</v>
      </c>
      <c r="C132" s="97">
        <v>425000</v>
      </c>
      <c r="D132" s="97">
        <v>308963</v>
      </c>
      <c r="E132" s="94">
        <f t="shared" si="1"/>
        <v>72.697176470588232</v>
      </c>
    </row>
    <row r="133" spans="1:5" x14ac:dyDescent="0.3">
      <c r="A133" s="55" t="s">
        <v>736</v>
      </c>
      <c r="B133" s="56" t="s">
        <v>737</v>
      </c>
      <c r="C133" s="83">
        <f>C134</f>
        <v>2600000</v>
      </c>
      <c r="D133" s="83">
        <f>D134</f>
        <v>0</v>
      </c>
      <c r="E133" s="93">
        <f t="shared" si="1"/>
        <v>0</v>
      </c>
    </row>
    <row r="134" spans="1:5" x14ac:dyDescent="0.3">
      <c r="A134" s="104" t="s">
        <v>736</v>
      </c>
      <c r="B134" s="95" t="s">
        <v>737</v>
      </c>
      <c r="C134" s="97">
        <v>2600000</v>
      </c>
      <c r="D134" s="97">
        <v>0</v>
      </c>
      <c r="E134" s="94">
        <f t="shared" si="1"/>
        <v>0</v>
      </c>
    </row>
    <row r="135" spans="1:5" ht="56.25" x14ac:dyDescent="0.3">
      <c r="A135" s="55" t="s">
        <v>738</v>
      </c>
      <c r="B135" s="56" t="s">
        <v>80</v>
      </c>
      <c r="C135" s="83">
        <f>C136</f>
        <v>8218500</v>
      </c>
      <c r="D135" s="83">
        <f>D136</f>
        <v>5407698.6299999999</v>
      </c>
      <c r="E135" s="93">
        <f t="shared" si="1"/>
        <v>65.799095090344949</v>
      </c>
    </row>
    <row r="136" spans="1:5" ht="56.25" x14ac:dyDescent="0.3">
      <c r="A136" s="104" t="s">
        <v>738</v>
      </c>
      <c r="B136" s="95" t="s">
        <v>80</v>
      </c>
      <c r="C136" s="97">
        <v>8218500</v>
      </c>
      <c r="D136" s="97">
        <v>5407698.6299999999</v>
      </c>
      <c r="E136" s="94">
        <f t="shared" si="1"/>
        <v>65.799095090344949</v>
      </c>
    </row>
    <row r="137" spans="1:5" x14ac:dyDescent="0.3">
      <c r="A137" s="55" t="s">
        <v>739</v>
      </c>
      <c r="B137" s="56" t="s">
        <v>325</v>
      </c>
      <c r="C137" s="83">
        <f>C138</f>
        <v>300000</v>
      </c>
      <c r="D137" s="83">
        <f>D138</f>
        <v>300000</v>
      </c>
      <c r="E137" s="93">
        <f t="shared" si="1"/>
        <v>100</v>
      </c>
    </row>
    <row r="138" spans="1:5" s="86" customFormat="1" x14ac:dyDescent="0.3">
      <c r="A138" s="104" t="s">
        <v>739</v>
      </c>
      <c r="B138" s="95" t="s">
        <v>325</v>
      </c>
      <c r="C138" s="97">
        <v>300000</v>
      </c>
      <c r="D138" s="97">
        <v>300000</v>
      </c>
      <c r="E138" s="94">
        <f t="shared" si="1"/>
        <v>100</v>
      </c>
    </row>
    <row r="139" spans="1:5" x14ac:dyDescent="0.3">
      <c r="A139" s="55" t="s">
        <v>740</v>
      </c>
      <c r="B139" s="56" t="s">
        <v>81</v>
      </c>
      <c r="C139" s="83">
        <f>C140+C142+C144+C146+C148+C150</f>
        <v>24371357.350000001</v>
      </c>
      <c r="D139" s="83">
        <f>D140+D142+D144+D146+D148+D150</f>
        <v>17497636.109999999</v>
      </c>
      <c r="E139" s="93">
        <f t="shared" ref="E139:E202" si="2">D139*100/C139</f>
        <v>71.795903111650034</v>
      </c>
    </row>
    <row r="140" spans="1:5" s="86" customFormat="1" x14ac:dyDescent="0.3">
      <c r="A140" s="55" t="s">
        <v>741</v>
      </c>
      <c r="B140" s="56" t="s">
        <v>83</v>
      </c>
      <c r="C140" s="83">
        <f>C141</f>
        <v>500000</v>
      </c>
      <c r="D140" s="83">
        <f>D141</f>
        <v>500000</v>
      </c>
      <c r="E140" s="93">
        <f t="shared" si="2"/>
        <v>100</v>
      </c>
    </row>
    <row r="141" spans="1:5" x14ac:dyDescent="0.3">
      <c r="A141" s="104" t="s">
        <v>741</v>
      </c>
      <c r="B141" s="95" t="s">
        <v>83</v>
      </c>
      <c r="C141" s="97">
        <v>500000</v>
      </c>
      <c r="D141" s="97">
        <v>500000</v>
      </c>
      <c r="E141" s="94">
        <f t="shared" si="2"/>
        <v>100</v>
      </c>
    </row>
    <row r="142" spans="1:5" ht="56.25" x14ac:dyDescent="0.3">
      <c r="A142" s="55" t="s">
        <v>742</v>
      </c>
      <c r="B142" s="56" t="s">
        <v>82</v>
      </c>
      <c r="C142" s="83">
        <f>C143</f>
        <v>1006274.1</v>
      </c>
      <c r="D142" s="83">
        <f>D143</f>
        <v>503136.9</v>
      </c>
      <c r="E142" s="93">
        <f t="shared" si="2"/>
        <v>49.999985093524721</v>
      </c>
    </row>
    <row r="143" spans="1:5" ht="56.25" x14ac:dyDescent="0.3">
      <c r="A143" s="104" t="s">
        <v>742</v>
      </c>
      <c r="B143" s="95" t="s">
        <v>82</v>
      </c>
      <c r="C143" s="97">
        <v>1006274.1</v>
      </c>
      <c r="D143" s="97">
        <v>503136.9</v>
      </c>
      <c r="E143" s="94">
        <f t="shared" si="2"/>
        <v>49.999985093524721</v>
      </c>
    </row>
    <row r="144" spans="1:5" ht="37.5" x14ac:dyDescent="0.3">
      <c r="A144" s="55" t="s">
        <v>743</v>
      </c>
      <c r="B144" s="56" t="s">
        <v>72</v>
      </c>
      <c r="C144" s="83">
        <f>C145</f>
        <v>18115206.210000001</v>
      </c>
      <c r="D144" s="83">
        <f>D145</f>
        <v>14251086.17</v>
      </c>
      <c r="E144" s="93">
        <f t="shared" si="2"/>
        <v>78.669190981293269</v>
      </c>
    </row>
    <row r="145" spans="1:5" ht="37.5" x14ac:dyDescent="0.3">
      <c r="A145" s="104" t="s">
        <v>743</v>
      </c>
      <c r="B145" s="95" t="s">
        <v>72</v>
      </c>
      <c r="C145" s="97">
        <v>18115206.210000001</v>
      </c>
      <c r="D145" s="97">
        <v>14251086.17</v>
      </c>
      <c r="E145" s="94">
        <f t="shared" si="2"/>
        <v>78.669190981293269</v>
      </c>
    </row>
    <row r="146" spans="1:5" ht="37.5" x14ac:dyDescent="0.3">
      <c r="A146" s="55" t="s">
        <v>744</v>
      </c>
      <c r="B146" s="56" t="s">
        <v>718</v>
      </c>
      <c r="C146" s="83">
        <f>C147</f>
        <v>4074660</v>
      </c>
      <c r="D146" s="83">
        <f>D147</f>
        <v>1568196</v>
      </c>
      <c r="E146" s="93">
        <f t="shared" si="2"/>
        <v>38.486548570923709</v>
      </c>
    </row>
    <row r="147" spans="1:5" ht="37.5" x14ac:dyDescent="0.3">
      <c r="A147" s="104" t="s">
        <v>744</v>
      </c>
      <c r="B147" s="95" t="s">
        <v>718</v>
      </c>
      <c r="C147" s="97">
        <v>4074660</v>
      </c>
      <c r="D147" s="97">
        <v>1568196</v>
      </c>
      <c r="E147" s="94">
        <f t="shared" si="2"/>
        <v>38.486548570923709</v>
      </c>
    </row>
    <row r="148" spans="1:5" ht="37.5" x14ac:dyDescent="0.3">
      <c r="A148" s="55" t="s">
        <v>745</v>
      </c>
      <c r="B148" s="56" t="s">
        <v>714</v>
      </c>
      <c r="C148" s="83">
        <f>C149</f>
        <v>8550.0400000000009</v>
      </c>
      <c r="D148" s="83">
        <f>D149</f>
        <v>8550.0400000000009</v>
      </c>
      <c r="E148" s="93">
        <f t="shared" si="2"/>
        <v>100</v>
      </c>
    </row>
    <row r="149" spans="1:5" ht="37.5" x14ac:dyDescent="0.3">
      <c r="A149" s="104" t="s">
        <v>745</v>
      </c>
      <c r="B149" s="95" t="s">
        <v>714</v>
      </c>
      <c r="C149" s="97">
        <v>8550.0400000000009</v>
      </c>
      <c r="D149" s="97">
        <v>8550.0400000000009</v>
      </c>
      <c r="E149" s="94">
        <f t="shared" si="2"/>
        <v>100</v>
      </c>
    </row>
    <row r="150" spans="1:5" ht="37.5" x14ac:dyDescent="0.3">
      <c r="A150" s="55" t="s">
        <v>746</v>
      </c>
      <c r="B150" s="56" t="s">
        <v>290</v>
      </c>
      <c r="C150" s="83">
        <f>C151</f>
        <v>666667</v>
      </c>
      <c r="D150" s="83">
        <f>D151</f>
        <v>666667</v>
      </c>
      <c r="E150" s="93">
        <f t="shared" si="2"/>
        <v>100</v>
      </c>
    </row>
    <row r="151" spans="1:5" ht="37.5" x14ac:dyDescent="0.3">
      <c r="A151" s="104" t="s">
        <v>746</v>
      </c>
      <c r="B151" s="95" t="s">
        <v>290</v>
      </c>
      <c r="C151" s="97">
        <v>666667</v>
      </c>
      <c r="D151" s="97">
        <v>666667</v>
      </c>
      <c r="E151" s="94">
        <f t="shared" si="2"/>
        <v>100</v>
      </c>
    </row>
    <row r="152" spans="1:5" ht="37.5" x14ac:dyDescent="0.3">
      <c r="A152" s="55" t="s">
        <v>747</v>
      </c>
      <c r="B152" s="56" t="s">
        <v>84</v>
      </c>
      <c r="C152" s="83">
        <f>C153+C155+C157</f>
        <v>1500150</v>
      </c>
      <c r="D152" s="83">
        <f>D153+D155+D157</f>
        <v>1238596.8</v>
      </c>
      <c r="E152" s="93">
        <f t="shared" si="2"/>
        <v>82.564863513648632</v>
      </c>
    </row>
    <row r="153" spans="1:5" x14ac:dyDescent="0.3">
      <c r="A153" s="55" t="s">
        <v>748</v>
      </c>
      <c r="B153" s="56" t="s">
        <v>326</v>
      </c>
      <c r="C153" s="83">
        <f>C154</f>
        <v>200000</v>
      </c>
      <c r="D153" s="83">
        <f>D154</f>
        <v>0</v>
      </c>
      <c r="E153" s="93">
        <f t="shared" si="2"/>
        <v>0</v>
      </c>
    </row>
    <row r="154" spans="1:5" x14ac:dyDescent="0.3">
      <c r="A154" s="104" t="s">
        <v>748</v>
      </c>
      <c r="B154" s="95" t="s">
        <v>326</v>
      </c>
      <c r="C154" s="97">
        <v>200000</v>
      </c>
      <c r="D154" s="97">
        <v>0</v>
      </c>
      <c r="E154" s="94">
        <f t="shared" si="2"/>
        <v>0</v>
      </c>
    </row>
    <row r="155" spans="1:5" x14ac:dyDescent="0.3">
      <c r="A155" s="55" t="s">
        <v>749</v>
      </c>
      <c r="B155" s="56" t="s">
        <v>291</v>
      </c>
      <c r="C155" s="83">
        <f>C156</f>
        <v>1143500</v>
      </c>
      <c r="D155" s="83">
        <f>D156</f>
        <v>1143500</v>
      </c>
      <c r="E155" s="93">
        <f t="shared" si="2"/>
        <v>100</v>
      </c>
    </row>
    <row r="156" spans="1:5" x14ac:dyDescent="0.3">
      <c r="A156" s="104" t="s">
        <v>749</v>
      </c>
      <c r="B156" s="95" t="s">
        <v>291</v>
      </c>
      <c r="C156" s="97">
        <v>1143500</v>
      </c>
      <c r="D156" s="97">
        <v>1143500</v>
      </c>
      <c r="E156" s="94">
        <f t="shared" si="2"/>
        <v>100</v>
      </c>
    </row>
    <row r="157" spans="1:5" ht="37.5" x14ac:dyDescent="0.3">
      <c r="A157" s="55" t="s">
        <v>750</v>
      </c>
      <c r="B157" s="56" t="s">
        <v>85</v>
      </c>
      <c r="C157" s="83">
        <f>C158</f>
        <v>156650</v>
      </c>
      <c r="D157" s="83">
        <f>D158</f>
        <v>95096.8</v>
      </c>
      <c r="E157" s="93">
        <f t="shared" si="2"/>
        <v>60.706543249281836</v>
      </c>
    </row>
    <row r="158" spans="1:5" s="86" customFormat="1" ht="37.5" outlineLevel="1" x14ac:dyDescent="0.3">
      <c r="A158" s="104" t="s">
        <v>750</v>
      </c>
      <c r="B158" s="95" t="s">
        <v>85</v>
      </c>
      <c r="C158" s="97">
        <v>156650</v>
      </c>
      <c r="D158" s="97">
        <v>95096.8</v>
      </c>
      <c r="E158" s="94">
        <f t="shared" si="2"/>
        <v>60.706543249281836</v>
      </c>
    </row>
    <row r="159" spans="1:5" s="86" customFormat="1" ht="37.5" outlineLevel="2" x14ac:dyDescent="0.3">
      <c r="A159" s="55" t="s">
        <v>751</v>
      </c>
      <c r="B159" s="56" t="s">
        <v>86</v>
      </c>
      <c r="C159" s="83">
        <f>C160</f>
        <v>18350665</v>
      </c>
      <c r="D159" s="83">
        <f>D160</f>
        <v>11701179.539999999</v>
      </c>
      <c r="E159" s="93">
        <f t="shared" si="2"/>
        <v>63.764335188942745</v>
      </c>
    </row>
    <row r="160" spans="1:5" ht="37.5" outlineLevel="3" x14ac:dyDescent="0.3">
      <c r="A160" s="55" t="s">
        <v>752</v>
      </c>
      <c r="B160" s="56" t="s">
        <v>87</v>
      </c>
      <c r="C160" s="83">
        <f>C161</f>
        <v>18350665</v>
      </c>
      <c r="D160" s="83">
        <f>D161</f>
        <v>11701179.539999999</v>
      </c>
      <c r="E160" s="93">
        <f t="shared" si="2"/>
        <v>63.764335188942745</v>
      </c>
    </row>
    <row r="161" spans="1:5" x14ac:dyDescent="0.3">
      <c r="A161" s="104" t="s">
        <v>752</v>
      </c>
      <c r="B161" s="95" t="s">
        <v>87</v>
      </c>
      <c r="C161" s="97">
        <v>18350665</v>
      </c>
      <c r="D161" s="97">
        <v>11701179.539999999</v>
      </c>
      <c r="E161" s="94">
        <f t="shared" si="2"/>
        <v>63.764335188942745</v>
      </c>
    </row>
    <row r="162" spans="1:5" ht="37.5" x14ac:dyDescent="0.3">
      <c r="A162" s="55" t="s">
        <v>753</v>
      </c>
      <c r="B162" s="56" t="s">
        <v>88</v>
      </c>
      <c r="C162" s="83">
        <f>C163+C168+C181+C188+C205+C208+C213</f>
        <v>110505597.36</v>
      </c>
      <c r="D162" s="83">
        <f>D163+D168+D181+D188+D205+D208+D213</f>
        <v>72412694.569999993</v>
      </c>
      <c r="E162" s="93">
        <f t="shared" si="2"/>
        <v>65.528530952235187</v>
      </c>
    </row>
    <row r="163" spans="1:5" ht="37.5" x14ac:dyDescent="0.3">
      <c r="A163" s="55" t="s">
        <v>754</v>
      </c>
      <c r="B163" s="56" t="s">
        <v>89</v>
      </c>
      <c r="C163" s="83">
        <f>C164+C166</f>
        <v>14272200</v>
      </c>
      <c r="D163" s="83">
        <f>D164+D166</f>
        <v>11985232.08</v>
      </c>
      <c r="E163" s="93">
        <f t="shared" si="2"/>
        <v>83.976065918358771</v>
      </c>
    </row>
    <row r="164" spans="1:5" x14ac:dyDescent="0.3">
      <c r="A164" s="55" t="s">
        <v>755</v>
      </c>
      <c r="B164" s="56" t="s">
        <v>90</v>
      </c>
      <c r="C164" s="83">
        <f>C165</f>
        <v>12320155.74</v>
      </c>
      <c r="D164" s="83">
        <f>D165</f>
        <v>10253825</v>
      </c>
      <c r="E164" s="93">
        <f t="shared" si="2"/>
        <v>83.22804692077699</v>
      </c>
    </row>
    <row r="165" spans="1:5" x14ac:dyDescent="0.3">
      <c r="A165" s="104" t="s">
        <v>755</v>
      </c>
      <c r="B165" s="95" t="s">
        <v>90</v>
      </c>
      <c r="C165" s="97">
        <v>12320155.74</v>
      </c>
      <c r="D165" s="97">
        <v>10253825</v>
      </c>
      <c r="E165" s="94">
        <f t="shared" si="2"/>
        <v>83.22804692077699</v>
      </c>
    </row>
    <row r="166" spans="1:5" ht="37.5" x14ac:dyDescent="0.3">
      <c r="A166" s="55" t="s">
        <v>756</v>
      </c>
      <c r="B166" s="56" t="s">
        <v>757</v>
      </c>
      <c r="C166" s="83">
        <f>C167</f>
        <v>1952044.26</v>
      </c>
      <c r="D166" s="83">
        <f>D167</f>
        <v>1731407.08</v>
      </c>
      <c r="E166" s="93">
        <f t="shared" si="2"/>
        <v>88.697122062181109</v>
      </c>
    </row>
    <row r="167" spans="1:5" ht="37.5" x14ac:dyDescent="0.3">
      <c r="A167" s="104" t="s">
        <v>756</v>
      </c>
      <c r="B167" s="95" t="s">
        <v>757</v>
      </c>
      <c r="C167" s="97">
        <v>1952044.26</v>
      </c>
      <c r="D167" s="97">
        <v>1731407.08</v>
      </c>
      <c r="E167" s="94">
        <f t="shared" si="2"/>
        <v>88.697122062181109</v>
      </c>
    </row>
    <row r="168" spans="1:5" x14ac:dyDescent="0.3">
      <c r="A168" s="55" t="s">
        <v>758</v>
      </c>
      <c r="B168" s="56" t="s">
        <v>91</v>
      </c>
      <c r="C168" s="83">
        <f>C169+C171+C173+C175+C177+C179</f>
        <v>19000607.209999997</v>
      </c>
      <c r="D168" s="83">
        <f>D169+D171+D173+D175+D177+D179</f>
        <v>14982363.74</v>
      </c>
      <c r="E168" s="93">
        <f t="shared" si="2"/>
        <v>78.852026013751811</v>
      </c>
    </row>
    <row r="169" spans="1:5" x14ac:dyDescent="0.3">
      <c r="A169" s="55" t="s">
        <v>759</v>
      </c>
      <c r="B169" s="56" t="s">
        <v>92</v>
      </c>
      <c r="C169" s="83">
        <f>C170</f>
        <v>281094.55</v>
      </c>
      <c r="D169" s="83">
        <f>D170</f>
        <v>151218.99</v>
      </c>
      <c r="E169" s="93">
        <f t="shared" si="2"/>
        <v>53.796485915504235</v>
      </c>
    </row>
    <row r="170" spans="1:5" x14ac:dyDescent="0.3">
      <c r="A170" s="104" t="s">
        <v>759</v>
      </c>
      <c r="B170" s="95" t="s">
        <v>92</v>
      </c>
      <c r="C170" s="97">
        <v>281094.55</v>
      </c>
      <c r="D170" s="97">
        <v>151218.99</v>
      </c>
      <c r="E170" s="94">
        <f t="shared" si="2"/>
        <v>53.796485915504235</v>
      </c>
    </row>
    <row r="171" spans="1:5" x14ac:dyDescent="0.3">
      <c r="A171" s="55" t="s">
        <v>760</v>
      </c>
      <c r="B171" s="56" t="s">
        <v>93</v>
      </c>
      <c r="C171" s="83">
        <f>C172</f>
        <v>7420</v>
      </c>
      <c r="D171" s="83">
        <f>D172</f>
        <v>7413.51</v>
      </c>
      <c r="E171" s="93">
        <f t="shared" si="2"/>
        <v>99.912533692722377</v>
      </c>
    </row>
    <row r="172" spans="1:5" x14ac:dyDescent="0.3">
      <c r="A172" s="104" t="s">
        <v>760</v>
      </c>
      <c r="B172" s="95" t="s">
        <v>93</v>
      </c>
      <c r="C172" s="97">
        <v>7420</v>
      </c>
      <c r="D172" s="97">
        <v>7413.51</v>
      </c>
      <c r="E172" s="94">
        <f t="shared" si="2"/>
        <v>99.912533692722377</v>
      </c>
    </row>
    <row r="173" spans="1:5" ht="37.5" x14ac:dyDescent="0.3">
      <c r="A173" s="55" t="s">
        <v>761</v>
      </c>
      <c r="B173" s="56" t="s">
        <v>292</v>
      </c>
      <c r="C173" s="83">
        <f>C174</f>
        <v>5000</v>
      </c>
      <c r="D173" s="83">
        <f>D174</f>
        <v>0</v>
      </c>
      <c r="E173" s="93">
        <f t="shared" si="2"/>
        <v>0</v>
      </c>
    </row>
    <row r="174" spans="1:5" ht="37.5" x14ac:dyDescent="0.3">
      <c r="A174" s="104" t="s">
        <v>761</v>
      </c>
      <c r="B174" s="95" t="s">
        <v>292</v>
      </c>
      <c r="C174" s="97">
        <v>5000</v>
      </c>
      <c r="D174" s="97">
        <v>0</v>
      </c>
      <c r="E174" s="94">
        <f t="shared" si="2"/>
        <v>0</v>
      </c>
    </row>
    <row r="175" spans="1:5" x14ac:dyDescent="0.3">
      <c r="A175" s="55" t="s">
        <v>762</v>
      </c>
      <c r="B175" s="56" t="s">
        <v>94</v>
      </c>
      <c r="C175" s="83">
        <f>C176</f>
        <v>12320696.939999999</v>
      </c>
      <c r="D175" s="83">
        <f>D176</f>
        <v>10029796.439999999</v>
      </c>
      <c r="E175" s="93">
        <f t="shared" si="2"/>
        <v>81.406080263508215</v>
      </c>
    </row>
    <row r="176" spans="1:5" x14ac:dyDescent="0.3">
      <c r="A176" s="104" t="s">
        <v>762</v>
      </c>
      <c r="B176" s="95" t="s">
        <v>94</v>
      </c>
      <c r="C176" s="97">
        <v>12320696.939999999</v>
      </c>
      <c r="D176" s="97">
        <v>10029796.439999999</v>
      </c>
      <c r="E176" s="94">
        <f t="shared" si="2"/>
        <v>81.406080263508215</v>
      </c>
    </row>
    <row r="177" spans="1:5" ht="37.5" x14ac:dyDescent="0.3">
      <c r="A177" s="55" t="s">
        <v>763</v>
      </c>
      <c r="B177" s="56" t="s">
        <v>764</v>
      </c>
      <c r="C177" s="83">
        <f>C178</f>
        <v>6381406.1600000001</v>
      </c>
      <c r="D177" s="83">
        <f>D178</f>
        <v>4788945.24</v>
      </c>
      <c r="E177" s="93">
        <f t="shared" si="2"/>
        <v>75.045297539876387</v>
      </c>
    </row>
    <row r="178" spans="1:5" ht="37.5" x14ac:dyDescent="0.3">
      <c r="A178" s="104" t="s">
        <v>763</v>
      </c>
      <c r="B178" s="95" t="s">
        <v>764</v>
      </c>
      <c r="C178" s="97">
        <v>6381406.1600000001</v>
      </c>
      <c r="D178" s="97">
        <v>4788945.24</v>
      </c>
      <c r="E178" s="94">
        <f t="shared" si="2"/>
        <v>75.045297539876387</v>
      </c>
    </row>
    <row r="179" spans="1:5" ht="37.5" x14ac:dyDescent="0.3">
      <c r="A179" s="55" t="s">
        <v>765</v>
      </c>
      <c r="B179" s="56" t="s">
        <v>714</v>
      </c>
      <c r="C179" s="83">
        <f>C180</f>
        <v>4989.5600000000004</v>
      </c>
      <c r="D179" s="83">
        <f>D180</f>
        <v>4989.5600000000004</v>
      </c>
      <c r="E179" s="93">
        <f t="shared" si="2"/>
        <v>100</v>
      </c>
    </row>
    <row r="180" spans="1:5" ht="37.5" x14ac:dyDescent="0.3">
      <c r="A180" s="104" t="s">
        <v>765</v>
      </c>
      <c r="B180" s="95" t="s">
        <v>714</v>
      </c>
      <c r="C180" s="97">
        <v>4989.5600000000004</v>
      </c>
      <c r="D180" s="97">
        <v>4989.5600000000004</v>
      </c>
      <c r="E180" s="94">
        <f t="shared" si="2"/>
        <v>100</v>
      </c>
    </row>
    <row r="181" spans="1:5" x14ac:dyDescent="0.3">
      <c r="A181" s="55" t="s">
        <v>766</v>
      </c>
      <c r="B181" s="56" t="s">
        <v>95</v>
      </c>
      <c r="C181" s="83">
        <f>C182+C184+C186</f>
        <v>2792685.5100000002</v>
      </c>
      <c r="D181" s="83">
        <f>D182+D184+D186</f>
        <v>2503603.3400000003</v>
      </c>
      <c r="E181" s="93">
        <f t="shared" si="2"/>
        <v>89.648595627224779</v>
      </c>
    </row>
    <row r="182" spans="1:5" x14ac:dyDescent="0.3">
      <c r="A182" s="55" t="s">
        <v>767</v>
      </c>
      <c r="B182" s="56" t="s">
        <v>94</v>
      </c>
      <c r="C182" s="83">
        <f>C183</f>
        <v>1354299.24</v>
      </c>
      <c r="D182" s="83">
        <f>D183</f>
        <v>1223990.8400000001</v>
      </c>
      <c r="E182" s="93">
        <f t="shared" si="2"/>
        <v>90.378167826484216</v>
      </c>
    </row>
    <row r="183" spans="1:5" x14ac:dyDescent="0.3">
      <c r="A183" s="104" t="s">
        <v>767</v>
      </c>
      <c r="B183" s="95" t="s">
        <v>94</v>
      </c>
      <c r="C183" s="97">
        <v>1354299.24</v>
      </c>
      <c r="D183" s="97">
        <v>1223990.8400000001</v>
      </c>
      <c r="E183" s="94">
        <f t="shared" si="2"/>
        <v>90.378167826484216</v>
      </c>
    </row>
    <row r="184" spans="1:5" ht="37.5" x14ac:dyDescent="0.3">
      <c r="A184" s="55" t="s">
        <v>768</v>
      </c>
      <c r="B184" s="56" t="s">
        <v>764</v>
      </c>
      <c r="C184" s="83">
        <f>C185</f>
        <v>1438077.87</v>
      </c>
      <c r="D184" s="83">
        <f>D185</f>
        <v>1279304.1000000001</v>
      </c>
      <c r="E184" s="93">
        <f t="shared" si="2"/>
        <v>88.959306494299923</v>
      </c>
    </row>
    <row r="185" spans="1:5" ht="37.5" x14ac:dyDescent="0.3">
      <c r="A185" s="104" t="s">
        <v>768</v>
      </c>
      <c r="B185" s="95" t="s">
        <v>764</v>
      </c>
      <c r="C185" s="97">
        <v>1438077.87</v>
      </c>
      <c r="D185" s="97">
        <v>1279304.1000000001</v>
      </c>
      <c r="E185" s="94">
        <f t="shared" si="2"/>
        <v>88.959306494299923</v>
      </c>
    </row>
    <row r="186" spans="1:5" ht="37.5" outlineLevel="2" x14ac:dyDescent="0.3">
      <c r="A186" s="55" t="s">
        <v>769</v>
      </c>
      <c r="B186" s="56" t="s">
        <v>714</v>
      </c>
      <c r="C186" s="83">
        <f>C187</f>
        <v>308.39999999999998</v>
      </c>
      <c r="D186" s="83">
        <f>D187</f>
        <v>308.39999999999998</v>
      </c>
      <c r="E186" s="93">
        <f t="shared" si="2"/>
        <v>100</v>
      </c>
    </row>
    <row r="187" spans="1:5" ht="37.5" outlineLevel="3" x14ac:dyDescent="0.3">
      <c r="A187" s="104" t="s">
        <v>769</v>
      </c>
      <c r="B187" s="95" t="s">
        <v>714</v>
      </c>
      <c r="C187" s="97">
        <v>308.39999999999998</v>
      </c>
      <c r="D187" s="97">
        <v>308.39999999999998</v>
      </c>
      <c r="E187" s="94">
        <f t="shared" si="2"/>
        <v>100</v>
      </c>
    </row>
    <row r="188" spans="1:5" ht="37.5" x14ac:dyDescent="0.3">
      <c r="A188" s="55" t="s">
        <v>770</v>
      </c>
      <c r="B188" s="56" t="s">
        <v>96</v>
      </c>
      <c r="C188" s="83">
        <f>C189+C191+C193+C195+C197+C199+C201+C203</f>
        <v>36232024.43</v>
      </c>
      <c r="D188" s="83">
        <f>D189+D191+D193+D195+D197+D199+D201+D203</f>
        <v>22423286.349999998</v>
      </c>
      <c r="E188" s="93">
        <f t="shared" si="2"/>
        <v>61.88803055518364</v>
      </c>
    </row>
    <row r="189" spans="1:5" ht="37.5" x14ac:dyDescent="0.3">
      <c r="A189" s="55" t="s">
        <v>771</v>
      </c>
      <c r="B189" s="56" t="s">
        <v>714</v>
      </c>
      <c r="C189" s="83">
        <f>C190</f>
        <v>31825.919999999998</v>
      </c>
      <c r="D189" s="83">
        <f>D190</f>
        <v>31825.919999999998</v>
      </c>
      <c r="E189" s="93">
        <f t="shared" si="2"/>
        <v>100</v>
      </c>
    </row>
    <row r="190" spans="1:5" ht="37.5" x14ac:dyDescent="0.3">
      <c r="A190" s="104" t="s">
        <v>771</v>
      </c>
      <c r="B190" s="95" t="s">
        <v>714</v>
      </c>
      <c r="C190" s="97">
        <v>31825.919999999998</v>
      </c>
      <c r="D190" s="97">
        <v>31825.919999999998</v>
      </c>
      <c r="E190" s="94">
        <f t="shared" si="2"/>
        <v>100</v>
      </c>
    </row>
    <row r="191" spans="1:5" x14ac:dyDescent="0.3">
      <c r="A191" s="55" t="s">
        <v>772</v>
      </c>
      <c r="B191" s="56" t="s">
        <v>97</v>
      </c>
      <c r="C191" s="83">
        <f>C192</f>
        <v>20199827.629999999</v>
      </c>
      <c r="D191" s="83">
        <f>D192</f>
        <v>13804488.08</v>
      </c>
      <c r="E191" s="93">
        <f t="shared" si="2"/>
        <v>68.339633054581668</v>
      </c>
    </row>
    <row r="192" spans="1:5" x14ac:dyDescent="0.3">
      <c r="A192" s="104" t="s">
        <v>772</v>
      </c>
      <c r="B192" s="95" t="s">
        <v>97</v>
      </c>
      <c r="C192" s="97">
        <v>20199827.629999999</v>
      </c>
      <c r="D192" s="97">
        <v>13804488.08</v>
      </c>
      <c r="E192" s="94">
        <f t="shared" si="2"/>
        <v>68.339633054581668</v>
      </c>
    </row>
    <row r="193" spans="1:5" ht="37.5" x14ac:dyDescent="0.3">
      <c r="A193" s="55" t="s">
        <v>773</v>
      </c>
      <c r="B193" s="56" t="s">
        <v>764</v>
      </c>
      <c r="C193" s="83">
        <f>C194</f>
        <v>7030602.8799999999</v>
      </c>
      <c r="D193" s="83">
        <f>D194</f>
        <v>5489917.1399999997</v>
      </c>
      <c r="E193" s="93">
        <f t="shared" si="2"/>
        <v>78.086008180282832</v>
      </c>
    </row>
    <row r="194" spans="1:5" ht="37.5" x14ac:dyDescent="0.3">
      <c r="A194" s="104" t="s">
        <v>773</v>
      </c>
      <c r="B194" s="95" t="s">
        <v>764</v>
      </c>
      <c r="C194" s="97">
        <v>7030602.8799999999</v>
      </c>
      <c r="D194" s="97">
        <v>5489917.1399999997</v>
      </c>
      <c r="E194" s="94">
        <f t="shared" si="2"/>
        <v>78.086008180282832</v>
      </c>
    </row>
    <row r="195" spans="1:5" x14ac:dyDescent="0.3">
      <c r="A195" s="55" t="s">
        <v>774</v>
      </c>
      <c r="B195" s="56" t="s">
        <v>98</v>
      </c>
      <c r="C195" s="83">
        <f>C196</f>
        <v>730000</v>
      </c>
      <c r="D195" s="83">
        <f>D196</f>
        <v>588785</v>
      </c>
      <c r="E195" s="93">
        <f t="shared" si="2"/>
        <v>80.655479452054792</v>
      </c>
    </row>
    <row r="196" spans="1:5" x14ac:dyDescent="0.3">
      <c r="A196" s="104" t="s">
        <v>774</v>
      </c>
      <c r="B196" s="95" t="s">
        <v>98</v>
      </c>
      <c r="C196" s="97">
        <v>730000</v>
      </c>
      <c r="D196" s="97">
        <v>588785</v>
      </c>
      <c r="E196" s="94">
        <f t="shared" si="2"/>
        <v>80.655479452054792</v>
      </c>
    </row>
    <row r="197" spans="1:5" ht="56.25" x14ac:dyDescent="0.3">
      <c r="A197" s="55" t="s">
        <v>775</v>
      </c>
      <c r="B197" s="56" t="s">
        <v>776</v>
      </c>
      <c r="C197" s="83">
        <f>C198</f>
        <v>1165437</v>
      </c>
      <c r="D197" s="83">
        <f>D198</f>
        <v>1146817.6299999999</v>
      </c>
      <c r="E197" s="93">
        <f t="shared" si="2"/>
        <v>98.402370098083367</v>
      </c>
    </row>
    <row r="198" spans="1:5" ht="56.25" x14ac:dyDescent="0.3">
      <c r="A198" s="104" t="s">
        <v>775</v>
      </c>
      <c r="B198" s="95" t="s">
        <v>776</v>
      </c>
      <c r="C198" s="97">
        <v>1165437</v>
      </c>
      <c r="D198" s="97">
        <v>1146817.6299999999</v>
      </c>
      <c r="E198" s="94">
        <f t="shared" si="2"/>
        <v>98.402370098083367</v>
      </c>
    </row>
    <row r="199" spans="1:5" ht="37.5" x14ac:dyDescent="0.3">
      <c r="A199" s="55" t="s">
        <v>777</v>
      </c>
      <c r="B199" s="56" t="s">
        <v>327</v>
      </c>
      <c r="C199" s="83">
        <f>C200</f>
        <v>54340</v>
      </c>
      <c r="D199" s="83">
        <f>D200</f>
        <v>54337.5</v>
      </c>
      <c r="E199" s="93">
        <f t="shared" si="2"/>
        <v>99.995399337504594</v>
      </c>
    </row>
    <row r="200" spans="1:5" ht="37.5" x14ac:dyDescent="0.3">
      <c r="A200" s="104" t="s">
        <v>777</v>
      </c>
      <c r="B200" s="95" t="s">
        <v>327</v>
      </c>
      <c r="C200" s="97">
        <v>54340</v>
      </c>
      <c r="D200" s="97">
        <v>54337.5</v>
      </c>
      <c r="E200" s="94">
        <f t="shared" si="2"/>
        <v>99.995399337504594</v>
      </c>
    </row>
    <row r="201" spans="1:5" ht="37.5" x14ac:dyDescent="0.3">
      <c r="A201" s="55" t="s">
        <v>778</v>
      </c>
      <c r="B201" s="56" t="s">
        <v>293</v>
      </c>
      <c r="C201" s="83">
        <f>C202</f>
        <v>333667</v>
      </c>
      <c r="D201" s="83">
        <f>D202</f>
        <v>333667</v>
      </c>
      <c r="E201" s="93">
        <f t="shared" si="2"/>
        <v>100</v>
      </c>
    </row>
    <row r="202" spans="1:5" ht="37.5" x14ac:dyDescent="0.3">
      <c r="A202" s="104" t="s">
        <v>778</v>
      </c>
      <c r="B202" s="95" t="s">
        <v>293</v>
      </c>
      <c r="C202" s="97">
        <v>333667</v>
      </c>
      <c r="D202" s="97">
        <v>333667</v>
      </c>
      <c r="E202" s="94">
        <f t="shared" si="2"/>
        <v>100</v>
      </c>
    </row>
    <row r="203" spans="1:5" x14ac:dyDescent="0.3">
      <c r="A203" s="55" t="s">
        <v>779</v>
      </c>
      <c r="B203" s="56" t="s">
        <v>294</v>
      </c>
      <c r="C203" s="83">
        <f>C204</f>
        <v>6686324</v>
      </c>
      <c r="D203" s="83">
        <f>D204</f>
        <v>973448.08</v>
      </c>
      <c r="E203" s="93">
        <f t="shared" ref="E203:E266" si="3">D203*100/C203</f>
        <v>14.558793142539907</v>
      </c>
    </row>
    <row r="204" spans="1:5" x14ac:dyDescent="0.3">
      <c r="A204" s="104" t="s">
        <v>779</v>
      </c>
      <c r="B204" s="95" t="s">
        <v>294</v>
      </c>
      <c r="C204" s="97">
        <v>6686324</v>
      </c>
      <c r="D204" s="97">
        <v>973448.08</v>
      </c>
      <c r="E204" s="94">
        <f t="shared" si="3"/>
        <v>14.558793142539907</v>
      </c>
    </row>
    <row r="205" spans="1:5" x14ac:dyDescent="0.3">
      <c r="A205" s="55" t="s">
        <v>780</v>
      </c>
      <c r="B205" s="56" t="s">
        <v>99</v>
      </c>
      <c r="C205" s="83">
        <f>C206</f>
        <v>5001272</v>
      </c>
      <c r="D205" s="83">
        <f>D206</f>
        <v>3293097.1</v>
      </c>
      <c r="E205" s="93">
        <f t="shared" si="3"/>
        <v>65.845190983413815</v>
      </c>
    </row>
    <row r="206" spans="1:5" x14ac:dyDescent="0.3">
      <c r="A206" s="55" t="s">
        <v>781</v>
      </c>
      <c r="B206" s="56" t="s">
        <v>100</v>
      </c>
      <c r="C206" s="83">
        <f>C207</f>
        <v>5001272</v>
      </c>
      <c r="D206" s="83">
        <f>D207</f>
        <v>3293097.1</v>
      </c>
      <c r="E206" s="93">
        <f t="shared" si="3"/>
        <v>65.845190983413815</v>
      </c>
    </row>
    <row r="207" spans="1:5" x14ac:dyDescent="0.3">
      <c r="A207" s="104" t="s">
        <v>781</v>
      </c>
      <c r="B207" s="95" t="s">
        <v>100</v>
      </c>
      <c r="C207" s="97">
        <v>5001272</v>
      </c>
      <c r="D207" s="97">
        <v>3293097.1</v>
      </c>
      <c r="E207" s="94">
        <f t="shared" si="3"/>
        <v>65.845190983413815</v>
      </c>
    </row>
    <row r="208" spans="1:5" x14ac:dyDescent="0.3">
      <c r="A208" s="55" t="s">
        <v>782</v>
      </c>
      <c r="B208" s="56" t="s">
        <v>101</v>
      </c>
      <c r="C208" s="83">
        <f>+C209+C211</f>
        <v>30007255</v>
      </c>
      <c r="D208" s="83">
        <f>+D209+D211</f>
        <v>14400000</v>
      </c>
      <c r="E208" s="93">
        <f t="shared" si="3"/>
        <v>47.988394806522621</v>
      </c>
    </row>
    <row r="209" spans="1:5" x14ac:dyDescent="0.3">
      <c r="A209" s="55" t="s">
        <v>783</v>
      </c>
      <c r="B209" s="56" t="s">
        <v>102</v>
      </c>
      <c r="C209" s="83">
        <f>C210</f>
        <v>16990285.300000001</v>
      </c>
      <c r="D209" s="83">
        <f>D210</f>
        <v>14400000</v>
      </c>
      <c r="E209" s="93">
        <f t="shared" si="3"/>
        <v>84.754315455785786</v>
      </c>
    </row>
    <row r="210" spans="1:5" outlineLevel="3" x14ac:dyDescent="0.3">
      <c r="A210" s="104" t="s">
        <v>783</v>
      </c>
      <c r="B210" s="95" t="s">
        <v>102</v>
      </c>
      <c r="C210" s="97">
        <v>16990285.300000001</v>
      </c>
      <c r="D210" s="97">
        <v>14400000</v>
      </c>
      <c r="E210" s="94">
        <f t="shared" si="3"/>
        <v>84.754315455785786</v>
      </c>
    </row>
    <row r="211" spans="1:5" ht="37.5" x14ac:dyDescent="0.3">
      <c r="A211" s="55" t="s">
        <v>784</v>
      </c>
      <c r="B211" s="56" t="s">
        <v>764</v>
      </c>
      <c r="C211" s="83">
        <f>C212</f>
        <v>13016969.699999999</v>
      </c>
      <c r="D211" s="83">
        <f>D212</f>
        <v>0</v>
      </c>
      <c r="E211" s="93">
        <f t="shared" si="3"/>
        <v>0</v>
      </c>
    </row>
    <row r="212" spans="1:5" ht="37.5" x14ac:dyDescent="0.3">
      <c r="A212" s="104" t="s">
        <v>784</v>
      </c>
      <c r="B212" s="95" t="s">
        <v>764</v>
      </c>
      <c r="C212" s="97">
        <v>13016969.699999999</v>
      </c>
      <c r="D212" s="97">
        <v>0</v>
      </c>
      <c r="E212" s="94">
        <f t="shared" si="3"/>
        <v>0</v>
      </c>
    </row>
    <row r="213" spans="1:5" x14ac:dyDescent="0.3">
      <c r="A213" s="55" t="s">
        <v>785</v>
      </c>
      <c r="B213" s="56" t="s">
        <v>103</v>
      </c>
      <c r="C213" s="83">
        <f>C214+C216+C218</f>
        <v>3199553.21</v>
      </c>
      <c r="D213" s="83">
        <f>D214+D216+D218</f>
        <v>2825111.96</v>
      </c>
      <c r="E213" s="93">
        <f t="shared" si="3"/>
        <v>88.297076953441263</v>
      </c>
    </row>
    <row r="214" spans="1:5" x14ac:dyDescent="0.3">
      <c r="A214" s="55" t="s">
        <v>786</v>
      </c>
      <c r="B214" s="56" t="s">
        <v>104</v>
      </c>
      <c r="C214" s="83">
        <f>C215</f>
        <v>1648376.19</v>
      </c>
      <c r="D214" s="83">
        <f>D215</f>
        <v>1407476.7</v>
      </c>
      <c r="E214" s="93">
        <f t="shared" si="3"/>
        <v>85.385648527233343</v>
      </c>
    </row>
    <row r="215" spans="1:5" x14ac:dyDescent="0.3">
      <c r="A215" s="104" t="s">
        <v>786</v>
      </c>
      <c r="B215" s="95" t="s">
        <v>104</v>
      </c>
      <c r="C215" s="97">
        <v>1648376.19</v>
      </c>
      <c r="D215" s="97">
        <v>1407476.7</v>
      </c>
      <c r="E215" s="94">
        <f t="shared" si="3"/>
        <v>85.385648527233343</v>
      </c>
    </row>
    <row r="216" spans="1:5" ht="37.5" x14ac:dyDescent="0.3">
      <c r="A216" s="55" t="s">
        <v>787</v>
      </c>
      <c r="B216" s="56" t="s">
        <v>764</v>
      </c>
      <c r="C216" s="83">
        <f>C217</f>
        <v>1128556.02</v>
      </c>
      <c r="D216" s="83">
        <f>D217</f>
        <v>995014.3</v>
      </c>
      <c r="E216" s="93">
        <f t="shared" si="3"/>
        <v>88.16702780957209</v>
      </c>
    </row>
    <row r="217" spans="1:5" ht="37.5" x14ac:dyDescent="0.3">
      <c r="A217" s="104" t="s">
        <v>787</v>
      </c>
      <c r="B217" s="95" t="s">
        <v>764</v>
      </c>
      <c r="C217" s="97">
        <v>1128556.02</v>
      </c>
      <c r="D217" s="97">
        <v>995014.3</v>
      </c>
      <c r="E217" s="94">
        <f t="shared" si="3"/>
        <v>88.16702780957209</v>
      </c>
    </row>
    <row r="218" spans="1:5" ht="37.5" x14ac:dyDescent="0.3">
      <c r="A218" s="55" t="s">
        <v>788</v>
      </c>
      <c r="B218" s="56" t="s">
        <v>789</v>
      </c>
      <c r="C218" s="83">
        <f>C219</f>
        <v>422621</v>
      </c>
      <c r="D218" s="83">
        <f>D219</f>
        <v>422620.96</v>
      </c>
      <c r="E218" s="93">
        <f t="shared" si="3"/>
        <v>99.999990535254994</v>
      </c>
    </row>
    <row r="219" spans="1:5" ht="37.5" x14ac:dyDescent="0.3">
      <c r="A219" s="104" t="s">
        <v>788</v>
      </c>
      <c r="B219" s="95" t="s">
        <v>789</v>
      </c>
      <c r="C219" s="97">
        <v>422621</v>
      </c>
      <c r="D219" s="97">
        <v>422620.96</v>
      </c>
      <c r="E219" s="94">
        <f t="shared" si="3"/>
        <v>99.999990535254994</v>
      </c>
    </row>
    <row r="220" spans="1:5" ht="37.5" x14ac:dyDescent="0.3">
      <c r="A220" s="55" t="s">
        <v>790</v>
      </c>
      <c r="B220" s="56" t="s">
        <v>105</v>
      </c>
      <c r="C220" s="83">
        <f>C221+C224+C227</f>
        <v>8521309.7800000012</v>
      </c>
      <c r="D220" s="83">
        <f>D221+D224+D227</f>
        <v>5034700</v>
      </c>
      <c r="E220" s="93">
        <f t="shared" si="3"/>
        <v>59.083640073932379</v>
      </c>
    </row>
    <row r="221" spans="1:5" x14ac:dyDescent="0.3">
      <c r="A221" s="55" t="s">
        <v>791</v>
      </c>
      <c r="B221" s="56" t="s">
        <v>106</v>
      </c>
      <c r="C221" s="83">
        <f>C222</f>
        <v>250000</v>
      </c>
      <c r="D221" s="83">
        <f>D222</f>
        <v>129500</v>
      </c>
      <c r="E221" s="93">
        <f t="shared" si="3"/>
        <v>51.8</v>
      </c>
    </row>
    <row r="222" spans="1:5" ht="56.25" x14ac:dyDescent="0.3">
      <c r="A222" s="55" t="s">
        <v>792</v>
      </c>
      <c r="B222" s="56" t="s">
        <v>107</v>
      </c>
      <c r="C222" s="83">
        <f>C223</f>
        <v>250000</v>
      </c>
      <c r="D222" s="83">
        <f>D223</f>
        <v>129500</v>
      </c>
      <c r="E222" s="93">
        <f t="shared" si="3"/>
        <v>51.8</v>
      </c>
    </row>
    <row r="223" spans="1:5" ht="37.5" x14ac:dyDescent="0.3">
      <c r="A223" s="104" t="s">
        <v>792</v>
      </c>
      <c r="B223" s="95" t="s">
        <v>107</v>
      </c>
      <c r="C223" s="97">
        <v>250000</v>
      </c>
      <c r="D223" s="97">
        <v>129500</v>
      </c>
      <c r="E223" s="94">
        <f t="shared" si="3"/>
        <v>51.8</v>
      </c>
    </row>
    <row r="224" spans="1:5" x14ac:dyDescent="0.3">
      <c r="A224" s="55" t="s">
        <v>793</v>
      </c>
      <c r="B224" s="56" t="s">
        <v>108</v>
      </c>
      <c r="C224" s="83">
        <f>C225</f>
        <v>550000</v>
      </c>
      <c r="D224" s="83">
        <f>D225</f>
        <v>405000</v>
      </c>
      <c r="E224" s="93">
        <f t="shared" si="3"/>
        <v>73.63636363636364</v>
      </c>
    </row>
    <row r="225" spans="1:5" ht="37.5" x14ac:dyDescent="0.3">
      <c r="A225" s="55" t="s">
        <v>794</v>
      </c>
      <c r="B225" s="56" t="s">
        <v>109</v>
      </c>
      <c r="C225" s="83">
        <f>C226</f>
        <v>550000</v>
      </c>
      <c r="D225" s="83">
        <f>D226</f>
        <v>405000</v>
      </c>
      <c r="E225" s="93">
        <f t="shared" si="3"/>
        <v>73.63636363636364</v>
      </c>
    </row>
    <row r="226" spans="1:5" ht="37.5" x14ac:dyDescent="0.3">
      <c r="A226" s="104" t="s">
        <v>794</v>
      </c>
      <c r="B226" s="95" t="s">
        <v>109</v>
      </c>
      <c r="C226" s="97">
        <v>550000</v>
      </c>
      <c r="D226" s="97">
        <v>405000</v>
      </c>
      <c r="E226" s="94">
        <f t="shared" si="3"/>
        <v>73.63636363636364</v>
      </c>
    </row>
    <row r="227" spans="1:5" x14ac:dyDescent="0.3">
      <c r="A227" s="55" t="s">
        <v>795</v>
      </c>
      <c r="B227" s="56" t="s">
        <v>110</v>
      </c>
      <c r="C227" s="83">
        <f>C228+C230+C232</f>
        <v>7721309.7800000003</v>
      </c>
      <c r="D227" s="83">
        <f>D228+D230+D232</f>
        <v>4500200</v>
      </c>
      <c r="E227" s="93">
        <f t="shared" si="3"/>
        <v>58.282857808095869</v>
      </c>
    </row>
    <row r="228" spans="1:5" ht="37.5" x14ac:dyDescent="0.3">
      <c r="A228" s="55" t="s">
        <v>796</v>
      </c>
      <c r="B228" s="56" t="s">
        <v>714</v>
      </c>
      <c r="C228" s="83">
        <f>C229</f>
        <v>1023.78</v>
      </c>
      <c r="D228" s="83">
        <f>D229</f>
        <v>1023.78</v>
      </c>
      <c r="E228" s="93">
        <f t="shared" si="3"/>
        <v>100</v>
      </c>
    </row>
    <row r="229" spans="1:5" ht="37.5" x14ac:dyDescent="0.3">
      <c r="A229" s="104" t="s">
        <v>796</v>
      </c>
      <c r="B229" s="95" t="s">
        <v>714</v>
      </c>
      <c r="C229" s="97">
        <v>1023.78</v>
      </c>
      <c r="D229" s="97">
        <v>1023.78</v>
      </c>
      <c r="E229" s="94">
        <f t="shared" si="3"/>
        <v>100</v>
      </c>
    </row>
    <row r="230" spans="1:5" x14ac:dyDescent="0.3">
      <c r="A230" s="55" t="s">
        <v>797</v>
      </c>
      <c r="B230" s="56" t="s">
        <v>111</v>
      </c>
      <c r="C230" s="83">
        <f>C231</f>
        <v>7164497.2599999998</v>
      </c>
      <c r="D230" s="83">
        <f>D231</f>
        <v>4499176.22</v>
      </c>
      <c r="E230" s="93">
        <f t="shared" si="3"/>
        <v>62.798212585261005</v>
      </c>
    </row>
    <row r="231" spans="1:5" x14ac:dyDescent="0.3">
      <c r="A231" s="104" t="s">
        <v>797</v>
      </c>
      <c r="B231" s="95" t="s">
        <v>111</v>
      </c>
      <c r="C231" s="97">
        <v>7164497.2599999998</v>
      </c>
      <c r="D231" s="97">
        <v>4499176.22</v>
      </c>
      <c r="E231" s="94">
        <f t="shared" si="3"/>
        <v>62.798212585261005</v>
      </c>
    </row>
    <row r="232" spans="1:5" ht="37.5" x14ac:dyDescent="0.3">
      <c r="A232" s="55" t="s">
        <v>798</v>
      </c>
      <c r="B232" s="56" t="s">
        <v>757</v>
      </c>
      <c r="C232" s="83">
        <f>C233</f>
        <v>555788.74</v>
      </c>
      <c r="D232" s="83">
        <f>D233</f>
        <v>0</v>
      </c>
      <c r="E232" s="93">
        <f t="shared" si="3"/>
        <v>0</v>
      </c>
    </row>
    <row r="233" spans="1:5" ht="37.5" x14ac:dyDescent="0.3">
      <c r="A233" s="104" t="s">
        <v>798</v>
      </c>
      <c r="B233" s="95" t="s">
        <v>757</v>
      </c>
      <c r="C233" s="97">
        <v>555788.74</v>
      </c>
      <c r="D233" s="97">
        <v>0</v>
      </c>
      <c r="E233" s="94">
        <f t="shared" si="3"/>
        <v>0</v>
      </c>
    </row>
    <row r="234" spans="1:5" ht="37.5" x14ac:dyDescent="0.3">
      <c r="A234" s="55" t="s">
        <v>799</v>
      </c>
      <c r="B234" s="56" t="s">
        <v>112</v>
      </c>
      <c r="C234" s="83">
        <f>C235+C240+C243+C246+C251+C261</f>
        <v>54922272.780000001</v>
      </c>
      <c r="D234" s="83">
        <f>D235+D240+D243+D246+D251+D261</f>
        <v>32381565.789999999</v>
      </c>
      <c r="E234" s="93">
        <f t="shared" si="3"/>
        <v>58.958896183538457</v>
      </c>
    </row>
    <row r="235" spans="1:5" x14ac:dyDescent="0.3">
      <c r="A235" s="55" t="s">
        <v>800</v>
      </c>
      <c r="B235" s="56" t="s">
        <v>295</v>
      </c>
      <c r="C235" s="83">
        <f>C236+C238</f>
        <v>10000</v>
      </c>
      <c r="D235" s="83">
        <f>D236+D238</f>
        <v>0</v>
      </c>
      <c r="E235" s="93">
        <f t="shared" si="3"/>
        <v>0</v>
      </c>
    </row>
    <row r="236" spans="1:5" x14ac:dyDescent="0.3">
      <c r="A236" s="55" t="s">
        <v>801</v>
      </c>
      <c r="B236" s="56" t="s">
        <v>296</v>
      </c>
      <c r="C236" s="83">
        <f>C237</f>
        <v>5000</v>
      </c>
      <c r="D236" s="83">
        <f>D237</f>
        <v>0</v>
      </c>
      <c r="E236" s="93">
        <f t="shared" si="3"/>
        <v>0</v>
      </c>
    </row>
    <row r="237" spans="1:5" x14ac:dyDescent="0.3">
      <c r="A237" s="104" t="s">
        <v>801</v>
      </c>
      <c r="B237" s="95" t="s">
        <v>296</v>
      </c>
      <c r="C237" s="97">
        <v>5000</v>
      </c>
      <c r="D237" s="97">
        <v>0</v>
      </c>
      <c r="E237" s="94">
        <f t="shared" si="3"/>
        <v>0</v>
      </c>
    </row>
    <row r="238" spans="1:5" x14ac:dyDescent="0.3">
      <c r="A238" s="55" t="s">
        <v>802</v>
      </c>
      <c r="B238" s="56" t="s">
        <v>297</v>
      </c>
      <c r="C238" s="83">
        <f>C239</f>
        <v>5000</v>
      </c>
      <c r="D238" s="83">
        <f>D239</f>
        <v>0</v>
      </c>
      <c r="E238" s="93">
        <f t="shared" si="3"/>
        <v>0</v>
      </c>
    </row>
    <row r="239" spans="1:5" x14ac:dyDescent="0.3">
      <c r="A239" s="104" t="s">
        <v>802</v>
      </c>
      <c r="B239" s="95" t="s">
        <v>297</v>
      </c>
      <c r="C239" s="97">
        <v>5000</v>
      </c>
      <c r="D239" s="97">
        <v>0</v>
      </c>
      <c r="E239" s="94">
        <f t="shared" si="3"/>
        <v>0</v>
      </c>
    </row>
    <row r="240" spans="1:5" ht="37.5" x14ac:dyDescent="0.3">
      <c r="A240" s="55" t="s">
        <v>803</v>
      </c>
      <c r="B240" s="56" t="s">
        <v>298</v>
      </c>
      <c r="C240" s="83">
        <f>C241</f>
        <v>10000</v>
      </c>
      <c r="D240" s="83">
        <f>D241</f>
        <v>0</v>
      </c>
      <c r="E240" s="93">
        <f t="shared" si="3"/>
        <v>0</v>
      </c>
    </row>
    <row r="241" spans="1:5" x14ac:dyDescent="0.3">
      <c r="A241" s="55" t="s">
        <v>804</v>
      </c>
      <c r="B241" s="56" t="s">
        <v>299</v>
      </c>
      <c r="C241" s="83">
        <f>C242</f>
        <v>10000</v>
      </c>
      <c r="D241" s="83">
        <f>D242</f>
        <v>0</v>
      </c>
      <c r="E241" s="93">
        <f t="shared" si="3"/>
        <v>0</v>
      </c>
    </row>
    <row r="242" spans="1:5" x14ac:dyDescent="0.3">
      <c r="A242" s="104" t="s">
        <v>804</v>
      </c>
      <c r="B242" s="95" t="s">
        <v>299</v>
      </c>
      <c r="C242" s="97">
        <v>10000</v>
      </c>
      <c r="D242" s="97">
        <v>0</v>
      </c>
      <c r="E242" s="94">
        <f t="shared" si="3"/>
        <v>0</v>
      </c>
    </row>
    <row r="243" spans="1:5" ht="37.5" x14ac:dyDescent="0.3">
      <c r="A243" s="55" t="s">
        <v>805</v>
      </c>
      <c r="B243" s="56" t="s">
        <v>300</v>
      </c>
      <c r="C243" s="83">
        <f>C244</f>
        <v>20000</v>
      </c>
      <c r="D243" s="83">
        <f>D244</f>
        <v>0</v>
      </c>
      <c r="E243" s="93">
        <f t="shared" si="3"/>
        <v>0</v>
      </c>
    </row>
    <row r="244" spans="1:5" ht="37.5" x14ac:dyDescent="0.3">
      <c r="A244" s="55" t="s">
        <v>806</v>
      </c>
      <c r="B244" s="56" t="s">
        <v>301</v>
      </c>
      <c r="C244" s="83">
        <v>20000</v>
      </c>
      <c r="D244" s="83">
        <f>D245</f>
        <v>0</v>
      </c>
      <c r="E244" s="93">
        <f t="shared" si="3"/>
        <v>0</v>
      </c>
    </row>
    <row r="245" spans="1:5" ht="37.5" x14ac:dyDescent="0.3">
      <c r="A245" s="104" t="s">
        <v>806</v>
      </c>
      <c r="B245" s="95" t="s">
        <v>301</v>
      </c>
      <c r="C245" s="97">
        <v>20000</v>
      </c>
      <c r="D245" s="97">
        <v>0</v>
      </c>
      <c r="E245" s="94">
        <f t="shared" si="3"/>
        <v>0</v>
      </c>
    </row>
    <row r="246" spans="1:5" ht="37.5" x14ac:dyDescent="0.3">
      <c r="A246" s="55" t="s">
        <v>807</v>
      </c>
      <c r="B246" s="56" t="s">
        <v>113</v>
      </c>
      <c r="C246" s="83">
        <f>C247+C249</f>
        <v>5517695.7800000003</v>
      </c>
      <c r="D246" s="83">
        <f>D247+D249</f>
        <v>3509014.06</v>
      </c>
      <c r="E246" s="93">
        <f t="shared" si="3"/>
        <v>63.595642092467806</v>
      </c>
    </row>
    <row r="247" spans="1:5" ht="75" x14ac:dyDescent="0.3">
      <c r="A247" s="55" t="s">
        <v>808</v>
      </c>
      <c r="B247" s="56" t="s">
        <v>809</v>
      </c>
      <c r="C247" s="83">
        <f>C248</f>
        <v>203371.78</v>
      </c>
      <c r="D247" s="83">
        <f>D248</f>
        <v>0</v>
      </c>
      <c r="E247" s="93">
        <f t="shared" si="3"/>
        <v>0</v>
      </c>
    </row>
    <row r="248" spans="1:5" ht="75" x14ac:dyDescent="0.3">
      <c r="A248" s="104" t="s">
        <v>808</v>
      </c>
      <c r="B248" s="95" t="s">
        <v>809</v>
      </c>
      <c r="C248" s="97">
        <v>203371.78</v>
      </c>
      <c r="D248" s="97">
        <v>0</v>
      </c>
      <c r="E248" s="94">
        <f t="shared" si="3"/>
        <v>0</v>
      </c>
    </row>
    <row r="249" spans="1:5" x14ac:dyDescent="0.3">
      <c r="A249" s="55" t="s">
        <v>810</v>
      </c>
      <c r="B249" s="56" t="s">
        <v>114</v>
      </c>
      <c r="C249" s="83">
        <f>C250</f>
        <v>5314324</v>
      </c>
      <c r="D249" s="83">
        <f>D250</f>
        <v>3509014.06</v>
      </c>
      <c r="E249" s="93">
        <f t="shared" si="3"/>
        <v>66.029358766985226</v>
      </c>
    </row>
    <row r="250" spans="1:5" x14ac:dyDescent="0.3">
      <c r="A250" s="104" t="s">
        <v>810</v>
      </c>
      <c r="B250" s="95" t="s">
        <v>114</v>
      </c>
      <c r="C250" s="97">
        <v>5314324</v>
      </c>
      <c r="D250" s="97">
        <v>3509014.06</v>
      </c>
      <c r="E250" s="94">
        <f t="shared" si="3"/>
        <v>66.029358766985226</v>
      </c>
    </row>
    <row r="251" spans="1:5" x14ac:dyDescent="0.3">
      <c r="A251" s="55" t="s">
        <v>811</v>
      </c>
      <c r="B251" s="56" t="s">
        <v>115</v>
      </c>
      <c r="C251" s="83">
        <f>C252+C254+C256+C259</f>
        <v>13476683</v>
      </c>
      <c r="D251" s="83">
        <f>D252+D254+D256+D259</f>
        <v>8122527.96</v>
      </c>
      <c r="E251" s="93">
        <f t="shared" si="3"/>
        <v>60.270972909283387</v>
      </c>
    </row>
    <row r="252" spans="1:5" ht="37.5" x14ac:dyDescent="0.3">
      <c r="A252" s="55" t="s">
        <v>812</v>
      </c>
      <c r="B252" s="56" t="s">
        <v>813</v>
      </c>
      <c r="C252" s="83">
        <f>C253</f>
        <v>0</v>
      </c>
      <c r="D252" s="83">
        <f>D253</f>
        <v>0</v>
      </c>
      <c r="E252" s="93">
        <v>0</v>
      </c>
    </row>
    <row r="253" spans="1:5" ht="37.5" x14ac:dyDescent="0.3">
      <c r="A253" s="104" t="s">
        <v>814</v>
      </c>
      <c r="B253" s="95" t="s">
        <v>813</v>
      </c>
      <c r="C253" s="97">
        <v>0</v>
      </c>
      <c r="D253" s="97">
        <v>0</v>
      </c>
      <c r="E253" s="94">
        <v>0</v>
      </c>
    </row>
    <row r="254" spans="1:5" x14ac:dyDescent="0.3">
      <c r="A254" s="55" t="s">
        <v>815</v>
      </c>
      <c r="B254" s="56" t="s">
        <v>336</v>
      </c>
      <c r="C254" s="83">
        <f>C255</f>
        <v>1677748</v>
      </c>
      <c r="D254" s="83">
        <f>D255</f>
        <v>0</v>
      </c>
      <c r="E254" s="93">
        <f t="shared" si="3"/>
        <v>0</v>
      </c>
    </row>
    <row r="255" spans="1:5" x14ac:dyDescent="0.3">
      <c r="A255" s="104" t="s">
        <v>815</v>
      </c>
      <c r="B255" s="95" t="s">
        <v>336</v>
      </c>
      <c r="C255" s="97">
        <v>1677748</v>
      </c>
      <c r="D255" s="97">
        <v>0</v>
      </c>
      <c r="E255" s="94">
        <f t="shared" si="3"/>
        <v>0</v>
      </c>
    </row>
    <row r="256" spans="1:5" x14ac:dyDescent="0.3">
      <c r="A256" s="55" t="s">
        <v>816</v>
      </c>
      <c r="B256" s="56" t="s">
        <v>116</v>
      </c>
      <c r="C256" s="83">
        <f>C257+C258</f>
        <v>11798935</v>
      </c>
      <c r="D256" s="83">
        <f>D257+D258</f>
        <v>8122527.96</v>
      </c>
      <c r="E256" s="93">
        <f t="shared" si="3"/>
        <v>68.841195921496308</v>
      </c>
    </row>
    <row r="257" spans="1:5" x14ac:dyDescent="0.3">
      <c r="A257" s="104" t="s">
        <v>816</v>
      </c>
      <c r="B257" s="95" t="s">
        <v>116</v>
      </c>
      <c r="C257" s="97">
        <v>11798935</v>
      </c>
      <c r="D257" s="97">
        <v>8122527.96</v>
      </c>
      <c r="E257" s="94">
        <f t="shared" si="3"/>
        <v>68.841195921496308</v>
      </c>
    </row>
    <row r="258" spans="1:5" ht="37.5" x14ac:dyDescent="0.3">
      <c r="A258" s="104" t="s">
        <v>817</v>
      </c>
      <c r="B258" s="95" t="s">
        <v>117</v>
      </c>
      <c r="C258" s="97">
        <v>0</v>
      </c>
      <c r="D258" s="97">
        <v>0</v>
      </c>
      <c r="E258" s="94">
        <v>0</v>
      </c>
    </row>
    <row r="259" spans="1:5" ht="37.5" x14ac:dyDescent="0.3">
      <c r="A259" s="55" t="s">
        <v>818</v>
      </c>
      <c r="B259" s="56" t="s">
        <v>819</v>
      </c>
      <c r="C259" s="83">
        <f>C260</f>
        <v>0</v>
      </c>
      <c r="D259" s="83">
        <f>D260</f>
        <v>0</v>
      </c>
      <c r="E259" s="93">
        <v>0</v>
      </c>
    </row>
    <row r="260" spans="1:5" s="86" customFormat="1" ht="37.5" x14ac:dyDescent="0.3">
      <c r="A260" s="104" t="s">
        <v>818</v>
      </c>
      <c r="B260" s="95" t="s">
        <v>819</v>
      </c>
      <c r="C260" s="97">
        <v>0</v>
      </c>
      <c r="D260" s="97">
        <v>0</v>
      </c>
      <c r="E260" s="94">
        <v>0</v>
      </c>
    </row>
    <row r="261" spans="1:5" x14ac:dyDescent="0.3">
      <c r="A261" s="55" t="s">
        <v>820</v>
      </c>
      <c r="B261" s="56" t="s">
        <v>118</v>
      </c>
      <c r="C261" s="83">
        <f>C262</f>
        <v>35887894</v>
      </c>
      <c r="D261" s="83">
        <f>D262</f>
        <v>20750023.77</v>
      </c>
      <c r="E261" s="93">
        <f t="shared" si="3"/>
        <v>57.819006515121785</v>
      </c>
    </row>
    <row r="262" spans="1:5" ht="37.5" x14ac:dyDescent="0.3">
      <c r="A262" s="55" t="s">
        <v>821</v>
      </c>
      <c r="B262" s="56" t="s">
        <v>119</v>
      </c>
      <c r="C262" s="83">
        <f>C263</f>
        <v>35887894</v>
      </c>
      <c r="D262" s="83">
        <f>D263</f>
        <v>20750023.77</v>
      </c>
      <c r="E262" s="93">
        <f t="shared" si="3"/>
        <v>57.819006515121785</v>
      </c>
    </row>
    <row r="263" spans="1:5" ht="37.5" x14ac:dyDescent="0.3">
      <c r="A263" s="104" t="s">
        <v>821</v>
      </c>
      <c r="B263" s="95" t="s">
        <v>119</v>
      </c>
      <c r="C263" s="97">
        <v>35887894</v>
      </c>
      <c r="D263" s="97">
        <v>20750023.77</v>
      </c>
      <c r="E263" s="94">
        <f t="shared" si="3"/>
        <v>57.819006515121785</v>
      </c>
    </row>
    <row r="264" spans="1:5" ht="37.5" x14ac:dyDescent="0.3">
      <c r="A264" s="55" t="s">
        <v>822</v>
      </c>
      <c r="B264" s="56" t="s">
        <v>120</v>
      </c>
      <c r="C264" s="83">
        <f>C265+C271+C278+C286+C268</f>
        <v>17428383.93</v>
      </c>
      <c r="D264" s="83">
        <f>D265+D271+D278+D286+D268</f>
        <v>7035411.6399999997</v>
      </c>
      <c r="E264" s="93">
        <f t="shared" si="3"/>
        <v>40.367550245951001</v>
      </c>
    </row>
    <row r="265" spans="1:5" x14ac:dyDescent="0.3">
      <c r="A265" s="55" t="s">
        <v>823</v>
      </c>
      <c r="B265" s="56" t="s">
        <v>121</v>
      </c>
      <c r="C265" s="83">
        <f>C266</f>
        <v>2387000</v>
      </c>
      <c r="D265" s="83">
        <f>D266</f>
        <v>1569984</v>
      </c>
      <c r="E265" s="93">
        <f t="shared" si="3"/>
        <v>65.772266443234187</v>
      </c>
    </row>
    <row r="266" spans="1:5" ht="75" x14ac:dyDescent="0.3">
      <c r="A266" s="55" t="s">
        <v>824</v>
      </c>
      <c r="B266" s="56" t="s">
        <v>122</v>
      </c>
      <c r="C266" s="83">
        <f>C267</f>
        <v>2387000</v>
      </c>
      <c r="D266" s="83">
        <f>D267</f>
        <v>1569984</v>
      </c>
      <c r="E266" s="93">
        <f t="shared" si="3"/>
        <v>65.772266443234187</v>
      </c>
    </row>
    <row r="267" spans="1:5" ht="56.25" x14ac:dyDescent="0.3">
      <c r="A267" s="104" t="s">
        <v>824</v>
      </c>
      <c r="B267" s="95" t="s">
        <v>122</v>
      </c>
      <c r="C267" s="97">
        <v>2387000</v>
      </c>
      <c r="D267" s="97">
        <v>1569984</v>
      </c>
      <c r="E267" s="94">
        <f t="shared" ref="E267:E330" si="4">D267*100/C267</f>
        <v>65.772266443234187</v>
      </c>
    </row>
    <row r="268" spans="1:5" x14ac:dyDescent="0.3">
      <c r="A268" s="55" t="s">
        <v>825</v>
      </c>
      <c r="B268" s="56" t="s">
        <v>123</v>
      </c>
      <c r="C268" s="83">
        <f>C269</f>
        <v>155000</v>
      </c>
      <c r="D268" s="83">
        <f>D269</f>
        <v>0</v>
      </c>
      <c r="E268" s="93">
        <f t="shared" si="4"/>
        <v>0</v>
      </c>
    </row>
    <row r="269" spans="1:5" x14ac:dyDescent="0.3">
      <c r="A269" s="55" t="s">
        <v>826</v>
      </c>
      <c r="B269" s="56" t="s">
        <v>124</v>
      </c>
      <c r="C269" s="83">
        <f>C270</f>
        <v>155000</v>
      </c>
      <c r="D269" s="83">
        <f>D270</f>
        <v>0</v>
      </c>
      <c r="E269" s="93">
        <f t="shared" si="4"/>
        <v>0</v>
      </c>
    </row>
    <row r="270" spans="1:5" x14ac:dyDescent="0.3">
      <c r="A270" s="104" t="s">
        <v>826</v>
      </c>
      <c r="B270" s="95" t="s">
        <v>124</v>
      </c>
      <c r="C270" s="97">
        <v>155000</v>
      </c>
      <c r="D270" s="97">
        <v>0</v>
      </c>
      <c r="E270" s="94">
        <f t="shared" si="4"/>
        <v>0</v>
      </c>
    </row>
    <row r="271" spans="1:5" x14ac:dyDescent="0.3">
      <c r="A271" s="55" t="s">
        <v>827</v>
      </c>
      <c r="B271" s="56" t="s">
        <v>125</v>
      </c>
      <c r="C271" s="83">
        <f>C272+C274+C276</f>
        <v>9840231</v>
      </c>
      <c r="D271" s="83">
        <f>D272+D274+D276</f>
        <v>4858052</v>
      </c>
      <c r="E271" s="93">
        <f t="shared" si="4"/>
        <v>49.36928818032829</v>
      </c>
    </row>
    <row r="272" spans="1:5" ht="37.5" x14ac:dyDescent="0.3">
      <c r="A272" s="55" t="s">
        <v>828</v>
      </c>
      <c r="B272" s="56" t="s">
        <v>829</v>
      </c>
      <c r="C272" s="83">
        <f>C273</f>
        <v>411254</v>
      </c>
      <c r="D272" s="83">
        <f>D273</f>
        <v>189100</v>
      </c>
      <c r="E272" s="93">
        <f t="shared" si="4"/>
        <v>45.981315683251715</v>
      </c>
    </row>
    <row r="273" spans="1:5" ht="37.5" x14ac:dyDescent="0.3">
      <c r="A273" s="104" t="s">
        <v>828</v>
      </c>
      <c r="B273" s="95" t="s">
        <v>829</v>
      </c>
      <c r="C273" s="97">
        <v>411254</v>
      </c>
      <c r="D273" s="97">
        <v>189100</v>
      </c>
      <c r="E273" s="94">
        <f t="shared" si="4"/>
        <v>45.981315683251715</v>
      </c>
    </row>
    <row r="274" spans="1:5" x14ac:dyDescent="0.3">
      <c r="A274" s="55" t="s">
        <v>830</v>
      </c>
      <c r="B274" s="56" t="s">
        <v>126</v>
      </c>
      <c r="C274" s="83">
        <f>C275</f>
        <v>3000</v>
      </c>
      <c r="D274" s="83">
        <f>D275</f>
        <v>3000</v>
      </c>
      <c r="E274" s="93">
        <f t="shared" si="4"/>
        <v>100</v>
      </c>
    </row>
    <row r="275" spans="1:5" x14ac:dyDescent="0.3">
      <c r="A275" s="104" t="s">
        <v>830</v>
      </c>
      <c r="B275" s="95" t="s">
        <v>126</v>
      </c>
      <c r="C275" s="97">
        <v>3000</v>
      </c>
      <c r="D275" s="97">
        <v>3000</v>
      </c>
      <c r="E275" s="94">
        <f t="shared" si="4"/>
        <v>100</v>
      </c>
    </row>
    <row r="276" spans="1:5" ht="37.5" x14ac:dyDescent="0.3">
      <c r="A276" s="55" t="s">
        <v>831</v>
      </c>
      <c r="B276" s="56" t="s">
        <v>832</v>
      </c>
      <c r="C276" s="83">
        <f>C277</f>
        <v>9425977</v>
      </c>
      <c r="D276" s="83">
        <f>D277</f>
        <v>4665952</v>
      </c>
      <c r="E276" s="93">
        <f t="shared" si="4"/>
        <v>49.500990719582703</v>
      </c>
    </row>
    <row r="277" spans="1:5" ht="37.5" x14ac:dyDescent="0.3">
      <c r="A277" s="104" t="s">
        <v>831</v>
      </c>
      <c r="B277" s="95" t="s">
        <v>832</v>
      </c>
      <c r="C277" s="97">
        <v>9425977</v>
      </c>
      <c r="D277" s="97">
        <v>4665952</v>
      </c>
      <c r="E277" s="94">
        <f t="shared" si="4"/>
        <v>49.500990719582703</v>
      </c>
    </row>
    <row r="278" spans="1:5" x14ac:dyDescent="0.3">
      <c r="A278" s="55" t="s">
        <v>833</v>
      </c>
      <c r="B278" s="56" t="s">
        <v>302</v>
      </c>
      <c r="C278" s="83">
        <f>C279+C282+C284</f>
        <v>5014152.93</v>
      </c>
      <c r="D278" s="83">
        <f>D279+D282+D284</f>
        <v>607375.64</v>
      </c>
      <c r="E278" s="93">
        <f t="shared" si="4"/>
        <v>12.113225274124218</v>
      </c>
    </row>
    <row r="279" spans="1:5" ht="37.5" x14ac:dyDescent="0.3">
      <c r="A279" s="55" t="s">
        <v>834</v>
      </c>
      <c r="B279" s="56" t="s">
        <v>303</v>
      </c>
      <c r="C279" s="83">
        <f>C280+C281</f>
        <v>5014152.93</v>
      </c>
      <c r="D279" s="83">
        <f>D280+D281</f>
        <v>607375.64</v>
      </c>
      <c r="E279" s="93">
        <f t="shared" si="4"/>
        <v>12.113225274124218</v>
      </c>
    </row>
    <row r="280" spans="1:5" ht="37.5" x14ac:dyDescent="0.3">
      <c r="A280" s="104" t="s">
        <v>834</v>
      </c>
      <c r="B280" s="95" t="s">
        <v>303</v>
      </c>
      <c r="C280" s="97">
        <v>30000</v>
      </c>
      <c r="D280" s="97">
        <v>0</v>
      </c>
      <c r="E280" s="94">
        <f t="shared" si="4"/>
        <v>0</v>
      </c>
    </row>
    <row r="281" spans="1:5" ht="37.5" x14ac:dyDescent="0.3">
      <c r="A281" s="104" t="s">
        <v>835</v>
      </c>
      <c r="B281" s="95" t="s">
        <v>714</v>
      </c>
      <c r="C281" s="97">
        <v>4984152.93</v>
      </c>
      <c r="D281" s="97">
        <v>607375.64</v>
      </c>
      <c r="E281" s="94">
        <f t="shared" si="4"/>
        <v>12.186135709122393</v>
      </c>
    </row>
    <row r="282" spans="1:5" x14ac:dyDescent="0.3">
      <c r="A282" s="55" t="s">
        <v>836</v>
      </c>
      <c r="B282" s="56" t="s">
        <v>328</v>
      </c>
      <c r="C282" s="83">
        <f>C283</f>
        <v>0</v>
      </c>
      <c r="D282" s="83">
        <f>D283</f>
        <v>0</v>
      </c>
      <c r="E282" s="93">
        <v>0</v>
      </c>
    </row>
    <row r="283" spans="1:5" x14ac:dyDescent="0.3">
      <c r="A283" s="104" t="s">
        <v>836</v>
      </c>
      <c r="B283" s="95" t="s">
        <v>328</v>
      </c>
      <c r="C283" s="97">
        <v>0</v>
      </c>
      <c r="D283" s="97">
        <v>0</v>
      </c>
      <c r="E283" s="94">
        <v>0</v>
      </c>
    </row>
    <row r="284" spans="1:5" ht="37.5" x14ac:dyDescent="0.3">
      <c r="A284" s="55" t="s">
        <v>837</v>
      </c>
      <c r="B284" s="56" t="s">
        <v>838</v>
      </c>
      <c r="C284" s="83">
        <f>C285</f>
        <v>0</v>
      </c>
      <c r="D284" s="83">
        <f>D285</f>
        <v>0</v>
      </c>
      <c r="E284" s="93">
        <v>0</v>
      </c>
    </row>
    <row r="285" spans="1:5" ht="37.5" x14ac:dyDescent="0.3">
      <c r="A285" s="104" t="s">
        <v>837</v>
      </c>
      <c r="B285" s="95" t="s">
        <v>838</v>
      </c>
      <c r="C285" s="97">
        <v>0</v>
      </c>
      <c r="D285" s="97">
        <v>0</v>
      </c>
      <c r="E285" s="94">
        <v>0</v>
      </c>
    </row>
    <row r="286" spans="1:5" x14ac:dyDescent="0.3">
      <c r="A286" s="55" t="s">
        <v>839</v>
      </c>
      <c r="B286" s="56" t="s">
        <v>304</v>
      </c>
      <c r="C286" s="83">
        <f>C287+C289</f>
        <v>32000</v>
      </c>
      <c r="D286" s="83">
        <f>D287+D289</f>
        <v>0</v>
      </c>
      <c r="E286" s="93">
        <f t="shared" si="4"/>
        <v>0</v>
      </c>
    </row>
    <row r="287" spans="1:5" ht="37.5" x14ac:dyDescent="0.3">
      <c r="A287" s="55" t="s">
        <v>840</v>
      </c>
      <c r="B287" s="56" t="s">
        <v>305</v>
      </c>
      <c r="C287" s="83">
        <f>C288</f>
        <v>1000</v>
      </c>
      <c r="D287" s="83">
        <f>D288</f>
        <v>0</v>
      </c>
      <c r="E287" s="93">
        <f t="shared" si="4"/>
        <v>0</v>
      </c>
    </row>
    <row r="288" spans="1:5" ht="37.5" x14ac:dyDescent="0.3">
      <c r="A288" s="104" t="s">
        <v>840</v>
      </c>
      <c r="B288" s="95" t="s">
        <v>305</v>
      </c>
      <c r="C288" s="97">
        <v>1000</v>
      </c>
      <c r="D288" s="97">
        <v>0</v>
      </c>
      <c r="E288" s="94">
        <f t="shared" si="4"/>
        <v>0</v>
      </c>
    </row>
    <row r="289" spans="1:5" ht="37.5" x14ac:dyDescent="0.3">
      <c r="A289" s="55" t="s">
        <v>841</v>
      </c>
      <c r="B289" s="56" t="s">
        <v>306</v>
      </c>
      <c r="C289" s="83">
        <f>C290</f>
        <v>31000</v>
      </c>
      <c r="D289" s="83">
        <f>D290</f>
        <v>0</v>
      </c>
      <c r="E289" s="93">
        <f t="shared" si="4"/>
        <v>0</v>
      </c>
    </row>
    <row r="290" spans="1:5" x14ac:dyDescent="0.3">
      <c r="A290" s="104" t="s">
        <v>841</v>
      </c>
      <c r="B290" s="95" t="s">
        <v>306</v>
      </c>
      <c r="C290" s="97">
        <v>31000</v>
      </c>
      <c r="D290" s="97">
        <v>0</v>
      </c>
      <c r="E290" s="94">
        <f t="shared" si="4"/>
        <v>0</v>
      </c>
    </row>
    <row r="291" spans="1:5" x14ac:dyDescent="0.3">
      <c r="A291" s="55" t="s">
        <v>842</v>
      </c>
      <c r="B291" s="56" t="s">
        <v>127</v>
      </c>
      <c r="C291" s="83">
        <f>C292</f>
        <v>630000</v>
      </c>
      <c r="D291" s="83">
        <f>D292</f>
        <v>327583.2</v>
      </c>
      <c r="E291" s="93">
        <f t="shared" si="4"/>
        <v>51.99733333333333</v>
      </c>
    </row>
    <row r="292" spans="1:5" ht="56.25" x14ac:dyDescent="0.3">
      <c r="A292" s="55" t="s">
        <v>843</v>
      </c>
      <c r="B292" s="56" t="s">
        <v>128</v>
      </c>
      <c r="C292" s="83">
        <f>C293+C295+C297+C299</f>
        <v>630000</v>
      </c>
      <c r="D292" s="83">
        <f>D293+D295+D297+D299</f>
        <v>327583.2</v>
      </c>
      <c r="E292" s="93">
        <f t="shared" si="4"/>
        <v>51.99733333333333</v>
      </c>
    </row>
    <row r="293" spans="1:5" ht="56.25" x14ac:dyDescent="0.3">
      <c r="A293" s="55" t="s">
        <v>844</v>
      </c>
      <c r="B293" s="56" t="s">
        <v>129</v>
      </c>
      <c r="C293" s="83">
        <f>C294</f>
        <v>40000</v>
      </c>
      <c r="D293" s="83">
        <f>D294</f>
        <v>0</v>
      </c>
      <c r="E293" s="93">
        <f t="shared" si="4"/>
        <v>0</v>
      </c>
    </row>
    <row r="294" spans="1:5" ht="56.25" x14ac:dyDescent="0.3">
      <c r="A294" s="104" t="s">
        <v>844</v>
      </c>
      <c r="B294" s="95" t="s">
        <v>129</v>
      </c>
      <c r="C294" s="97">
        <v>40000</v>
      </c>
      <c r="D294" s="97">
        <v>0</v>
      </c>
      <c r="E294" s="94">
        <f t="shared" si="4"/>
        <v>0</v>
      </c>
    </row>
    <row r="295" spans="1:5" x14ac:dyDescent="0.3">
      <c r="A295" s="55" t="s">
        <v>845</v>
      </c>
      <c r="B295" s="56" t="s">
        <v>130</v>
      </c>
      <c r="C295" s="83">
        <f>C296</f>
        <v>50000</v>
      </c>
      <c r="D295" s="83">
        <f>D296</f>
        <v>0</v>
      </c>
      <c r="E295" s="93">
        <f t="shared" si="4"/>
        <v>0</v>
      </c>
    </row>
    <row r="296" spans="1:5" x14ac:dyDescent="0.3">
      <c r="A296" s="104" t="s">
        <v>845</v>
      </c>
      <c r="B296" s="95" t="s">
        <v>130</v>
      </c>
      <c r="C296" s="97">
        <v>50000</v>
      </c>
      <c r="D296" s="97">
        <v>0</v>
      </c>
      <c r="E296" s="94">
        <f t="shared" si="4"/>
        <v>0</v>
      </c>
    </row>
    <row r="297" spans="1:5" ht="37.5" x14ac:dyDescent="0.3">
      <c r="A297" s="55" t="s">
        <v>846</v>
      </c>
      <c r="B297" s="56" t="s">
        <v>131</v>
      </c>
      <c r="C297" s="83">
        <f>C298</f>
        <v>470000</v>
      </c>
      <c r="D297" s="83">
        <f>D298</f>
        <v>327583.2</v>
      </c>
      <c r="E297" s="93">
        <f t="shared" si="4"/>
        <v>69.698553191489367</v>
      </c>
    </row>
    <row r="298" spans="1:5" ht="37.5" x14ac:dyDescent="0.3">
      <c r="A298" s="104" t="s">
        <v>846</v>
      </c>
      <c r="B298" s="95" t="s">
        <v>131</v>
      </c>
      <c r="C298" s="97">
        <v>470000</v>
      </c>
      <c r="D298" s="97">
        <v>327583.2</v>
      </c>
      <c r="E298" s="94">
        <f t="shared" si="4"/>
        <v>69.698553191489367</v>
      </c>
    </row>
    <row r="299" spans="1:5" x14ac:dyDescent="0.3">
      <c r="A299" s="55" t="s">
        <v>847</v>
      </c>
      <c r="B299" s="56" t="s">
        <v>132</v>
      </c>
      <c r="C299" s="83">
        <f>C300</f>
        <v>70000</v>
      </c>
      <c r="D299" s="83">
        <f>D300</f>
        <v>0</v>
      </c>
      <c r="E299" s="93">
        <f t="shared" si="4"/>
        <v>0</v>
      </c>
    </row>
    <row r="300" spans="1:5" x14ac:dyDescent="0.3">
      <c r="A300" s="104" t="s">
        <v>847</v>
      </c>
      <c r="B300" s="95" t="s">
        <v>132</v>
      </c>
      <c r="C300" s="97">
        <v>70000</v>
      </c>
      <c r="D300" s="97">
        <v>0</v>
      </c>
      <c r="E300" s="94">
        <f t="shared" si="4"/>
        <v>0</v>
      </c>
    </row>
    <row r="301" spans="1:5" ht="56.25" x14ac:dyDescent="0.3">
      <c r="A301" s="55" t="s">
        <v>848</v>
      </c>
      <c r="B301" s="56" t="s">
        <v>207</v>
      </c>
      <c r="C301" s="83">
        <f>C302+C305</f>
        <v>82000</v>
      </c>
      <c r="D301" s="83">
        <f>D302+D305</f>
        <v>51000</v>
      </c>
      <c r="E301" s="93">
        <f t="shared" si="4"/>
        <v>62.195121951219512</v>
      </c>
    </row>
    <row r="302" spans="1:5" ht="37.5" x14ac:dyDescent="0.3">
      <c r="A302" s="55" t="s">
        <v>849</v>
      </c>
      <c r="B302" s="56" t="s">
        <v>208</v>
      </c>
      <c r="C302" s="83">
        <f>C303</f>
        <v>70000</v>
      </c>
      <c r="D302" s="83">
        <f>D303</f>
        <v>42000</v>
      </c>
      <c r="E302" s="93">
        <f t="shared" si="4"/>
        <v>60</v>
      </c>
    </row>
    <row r="303" spans="1:5" x14ac:dyDescent="0.3">
      <c r="A303" s="55" t="s">
        <v>850</v>
      </c>
      <c r="B303" s="56" t="s">
        <v>209</v>
      </c>
      <c r="C303" s="83">
        <f>C304</f>
        <v>70000</v>
      </c>
      <c r="D303" s="83">
        <f>D304</f>
        <v>42000</v>
      </c>
      <c r="E303" s="93">
        <f t="shared" si="4"/>
        <v>60</v>
      </c>
    </row>
    <row r="304" spans="1:5" x14ac:dyDescent="0.3">
      <c r="A304" s="104" t="s">
        <v>850</v>
      </c>
      <c r="B304" s="95" t="s">
        <v>209</v>
      </c>
      <c r="C304" s="97">
        <v>70000</v>
      </c>
      <c r="D304" s="97">
        <v>42000</v>
      </c>
      <c r="E304" s="94">
        <f t="shared" si="4"/>
        <v>60</v>
      </c>
    </row>
    <row r="305" spans="1:5" x14ac:dyDescent="0.3">
      <c r="A305" s="55" t="s">
        <v>851</v>
      </c>
      <c r="B305" s="56" t="s">
        <v>210</v>
      </c>
      <c r="C305" s="83">
        <f>C306</f>
        <v>12000</v>
      </c>
      <c r="D305" s="83">
        <f>D306</f>
        <v>9000</v>
      </c>
      <c r="E305" s="93">
        <f t="shared" si="4"/>
        <v>75</v>
      </c>
    </row>
    <row r="306" spans="1:5" x14ac:dyDescent="0.3">
      <c r="A306" s="55" t="s">
        <v>852</v>
      </c>
      <c r="B306" s="56" t="s">
        <v>211</v>
      </c>
      <c r="C306" s="83">
        <f>C307</f>
        <v>12000</v>
      </c>
      <c r="D306" s="83">
        <f>D307</f>
        <v>9000</v>
      </c>
      <c r="E306" s="93">
        <f t="shared" si="4"/>
        <v>75</v>
      </c>
    </row>
    <row r="307" spans="1:5" x14ac:dyDescent="0.3">
      <c r="A307" s="104" t="s">
        <v>852</v>
      </c>
      <c r="B307" s="95" t="s">
        <v>211</v>
      </c>
      <c r="C307" s="97">
        <v>12000</v>
      </c>
      <c r="D307" s="97">
        <v>9000</v>
      </c>
      <c r="E307" s="94">
        <f t="shared" si="4"/>
        <v>75</v>
      </c>
    </row>
    <row r="308" spans="1:5" ht="37.5" x14ac:dyDescent="0.3">
      <c r="A308" s="55" t="s">
        <v>853</v>
      </c>
      <c r="B308" s="56" t="s">
        <v>212</v>
      </c>
      <c r="C308" s="83">
        <f>C309+C316</f>
        <v>1373268.85</v>
      </c>
      <c r="D308" s="83">
        <f>D309+D316</f>
        <v>645356.44000000006</v>
      </c>
      <c r="E308" s="93">
        <f t="shared" si="4"/>
        <v>46.994180345676668</v>
      </c>
    </row>
    <row r="309" spans="1:5" ht="37.5" x14ac:dyDescent="0.3">
      <c r="A309" s="55" t="s">
        <v>854</v>
      </c>
      <c r="B309" s="56" t="s">
        <v>213</v>
      </c>
      <c r="C309" s="83">
        <f>C310+C312+C314</f>
        <v>899285</v>
      </c>
      <c r="D309" s="83">
        <f>D310+D312+D314</f>
        <v>437156.4</v>
      </c>
      <c r="E309" s="93">
        <f t="shared" si="4"/>
        <v>48.611552511161648</v>
      </c>
    </row>
    <row r="310" spans="1:5" x14ac:dyDescent="0.3">
      <c r="A310" s="55" t="s">
        <v>855</v>
      </c>
      <c r="B310" s="56" t="s">
        <v>214</v>
      </c>
      <c r="C310" s="83">
        <f>C311</f>
        <v>392000</v>
      </c>
      <c r="D310" s="83">
        <f>D311</f>
        <v>0</v>
      </c>
      <c r="E310" s="93">
        <f t="shared" si="4"/>
        <v>0</v>
      </c>
    </row>
    <row r="311" spans="1:5" x14ac:dyDescent="0.3">
      <c r="A311" s="104" t="s">
        <v>855</v>
      </c>
      <c r="B311" s="95" t="s">
        <v>214</v>
      </c>
      <c r="C311" s="97">
        <v>392000</v>
      </c>
      <c r="D311" s="97">
        <v>0</v>
      </c>
      <c r="E311" s="94">
        <f t="shared" si="4"/>
        <v>0</v>
      </c>
    </row>
    <row r="312" spans="1:5" x14ac:dyDescent="0.3">
      <c r="A312" s="55" t="s">
        <v>856</v>
      </c>
      <c r="B312" s="56" t="s">
        <v>66</v>
      </c>
      <c r="C312" s="83">
        <f>C313</f>
        <v>445285</v>
      </c>
      <c r="D312" s="83">
        <f>D313</f>
        <v>375156.4</v>
      </c>
      <c r="E312" s="93">
        <f t="shared" si="4"/>
        <v>84.250850578842758</v>
      </c>
    </row>
    <row r="313" spans="1:5" x14ac:dyDescent="0.3">
      <c r="A313" s="104" t="s">
        <v>856</v>
      </c>
      <c r="B313" s="95" t="s">
        <v>66</v>
      </c>
      <c r="C313" s="97">
        <v>445285</v>
      </c>
      <c r="D313" s="97">
        <v>375156.4</v>
      </c>
      <c r="E313" s="94">
        <f t="shared" si="4"/>
        <v>84.250850578842758</v>
      </c>
    </row>
    <row r="314" spans="1:5" ht="37.5" x14ac:dyDescent="0.3">
      <c r="A314" s="55" t="s">
        <v>857</v>
      </c>
      <c r="B314" s="56" t="s">
        <v>858</v>
      </c>
      <c r="C314" s="83">
        <f>C315</f>
        <v>62000</v>
      </c>
      <c r="D314" s="83">
        <f>D315</f>
        <v>62000</v>
      </c>
      <c r="E314" s="93">
        <f t="shared" si="4"/>
        <v>100</v>
      </c>
    </row>
    <row r="315" spans="1:5" ht="37.5" x14ac:dyDescent="0.3">
      <c r="A315" s="104" t="s">
        <v>857</v>
      </c>
      <c r="B315" s="95" t="s">
        <v>858</v>
      </c>
      <c r="C315" s="97">
        <v>62000</v>
      </c>
      <c r="D315" s="97">
        <v>62000</v>
      </c>
      <c r="E315" s="94">
        <f t="shared" si="4"/>
        <v>100</v>
      </c>
    </row>
    <row r="316" spans="1:5" ht="56.25" x14ac:dyDescent="0.3">
      <c r="A316" s="55" t="s">
        <v>859</v>
      </c>
      <c r="B316" s="56" t="s">
        <v>215</v>
      </c>
      <c r="C316" s="83">
        <f>C317+C319+C321</f>
        <v>473983.85</v>
      </c>
      <c r="D316" s="83">
        <f>D317+D319+D321</f>
        <v>208200.04</v>
      </c>
      <c r="E316" s="93">
        <f t="shared" si="4"/>
        <v>43.925555691401726</v>
      </c>
    </row>
    <row r="317" spans="1:5" x14ac:dyDescent="0.3">
      <c r="A317" s="55" t="s">
        <v>860</v>
      </c>
      <c r="B317" s="56" t="s">
        <v>307</v>
      </c>
      <c r="C317" s="83">
        <f>C318</f>
        <v>1000</v>
      </c>
      <c r="D317" s="83">
        <f>D318</f>
        <v>0</v>
      </c>
      <c r="E317" s="93">
        <f t="shared" si="4"/>
        <v>0</v>
      </c>
    </row>
    <row r="318" spans="1:5" x14ac:dyDescent="0.3">
      <c r="A318" s="104" t="s">
        <v>860</v>
      </c>
      <c r="B318" s="95" t="s">
        <v>307</v>
      </c>
      <c r="C318" s="97">
        <v>1000</v>
      </c>
      <c r="D318" s="97">
        <v>0</v>
      </c>
      <c r="E318" s="94">
        <f t="shared" si="4"/>
        <v>0</v>
      </c>
    </row>
    <row r="319" spans="1:5" x14ac:dyDescent="0.3">
      <c r="A319" s="55" t="s">
        <v>861</v>
      </c>
      <c r="B319" s="56" t="s">
        <v>216</v>
      </c>
      <c r="C319" s="83">
        <f>C320</f>
        <v>205000</v>
      </c>
      <c r="D319" s="83">
        <f>D320</f>
        <v>80549.08</v>
      </c>
      <c r="E319" s="93">
        <f t="shared" si="4"/>
        <v>39.292234146341464</v>
      </c>
    </row>
    <row r="320" spans="1:5" x14ac:dyDescent="0.3">
      <c r="A320" s="104" t="s">
        <v>861</v>
      </c>
      <c r="B320" s="95" t="s">
        <v>217</v>
      </c>
      <c r="C320" s="97">
        <v>205000</v>
      </c>
      <c r="D320" s="97">
        <v>80549.08</v>
      </c>
      <c r="E320" s="94">
        <f t="shared" si="4"/>
        <v>39.292234146341464</v>
      </c>
    </row>
    <row r="321" spans="1:5" x14ac:dyDescent="0.3">
      <c r="A321" s="55" t="s">
        <v>862</v>
      </c>
      <c r="B321" s="56" t="s">
        <v>218</v>
      </c>
      <c r="C321" s="83">
        <f>C322</f>
        <v>267983.84999999998</v>
      </c>
      <c r="D321" s="83">
        <f>D322</f>
        <v>127650.96</v>
      </c>
      <c r="E321" s="93">
        <f t="shared" si="4"/>
        <v>47.633825695093201</v>
      </c>
    </row>
    <row r="322" spans="1:5" x14ac:dyDescent="0.3">
      <c r="A322" s="104" t="s">
        <v>862</v>
      </c>
      <c r="B322" s="95" t="s">
        <v>218</v>
      </c>
      <c r="C322" s="97">
        <v>267983.84999999998</v>
      </c>
      <c r="D322" s="97">
        <v>127650.96</v>
      </c>
      <c r="E322" s="94">
        <f t="shared" si="4"/>
        <v>47.633825695093201</v>
      </c>
    </row>
    <row r="323" spans="1:5" ht="37.5" x14ac:dyDescent="0.3">
      <c r="A323" s="55" t="s">
        <v>863</v>
      </c>
      <c r="B323" s="56" t="s">
        <v>219</v>
      </c>
      <c r="C323" s="83">
        <f>C324+C331</f>
        <v>1606460.3399999999</v>
      </c>
      <c r="D323" s="83">
        <f>D324+D331</f>
        <v>1391879.2400000002</v>
      </c>
      <c r="E323" s="93">
        <f t="shared" si="4"/>
        <v>86.6426145322704</v>
      </c>
    </row>
    <row r="324" spans="1:5" ht="56.25" x14ac:dyDescent="0.3">
      <c r="A324" s="55" t="s">
        <v>864</v>
      </c>
      <c r="B324" s="56" t="s">
        <v>220</v>
      </c>
      <c r="C324" s="83">
        <f>C325+C327+C329</f>
        <v>459243.12</v>
      </c>
      <c r="D324" s="83">
        <f>D325+D327+D329</f>
        <v>337588.12</v>
      </c>
      <c r="E324" s="93">
        <f t="shared" si="4"/>
        <v>73.50967391737953</v>
      </c>
    </row>
    <row r="325" spans="1:5" x14ac:dyDescent="0.3">
      <c r="A325" s="55" t="s">
        <v>865</v>
      </c>
      <c r="B325" s="56" t="s">
        <v>217</v>
      </c>
      <c r="C325" s="83">
        <f>C326</f>
        <v>85000</v>
      </c>
      <c r="D325" s="83">
        <f>D326</f>
        <v>53368.12</v>
      </c>
      <c r="E325" s="93">
        <f t="shared" si="4"/>
        <v>62.786023529411764</v>
      </c>
    </row>
    <row r="326" spans="1:5" x14ac:dyDescent="0.3">
      <c r="A326" s="104" t="s">
        <v>865</v>
      </c>
      <c r="B326" s="95" t="s">
        <v>217</v>
      </c>
      <c r="C326" s="97">
        <v>85000</v>
      </c>
      <c r="D326" s="97">
        <v>53368.12</v>
      </c>
      <c r="E326" s="94">
        <f t="shared" si="4"/>
        <v>62.786023529411764</v>
      </c>
    </row>
    <row r="327" spans="1:5" x14ac:dyDescent="0.3">
      <c r="A327" s="55" t="s">
        <v>866</v>
      </c>
      <c r="B327" s="56" t="s">
        <v>218</v>
      </c>
      <c r="C327" s="83">
        <f>C328</f>
        <v>284243.12</v>
      </c>
      <c r="D327" s="83">
        <f>D328</f>
        <v>284220</v>
      </c>
      <c r="E327" s="93">
        <f t="shared" si="4"/>
        <v>99.991866117990824</v>
      </c>
    </row>
    <row r="328" spans="1:5" x14ac:dyDescent="0.3">
      <c r="A328" s="104" t="s">
        <v>866</v>
      </c>
      <c r="B328" s="95" t="s">
        <v>218</v>
      </c>
      <c r="C328" s="97">
        <v>284243.12</v>
      </c>
      <c r="D328" s="97">
        <v>284220</v>
      </c>
      <c r="E328" s="94">
        <f t="shared" si="4"/>
        <v>99.991866117990824</v>
      </c>
    </row>
    <row r="329" spans="1:5" ht="37.5" x14ac:dyDescent="0.3">
      <c r="A329" s="55" t="s">
        <v>867</v>
      </c>
      <c r="B329" s="56" t="s">
        <v>838</v>
      </c>
      <c r="C329" s="83">
        <f>C330</f>
        <v>90000</v>
      </c>
      <c r="D329" s="83">
        <f>D330</f>
        <v>0</v>
      </c>
      <c r="E329" s="93">
        <f t="shared" si="4"/>
        <v>0</v>
      </c>
    </row>
    <row r="330" spans="1:5" ht="37.5" x14ac:dyDescent="0.3">
      <c r="A330" s="104" t="s">
        <v>867</v>
      </c>
      <c r="B330" s="95" t="s">
        <v>838</v>
      </c>
      <c r="C330" s="97">
        <v>90000</v>
      </c>
      <c r="D330" s="97">
        <v>0</v>
      </c>
      <c r="E330" s="94">
        <f t="shared" si="4"/>
        <v>0</v>
      </c>
    </row>
    <row r="331" spans="1:5" ht="37.5" x14ac:dyDescent="0.3">
      <c r="A331" s="55" t="s">
        <v>868</v>
      </c>
      <c r="B331" s="56" t="s">
        <v>222</v>
      </c>
      <c r="C331" s="83">
        <f>C332+C334+C336</f>
        <v>1147217.22</v>
      </c>
      <c r="D331" s="83">
        <f>D332+D334+D336</f>
        <v>1054291.1200000001</v>
      </c>
      <c r="E331" s="93">
        <f t="shared" ref="E331:E394" si="5">D331*100/C331</f>
        <v>91.899868797297188</v>
      </c>
    </row>
    <row r="332" spans="1:5" x14ac:dyDescent="0.3">
      <c r="A332" s="55" t="s">
        <v>869</v>
      </c>
      <c r="B332" s="56" t="s">
        <v>223</v>
      </c>
      <c r="C332" s="83">
        <f>C333</f>
        <v>204053.7</v>
      </c>
      <c r="D332" s="83">
        <f>D333</f>
        <v>200000</v>
      </c>
      <c r="E332" s="93">
        <f t="shared" si="5"/>
        <v>98.013415096124206</v>
      </c>
    </row>
    <row r="333" spans="1:5" x14ac:dyDescent="0.3">
      <c r="A333" s="104" t="s">
        <v>869</v>
      </c>
      <c r="B333" s="95" t="s">
        <v>223</v>
      </c>
      <c r="C333" s="97">
        <v>204053.7</v>
      </c>
      <c r="D333" s="97">
        <v>200000</v>
      </c>
      <c r="E333" s="94">
        <f t="shared" si="5"/>
        <v>98.013415096124206</v>
      </c>
    </row>
    <row r="334" spans="1:5" x14ac:dyDescent="0.3">
      <c r="A334" s="55" t="s">
        <v>870</v>
      </c>
      <c r="B334" s="56" t="s">
        <v>214</v>
      </c>
      <c r="C334" s="83">
        <f>C335</f>
        <v>394697.73</v>
      </c>
      <c r="D334" s="83">
        <f>D335</f>
        <v>305825.33</v>
      </c>
      <c r="E334" s="93">
        <f t="shared" si="5"/>
        <v>77.483427634610422</v>
      </c>
    </row>
    <row r="335" spans="1:5" x14ac:dyDescent="0.3">
      <c r="A335" s="104" t="s">
        <v>870</v>
      </c>
      <c r="B335" s="95" t="s">
        <v>214</v>
      </c>
      <c r="C335" s="97">
        <v>394697.73</v>
      </c>
      <c r="D335" s="97">
        <v>305825.33</v>
      </c>
      <c r="E335" s="94">
        <f t="shared" si="5"/>
        <v>77.483427634610422</v>
      </c>
    </row>
    <row r="336" spans="1:5" x14ac:dyDescent="0.3">
      <c r="A336" s="55" t="s">
        <v>871</v>
      </c>
      <c r="B336" s="56" t="s">
        <v>66</v>
      </c>
      <c r="C336" s="83">
        <f>C337</f>
        <v>548465.79</v>
      </c>
      <c r="D336" s="83">
        <f>D337</f>
        <v>548465.79</v>
      </c>
      <c r="E336" s="93">
        <f t="shared" si="5"/>
        <v>100</v>
      </c>
    </row>
    <row r="337" spans="1:5" x14ac:dyDescent="0.3">
      <c r="A337" s="104" t="s">
        <v>871</v>
      </c>
      <c r="B337" s="95" t="s">
        <v>66</v>
      </c>
      <c r="C337" s="97">
        <v>548465.79</v>
      </c>
      <c r="D337" s="97">
        <v>548465.79</v>
      </c>
      <c r="E337" s="94">
        <f t="shared" si="5"/>
        <v>100</v>
      </c>
    </row>
    <row r="338" spans="1:5" ht="37.5" x14ac:dyDescent="0.3">
      <c r="A338" s="55" t="s">
        <v>872</v>
      </c>
      <c r="B338" s="56" t="s">
        <v>224</v>
      </c>
      <c r="C338" s="83">
        <f>C339+C347+C356</f>
        <v>3785775</v>
      </c>
      <c r="D338" s="83">
        <f>D339+D347+D356</f>
        <v>1750061.79</v>
      </c>
      <c r="E338" s="93">
        <f t="shared" si="5"/>
        <v>46.227305901697804</v>
      </c>
    </row>
    <row r="339" spans="1:5" ht="56.25" x14ac:dyDescent="0.3">
      <c r="A339" s="55" t="s">
        <v>873</v>
      </c>
      <c r="B339" s="56" t="s">
        <v>220</v>
      </c>
      <c r="C339" s="83">
        <f>C340+C342+C344</f>
        <v>2611373</v>
      </c>
      <c r="D339" s="83">
        <f>D340+D342+D344</f>
        <v>814487.17999999993</v>
      </c>
      <c r="E339" s="93">
        <f t="shared" si="5"/>
        <v>31.18999775214035</v>
      </c>
    </row>
    <row r="340" spans="1:5" x14ac:dyDescent="0.3">
      <c r="A340" s="55" t="s">
        <v>874</v>
      </c>
      <c r="B340" s="56" t="s">
        <v>217</v>
      </c>
      <c r="C340" s="83">
        <f>C341</f>
        <v>750000</v>
      </c>
      <c r="D340" s="108">
        <f>D341</f>
        <v>444861.38</v>
      </c>
      <c r="E340" s="93">
        <f t="shared" si="5"/>
        <v>59.314850666666665</v>
      </c>
    </row>
    <row r="341" spans="1:5" x14ac:dyDescent="0.3">
      <c r="A341" s="104" t="s">
        <v>874</v>
      </c>
      <c r="B341" s="95" t="s">
        <v>217</v>
      </c>
      <c r="C341" s="97">
        <v>750000</v>
      </c>
      <c r="D341" s="97">
        <v>444861.38</v>
      </c>
      <c r="E341" s="94">
        <f t="shared" si="5"/>
        <v>59.314850666666665</v>
      </c>
    </row>
    <row r="342" spans="1:5" s="86" customFormat="1" x14ac:dyDescent="0.3">
      <c r="A342" s="55" t="s">
        <v>875</v>
      </c>
      <c r="B342" s="56" t="s">
        <v>218</v>
      </c>
      <c r="C342" s="83">
        <f>C343</f>
        <v>325785</v>
      </c>
      <c r="D342" s="83">
        <f>D343</f>
        <v>120000</v>
      </c>
      <c r="E342" s="93">
        <f t="shared" si="5"/>
        <v>36.834108384363923</v>
      </c>
    </row>
    <row r="343" spans="1:5" s="86" customFormat="1" x14ac:dyDescent="0.3">
      <c r="A343" s="104" t="s">
        <v>875</v>
      </c>
      <c r="B343" s="95" t="s">
        <v>218</v>
      </c>
      <c r="C343" s="97">
        <v>325785</v>
      </c>
      <c r="D343" s="97">
        <v>120000</v>
      </c>
      <c r="E343" s="94">
        <f t="shared" si="5"/>
        <v>36.834108384363923</v>
      </c>
    </row>
    <row r="344" spans="1:5" x14ac:dyDescent="0.3">
      <c r="A344" s="55" t="s">
        <v>876</v>
      </c>
      <c r="B344" s="56" t="s">
        <v>877</v>
      </c>
      <c r="C344" s="83">
        <f>C345+C346</f>
        <v>1535588</v>
      </c>
      <c r="D344" s="83">
        <f>D345+D346</f>
        <v>249625.8</v>
      </c>
      <c r="E344" s="93">
        <f t="shared" si="5"/>
        <v>16.256040031570969</v>
      </c>
    </row>
    <row r="345" spans="1:5" x14ac:dyDescent="0.3">
      <c r="A345" s="104" t="s">
        <v>878</v>
      </c>
      <c r="B345" s="95" t="s">
        <v>63</v>
      </c>
      <c r="C345" s="97">
        <v>5000</v>
      </c>
      <c r="D345" s="97">
        <v>0</v>
      </c>
      <c r="E345" s="94">
        <f t="shared" si="5"/>
        <v>0</v>
      </c>
    </row>
    <row r="346" spans="1:5" x14ac:dyDescent="0.3">
      <c r="A346" s="104" t="s">
        <v>879</v>
      </c>
      <c r="B346" s="95" t="s">
        <v>880</v>
      </c>
      <c r="C346" s="97">
        <v>1530588</v>
      </c>
      <c r="D346" s="97">
        <v>249625.8</v>
      </c>
      <c r="E346" s="94">
        <f t="shared" si="5"/>
        <v>16.309143936839959</v>
      </c>
    </row>
    <row r="347" spans="1:5" ht="37.5" x14ac:dyDescent="0.3">
      <c r="A347" s="55" t="s">
        <v>881</v>
      </c>
      <c r="B347" s="56" t="s">
        <v>225</v>
      </c>
      <c r="C347" s="83">
        <f>C348+C350+C352+C354</f>
        <v>1149287</v>
      </c>
      <c r="D347" s="83">
        <f>D348+D350+D352+D354</f>
        <v>914460.46000000008</v>
      </c>
      <c r="E347" s="93">
        <f t="shared" si="5"/>
        <v>79.567632801902406</v>
      </c>
    </row>
    <row r="348" spans="1:5" x14ac:dyDescent="0.3">
      <c r="A348" s="55" t="s">
        <v>882</v>
      </c>
      <c r="B348" s="56" t="s">
        <v>223</v>
      </c>
      <c r="C348" s="83">
        <f>C349</f>
        <v>600000</v>
      </c>
      <c r="D348" s="83">
        <f>D349</f>
        <v>570531</v>
      </c>
      <c r="E348" s="93">
        <f t="shared" si="5"/>
        <v>95.088499999999996</v>
      </c>
    </row>
    <row r="349" spans="1:5" x14ac:dyDescent="0.3">
      <c r="A349" s="104" t="s">
        <v>882</v>
      </c>
      <c r="B349" s="95" t="s">
        <v>223</v>
      </c>
      <c r="C349" s="97">
        <v>600000</v>
      </c>
      <c r="D349" s="97">
        <v>570531</v>
      </c>
      <c r="E349" s="94">
        <f t="shared" si="5"/>
        <v>95.088499999999996</v>
      </c>
    </row>
    <row r="350" spans="1:5" x14ac:dyDescent="0.3">
      <c r="A350" s="55" t="s">
        <v>883</v>
      </c>
      <c r="B350" s="56" t="s">
        <v>66</v>
      </c>
      <c r="C350" s="83">
        <f>C351</f>
        <v>324287</v>
      </c>
      <c r="D350" s="83">
        <f>D351</f>
        <v>324286.53999999998</v>
      </c>
      <c r="E350" s="93">
        <f t="shared" si="5"/>
        <v>99.999858150342121</v>
      </c>
    </row>
    <row r="351" spans="1:5" x14ac:dyDescent="0.3">
      <c r="A351" s="104" t="s">
        <v>883</v>
      </c>
      <c r="B351" s="95" t="s">
        <v>66</v>
      </c>
      <c r="C351" s="97">
        <v>324287</v>
      </c>
      <c r="D351" s="97">
        <v>324286.53999999998</v>
      </c>
      <c r="E351" s="94">
        <f t="shared" si="5"/>
        <v>99.999858150342121</v>
      </c>
    </row>
    <row r="352" spans="1:5" s="86" customFormat="1" x14ac:dyDescent="0.3">
      <c r="A352" s="55" t="s">
        <v>884</v>
      </c>
      <c r="B352" s="56" t="s">
        <v>214</v>
      </c>
      <c r="C352" s="83">
        <f>C353</f>
        <v>45000</v>
      </c>
      <c r="D352" s="83">
        <f>D353</f>
        <v>19642.919999999998</v>
      </c>
      <c r="E352" s="93">
        <f t="shared" si="5"/>
        <v>43.650933333333327</v>
      </c>
    </row>
    <row r="353" spans="1:5" x14ac:dyDescent="0.3">
      <c r="A353" s="104" t="s">
        <v>884</v>
      </c>
      <c r="B353" s="95" t="s">
        <v>214</v>
      </c>
      <c r="C353" s="97">
        <v>45000</v>
      </c>
      <c r="D353" s="97">
        <v>19642.919999999998</v>
      </c>
      <c r="E353" s="94">
        <f t="shared" si="5"/>
        <v>43.650933333333327</v>
      </c>
    </row>
    <row r="354" spans="1:5" ht="37.5" x14ac:dyDescent="0.3">
      <c r="A354" s="55" t="s">
        <v>885</v>
      </c>
      <c r="B354" s="56" t="s">
        <v>838</v>
      </c>
      <c r="C354" s="83">
        <f>C355</f>
        <v>180000</v>
      </c>
      <c r="D354" s="83">
        <f>D355</f>
        <v>0</v>
      </c>
      <c r="E354" s="93">
        <f t="shared" si="5"/>
        <v>0</v>
      </c>
    </row>
    <row r="355" spans="1:5" ht="37.5" x14ac:dyDescent="0.3">
      <c r="A355" s="104" t="s">
        <v>885</v>
      </c>
      <c r="B355" s="95" t="s">
        <v>838</v>
      </c>
      <c r="C355" s="97">
        <v>180000</v>
      </c>
      <c r="D355" s="97">
        <v>0</v>
      </c>
      <c r="E355" s="94">
        <f t="shared" si="5"/>
        <v>0</v>
      </c>
    </row>
    <row r="356" spans="1:5" x14ac:dyDescent="0.3">
      <c r="A356" s="55" t="s">
        <v>886</v>
      </c>
      <c r="B356" s="56" t="s">
        <v>887</v>
      </c>
      <c r="C356" s="83">
        <f>C357+C359</f>
        <v>25115</v>
      </c>
      <c r="D356" s="83">
        <f>D357+D359</f>
        <v>21114.15</v>
      </c>
      <c r="E356" s="93">
        <f t="shared" si="5"/>
        <v>84.069878558630307</v>
      </c>
    </row>
    <row r="357" spans="1:5" x14ac:dyDescent="0.3">
      <c r="A357" s="55" t="s">
        <v>888</v>
      </c>
      <c r="B357" s="56" t="s">
        <v>889</v>
      </c>
      <c r="C357" s="83">
        <f>C358</f>
        <v>25000</v>
      </c>
      <c r="D357" s="83">
        <f>D358</f>
        <v>21000</v>
      </c>
      <c r="E357" s="93">
        <f t="shared" si="5"/>
        <v>84</v>
      </c>
    </row>
    <row r="358" spans="1:5" x14ac:dyDescent="0.3">
      <c r="A358" s="104" t="s">
        <v>888</v>
      </c>
      <c r="B358" s="95" t="s">
        <v>889</v>
      </c>
      <c r="C358" s="97">
        <v>25000</v>
      </c>
      <c r="D358" s="97">
        <v>21000</v>
      </c>
      <c r="E358" s="94">
        <f t="shared" si="5"/>
        <v>84</v>
      </c>
    </row>
    <row r="359" spans="1:5" x14ac:dyDescent="0.3">
      <c r="A359" s="55" t="s">
        <v>890</v>
      </c>
      <c r="B359" s="56" t="s">
        <v>891</v>
      </c>
      <c r="C359" s="83">
        <f>C360</f>
        <v>115</v>
      </c>
      <c r="D359" s="83">
        <f>D360</f>
        <v>114.15</v>
      </c>
      <c r="E359" s="93">
        <f t="shared" si="5"/>
        <v>99.260869565217391</v>
      </c>
    </row>
    <row r="360" spans="1:5" x14ac:dyDescent="0.3">
      <c r="A360" s="104" t="s">
        <v>890</v>
      </c>
      <c r="B360" s="95" t="s">
        <v>891</v>
      </c>
      <c r="C360" s="97">
        <v>115</v>
      </c>
      <c r="D360" s="97">
        <v>114.15</v>
      </c>
      <c r="E360" s="94">
        <f t="shared" si="5"/>
        <v>99.260869565217391</v>
      </c>
    </row>
    <row r="361" spans="1:5" ht="37.5" x14ac:dyDescent="0.3">
      <c r="A361" s="55" t="s">
        <v>892</v>
      </c>
      <c r="B361" s="56" t="s">
        <v>226</v>
      </c>
      <c r="C361" s="83">
        <f>C362+C365</f>
        <v>67800</v>
      </c>
      <c r="D361" s="83">
        <f>D362+D365</f>
        <v>13320</v>
      </c>
      <c r="E361" s="93">
        <f t="shared" si="5"/>
        <v>19.646017699115045</v>
      </c>
    </row>
    <row r="362" spans="1:5" ht="37.5" x14ac:dyDescent="0.3">
      <c r="A362" s="55" t="s">
        <v>893</v>
      </c>
      <c r="B362" s="56" t="s">
        <v>894</v>
      </c>
      <c r="C362" s="83">
        <f>C363</f>
        <v>50000</v>
      </c>
      <c r="D362" s="83">
        <f>D363</f>
        <v>0</v>
      </c>
      <c r="E362" s="93">
        <f t="shared" si="5"/>
        <v>0</v>
      </c>
    </row>
    <row r="363" spans="1:5" x14ac:dyDescent="0.3">
      <c r="A363" s="55" t="s">
        <v>895</v>
      </c>
      <c r="B363" s="56" t="s">
        <v>896</v>
      </c>
      <c r="C363" s="83">
        <f>C364</f>
        <v>50000</v>
      </c>
      <c r="D363" s="83">
        <f>D364</f>
        <v>0</v>
      </c>
      <c r="E363" s="93">
        <f t="shared" si="5"/>
        <v>0</v>
      </c>
    </row>
    <row r="364" spans="1:5" x14ac:dyDescent="0.3">
      <c r="A364" s="104" t="s">
        <v>895</v>
      </c>
      <c r="B364" s="95" t="s">
        <v>896</v>
      </c>
      <c r="C364" s="97">
        <v>50000</v>
      </c>
      <c r="D364" s="97">
        <v>0</v>
      </c>
      <c r="E364" s="94">
        <f t="shared" si="5"/>
        <v>0</v>
      </c>
    </row>
    <row r="365" spans="1:5" x14ac:dyDescent="0.3">
      <c r="A365" s="55" t="s">
        <v>897</v>
      </c>
      <c r="B365" s="56" t="s">
        <v>227</v>
      </c>
      <c r="C365" s="83">
        <f>C366</f>
        <v>17800</v>
      </c>
      <c r="D365" s="83">
        <f>D366</f>
        <v>13320</v>
      </c>
      <c r="E365" s="93">
        <f t="shared" si="5"/>
        <v>74.831460674157299</v>
      </c>
    </row>
    <row r="366" spans="1:5" x14ac:dyDescent="0.3">
      <c r="A366" s="55" t="s">
        <v>898</v>
      </c>
      <c r="B366" s="56" t="s">
        <v>211</v>
      </c>
      <c r="C366" s="83">
        <f>C367</f>
        <v>17800</v>
      </c>
      <c r="D366" s="83">
        <f>D367</f>
        <v>13320</v>
      </c>
      <c r="E366" s="93">
        <f t="shared" si="5"/>
        <v>74.831460674157299</v>
      </c>
    </row>
    <row r="367" spans="1:5" x14ac:dyDescent="0.3">
      <c r="A367" s="104" t="s">
        <v>898</v>
      </c>
      <c r="B367" s="95" t="s">
        <v>211</v>
      </c>
      <c r="C367" s="97">
        <v>17800</v>
      </c>
      <c r="D367" s="97">
        <v>13320</v>
      </c>
      <c r="E367" s="94">
        <f t="shared" si="5"/>
        <v>74.831460674157299</v>
      </c>
    </row>
    <row r="368" spans="1:5" ht="37.5" x14ac:dyDescent="0.3">
      <c r="A368" s="55" t="s">
        <v>899</v>
      </c>
      <c r="B368" s="56" t="s">
        <v>228</v>
      </c>
      <c r="C368" s="83">
        <f>C369+C372</f>
        <v>1323237</v>
      </c>
      <c r="D368" s="83">
        <f>D369+D372</f>
        <v>696876.72</v>
      </c>
      <c r="E368" s="93">
        <f t="shared" si="5"/>
        <v>52.664543086385883</v>
      </c>
    </row>
    <row r="369" spans="1:5" x14ac:dyDescent="0.3">
      <c r="A369" s="55" t="s">
        <v>900</v>
      </c>
      <c r="B369" s="56" t="s">
        <v>901</v>
      </c>
      <c r="C369" s="83">
        <f>C370</f>
        <v>675172</v>
      </c>
      <c r="D369" s="83">
        <f>D370</f>
        <v>403288.5</v>
      </c>
      <c r="E369" s="93">
        <f t="shared" si="5"/>
        <v>59.731224043651096</v>
      </c>
    </row>
    <row r="370" spans="1:5" ht="37.5" x14ac:dyDescent="0.3">
      <c r="A370" s="55" t="s">
        <v>902</v>
      </c>
      <c r="B370" s="56" t="s">
        <v>903</v>
      </c>
      <c r="C370" s="83">
        <f>C371</f>
        <v>675172</v>
      </c>
      <c r="D370" s="83">
        <f>D371</f>
        <v>403288.5</v>
      </c>
      <c r="E370" s="93">
        <f t="shared" si="5"/>
        <v>59.731224043651096</v>
      </c>
    </row>
    <row r="371" spans="1:5" ht="37.5" x14ac:dyDescent="0.3">
      <c r="A371" s="104" t="s">
        <v>902</v>
      </c>
      <c r="B371" s="95" t="s">
        <v>308</v>
      </c>
      <c r="C371" s="97">
        <v>675172</v>
      </c>
      <c r="D371" s="97">
        <v>403288.5</v>
      </c>
      <c r="E371" s="94">
        <f t="shared" si="5"/>
        <v>59.731224043651096</v>
      </c>
    </row>
    <row r="372" spans="1:5" s="86" customFormat="1" ht="37.5" x14ac:dyDescent="0.3">
      <c r="A372" s="55" t="s">
        <v>904</v>
      </c>
      <c r="B372" s="56" t="s">
        <v>229</v>
      </c>
      <c r="C372" s="83">
        <f>C373+C375+C377+C379+C381+C383</f>
        <v>648065</v>
      </c>
      <c r="D372" s="83">
        <f>D373+D375+D377+D379+D381+D383</f>
        <v>293588.21999999997</v>
      </c>
      <c r="E372" s="93">
        <f t="shared" si="5"/>
        <v>45.302279863902534</v>
      </c>
    </row>
    <row r="373" spans="1:5" x14ac:dyDescent="0.3">
      <c r="A373" s="55" t="s">
        <v>905</v>
      </c>
      <c r="B373" s="56" t="s">
        <v>217</v>
      </c>
      <c r="C373" s="83">
        <f>C374</f>
        <v>209065</v>
      </c>
      <c r="D373" s="83">
        <f>D374</f>
        <v>149702.85999999999</v>
      </c>
      <c r="E373" s="93">
        <f t="shared" si="5"/>
        <v>71.605892904120722</v>
      </c>
    </row>
    <row r="374" spans="1:5" x14ac:dyDescent="0.3">
      <c r="A374" s="104" t="s">
        <v>905</v>
      </c>
      <c r="B374" s="95" t="s">
        <v>217</v>
      </c>
      <c r="C374" s="97">
        <v>209065</v>
      </c>
      <c r="D374" s="97">
        <v>149702.85999999999</v>
      </c>
      <c r="E374" s="94">
        <f t="shared" si="5"/>
        <v>71.605892904120722</v>
      </c>
    </row>
    <row r="375" spans="1:5" x14ac:dyDescent="0.3">
      <c r="A375" s="55" t="s">
        <v>906</v>
      </c>
      <c r="B375" s="56" t="s">
        <v>221</v>
      </c>
      <c r="C375" s="83">
        <f>C376</f>
        <v>25000</v>
      </c>
      <c r="D375" s="83">
        <f>D376</f>
        <v>25000</v>
      </c>
      <c r="E375" s="93">
        <f t="shared" si="5"/>
        <v>100</v>
      </c>
    </row>
    <row r="376" spans="1:5" x14ac:dyDescent="0.3">
      <c r="A376" s="104" t="s">
        <v>906</v>
      </c>
      <c r="B376" s="95" t="s">
        <v>221</v>
      </c>
      <c r="C376" s="97">
        <v>25000</v>
      </c>
      <c r="D376" s="97">
        <v>25000</v>
      </c>
      <c r="E376" s="94">
        <f t="shared" si="5"/>
        <v>100</v>
      </c>
    </row>
    <row r="377" spans="1:5" x14ac:dyDescent="0.3">
      <c r="A377" s="55" t="s">
        <v>907</v>
      </c>
      <c r="B377" s="56" t="s">
        <v>218</v>
      </c>
      <c r="C377" s="83">
        <f>C378</f>
        <v>165000</v>
      </c>
      <c r="D377" s="83">
        <f>D378</f>
        <v>75000</v>
      </c>
      <c r="E377" s="93">
        <f t="shared" si="5"/>
        <v>45.454545454545453</v>
      </c>
    </row>
    <row r="378" spans="1:5" x14ac:dyDescent="0.3">
      <c r="A378" s="104" t="s">
        <v>907</v>
      </c>
      <c r="B378" s="95" t="s">
        <v>218</v>
      </c>
      <c r="C378" s="97">
        <v>165000</v>
      </c>
      <c r="D378" s="97">
        <v>75000</v>
      </c>
      <c r="E378" s="94">
        <f t="shared" si="5"/>
        <v>45.454545454545453</v>
      </c>
    </row>
    <row r="379" spans="1:5" ht="37.5" x14ac:dyDescent="0.3">
      <c r="A379" s="55" t="s">
        <v>908</v>
      </c>
      <c r="B379" s="56" t="s">
        <v>230</v>
      </c>
      <c r="C379" s="83">
        <f>C380</f>
        <v>44000</v>
      </c>
      <c r="D379" s="83">
        <f>D380</f>
        <v>43885.36</v>
      </c>
      <c r="E379" s="93">
        <f t="shared" si="5"/>
        <v>99.739454545454549</v>
      </c>
    </row>
    <row r="380" spans="1:5" ht="37.5" x14ac:dyDescent="0.3">
      <c r="A380" s="104" t="s">
        <v>908</v>
      </c>
      <c r="B380" s="95" t="s">
        <v>230</v>
      </c>
      <c r="C380" s="97">
        <v>44000</v>
      </c>
      <c r="D380" s="97">
        <v>43885.36</v>
      </c>
      <c r="E380" s="94">
        <f t="shared" si="5"/>
        <v>99.739454545454549</v>
      </c>
    </row>
    <row r="381" spans="1:5" x14ac:dyDescent="0.3">
      <c r="A381" s="55" t="s">
        <v>909</v>
      </c>
      <c r="B381" s="56" t="s">
        <v>910</v>
      </c>
      <c r="C381" s="83">
        <f>C382</f>
        <v>25000</v>
      </c>
      <c r="D381" s="83">
        <f>D382</f>
        <v>0</v>
      </c>
      <c r="E381" s="93">
        <f t="shared" si="5"/>
        <v>0</v>
      </c>
    </row>
    <row r="382" spans="1:5" x14ac:dyDescent="0.3">
      <c r="A382" s="104" t="s">
        <v>911</v>
      </c>
      <c r="B382" s="95" t="s">
        <v>910</v>
      </c>
      <c r="C382" s="97">
        <v>25000</v>
      </c>
      <c r="D382" s="97">
        <v>0</v>
      </c>
      <c r="E382" s="94">
        <f t="shared" si="5"/>
        <v>0</v>
      </c>
    </row>
    <row r="383" spans="1:5" ht="37.5" x14ac:dyDescent="0.3">
      <c r="A383" s="55" t="s">
        <v>912</v>
      </c>
      <c r="B383" s="56" t="s">
        <v>838</v>
      </c>
      <c r="C383" s="83">
        <f>C384</f>
        <v>180000</v>
      </c>
      <c r="D383" s="83">
        <f>D384</f>
        <v>0</v>
      </c>
      <c r="E383" s="93">
        <f t="shared" si="5"/>
        <v>0</v>
      </c>
    </row>
    <row r="384" spans="1:5" ht="37.5" x14ac:dyDescent="0.3">
      <c r="A384" s="104" t="s">
        <v>912</v>
      </c>
      <c r="B384" s="95" t="s">
        <v>838</v>
      </c>
      <c r="C384" s="97">
        <v>180000</v>
      </c>
      <c r="D384" s="97">
        <v>0</v>
      </c>
      <c r="E384" s="94">
        <f t="shared" si="5"/>
        <v>0</v>
      </c>
    </row>
    <row r="385" spans="1:5" ht="37.5" x14ac:dyDescent="0.3">
      <c r="A385" s="55" t="s">
        <v>913</v>
      </c>
      <c r="B385" s="56" t="s">
        <v>231</v>
      </c>
      <c r="C385" s="83">
        <f>C386+C389</f>
        <v>90800</v>
      </c>
      <c r="D385" s="83">
        <f>D386+D389</f>
        <v>8957</v>
      </c>
      <c r="E385" s="93">
        <f t="shared" si="5"/>
        <v>9.8645374449339212</v>
      </c>
    </row>
    <row r="386" spans="1:5" x14ac:dyDescent="0.3">
      <c r="A386" s="55" t="s">
        <v>914</v>
      </c>
      <c r="B386" s="56" t="s">
        <v>210</v>
      </c>
      <c r="C386" s="83">
        <f>C387</f>
        <v>10800</v>
      </c>
      <c r="D386" s="83">
        <f>D387</f>
        <v>6300</v>
      </c>
      <c r="E386" s="93">
        <f t="shared" si="5"/>
        <v>58.333333333333336</v>
      </c>
    </row>
    <row r="387" spans="1:5" x14ac:dyDescent="0.3">
      <c r="A387" s="55" t="s">
        <v>915</v>
      </c>
      <c r="B387" s="56" t="s">
        <v>232</v>
      </c>
      <c r="C387" s="83">
        <f>C388</f>
        <v>10800</v>
      </c>
      <c r="D387" s="83">
        <f>D388</f>
        <v>6300</v>
      </c>
      <c r="E387" s="93">
        <f t="shared" si="5"/>
        <v>58.333333333333336</v>
      </c>
    </row>
    <row r="388" spans="1:5" x14ac:dyDescent="0.3">
      <c r="A388" s="104" t="s">
        <v>915</v>
      </c>
      <c r="B388" s="95" t="s">
        <v>232</v>
      </c>
      <c r="C388" s="97">
        <v>10800</v>
      </c>
      <c r="D388" s="97">
        <v>6300</v>
      </c>
      <c r="E388" s="94">
        <f t="shared" si="5"/>
        <v>58.333333333333336</v>
      </c>
    </row>
    <row r="389" spans="1:5" x14ac:dyDescent="0.3">
      <c r="A389" s="55" t="s">
        <v>916</v>
      </c>
      <c r="B389" s="56" t="s">
        <v>233</v>
      </c>
      <c r="C389" s="83">
        <f>C390+C392</f>
        <v>80000</v>
      </c>
      <c r="D389" s="83">
        <f>D390+D392</f>
        <v>2657</v>
      </c>
      <c r="E389" s="93">
        <f t="shared" si="5"/>
        <v>3.32125</v>
      </c>
    </row>
    <row r="390" spans="1:5" ht="37.5" x14ac:dyDescent="0.3">
      <c r="A390" s="55" t="s">
        <v>917</v>
      </c>
      <c r="B390" s="56" t="s">
        <v>234</v>
      </c>
      <c r="C390" s="83">
        <f>C391</f>
        <v>30000</v>
      </c>
      <c r="D390" s="83">
        <f>D391</f>
        <v>2657</v>
      </c>
      <c r="E390" s="93">
        <f t="shared" si="5"/>
        <v>8.8566666666666674</v>
      </c>
    </row>
    <row r="391" spans="1:5" ht="37.5" x14ac:dyDescent="0.3">
      <c r="A391" s="104" t="s">
        <v>917</v>
      </c>
      <c r="B391" s="95" t="s">
        <v>234</v>
      </c>
      <c r="C391" s="97">
        <v>30000</v>
      </c>
      <c r="D391" s="97">
        <v>2657</v>
      </c>
      <c r="E391" s="94">
        <f t="shared" si="5"/>
        <v>8.8566666666666674</v>
      </c>
    </row>
    <row r="392" spans="1:5" x14ac:dyDescent="0.3">
      <c r="A392" s="55" t="s">
        <v>918</v>
      </c>
      <c r="B392" s="56" t="s">
        <v>919</v>
      </c>
      <c r="C392" s="83">
        <f>C393</f>
        <v>50000</v>
      </c>
      <c r="D392" s="83">
        <f>D393</f>
        <v>0</v>
      </c>
      <c r="E392" s="93">
        <f t="shared" si="5"/>
        <v>0</v>
      </c>
    </row>
    <row r="393" spans="1:5" x14ac:dyDescent="0.3">
      <c r="A393" s="104" t="s">
        <v>918</v>
      </c>
      <c r="B393" s="95" t="s">
        <v>919</v>
      </c>
      <c r="C393" s="97">
        <v>50000</v>
      </c>
      <c r="D393" s="97">
        <v>0</v>
      </c>
      <c r="E393" s="94">
        <f t="shared" si="5"/>
        <v>0</v>
      </c>
    </row>
    <row r="394" spans="1:5" ht="56.25" x14ac:dyDescent="0.3">
      <c r="A394" s="55" t="s">
        <v>920</v>
      </c>
      <c r="B394" s="56" t="s">
        <v>235</v>
      </c>
      <c r="C394" s="83">
        <f>C395+C406+C419</f>
        <v>2200688.37</v>
      </c>
      <c r="D394" s="83">
        <f>D395+D406+D419</f>
        <v>1310814.17</v>
      </c>
      <c r="E394" s="93">
        <f t="shared" si="5"/>
        <v>59.563825022622353</v>
      </c>
    </row>
    <row r="395" spans="1:5" ht="56.25" x14ac:dyDescent="0.3">
      <c r="A395" s="55" t="s">
        <v>921</v>
      </c>
      <c r="B395" s="56" t="s">
        <v>220</v>
      </c>
      <c r="C395" s="83">
        <f>C396+C398+C400+C402+C404</f>
        <v>1209700</v>
      </c>
      <c r="D395" s="83">
        <f>D396+D398+D400+D402+D404</f>
        <v>946079.84</v>
      </c>
      <c r="E395" s="93">
        <f t="shared" ref="E395:E458" si="6">D395*100/C395</f>
        <v>78.2078068942713</v>
      </c>
    </row>
    <row r="396" spans="1:5" x14ac:dyDescent="0.3">
      <c r="A396" s="55" t="s">
        <v>922</v>
      </c>
      <c r="B396" s="56" t="s">
        <v>217</v>
      </c>
      <c r="C396" s="83">
        <f>C397</f>
        <v>958000</v>
      </c>
      <c r="D396" s="83">
        <f>D397</f>
        <v>817010.09</v>
      </c>
      <c r="E396" s="93">
        <f t="shared" si="6"/>
        <v>85.28289039665971</v>
      </c>
    </row>
    <row r="397" spans="1:5" x14ac:dyDescent="0.3">
      <c r="A397" s="104" t="s">
        <v>922</v>
      </c>
      <c r="B397" s="95" t="s">
        <v>217</v>
      </c>
      <c r="C397" s="97">
        <v>958000</v>
      </c>
      <c r="D397" s="97">
        <v>817010.09</v>
      </c>
      <c r="E397" s="94">
        <f t="shared" si="6"/>
        <v>85.28289039665971</v>
      </c>
    </row>
    <row r="398" spans="1:5" s="86" customFormat="1" x14ac:dyDescent="0.3">
      <c r="A398" s="55" t="s">
        <v>923</v>
      </c>
      <c r="B398" s="56" t="s">
        <v>221</v>
      </c>
      <c r="C398" s="83">
        <f>C399</f>
        <v>220700</v>
      </c>
      <c r="D398" s="83">
        <f>D399</f>
        <v>101358.91</v>
      </c>
      <c r="E398" s="93">
        <f t="shared" si="6"/>
        <v>45.926103307657456</v>
      </c>
    </row>
    <row r="399" spans="1:5" s="86" customFormat="1" x14ac:dyDescent="0.3">
      <c r="A399" s="104" t="s">
        <v>923</v>
      </c>
      <c r="B399" s="95" t="s">
        <v>221</v>
      </c>
      <c r="C399" s="97">
        <v>220700</v>
      </c>
      <c r="D399" s="97">
        <v>101358.91</v>
      </c>
      <c r="E399" s="94">
        <f t="shared" si="6"/>
        <v>45.926103307657456</v>
      </c>
    </row>
    <row r="400" spans="1:5" x14ac:dyDescent="0.3">
      <c r="A400" s="55" t="s">
        <v>924</v>
      </c>
      <c r="B400" s="56" t="s">
        <v>257</v>
      </c>
      <c r="C400" s="83">
        <f>C401</f>
        <v>1000</v>
      </c>
      <c r="D400" s="83">
        <f>D401</f>
        <v>0</v>
      </c>
      <c r="E400" s="93">
        <f t="shared" si="6"/>
        <v>0</v>
      </c>
    </row>
    <row r="401" spans="1:5" s="86" customFormat="1" x14ac:dyDescent="0.3">
      <c r="A401" s="104" t="s">
        <v>924</v>
      </c>
      <c r="B401" s="95" t="s">
        <v>257</v>
      </c>
      <c r="C401" s="97">
        <v>1000</v>
      </c>
      <c r="D401" s="97">
        <v>0</v>
      </c>
      <c r="E401" s="94">
        <f t="shared" si="6"/>
        <v>0</v>
      </c>
    </row>
    <row r="402" spans="1:5" s="86" customFormat="1" x14ac:dyDescent="0.3">
      <c r="A402" s="55" t="s">
        <v>925</v>
      </c>
      <c r="B402" s="56" t="s">
        <v>926</v>
      </c>
      <c r="C402" s="83">
        <f>C403</f>
        <v>10000</v>
      </c>
      <c r="D402" s="83">
        <f>D403</f>
        <v>10000</v>
      </c>
      <c r="E402" s="93">
        <f t="shared" si="6"/>
        <v>100</v>
      </c>
    </row>
    <row r="403" spans="1:5" s="86" customFormat="1" x14ac:dyDescent="0.3">
      <c r="A403" s="104" t="s">
        <v>925</v>
      </c>
      <c r="B403" s="95" t="s">
        <v>926</v>
      </c>
      <c r="C403" s="97">
        <v>10000</v>
      </c>
      <c r="D403" s="97">
        <v>10000</v>
      </c>
      <c r="E403" s="94">
        <f t="shared" si="6"/>
        <v>100</v>
      </c>
    </row>
    <row r="404" spans="1:5" x14ac:dyDescent="0.3">
      <c r="A404" s="55" t="s">
        <v>927</v>
      </c>
      <c r="B404" s="56" t="s">
        <v>310</v>
      </c>
      <c r="C404" s="83">
        <f>C405</f>
        <v>20000</v>
      </c>
      <c r="D404" s="83">
        <f>D405</f>
        <v>17710.84</v>
      </c>
      <c r="E404" s="93">
        <f t="shared" si="6"/>
        <v>88.554199999999994</v>
      </c>
    </row>
    <row r="405" spans="1:5" s="86" customFormat="1" x14ac:dyDescent="0.3">
      <c r="A405" s="104" t="s">
        <v>927</v>
      </c>
      <c r="B405" s="95" t="s">
        <v>310</v>
      </c>
      <c r="C405" s="97">
        <v>20000</v>
      </c>
      <c r="D405" s="97">
        <v>17710.84</v>
      </c>
      <c r="E405" s="94">
        <f t="shared" si="6"/>
        <v>88.554199999999994</v>
      </c>
    </row>
    <row r="406" spans="1:5" s="86" customFormat="1" ht="37.5" x14ac:dyDescent="0.3">
      <c r="A406" s="55" t="s">
        <v>928</v>
      </c>
      <c r="B406" s="56" t="s">
        <v>225</v>
      </c>
      <c r="C406" s="83">
        <f>C407+C409+C411+C413+C415+C417</f>
        <v>340988.37</v>
      </c>
      <c r="D406" s="83">
        <f>D407+D409+D411+D413+D415+D417</f>
        <v>234734.33</v>
      </c>
      <c r="E406" s="93">
        <f t="shared" si="6"/>
        <v>68.839394727743937</v>
      </c>
    </row>
    <row r="407" spans="1:5" s="86" customFormat="1" x14ac:dyDescent="0.3">
      <c r="A407" s="55" t="s">
        <v>929</v>
      </c>
      <c r="B407" s="56" t="s">
        <v>66</v>
      </c>
      <c r="C407" s="83">
        <f>C408</f>
        <v>80000</v>
      </c>
      <c r="D407" s="83">
        <f>D408</f>
        <v>42669.86</v>
      </c>
      <c r="E407" s="93">
        <f t="shared" si="6"/>
        <v>53.337325</v>
      </c>
    </row>
    <row r="408" spans="1:5" x14ac:dyDescent="0.3">
      <c r="A408" s="104" t="s">
        <v>929</v>
      </c>
      <c r="B408" s="95" t="s">
        <v>66</v>
      </c>
      <c r="C408" s="97">
        <v>80000</v>
      </c>
      <c r="D408" s="97">
        <v>42669.86</v>
      </c>
      <c r="E408" s="94">
        <f t="shared" si="6"/>
        <v>53.337325</v>
      </c>
    </row>
    <row r="409" spans="1:5" x14ac:dyDescent="0.3">
      <c r="A409" s="55" t="s">
        <v>930</v>
      </c>
      <c r="B409" s="56" t="s">
        <v>311</v>
      </c>
      <c r="C409" s="83">
        <f>C410</f>
        <v>25000</v>
      </c>
      <c r="D409" s="83">
        <f>D410</f>
        <v>7720.48</v>
      </c>
      <c r="E409" s="93">
        <f t="shared" si="6"/>
        <v>30.881920000000001</v>
      </c>
    </row>
    <row r="410" spans="1:5" x14ac:dyDescent="0.3">
      <c r="A410" s="104" t="s">
        <v>930</v>
      </c>
      <c r="B410" s="95" t="s">
        <v>311</v>
      </c>
      <c r="C410" s="97">
        <v>25000</v>
      </c>
      <c r="D410" s="97">
        <v>7720.48</v>
      </c>
      <c r="E410" s="94">
        <f t="shared" si="6"/>
        <v>30.881920000000001</v>
      </c>
    </row>
    <row r="411" spans="1:5" x14ac:dyDescent="0.3">
      <c r="A411" s="55" t="s">
        <v>931</v>
      </c>
      <c r="B411" s="56" t="s">
        <v>236</v>
      </c>
      <c r="C411" s="83">
        <f>C412</f>
        <v>150000</v>
      </c>
      <c r="D411" s="83">
        <f>D412</f>
        <v>134054.47</v>
      </c>
      <c r="E411" s="93">
        <f t="shared" si="6"/>
        <v>89.369646666666668</v>
      </c>
    </row>
    <row r="412" spans="1:5" x14ac:dyDescent="0.3">
      <c r="A412" s="104" t="s">
        <v>931</v>
      </c>
      <c r="B412" s="95" t="s">
        <v>236</v>
      </c>
      <c r="C412" s="97">
        <v>150000</v>
      </c>
      <c r="D412" s="97">
        <v>134054.47</v>
      </c>
      <c r="E412" s="94">
        <f t="shared" si="6"/>
        <v>89.369646666666668</v>
      </c>
    </row>
    <row r="413" spans="1:5" x14ac:dyDescent="0.3">
      <c r="A413" s="55" t="s">
        <v>932</v>
      </c>
      <c r="B413" s="56" t="s">
        <v>312</v>
      </c>
      <c r="C413" s="83">
        <f>C414</f>
        <v>42005.79</v>
      </c>
      <c r="D413" s="83">
        <f>D414</f>
        <v>42005.79</v>
      </c>
      <c r="E413" s="93">
        <f t="shared" si="6"/>
        <v>100</v>
      </c>
    </row>
    <row r="414" spans="1:5" x14ac:dyDescent="0.3">
      <c r="A414" s="104" t="s">
        <v>932</v>
      </c>
      <c r="B414" s="95" t="s">
        <v>312</v>
      </c>
      <c r="C414" s="97">
        <v>42005.79</v>
      </c>
      <c r="D414" s="97">
        <v>42005.79</v>
      </c>
      <c r="E414" s="94">
        <f t="shared" si="6"/>
        <v>100</v>
      </c>
    </row>
    <row r="415" spans="1:5" ht="37.5" x14ac:dyDescent="0.3">
      <c r="A415" s="55" t="s">
        <v>933</v>
      </c>
      <c r="B415" s="56" t="s">
        <v>934</v>
      </c>
      <c r="C415" s="83">
        <f>C416</f>
        <v>40000</v>
      </c>
      <c r="D415" s="83">
        <f>D416</f>
        <v>4301.1499999999996</v>
      </c>
      <c r="E415" s="93">
        <f t="shared" si="6"/>
        <v>10.752874999999998</v>
      </c>
    </row>
    <row r="416" spans="1:5" ht="37.5" x14ac:dyDescent="0.3">
      <c r="A416" s="104" t="s">
        <v>933</v>
      </c>
      <c r="B416" s="95" t="s">
        <v>934</v>
      </c>
      <c r="C416" s="97">
        <v>40000</v>
      </c>
      <c r="D416" s="97">
        <v>4301.1499999999996</v>
      </c>
      <c r="E416" s="94">
        <f t="shared" si="6"/>
        <v>10.752874999999998</v>
      </c>
    </row>
    <row r="417" spans="1:5" x14ac:dyDescent="0.3">
      <c r="A417" s="55" t="s">
        <v>935</v>
      </c>
      <c r="B417" s="56" t="s">
        <v>237</v>
      </c>
      <c r="C417" s="83">
        <f>C418</f>
        <v>3982.58</v>
      </c>
      <c r="D417" s="83">
        <f>D418</f>
        <v>3982.58</v>
      </c>
      <c r="E417" s="93">
        <f t="shared" si="6"/>
        <v>100</v>
      </c>
    </row>
    <row r="418" spans="1:5" x14ac:dyDescent="0.3">
      <c r="A418" s="104" t="s">
        <v>935</v>
      </c>
      <c r="B418" s="95" t="s">
        <v>237</v>
      </c>
      <c r="C418" s="97">
        <v>3982.58</v>
      </c>
      <c r="D418" s="97">
        <v>3982.58</v>
      </c>
      <c r="E418" s="94">
        <f t="shared" si="6"/>
        <v>100</v>
      </c>
    </row>
    <row r="419" spans="1:5" s="86" customFormat="1" x14ac:dyDescent="0.3">
      <c r="A419" s="55" t="s">
        <v>936</v>
      </c>
      <c r="B419" s="56" t="s">
        <v>238</v>
      </c>
      <c r="C419" s="83">
        <f>C420+C422</f>
        <v>650000</v>
      </c>
      <c r="D419" s="83">
        <f>D420+D422</f>
        <v>130000</v>
      </c>
      <c r="E419" s="93">
        <f t="shared" si="6"/>
        <v>20</v>
      </c>
    </row>
    <row r="420" spans="1:5" x14ac:dyDescent="0.3">
      <c r="A420" s="55" t="s">
        <v>937</v>
      </c>
      <c r="B420" s="56" t="s">
        <v>239</v>
      </c>
      <c r="C420" s="83">
        <f>C421</f>
        <v>50000</v>
      </c>
      <c r="D420" s="83">
        <f>D421</f>
        <v>40000</v>
      </c>
      <c r="E420" s="93">
        <f t="shared" si="6"/>
        <v>80</v>
      </c>
    </row>
    <row r="421" spans="1:5" x14ac:dyDescent="0.3">
      <c r="A421" s="104" t="s">
        <v>937</v>
      </c>
      <c r="B421" s="95" t="s">
        <v>239</v>
      </c>
      <c r="C421" s="97">
        <v>50000</v>
      </c>
      <c r="D421" s="97">
        <v>40000</v>
      </c>
      <c r="E421" s="94">
        <f t="shared" si="6"/>
        <v>80</v>
      </c>
    </row>
    <row r="422" spans="1:5" x14ac:dyDescent="0.3">
      <c r="A422" s="55" t="s">
        <v>938</v>
      </c>
      <c r="B422" s="56" t="s">
        <v>939</v>
      </c>
      <c r="C422" s="83">
        <f>C423</f>
        <v>600000</v>
      </c>
      <c r="D422" s="83">
        <f>D423</f>
        <v>90000</v>
      </c>
      <c r="E422" s="93">
        <f t="shared" si="6"/>
        <v>15</v>
      </c>
    </row>
    <row r="423" spans="1:5" x14ac:dyDescent="0.3">
      <c r="A423" s="104" t="s">
        <v>938</v>
      </c>
      <c r="B423" s="95" t="s">
        <v>939</v>
      </c>
      <c r="C423" s="97">
        <v>600000</v>
      </c>
      <c r="D423" s="97">
        <v>90000</v>
      </c>
      <c r="E423" s="94">
        <f t="shared" si="6"/>
        <v>15</v>
      </c>
    </row>
    <row r="424" spans="1:5" ht="37.5" x14ac:dyDescent="0.3">
      <c r="A424" s="55" t="s">
        <v>940</v>
      </c>
      <c r="B424" s="56" t="s">
        <v>240</v>
      </c>
      <c r="C424" s="83">
        <f>C425+C428</f>
        <v>15200</v>
      </c>
      <c r="D424" s="83">
        <f>D425+D428</f>
        <v>9910</v>
      </c>
      <c r="E424" s="93">
        <f t="shared" si="6"/>
        <v>65.19736842105263</v>
      </c>
    </row>
    <row r="425" spans="1:5" x14ac:dyDescent="0.3">
      <c r="A425" s="55" t="s">
        <v>941</v>
      </c>
      <c r="B425" s="56" t="s">
        <v>227</v>
      </c>
      <c r="C425" s="83">
        <f>C426</f>
        <v>12000</v>
      </c>
      <c r="D425" s="83">
        <f>D426</f>
        <v>9000</v>
      </c>
      <c r="E425" s="93">
        <f t="shared" si="6"/>
        <v>75</v>
      </c>
    </row>
    <row r="426" spans="1:5" x14ac:dyDescent="0.3">
      <c r="A426" s="55" t="s">
        <v>942</v>
      </c>
      <c r="B426" s="56" t="s">
        <v>232</v>
      </c>
      <c r="C426" s="83">
        <f>C427</f>
        <v>12000</v>
      </c>
      <c r="D426" s="83">
        <f>D427</f>
        <v>9000</v>
      </c>
      <c r="E426" s="93">
        <f t="shared" si="6"/>
        <v>75</v>
      </c>
    </row>
    <row r="427" spans="1:5" s="86" customFormat="1" x14ac:dyDescent="0.3">
      <c r="A427" s="104" t="s">
        <v>942</v>
      </c>
      <c r="B427" s="95" t="s">
        <v>232</v>
      </c>
      <c r="C427" s="97">
        <v>12000</v>
      </c>
      <c r="D427" s="97">
        <v>9000</v>
      </c>
      <c r="E427" s="94">
        <f t="shared" si="6"/>
        <v>75</v>
      </c>
    </row>
    <row r="428" spans="1:5" x14ac:dyDescent="0.3">
      <c r="A428" s="55" t="s">
        <v>943</v>
      </c>
      <c r="B428" s="56"/>
      <c r="C428" s="83">
        <f>C429</f>
        <v>3200</v>
      </c>
      <c r="D428" s="83">
        <f>D429</f>
        <v>910</v>
      </c>
      <c r="E428" s="93">
        <f t="shared" si="6"/>
        <v>28.4375</v>
      </c>
    </row>
    <row r="429" spans="1:5" s="86" customFormat="1" x14ac:dyDescent="0.3">
      <c r="A429" s="104" t="s">
        <v>943</v>
      </c>
      <c r="B429" s="95" t="s">
        <v>944</v>
      </c>
      <c r="C429" s="97">
        <v>3200</v>
      </c>
      <c r="D429" s="97">
        <v>910</v>
      </c>
      <c r="E429" s="94">
        <f t="shared" si="6"/>
        <v>28.4375</v>
      </c>
    </row>
    <row r="430" spans="1:5" ht="37.5" x14ac:dyDescent="0.3">
      <c r="A430" s="55" t="s">
        <v>945</v>
      </c>
      <c r="B430" s="56" t="s">
        <v>241</v>
      </c>
      <c r="C430" s="83">
        <f>C431+C434+C439</f>
        <v>86000</v>
      </c>
      <c r="D430" s="83">
        <f>D431+D434+D439</f>
        <v>17520</v>
      </c>
      <c r="E430" s="93">
        <f t="shared" si="6"/>
        <v>20.372093023255815</v>
      </c>
    </row>
    <row r="431" spans="1:5" s="86" customFormat="1" ht="37.5" x14ac:dyDescent="0.3">
      <c r="A431" s="55" t="s">
        <v>946</v>
      </c>
      <c r="B431" s="56" t="s">
        <v>208</v>
      </c>
      <c r="C431" s="83">
        <f>C432</f>
        <v>40000</v>
      </c>
      <c r="D431" s="83">
        <f>D432</f>
        <v>0</v>
      </c>
      <c r="E431" s="93">
        <f t="shared" si="6"/>
        <v>0</v>
      </c>
    </row>
    <row r="432" spans="1:5" x14ac:dyDescent="0.3">
      <c r="A432" s="55" t="s">
        <v>947</v>
      </c>
      <c r="B432" s="56" t="s">
        <v>948</v>
      </c>
      <c r="C432" s="83">
        <f>C433</f>
        <v>40000</v>
      </c>
      <c r="D432" s="83">
        <f>D433</f>
        <v>0</v>
      </c>
      <c r="E432" s="93">
        <f t="shared" si="6"/>
        <v>0</v>
      </c>
    </row>
    <row r="433" spans="1:5" s="86" customFormat="1" x14ac:dyDescent="0.3">
      <c r="A433" s="104" t="s">
        <v>947</v>
      </c>
      <c r="B433" s="95" t="s">
        <v>948</v>
      </c>
      <c r="C433" s="97">
        <v>40000</v>
      </c>
      <c r="D433" s="97">
        <v>0</v>
      </c>
      <c r="E433" s="94">
        <f t="shared" si="6"/>
        <v>0</v>
      </c>
    </row>
    <row r="434" spans="1:5" s="86" customFormat="1" x14ac:dyDescent="0.3">
      <c r="A434" s="55" t="s">
        <v>949</v>
      </c>
      <c r="B434" s="56" t="s">
        <v>210</v>
      </c>
      <c r="C434" s="83">
        <f>C435+C437</f>
        <v>16000</v>
      </c>
      <c r="D434" s="83">
        <f>D435+D437</f>
        <v>6000</v>
      </c>
      <c r="E434" s="93">
        <f t="shared" si="6"/>
        <v>37.5</v>
      </c>
    </row>
    <row r="435" spans="1:5" x14ac:dyDescent="0.3">
      <c r="A435" s="55" t="s">
        <v>950</v>
      </c>
      <c r="B435" s="56" t="s">
        <v>232</v>
      </c>
      <c r="C435" s="83">
        <f>C436</f>
        <v>12000</v>
      </c>
      <c r="D435" s="83">
        <f>D436</f>
        <v>6000</v>
      </c>
      <c r="E435" s="93">
        <f t="shared" si="6"/>
        <v>50</v>
      </c>
    </row>
    <row r="436" spans="1:5" s="86" customFormat="1" x14ac:dyDescent="0.3">
      <c r="A436" s="104" t="s">
        <v>950</v>
      </c>
      <c r="B436" s="95" t="s">
        <v>232</v>
      </c>
      <c r="C436" s="97">
        <v>12000</v>
      </c>
      <c r="D436" s="97">
        <v>6000</v>
      </c>
      <c r="E436" s="94">
        <f t="shared" si="6"/>
        <v>50</v>
      </c>
    </row>
    <row r="437" spans="1:5" s="86" customFormat="1" x14ac:dyDescent="0.3">
      <c r="A437" s="55" t="s">
        <v>951</v>
      </c>
      <c r="B437" s="56" t="s">
        <v>952</v>
      </c>
      <c r="C437" s="83">
        <v>4000</v>
      </c>
      <c r="D437" s="83">
        <f>D438</f>
        <v>0</v>
      </c>
      <c r="E437" s="93">
        <f t="shared" si="6"/>
        <v>0</v>
      </c>
    </row>
    <row r="438" spans="1:5" s="86" customFormat="1" x14ac:dyDescent="0.3">
      <c r="A438" s="104" t="s">
        <v>951</v>
      </c>
      <c r="B438" s="95" t="s">
        <v>952</v>
      </c>
      <c r="C438" s="97">
        <v>4000</v>
      </c>
      <c r="D438" s="97">
        <v>0</v>
      </c>
      <c r="E438" s="94">
        <f t="shared" si="6"/>
        <v>0</v>
      </c>
    </row>
    <row r="439" spans="1:5" x14ac:dyDescent="0.3">
      <c r="A439" s="55" t="s">
        <v>953</v>
      </c>
      <c r="B439" s="56" t="s">
        <v>233</v>
      </c>
      <c r="C439" s="83">
        <f>C440</f>
        <v>30000</v>
      </c>
      <c r="D439" s="83">
        <f>D440</f>
        <v>11520</v>
      </c>
      <c r="E439" s="93">
        <f t="shared" si="6"/>
        <v>38.4</v>
      </c>
    </row>
    <row r="440" spans="1:5" ht="37.5" x14ac:dyDescent="0.3">
      <c r="A440" s="55" t="s">
        <v>954</v>
      </c>
      <c r="B440" s="56" t="s">
        <v>234</v>
      </c>
      <c r="C440" s="83">
        <f>C441</f>
        <v>30000</v>
      </c>
      <c r="D440" s="83">
        <f>D441</f>
        <v>11520</v>
      </c>
      <c r="E440" s="93">
        <f t="shared" si="6"/>
        <v>38.4</v>
      </c>
    </row>
    <row r="441" spans="1:5" ht="37.5" x14ac:dyDescent="0.3">
      <c r="A441" s="104" t="s">
        <v>954</v>
      </c>
      <c r="B441" s="95" t="s">
        <v>234</v>
      </c>
      <c r="C441" s="97">
        <v>30000</v>
      </c>
      <c r="D441" s="97">
        <v>11520</v>
      </c>
      <c r="E441" s="94">
        <f t="shared" si="6"/>
        <v>38.4</v>
      </c>
    </row>
    <row r="442" spans="1:5" ht="37.5" x14ac:dyDescent="0.3">
      <c r="A442" s="55" t="s">
        <v>955</v>
      </c>
      <c r="B442" s="56" t="s">
        <v>242</v>
      </c>
      <c r="C442" s="83">
        <f>C443</f>
        <v>526507.67999999993</v>
      </c>
      <c r="D442" s="83">
        <f>D443</f>
        <v>361333.93</v>
      </c>
      <c r="E442" s="93">
        <f t="shared" si="6"/>
        <v>68.628425325153856</v>
      </c>
    </row>
    <row r="443" spans="1:5" ht="56.25" x14ac:dyDescent="0.3">
      <c r="A443" s="55" t="s">
        <v>956</v>
      </c>
      <c r="B443" s="56" t="s">
        <v>215</v>
      </c>
      <c r="C443" s="83">
        <f>C444+C446+C448</f>
        <v>526507.67999999993</v>
      </c>
      <c r="D443" s="83">
        <f>D444+D446+D448</f>
        <v>361333.93</v>
      </c>
      <c r="E443" s="93">
        <f t="shared" si="6"/>
        <v>68.628425325153856</v>
      </c>
    </row>
    <row r="444" spans="1:5" x14ac:dyDescent="0.3">
      <c r="A444" s="55" t="s">
        <v>957</v>
      </c>
      <c r="B444" s="56" t="s">
        <v>217</v>
      </c>
      <c r="C444" s="83">
        <f>C445</f>
        <v>69500</v>
      </c>
      <c r="D444" s="83">
        <f>D445</f>
        <v>33913.93</v>
      </c>
      <c r="E444" s="93">
        <f t="shared" si="6"/>
        <v>48.797021582733812</v>
      </c>
    </row>
    <row r="445" spans="1:5" x14ac:dyDescent="0.3">
      <c r="A445" s="104" t="s">
        <v>957</v>
      </c>
      <c r="B445" s="95" t="s">
        <v>217</v>
      </c>
      <c r="C445" s="97">
        <v>69500</v>
      </c>
      <c r="D445" s="97">
        <v>33913.93</v>
      </c>
      <c r="E445" s="94">
        <f t="shared" si="6"/>
        <v>48.797021582733812</v>
      </c>
    </row>
    <row r="446" spans="1:5" x14ac:dyDescent="0.3">
      <c r="A446" s="55" t="s">
        <v>958</v>
      </c>
      <c r="B446" s="56" t="s">
        <v>218</v>
      </c>
      <c r="C446" s="83">
        <f>C447</f>
        <v>68117.679999999993</v>
      </c>
      <c r="D446" s="83">
        <f>D447</f>
        <v>30000</v>
      </c>
      <c r="E446" s="93">
        <f t="shared" si="6"/>
        <v>44.041429479101467</v>
      </c>
    </row>
    <row r="447" spans="1:5" x14ac:dyDescent="0.3">
      <c r="A447" s="104" t="s">
        <v>958</v>
      </c>
      <c r="B447" s="95" t="s">
        <v>218</v>
      </c>
      <c r="C447" s="97">
        <v>68117.679999999993</v>
      </c>
      <c r="D447" s="97">
        <v>30000</v>
      </c>
      <c r="E447" s="94">
        <f t="shared" si="6"/>
        <v>44.041429479101467</v>
      </c>
    </row>
    <row r="448" spans="1:5" x14ac:dyDescent="0.3">
      <c r="A448" s="55" t="s">
        <v>959</v>
      </c>
      <c r="B448" s="56" t="s">
        <v>313</v>
      </c>
      <c r="C448" s="83">
        <f>C449</f>
        <v>388890</v>
      </c>
      <c r="D448" s="83">
        <f>D449</f>
        <v>297420</v>
      </c>
      <c r="E448" s="93">
        <f t="shared" si="6"/>
        <v>76.479210059399833</v>
      </c>
    </row>
    <row r="449" spans="1:5" ht="37.5" x14ac:dyDescent="0.3">
      <c r="A449" s="104" t="s">
        <v>960</v>
      </c>
      <c r="B449" s="95" t="s">
        <v>314</v>
      </c>
      <c r="C449" s="97">
        <v>388890</v>
      </c>
      <c r="D449" s="97">
        <v>297420</v>
      </c>
      <c r="E449" s="94">
        <f t="shared" si="6"/>
        <v>76.479210059399833</v>
      </c>
    </row>
    <row r="450" spans="1:5" x14ac:dyDescent="0.3">
      <c r="A450" s="55" t="s">
        <v>961</v>
      </c>
      <c r="B450" s="56" t="s">
        <v>962</v>
      </c>
      <c r="C450" s="83">
        <f>C451+C454+C457</f>
        <v>8071020</v>
      </c>
      <c r="D450" s="83">
        <f>D451+D454+D457</f>
        <v>4580000</v>
      </c>
      <c r="E450" s="93">
        <f t="shared" si="6"/>
        <v>56.746235296158353</v>
      </c>
    </row>
    <row r="451" spans="1:5" x14ac:dyDescent="0.3">
      <c r="A451" s="55" t="s">
        <v>963</v>
      </c>
      <c r="B451" s="56" t="s">
        <v>243</v>
      </c>
      <c r="C451" s="83">
        <f>C452</f>
        <v>90000</v>
      </c>
      <c r="D451" s="83">
        <f>D452</f>
        <v>90000</v>
      </c>
      <c r="E451" s="93">
        <f t="shared" si="6"/>
        <v>100</v>
      </c>
    </row>
    <row r="452" spans="1:5" x14ac:dyDescent="0.3">
      <c r="A452" s="55" t="s">
        <v>964</v>
      </c>
      <c r="B452" s="56" t="s">
        <v>244</v>
      </c>
      <c r="C452" s="83">
        <f>C453</f>
        <v>90000</v>
      </c>
      <c r="D452" s="83">
        <f>D453</f>
        <v>90000</v>
      </c>
      <c r="E452" s="93">
        <f t="shared" si="6"/>
        <v>100</v>
      </c>
    </row>
    <row r="453" spans="1:5" x14ac:dyDescent="0.3">
      <c r="A453" s="104" t="s">
        <v>964</v>
      </c>
      <c r="B453" s="95" t="s">
        <v>244</v>
      </c>
      <c r="C453" s="97">
        <v>90000</v>
      </c>
      <c r="D453" s="97">
        <v>90000</v>
      </c>
      <c r="E453" s="94">
        <f t="shared" si="6"/>
        <v>100</v>
      </c>
    </row>
    <row r="454" spans="1:5" ht="37.5" x14ac:dyDescent="0.3">
      <c r="A454" s="55" t="s">
        <v>965</v>
      </c>
      <c r="B454" s="56" t="s">
        <v>245</v>
      </c>
      <c r="C454" s="83">
        <f>C455</f>
        <v>7941020</v>
      </c>
      <c r="D454" s="83">
        <f>D455</f>
        <v>4450000</v>
      </c>
      <c r="E454" s="93">
        <f t="shared" si="6"/>
        <v>56.03814119596727</v>
      </c>
    </row>
    <row r="455" spans="1:5" x14ac:dyDescent="0.3">
      <c r="A455" s="55" t="s">
        <v>966</v>
      </c>
      <c r="B455" s="56" t="s">
        <v>246</v>
      </c>
      <c r="C455" s="83">
        <f>C456</f>
        <v>7941020</v>
      </c>
      <c r="D455" s="83">
        <f>D456</f>
        <v>4450000</v>
      </c>
      <c r="E455" s="93">
        <f t="shared" si="6"/>
        <v>56.03814119596727</v>
      </c>
    </row>
    <row r="456" spans="1:5" x14ac:dyDescent="0.3">
      <c r="A456" s="104" t="s">
        <v>966</v>
      </c>
      <c r="B456" s="95" t="s">
        <v>246</v>
      </c>
      <c r="C456" s="97">
        <v>7941020</v>
      </c>
      <c r="D456" s="97">
        <v>4450000</v>
      </c>
      <c r="E456" s="94">
        <f t="shared" si="6"/>
        <v>56.03814119596727</v>
      </c>
    </row>
    <row r="457" spans="1:5" x14ac:dyDescent="0.3">
      <c r="A457" s="55" t="s">
        <v>967</v>
      </c>
      <c r="B457" s="56" t="s">
        <v>247</v>
      </c>
      <c r="C457" s="83">
        <f>C458</f>
        <v>40000</v>
      </c>
      <c r="D457" s="83">
        <f>D458</f>
        <v>40000</v>
      </c>
      <c r="E457" s="93">
        <f t="shared" si="6"/>
        <v>100</v>
      </c>
    </row>
    <row r="458" spans="1:5" ht="37.5" x14ac:dyDescent="0.3">
      <c r="A458" s="55" t="s">
        <v>968</v>
      </c>
      <c r="B458" s="56" t="s">
        <v>248</v>
      </c>
      <c r="C458" s="83">
        <f>C459</f>
        <v>40000</v>
      </c>
      <c r="D458" s="83">
        <f>D459</f>
        <v>40000</v>
      </c>
      <c r="E458" s="93">
        <f t="shared" si="6"/>
        <v>100</v>
      </c>
    </row>
    <row r="459" spans="1:5" ht="37.5" x14ac:dyDescent="0.3">
      <c r="A459" s="104" t="s">
        <v>968</v>
      </c>
      <c r="B459" s="95" t="s">
        <v>248</v>
      </c>
      <c r="C459" s="97">
        <v>40000</v>
      </c>
      <c r="D459" s="97">
        <v>40000</v>
      </c>
      <c r="E459" s="94">
        <f t="shared" ref="E459:E522" si="7">D459*100/C459</f>
        <v>100</v>
      </c>
    </row>
    <row r="460" spans="1:5" ht="37.5" x14ac:dyDescent="0.3">
      <c r="A460" s="55" t="s">
        <v>969</v>
      </c>
      <c r="B460" s="56" t="s">
        <v>249</v>
      </c>
      <c r="C460" s="83">
        <f>C461+C473+C488+C501</f>
        <v>32774644.579999998</v>
      </c>
      <c r="D460" s="83">
        <f>D461+D473+D488+D501</f>
        <v>18890456.810000002</v>
      </c>
      <c r="E460" s="93">
        <f t="shared" si="7"/>
        <v>57.63741163962915</v>
      </c>
    </row>
    <row r="461" spans="1:5" x14ac:dyDescent="0.3">
      <c r="A461" s="55" t="s">
        <v>970</v>
      </c>
      <c r="B461" s="56" t="s">
        <v>250</v>
      </c>
      <c r="C461" s="83">
        <f>C462+C465+C467+C469+C471</f>
        <v>3928192.65</v>
      </c>
      <c r="D461" s="83">
        <f>D462+D465+D467+D469+D471</f>
        <v>1476266.5</v>
      </c>
      <c r="E461" s="93">
        <f t="shared" si="7"/>
        <v>37.581316181119583</v>
      </c>
    </row>
    <row r="462" spans="1:5" x14ac:dyDescent="0.3">
      <c r="A462" s="55" t="s">
        <v>971</v>
      </c>
      <c r="B462" s="56" t="s">
        <v>251</v>
      </c>
      <c r="C462" s="83">
        <f>C463+C464</f>
        <v>100000</v>
      </c>
      <c r="D462" s="83">
        <f>D463+D464</f>
        <v>0</v>
      </c>
      <c r="E462" s="93">
        <f t="shared" si="7"/>
        <v>0</v>
      </c>
    </row>
    <row r="463" spans="1:5" x14ac:dyDescent="0.3">
      <c r="A463" s="104" t="s">
        <v>971</v>
      </c>
      <c r="B463" s="95" t="s">
        <v>251</v>
      </c>
      <c r="C463" s="97">
        <v>100000</v>
      </c>
      <c r="D463" s="97">
        <v>0</v>
      </c>
      <c r="E463" s="94">
        <f t="shared" si="7"/>
        <v>0</v>
      </c>
    </row>
    <row r="464" spans="1:5" ht="37.5" x14ac:dyDescent="0.3">
      <c r="A464" s="104" t="s">
        <v>972</v>
      </c>
      <c r="B464" s="95" t="s">
        <v>67</v>
      </c>
      <c r="C464" s="97">
        <v>0</v>
      </c>
      <c r="D464" s="97">
        <v>0</v>
      </c>
      <c r="E464" s="94">
        <v>0</v>
      </c>
    </row>
    <row r="465" spans="1:5" x14ac:dyDescent="0.3">
      <c r="A465" s="55" t="s">
        <v>973</v>
      </c>
      <c r="B465" s="56" t="s">
        <v>66</v>
      </c>
      <c r="C465" s="83">
        <f>C466</f>
        <v>1400000</v>
      </c>
      <c r="D465" s="83">
        <f>D466</f>
        <v>598529.65</v>
      </c>
      <c r="E465" s="93">
        <f t="shared" si="7"/>
        <v>42.752117857142856</v>
      </c>
    </row>
    <row r="466" spans="1:5" x14ac:dyDescent="0.3">
      <c r="A466" s="104" t="s">
        <v>973</v>
      </c>
      <c r="B466" s="95" t="s">
        <v>66</v>
      </c>
      <c r="C466" s="97">
        <v>1400000</v>
      </c>
      <c r="D466" s="97">
        <v>598529.65</v>
      </c>
      <c r="E466" s="94">
        <f t="shared" si="7"/>
        <v>42.752117857142856</v>
      </c>
    </row>
    <row r="467" spans="1:5" x14ac:dyDescent="0.3">
      <c r="A467" s="55" t="s">
        <v>974</v>
      </c>
      <c r="B467" s="56" t="s">
        <v>214</v>
      </c>
      <c r="C467" s="83">
        <f>C468</f>
        <v>1000000</v>
      </c>
      <c r="D467" s="83">
        <f>D468</f>
        <v>760962.48</v>
      </c>
      <c r="E467" s="93">
        <f t="shared" si="7"/>
        <v>76.096248000000003</v>
      </c>
    </row>
    <row r="468" spans="1:5" x14ac:dyDescent="0.3">
      <c r="A468" s="104" t="s">
        <v>974</v>
      </c>
      <c r="B468" s="95" t="s">
        <v>214</v>
      </c>
      <c r="C468" s="97">
        <v>1000000</v>
      </c>
      <c r="D468" s="97">
        <v>760962.48</v>
      </c>
      <c r="E468" s="94">
        <f t="shared" si="7"/>
        <v>76.096248000000003</v>
      </c>
    </row>
    <row r="469" spans="1:5" x14ac:dyDescent="0.3">
      <c r="A469" s="55" t="s">
        <v>975</v>
      </c>
      <c r="B469" s="56" t="s">
        <v>63</v>
      </c>
      <c r="C469" s="83">
        <f>C470</f>
        <v>1190019</v>
      </c>
      <c r="D469" s="83">
        <f>D470</f>
        <v>0</v>
      </c>
      <c r="E469" s="93">
        <f t="shared" si="7"/>
        <v>0</v>
      </c>
    </row>
    <row r="470" spans="1:5" x14ac:dyDescent="0.3">
      <c r="A470" s="104" t="s">
        <v>976</v>
      </c>
      <c r="B470" s="95" t="s">
        <v>63</v>
      </c>
      <c r="C470" s="97">
        <v>1190019</v>
      </c>
      <c r="D470" s="97">
        <v>0</v>
      </c>
      <c r="E470" s="94">
        <f t="shared" si="7"/>
        <v>0</v>
      </c>
    </row>
    <row r="471" spans="1:5" ht="37.5" x14ac:dyDescent="0.3">
      <c r="A471" s="55" t="s">
        <v>977</v>
      </c>
      <c r="B471" s="56" t="s">
        <v>252</v>
      </c>
      <c r="C471" s="83">
        <f>C472</f>
        <v>238173.65</v>
      </c>
      <c r="D471" s="83">
        <f>D472</f>
        <v>116774.37</v>
      </c>
      <c r="E471" s="93">
        <f t="shared" si="7"/>
        <v>49.029088650234819</v>
      </c>
    </row>
    <row r="472" spans="1:5" ht="37.5" x14ac:dyDescent="0.3">
      <c r="A472" s="104" t="s">
        <v>977</v>
      </c>
      <c r="B472" s="95" t="s">
        <v>252</v>
      </c>
      <c r="C472" s="97">
        <v>238173.65</v>
      </c>
      <c r="D472" s="97">
        <v>116774.37</v>
      </c>
      <c r="E472" s="94">
        <f t="shared" si="7"/>
        <v>49.029088650234819</v>
      </c>
    </row>
    <row r="473" spans="1:5" ht="56.25" x14ac:dyDescent="0.3">
      <c r="A473" s="55" t="s">
        <v>978</v>
      </c>
      <c r="B473" s="56" t="s">
        <v>253</v>
      </c>
      <c r="C473" s="83">
        <f>C474+C476+C478+C480+C482+C484+C486</f>
        <v>7461454</v>
      </c>
      <c r="D473" s="83">
        <f>D474+D476+D478+D480+D482+D484+D486</f>
        <v>3963670.98</v>
      </c>
      <c r="E473" s="93">
        <f t="shared" si="7"/>
        <v>53.121964968222009</v>
      </c>
    </row>
    <row r="474" spans="1:5" x14ac:dyDescent="0.3">
      <c r="A474" s="55" t="s">
        <v>979</v>
      </c>
      <c r="B474" s="56" t="s">
        <v>217</v>
      </c>
      <c r="C474" s="83">
        <f>C475</f>
        <v>5000000</v>
      </c>
      <c r="D474" s="83">
        <f>D475</f>
        <v>2599587.5099999998</v>
      </c>
      <c r="E474" s="93">
        <f t="shared" si="7"/>
        <v>51.991750199999991</v>
      </c>
    </row>
    <row r="475" spans="1:5" x14ac:dyDescent="0.3">
      <c r="A475" s="104" t="s">
        <v>979</v>
      </c>
      <c r="B475" s="95" t="s">
        <v>217</v>
      </c>
      <c r="C475" s="97">
        <v>5000000</v>
      </c>
      <c r="D475" s="97">
        <v>2599587.5099999998</v>
      </c>
      <c r="E475" s="94">
        <f t="shared" si="7"/>
        <v>51.991750199999991</v>
      </c>
    </row>
    <row r="476" spans="1:5" x14ac:dyDescent="0.3">
      <c r="A476" s="55" t="s">
        <v>980</v>
      </c>
      <c r="B476" s="56" t="s">
        <v>254</v>
      </c>
      <c r="C476" s="83">
        <f>C477</f>
        <v>150000</v>
      </c>
      <c r="D476" s="83">
        <f>D477</f>
        <v>139999</v>
      </c>
      <c r="E476" s="93">
        <f t="shared" si="7"/>
        <v>93.332666666666668</v>
      </c>
    </row>
    <row r="477" spans="1:5" x14ac:dyDescent="0.3">
      <c r="A477" s="104" t="s">
        <v>980</v>
      </c>
      <c r="B477" s="95" t="s">
        <v>255</v>
      </c>
      <c r="C477" s="97">
        <v>150000</v>
      </c>
      <c r="D477" s="97">
        <v>139999</v>
      </c>
      <c r="E477" s="94">
        <f t="shared" si="7"/>
        <v>93.332666666666668</v>
      </c>
    </row>
    <row r="478" spans="1:5" x14ac:dyDescent="0.3">
      <c r="A478" s="55" t="s">
        <v>981</v>
      </c>
      <c r="B478" s="56" t="s">
        <v>256</v>
      </c>
      <c r="C478" s="83">
        <f>C479</f>
        <v>500000</v>
      </c>
      <c r="D478" s="83">
        <f>D479</f>
        <v>270319.63</v>
      </c>
      <c r="E478" s="93">
        <f t="shared" si="7"/>
        <v>54.063926000000002</v>
      </c>
    </row>
    <row r="479" spans="1:5" x14ac:dyDescent="0.3">
      <c r="A479" s="104" t="s">
        <v>981</v>
      </c>
      <c r="B479" s="95" t="s">
        <v>256</v>
      </c>
      <c r="C479" s="97">
        <v>500000</v>
      </c>
      <c r="D479" s="97">
        <v>270319.63</v>
      </c>
      <c r="E479" s="94">
        <f t="shared" si="7"/>
        <v>54.063926000000002</v>
      </c>
    </row>
    <row r="480" spans="1:5" x14ac:dyDescent="0.3">
      <c r="A480" s="55" t="s">
        <v>982</v>
      </c>
      <c r="B480" s="56" t="s">
        <v>257</v>
      </c>
      <c r="C480" s="83">
        <f>C481</f>
        <v>395000</v>
      </c>
      <c r="D480" s="83">
        <f>D481</f>
        <v>184644.18</v>
      </c>
      <c r="E480" s="93">
        <f t="shared" si="7"/>
        <v>46.745362025316453</v>
      </c>
    </row>
    <row r="481" spans="1:5" x14ac:dyDescent="0.3">
      <c r="A481" s="104" t="s">
        <v>982</v>
      </c>
      <c r="B481" s="95" t="s">
        <v>257</v>
      </c>
      <c r="C481" s="97">
        <v>395000</v>
      </c>
      <c r="D481" s="97">
        <v>184644.18</v>
      </c>
      <c r="E481" s="94">
        <f t="shared" si="7"/>
        <v>46.745362025316453</v>
      </c>
    </row>
    <row r="482" spans="1:5" x14ac:dyDescent="0.3">
      <c r="A482" s="55" t="s">
        <v>983</v>
      </c>
      <c r="B482" s="56" t="s">
        <v>315</v>
      </c>
      <c r="C482" s="83">
        <f>C483</f>
        <v>1060454</v>
      </c>
      <c r="D482" s="83">
        <f>D483</f>
        <v>760454</v>
      </c>
      <c r="E482" s="93">
        <f t="shared" si="7"/>
        <v>71.710229769513816</v>
      </c>
    </row>
    <row r="483" spans="1:5" ht="37.5" x14ac:dyDescent="0.3">
      <c r="A483" s="104" t="s">
        <v>984</v>
      </c>
      <c r="B483" s="95" t="s">
        <v>258</v>
      </c>
      <c r="C483" s="97">
        <v>1060454</v>
      </c>
      <c r="D483" s="97">
        <v>760454</v>
      </c>
      <c r="E483" s="94">
        <f t="shared" si="7"/>
        <v>71.710229769513816</v>
      </c>
    </row>
    <row r="484" spans="1:5" ht="37.5" x14ac:dyDescent="0.3">
      <c r="A484" s="55" t="s">
        <v>985</v>
      </c>
      <c r="B484" s="56" t="s">
        <v>986</v>
      </c>
      <c r="C484" s="83">
        <f>C485</f>
        <v>56000</v>
      </c>
      <c r="D484" s="83">
        <f>D485</f>
        <v>8666.66</v>
      </c>
      <c r="E484" s="93">
        <f t="shared" si="7"/>
        <v>15.476178571428571</v>
      </c>
    </row>
    <row r="485" spans="1:5" ht="37.5" x14ac:dyDescent="0.3">
      <c r="A485" s="104" t="s">
        <v>987</v>
      </c>
      <c r="B485" s="95" t="s">
        <v>988</v>
      </c>
      <c r="C485" s="97">
        <v>56000</v>
      </c>
      <c r="D485" s="97">
        <v>8666.66</v>
      </c>
      <c r="E485" s="94">
        <f t="shared" si="7"/>
        <v>15.476178571428571</v>
      </c>
    </row>
    <row r="486" spans="1:5" x14ac:dyDescent="0.3">
      <c r="A486" s="55" t="s">
        <v>989</v>
      </c>
      <c r="B486" s="56" t="s">
        <v>328</v>
      </c>
      <c r="C486" s="83">
        <f>C487</f>
        <v>300000</v>
      </c>
      <c r="D486" s="83">
        <f>D487</f>
        <v>0</v>
      </c>
      <c r="E486" s="93">
        <f t="shared" si="7"/>
        <v>0</v>
      </c>
    </row>
    <row r="487" spans="1:5" x14ac:dyDescent="0.3">
      <c r="A487" s="104" t="s">
        <v>989</v>
      </c>
      <c r="B487" s="95" t="s">
        <v>328</v>
      </c>
      <c r="C487" s="97">
        <v>300000</v>
      </c>
      <c r="D487" s="97">
        <v>0</v>
      </c>
      <c r="E487" s="93">
        <f t="shared" si="7"/>
        <v>0</v>
      </c>
    </row>
    <row r="488" spans="1:5" x14ac:dyDescent="0.3">
      <c r="A488" s="55" t="s">
        <v>990</v>
      </c>
      <c r="B488" s="56" t="s">
        <v>259</v>
      </c>
      <c r="C488" s="83">
        <f>C489+C499</f>
        <v>15794861.18</v>
      </c>
      <c r="D488" s="83">
        <f>D489+D499</f>
        <v>10450519.33</v>
      </c>
      <c r="E488" s="93">
        <f t="shared" si="7"/>
        <v>66.164046716870232</v>
      </c>
    </row>
    <row r="489" spans="1:5" x14ac:dyDescent="0.3">
      <c r="A489" s="55" t="s">
        <v>991</v>
      </c>
      <c r="B489" s="56" t="s">
        <v>260</v>
      </c>
      <c r="C489" s="83">
        <f>C490+C491+C492+C493+C494+C495+C496+C497+C498</f>
        <v>15724294.33</v>
      </c>
      <c r="D489" s="83">
        <f>D490+D491+D492+D493+D494+D495+D496+D497+D498</f>
        <v>10380519.33</v>
      </c>
      <c r="E489" s="93">
        <f t="shared" si="7"/>
        <v>66.015804030043242</v>
      </c>
    </row>
    <row r="490" spans="1:5" ht="56.25" x14ac:dyDescent="0.3">
      <c r="A490" s="104" t="s">
        <v>992</v>
      </c>
      <c r="B490" s="95" t="s">
        <v>673</v>
      </c>
      <c r="C490" s="97">
        <v>3261061</v>
      </c>
      <c r="D490" s="97">
        <v>3261061</v>
      </c>
      <c r="E490" s="94">
        <f t="shared" si="7"/>
        <v>100</v>
      </c>
    </row>
    <row r="491" spans="1:5" x14ac:dyDescent="0.3">
      <c r="A491" s="104" t="s">
        <v>991</v>
      </c>
      <c r="B491" s="95" t="s">
        <v>260</v>
      </c>
      <c r="C491" s="97">
        <v>2938805.39</v>
      </c>
      <c r="D491" s="97">
        <v>1543230.19</v>
      </c>
      <c r="E491" s="94">
        <f t="shared" si="7"/>
        <v>52.51216005153713</v>
      </c>
    </row>
    <row r="492" spans="1:5" ht="37.5" x14ac:dyDescent="0.3">
      <c r="A492" s="104" t="s">
        <v>993</v>
      </c>
      <c r="B492" s="95" t="s">
        <v>994</v>
      </c>
      <c r="C492" s="97">
        <v>2114600</v>
      </c>
      <c r="D492" s="97">
        <v>1993746.31</v>
      </c>
      <c r="E492" s="94">
        <f t="shared" si="7"/>
        <v>94.284796651849049</v>
      </c>
    </row>
    <row r="493" spans="1:5" x14ac:dyDescent="0.3">
      <c r="A493" s="104" t="s">
        <v>995</v>
      </c>
      <c r="B493" s="95" t="s">
        <v>55</v>
      </c>
      <c r="C493" s="97">
        <v>3098788</v>
      </c>
      <c r="D493" s="97">
        <v>1822460.68</v>
      </c>
      <c r="E493" s="94">
        <f t="shared" si="7"/>
        <v>58.812047807078123</v>
      </c>
    </row>
    <row r="494" spans="1:5" x14ac:dyDescent="0.3">
      <c r="A494" s="104" t="s">
        <v>996</v>
      </c>
      <c r="B494" s="95" t="s">
        <v>997</v>
      </c>
      <c r="C494" s="97">
        <v>3511039.94</v>
      </c>
      <c r="D494" s="97">
        <v>1109698.92</v>
      </c>
      <c r="E494" s="94">
        <f t="shared" si="7"/>
        <v>31.605989648753468</v>
      </c>
    </row>
    <row r="495" spans="1:5" x14ac:dyDescent="0.3">
      <c r="A495" s="104" t="s">
        <v>998</v>
      </c>
      <c r="B495" s="95" t="s">
        <v>321</v>
      </c>
      <c r="C495" s="97">
        <v>100000</v>
      </c>
      <c r="D495" s="97">
        <v>99999</v>
      </c>
      <c r="E495" s="94">
        <f t="shared" si="7"/>
        <v>99.998999999999995</v>
      </c>
    </row>
    <row r="496" spans="1:5" x14ac:dyDescent="0.3">
      <c r="A496" s="104" t="s">
        <v>999</v>
      </c>
      <c r="B496" s="95" t="s">
        <v>329</v>
      </c>
      <c r="C496" s="97">
        <v>300000</v>
      </c>
      <c r="D496" s="97">
        <v>298500</v>
      </c>
      <c r="E496" s="94">
        <f t="shared" si="7"/>
        <v>99.5</v>
      </c>
    </row>
    <row r="497" spans="1:5" x14ac:dyDescent="0.3">
      <c r="A497" s="104" t="s">
        <v>1000</v>
      </c>
      <c r="B497" s="95" t="s">
        <v>330</v>
      </c>
      <c r="C497" s="97">
        <v>100000</v>
      </c>
      <c r="D497" s="97">
        <v>100000</v>
      </c>
      <c r="E497" s="94">
        <f t="shared" si="7"/>
        <v>100</v>
      </c>
    </row>
    <row r="498" spans="1:5" x14ac:dyDescent="0.3">
      <c r="A498" s="104" t="s">
        <v>1001</v>
      </c>
      <c r="B498" s="95" t="s">
        <v>330</v>
      </c>
      <c r="C498" s="97">
        <v>300000</v>
      </c>
      <c r="D498" s="97">
        <v>151823.23000000001</v>
      </c>
      <c r="E498" s="94">
        <f t="shared" si="7"/>
        <v>50.607743333333339</v>
      </c>
    </row>
    <row r="499" spans="1:5" x14ac:dyDescent="0.3">
      <c r="A499" s="55" t="s">
        <v>338</v>
      </c>
      <c r="B499" s="56" t="s">
        <v>261</v>
      </c>
      <c r="C499" s="83">
        <f>C500</f>
        <v>70566.850000000006</v>
      </c>
      <c r="D499" s="83">
        <f>D500</f>
        <v>70000</v>
      </c>
      <c r="E499" s="93">
        <f t="shared" si="7"/>
        <v>99.19671913936925</v>
      </c>
    </row>
    <row r="500" spans="1:5" x14ac:dyDescent="0.3">
      <c r="A500" s="104" t="s">
        <v>338</v>
      </c>
      <c r="B500" s="95" t="s">
        <v>261</v>
      </c>
      <c r="C500" s="97">
        <v>70566.850000000006</v>
      </c>
      <c r="D500" s="97">
        <v>70000</v>
      </c>
      <c r="E500" s="94">
        <f t="shared" si="7"/>
        <v>99.19671913936925</v>
      </c>
    </row>
    <row r="501" spans="1:5" x14ac:dyDescent="0.3">
      <c r="A501" s="55" t="s">
        <v>1002</v>
      </c>
      <c r="B501" s="56" t="s">
        <v>1003</v>
      </c>
      <c r="C501" s="83">
        <f>C502+C504</f>
        <v>5590136.75</v>
      </c>
      <c r="D501" s="83">
        <f>D502+D504</f>
        <v>3000000</v>
      </c>
      <c r="E501" s="93">
        <f t="shared" si="7"/>
        <v>53.665950121882084</v>
      </c>
    </row>
    <row r="502" spans="1:5" ht="75" x14ac:dyDescent="0.3">
      <c r="A502" s="55" t="s">
        <v>1004</v>
      </c>
      <c r="B502" s="56" t="s">
        <v>1005</v>
      </c>
      <c r="C502" s="83">
        <f>C503</f>
        <v>5590136.75</v>
      </c>
      <c r="D502" s="83">
        <f>D503</f>
        <v>3000000</v>
      </c>
      <c r="E502" s="93">
        <f t="shared" si="7"/>
        <v>53.665950121882084</v>
      </c>
    </row>
    <row r="503" spans="1:5" ht="75" x14ac:dyDescent="0.3">
      <c r="A503" s="104" t="s">
        <v>1004</v>
      </c>
      <c r="B503" s="95" t="s">
        <v>1005</v>
      </c>
      <c r="C503" s="97">
        <v>5590136.75</v>
      </c>
      <c r="D503" s="97">
        <v>3000000</v>
      </c>
      <c r="E503" s="94">
        <f t="shared" si="7"/>
        <v>53.665950121882084</v>
      </c>
    </row>
    <row r="504" spans="1:5" x14ac:dyDescent="0.3">
      <c r="A504" s="55" t="s">
        <v>1006</v>
      </c>
      <c r="B504" s="56"/>
      <c r="C504" s="83">
        <f>C505</f>
        <v>0</v>
      </c>
      <c r="D504" s="83">
        <f>D505</f>
        <v>0</v>
      </c>
      <c r="E504" s="93">
        <v>0</v>
      </c>
    </row>
    <row r="505" spans="1:5" ht="75" x14ac:dyDescent="0.3">
      <c r="A505" s="104" t="s">
        <v>1006</v>
      </c>
      <c r="B505" s="95" t="s">
        <v>1005</v>
      </c>
      <c r="C505" s="97">
        <v>0</v>
      </c>
      <c r="D505" s="97">
        <v>0</v>
      </c>
      <c r="E505" s="94">
        <v>0</v>
      </c>
    </row>
    <row r="506" spans="1:5" x14ac:dyDescent="0.3">
      <c r="A506" s="55" t="s">
        <v>1007</v>
      </c>
      <c r="B506" s="56" t="s">
        <v>263</v>
      </c>
      <c r="C506" s="83">
        <f t="shared" ref="C506:D508" si="8">C507</f>
        <v>31070450</v>
      </c>
      <c r="D506" s="83">
        <f t="shared" si="8"/>
        <v>19425756.73</v>
      </c>
      <c r="E506" s="93">
        <f t="shared" si="7"/>
        <v>62.521645904710105</v>
      </c>
    </row>
    <row r="507" spans="1:5" x14ac:dyDescent="0.3">
      <c r="A507" s="55" t="s">
        <v>1008</v>
      </c>
      <c r="B507" s="56" t="s">
        <v>264</v>
      </c>
      <c r="C507" s="83">
        <f t="shared" si="8"/>
        <v>31070450</v>
      </c>
      <c r="D507" s="83">
        <f t="shared" si="8"/>
        <v>19425756.73</v>
      </c>
      <c r="E507" s="93">
        <f t="shared" si="7"/>
        <v>62.521645904710105</v>
      </c>
    </row>
    <row r="508" spans="1:5" ht="37.5" x14ac:dyDescent="0.3">
      <c r="A508" s="55" t="s">
        <v>1009</v>
      </c>
      <c r="B508" s="56" t="s">
        <v>72</v>
      </c>
      <c r="C508" s="83">
        <f t="shared" si="8"/>
        <v>31070450</v>
      </c>
      <c r="D508" s="83">
        <f t="shared" si="8"/>
        <v>19425756.73</v>
      </c>
      <c r="E508" s="93">
        <f t="shared" si="7"/>
        <v>62.521645904710105</v>
      </c>
    </row>
    <row r="509" spans="1:5" ht="37.5" x14ac:dyDescent="0.3">
      <c r="A509" s="104" t="s">
        <v>1009</v>
      </c>
      <c r="B509" s="95" t="s">
        <v>72</v>
      </c>
      <c r="C509" s="97">
        <v>31070450</v>
      </c>
      <c r="D509" s="97">
        <v>19425756.73</v>
      </c>
      <c r="E509" s="94">
        <f t="shared" si="7"/>
        <v>62.521645904710105</v>
      </c>
    </row>
    <row r="510" spans="1:5" ht="37.5" x14ac:dyDescent="0.3">
      <c r="A510" s="55" t="s">
        <v>1010</v>
      </c>
      <c r="B510" s="56" t="s">
        <v>265</v>
      </c>
      <c r="C510" s="83">
        <f>C511+C518</f>
        <v>1276990</v>
      </c>
      <c r="D510" s="83">
        <f>D511+D518</f>
        <v>492558.32</v>
      </c>
      <c r="E510" s="93">
        <f t="shared" si="7"/>
        <v>38.571822802057966</v>
      </c>
    </row>
    <row r="511" spans="1:5" ht="56.25" x14ac:dyDescent="0.3">
      <c r="A511" s="55" t="s">
        <v>1011</v>
      </c>
      <c r="B511" s="56" t="s">
        <v>266</v>
      </c>
      <c r="C511" s="83">
        <f>C512+C514+C516</f>
        <v>826990</v>
      </c>
      <c r="D511" s="83">
        <f>D512+D514+D516</f>
        <v>492558.32</v>
      </c>
      <c r="E511" s="93">
        <f t="shared" si="7"/>
        <v>59.560371951293241</v>
      </c>
    </row>
    <row r="512" spans="1:5" x14ac:dyDescent="0.3">
      <c r="A512" s="55" t="s">
        <v>1012</v>
      </c>
      <c r="B512" s="56" t="s">
        <v>217</v>
      </c>
      <c r="C512" s="83">
        <f>C513</f>
        <v>548941.57999999996</v>
      </c>
      <c r="D512" s="83">
        <f>D513</f>
        <v>237050.52</v>
      </c>
      <c r="E512" s="93">
        <f t="shared" si="7"/>
        <v>43.183196288391933</v>
      </c>
    </row>
    <row r="513" spans="1:5" x14ac:dyDescent="0.3">
      <c r="A513" s="104" t="s">
        <v>1012</v>
      </c>
      <c r="B513" s="95" t="s">
        <v>217</v>
      </c>
      <c r="C513" s="97">
        <v>548941.57999999996</v>
      </c>
      <c r="D513" s="97">
        <v>237050.52</v>
      </c>
      <c r="E513" s="94">
        <f t="shared" si="7"/>
        <v>43.183196288391933</v>
      </c>
    </row>
    <row r="514" spans="1:5" x14ac:dyDescent="0.3">
      <c r="A514" s="55" t="s">
        <v>1013</v>
      </c>
      <c r="B514" s="56" t="s">
        <v>1014</v>
      </c>
      <c r="C514" s="83">
        <f>C515</f>
        <v>200000</v>
      </c>
      <c r="D514" s="83">
        <f>D515</f>
        <v>198375.6</v>
      </c>
      <c r="E514" s="93">
        <f t="shared" si="7"/>
        <v>99.187799999999996</v>
      </c>
    </row>
    <row r="515" spans="1:5" x14ac:dyDescent="0.3">
      <c r="A515" s="104" t="s">
        <v>1013</v>
      </c>
      <c r="B515" s="95" t="s">
        <v>218</v>
      </c>
      <c r="C515" s="97">
        <v>200000</v>
      </c>
      <c r="D515" s="97">
        <v>198375.6</v>
      </c>
      <c r="E515" s="94">
        <f t="shared" si="7"/>
        <v>99.187799999999996</v>
      </c>
    </row>
    <row r="516" spans="1:5" x14ac:dyDescent="0.3">
      <c r="A516" s="55" t="s">
        <v>1015</v>
      </c>
      <c r="B516" s="56" t="s">
        <v>267</v>
      </c>
      <c r="C516" s="83">
        <f>C517</f>
        <v>78048.42</v>
      </c>
      <c r="D516" s="83">
        <f>D517</f>
        <v>57132.2</v>
      </c>
      <c r="E516" s="93">
        <f t="shared" si="7"/>
        <v>73.200969346977175</v>
      </c>
    </row>
    <row r="517" spans="1:5" x14ac:dyDescent="0.3">
      <c r="A517" s="104" t="s">
        <v>1015</v>
      </c>
      <c r="B517" s="95" t="s">
        <v>267</v>
      </c>
      <c r="C517" s="97">
        <v>78048.42</v>
      </c>
      <c r="D517" s="97">
        <v>57132.2</v>
      </c>
      <c r="E517" s="94">
        <f t="shared" si="7"/>
        <v>73.200969346977175</v>
      </c>
    </row>
    <row r="518" spans="1:5" ht="37.5" x14ac:dyDescent="0.3">
      <c r="A518" s="55" t="s">
        <v>1016</v>
      </c>
      <c r="B518" s="56" t="s">
        <v>337</v>
      </c>
      <c r="C518" s="83">
        <f>C519</f>
        <v>450000</v>
      </c>
      <c r="D518" s="83">
        <f>D519</f>
        <v>0</v>
      </c>
      <c r="E518" s="93">
        <f t="shared" si="7"/>
        <v>0</v>
      </c>
    </row>
    <row r="519" spans="1:5" ht="37.5" x14ac:dyDescent="0.3">
      <c r="A519" s="55" t="s">
        <v>1017</v>
      </c>
      <c r="B519" s="56" t="s">
        <v>838</v>
      </c>
      <c r="C519" s="83">
        <f>C520</f>
        <v>450000</v>
      </c>
      <c r="D519" s="83">
        <f>D520</f>
        <v>0</v>
      </c>
      <c r="E519" s="93">
        <f t="shared" si="7"/>
        <v>0</v>
      </c>
    </row>
    <row r="520" spans="1:5" ht="37.5" x14ac:dyDescent="0.3">
      <c r="A520" s="104" t="s">
        <v>1017</v>
      </c>
      <c r="B520" s="95" t="s">
        <v>838</v>
      </c>
      <c r="C520" s="97">
        <v>450000</v>
      </c>
      <c r="D520" s="97">
        <v>0</v>
      </c>
      <c r="E520" s="94">
        <f t="shared" si="7"/>
        <v>0</v>
      </c>
    </row>
    <row r="521" spans="1:5" ht="37.5" x14ac:dyDescent="0.3">
      <c r="A521" s="55" t="s">
        <v>1018</v>
      </c>
      <c r="B521" s="56" t="s">
        <v>268</v>
      </c>
      <c r="C521" s="83">
        <f>C522+C527</f>
        <v>66377.7</v>
      </c>
      <c r="D521" s="83">
        <f>D522+D527</f>
        <v>28077.7</v>
      </c>
      <c r="E521" s="93">
        <f t="shared" si="7"/>
        <v>42.299898911833345</v>
      </c>
    </row>
    <row r="522" spans="1:5" ht="37.5" x14ac:dyDescent="0.3">
      <c r="A522" s="55" t="s">
        <v>1019</v>
      </c>
      <c r="B522" s="56" t="s">
        <v>316</v>
      </c>
      <c r="C522" s="83">
        <f>C523+C525</f>
        <v>50000</v>
      </c>
      <c r="D522" s="83">
        <f>D523+D525</f>
        <v>15000</v>
      </c>
      <c r="E522" s="93">
        <f t="shared" si="7"/>
        <v>30</v>
      </c>
    </row>
    <row r="523" spans="1:5" x14ac:dyDescent="0.3">
      <c r="A523" s="55" t="s">
        <v>1020</v>
      </c>
      <c r="B523" s="56" t="s">
        <v>317</v>
      </c>
      <c r="C523" s="83">
        <f>C524</f>
        <v>15000</v>
      </c>
      <c r="D523" s="83">
        <f>D524</f>
        <v>0</v>
      </c>
      <c r="E523" s="93">
        <f t="shared" ref="E523:E586" si="9">D523*100/C523</f>
        <v>0</v>
      </c>
    </row>
    <row r="524" spans="1:5" x14ac:dyDescent="0.3">
      <c r="A524" s="104" t="s">
        <v>1020</v>
      </c>
      <c r="B524" s="95" t="s">
        <v>317</v>
      </c>
      <c r="C524" s="97">
        <v>15000</v>
      </c>
      <c r="D524" s="97">
        <v>0</v>
      </c>
      <c r="E524" s="94">
        <f t="shared" si="9"/>
        <v>0</v>
      </c>
    </row>
    <row r="525" spans="1:5" x14ac:dyDescent="0.3">
      <c r="A525" s="55" t="s">
        <v>1021</v>
      </c>
      <c r="B525" s="56" t="s">
        <v>1022</v>
      </c>
      <c r="C525" s="83">
        <f>C526</f>
        <v>35000</v>
      </c>
      <c r="D525" s="83">
        <f>D526</f>
        <v>15000</v>
      </c>
      <c r="E525" s="93">
        <f t="shared" si="9"/>
        <v>42.857142857142854</v>
      </c>
    </row>
    <row r="526" spans="1:5" x14ac:dyDescent="0.3">
      <c r="A526" s="104" t="s">
        <v>1021</v>
      </c>
      <c r="B526" s="95" t="s">
        <v>1022</v>
      </c>
      <c r="C526" s="97">
        <v>35000</v>
      </c>
      <c r="D526" s="97">
        <v>15000</v>
      </c>
      <c r="E526" s="94">
        <f t="shared" si="9"/>
        <v>42.857142857142854</v>
      </c>
    </row>
    <row r="527" spans="1:5" x14ac:dyDescent="0.3">
      <c r="A527" s="55" t="s">
        <v>1023</v>
      </c>
      <c r="B527" s="56" t="s">
        <v>210</v>
      </c>
      <c r="C527" s="83">
        <f>C528</f>
        <v>16377.7</v>
      </c>
      <c r="D527" s="83">
        <f>D528</f>
        <v>13077.7</v>
      </c>
      <c r="E527" s="93">
        <f t="shared" si="9"/>
        <v>79.850650579751729</v>
      </c>
    </row>
    <row r="528" spans="1:5" x14ac:dyDescent="0.3">
      <c r="A528" s="55" t="s">
        <v>1024</v>
      </c>
      <c r="B528" s="56" t="s">
        <v>232</v>
      </c>
      <c r="C528" s="83">
        <f>C529</f>
        <v>16377.7</v>
      </c>
      <c r="D528" s="83">
        <f>D529</f>
        <v>13077.7</v>
      </c>
      <c r="E528" s="93">
        <f t="shared" si="9"/>
        <v>79.850650579751729</v>
      </c>
    </row>
    <row r="529" spans="1:5" x14ac:dyDescent="0.3">
      <c r="A529" s="104" t="s">
        <v>1024</v>
      </c>
      <c r="B529" s="95" t="s">
        <v>232</v>
      </c>
      <c r="C529" s="97">
        <v>16377.7</v>
      </c>
      <c r="D529" s="97">
        <v>13077.7</v>
      </c>
      <c r="E529" s="94">
        <f t="shared" si="9"/>
        <v>79.850650579751729</v>
      </c>
    </row>
    <row r="530" spans="1:5" ht="37.5" x14ac:dyDescent="0.3">
      <c r="A530" s="55" t="s">
        <v>1025</v>
      </c>
      <c r="B530" s="56" t="s">
        <v>269</v>
      </c>
      <c r="C530" s="83">
        <f t="shared" ref="C530:D532" si="10">C531</f>
        <v>10000</v>
      </c>
      <c r="D530" s="83">
        <f t="shared" si="10"/>
        <v>9264</v>
      </c>
      <c r="E530" s="93">
        <f t="shared" si="9"/>
        <v>92.64</v>
      </c>
    </row>
    <row r="531" spans="1:5" ht="37.5" x14ac:dyDescent="0.3">
      <c r="A531" s="55" t="s">
        <v>1026</v>
      </c>
      <c r="B531" s="56" t="s">
        <v>270</v>
      </c>
      <c r="C531" s="83">
        <f t="shared" si="10"/>
        <v>10000</v>
      </c>
      <c r="D531" s="83">
        <f t="shared" si="10"/>
        <v>9264</v>
      </c>
      <c r="E531" s="93">
        <f t="shared" si="9"/>
        <v>92.64</v>
      </c>
    </row>
    <row r="532" spans="1:5" x14ac:dyDescent="0.3">
      <c r="A532" s="55" t="s">
        <v>1027</v>
      </c>
      <c r="B532" s="56" t="s">
        <v>271</v>
      </c>
      <c r="C532" s="83">
        <f t="shared" si="10"/>
        <v>10000</v>
      </c>
      <c r="D532" s="83">
        <f t="shared" si="10"/>
        <v>9264</v>
      </c>
      <c r="E532" s="93">
        <f t="shared" si="9"/>
        <v>92.64</v>
      </c>
    </row>
    <row r="533" spans="1:5" x14ac:dyDescent="0.3">
      <c r="A533" s="104" t="s">
        <v>1027</v>
      </c>
      <c r="B533" s="95" t="s">
        <v>271</v>
      </c>
      <c r="C533" s="97">
        <v>10000</v>
      </c>
      <c r="D533" s="97">
        <v>9264</v>
      </c>
      <c r="E533" s="94">
        <f t="shared" si="9"/>
        <v>92.64</v>
      </c>
    </row>
    <row r="534" spans="1:5" ht="37.5" x14ac:dyDescent="0.3">
      <c r="A534" s="55" t="s">
        <v>1028</v>
      </c>
      <c r="B534" s="56" t="s">
        <v>272</v>
      </c>
      <c r="C534" s="83">
        <v>1009694.7</v>
      </c>
      <c r="D534" s="83">
        <v>1009694.7</v>
      </c>
      <c r="E534" s="93">
        <f t="shared" si="9"/>
        <v>100</v>
      </c>
    </row>
    <row r="535" spans="1:5" x14ac:dyDescent="0.3">
      <c r="A535" s="55" t="s">
        <v>1029</v>
      </c>
      <c r="B535" s="56" t="s">
        <v>273</v>
      </c>
      <c r="C535" s="83">
        <f>C536+C538</f>
        <v>1009694.7</v>
      </c>
      <c r="D535" s="83">
        <f>D536+D538</f>
        <v>1009694.7</v>
      </c>
      <c r="E535" s="93">
        <f t="shared" si="9"/>
        <v>100</v>
      </c>
    </row>
    <row r="536" spans="1:5" x14ac:dyDescent="0.3">
      <c r="A536" s="55" t="s">
        <v>1030</v>
      </c>
      <c r="B536" s="56" t="s">
        <v>313</v>
      </c>
      <c r="C536" s="83">
        <f>C537</f>
        <v>339778</v>
      </c>
      <c r="D536" s="83">
        <f>D537</f>
        <v>339778</v>
      </c>
      <c r="E536" s="93">
        <f t="shared" si="9"/>
        <v>100</v>
      </c>
    </row>
    <row r="537" spans="1:5" ht="37.5" x14ac:dyDescent="0.3">
      <c r="A537" s="104" t="s">
        <v>1031</v>
      </c>
      <c r="B537" s="95" t="s">
        <v>309</v>
      </c>
      <c r="C537" s="97">
        <v>339778</v>
      </c>
      <c r="D537" s="97">
        <v>339778</v>
      </c>
      <c r="E537" s="94">
        <f t="shared" si="9"/>
        <v>100</v>
      </c>
    </row>
    <row r="538" spans="1:5" ht="37.5" x14ac:dyDescent="0.3">
      <c r="A538" s="55" t="s">
        <v>1032</v>
      </c>
      <c r="B538" s="56" t="s">
        <v>69</v>
      </c>
      <c r="C538" s="83">
        <f>C539</f>
        <v>669916.69999999995</v>
      </c>
      <c r="D538" s="83">
        <f>D539</f>
        <v>669916.69999999995</v>
      </c>
      <c r="E538" s="93">
        <f t="shared" si="9"/>
        <v>100</v>
      </c>
    </row>
    <row r="539" spans="1:5" ht="37.5" x14ac:dyDescent="0.3">
      <c r="A539" s="104" t="s">
        <v>1032</v>
      </c>
      <c r="B539" s="95" t="s">
        <v>69</v>
      </c>
      <c r="C539" s="97">
        <v>669916.69999999995</v>
      </c>
      <c r="D539" s="97">
        <v>669916.69999999995</v>
      </c>
      <c r="E539" s="94">
        <f t="shared" si="9"/>
        <v>100</v>
      </c>
    </row>
    <row r="540" spans="1:5" x14ac:dyDescent="0.3">
      <c r="A540" s="55" t="s">
        <v>1033</v>
      </c>
      <c r="B540" s="56" t="s">
        <v>318</v>
      </c>
      <c r="C540" s="83">
        <f t="shared" ref="C540:D542" si="11">C541</f>
        <v>638091</v>
      </c>
      <c r="D540" s="83">
        <f t="shared" si="11"/>
        <v>284870.76</v>
      </c>
      <c r="E540" s="93">
        <f t="shared" si="9"/>
        <v>44.644221592218038</v>
      </c>
    </row>
    <row r="541" spans="1:5" ht="37.5" x14ac:dyDescent="0.3">
      <c r="A541" s="55" t="s">
        <v>1034</v>
      </c>
      <c r="B541" s="56" t="s">
        <v>319</v>
      </c>
      <c r="C541" s="83">
        <f t="shared" si="11"/>
        <v>638091</v>
      </c>
      <c r="D541" s="83">
        <f t="shared" si="11"/>
        <v>284870.76</v>
      </c>
      <c r="E541" s="93">
        <f t="shared" si="9"/>
        <v>44.644221592218038</v>
      </c>
    </row>
    <row r="542" spans="1:5" x14ac:dyDescent="0.3">
      <c r="A542" s="55" t="s">
        <v>1035</v>
      </c>
      <c r="B542" s="56" t="s">
        <v>274</v>
      </c>
      <c r="C542" s="83">
        <f t="shared" si="11"/>
        <v>638091</v>
      </c>
      <c r="D542" s="83">
        <f t="shared" si="11"/>
        <v>284870.76</v>
      </c>
      <c r="E542" s="93">
        <f t="shared" si="9"/>
        <v>44.644221592218038</v>
      </c>
    </row>
    <row r="543" spans="1:5" x14ac:dyDescent="0.3">
      <c r="A543" s="104" t="s">
        <v>1035</v>
      </c>
      <c r="B543" s="95" t="s">
        <v>274</v>
      </c>
      <c r="C543" s="97">
        <v>638091</v>
      </c>
      <c r="D543" s="97">
        <v>284870.76</v>
      </c>
      <c r="E543" s="94">
        <f t="shared" si="9"/>
        <v>44.644221592218038</v>
      </c>
    </row>
    <row r="544" spans="1:5" ht="37.5" x14ac:dyDescent="0.3">
      <c r="A544" s="55" t="s">
        <v>1036</v>
      </c>
      <c r="B544" s="56" t="s">
        <v>275</v>
      </c>
      <c r="C544" s="83">
        <f t="shared" ref="C544:D546" si="12">C545</f>
        <v>324347.8</v>
      </c>
      <c r="D544" s="83">
        <f t="shared" si="12"/>
        <v>324347.8</v>
      </c>
      <c r="E544" s="93">
        <f t="shared" si="9"/>
        <v>100</v>
      </c>
    </row>
    <row r="545" spans="1:5" ht="37.5" x14ac:dyDescent="0.3">
      <c r="A545" s="55" t="s">
        <v>1037</v>
      </c>
      <c r="B545" s="56" t="s">
        <v>1038</v>
      </c>
      <c r="C545" s="83">
        <f t="shared" si="12"/>
        <v>324347.8</v>
      </c>
      <c r="D545" s="83">
        <f t="shared" si="12"/>
        <v>324347.8</v>
      </c>
      <c r="E545" s="93">
        <f t="shared" si="9"/>
        <v>100</v>
      </c>
    </row>
    <row r="546" spans="1:5" ht="37.5" x14ac:dyDescent="0.3">
      <c r="A546" s="55" t="s">
        <v>1039</v>
      </c>
      <c r="B546" s="56" t="s">
        <v>1040</v>
      </c>
      <c r="C546" s="83">
        <f t="shared" si="12"/>
        <v>324347.8</v>
      </c>
      <c r="D546" s="83">
        <f t="shared" si="12"/>
        <v>324347.8</v>
      </c>
      <c r="E546" s="93">
        <f t="shared" si="9"/>
        <v>100</v>
      </c>
    </row>
    <row r="547" spans="1:5" ht="37.5" x14ac:dyDescent="0.3">
      <c r="A547" s="104" t="s">
        <v>1039</v>
      </c>
      <c r="B547" s="95" t="s">
        <v>1040</v>
      </c>
      <c r="C547" s="97">
        <v>324347.8</v>
      </c>
      <c r="D547" s="97">
        <v>324347.8</v>
      </c>
      <c r="E547" s="94">
        <f t="shared" si="9"/>
        <v>100</v>
      </c>
    </row>
    <row r="548" spans="1:5" ht="37.5" x14ac:dyDescent="0.3">
      <c r="A548" s="55" t="s">
        <v>1041</v>
      </c>
      <c r="B548" s="56" t="s">
        <v>276</v>
      </c>
      <c r="C548" s="83">
        <f>C549+C552</f>
        <v>6447489</v>
      </c>
      <c r="D548" s="83">
        <f>D549+D552</f>
        <v>6447489</v>
      </c>
      <c r="E548" s="93">
        <f t="shared" si="9"/>
        <v>100</v>
      </c>
    </row>
    <row r="549" spans="1:5" x14ac:dyDescent="0.3">
      <c r="A549" s="55" t="s">
        <v>1042</v>
      </c>
      <c r="B549" s="56" t="s">
        <v>320</v>
      </c>
      <c r="C549" s="83">
        <f>C550</f>
        <v>360000</v>
      </c>
      <c r="D549" s="83">
        <f>D550</f>
        <v>360000</v>
      </c>
      <c r="E549" s="93">
        <f t="shared" si="9"/>
        <v>100</v>
      </c>
    </row>
    <row r="550" spans="1:5" x14ac:dyDescent="0.3">
      <c r="A550" s="55" t="s">
        <v>1043</v>
      </c>
      <c r="B550" s="56" t="s">
        <v>277</v>
      </c>
      <c r="C550" s="83">
        <f>C551</f>
        <v>360000</v>
      </c>
      <c r="D550" s="83">
        <f>D551</f>
        <v>360000</v>
      </c>
      <c r="E550" s="93">
        <f t="shared" si="9"/>
        <v>100</v>
      </c>
    </row>
    <row r="551" spans="1:5" ht="37.5" x14ac:dyDescent="0.3">
      <c r="A551" s="104" t="s">
        <v>1044</v>
      </c>
      <c r="B551" s="95" t="s">
        <v>314</v>
      </c>
      <c r="C551" s="97">
        <v>360000</v>
      </c>
      <c r="D551" s="97">
        <v>360000</v>
      </c>
      <c r="E551" s="94">
        <f t="shared" si="9"/>
        <v>100</v>
      </c>
    </row>
    <row r="552" spans="1:5" x14ac:dyDescent="0.3">
      <c r="A552" s="55" t="s">
        <v>1045</v>
      </c>
      <c r="B552" s="56" t="s">
        <v>1046</v>
      </c>
      <c r="C552" s="83">
        <f>C553</f>
        <v>6087489</v>
      </c>
      <c r="D552" s="83">
        <f>D553</f>
        <v>6087489</v>
      </c>
      <c r="E552" s="93">
        <f t="shared" si="9"/>
        <v>100</v>
      </c>
    </row>
    <row r="553" spans="1:5" ht="37.5" x14ac:dyDescent="0.3">
      <c r="A553" s="55" t="s">
        <v>1047</v>
      </c>
      <c r="B553" s="56" t="s">
        <v>1048</v>
      </c>
      <c r="C553" s="83">
        <f>C554</f>
        <v>6087489</v>
      </c>
      <c r="D553" s="83">
        <f>D554</f>
        <v>6087489</v>
      </c>
      <c r="E553" s="93">
        <f t="shared" si="9"/>
        <v>100</v>
      </c>
    </row>
    <row r="554" spans="1:5" ht="37.5" x14ac:dyDescent="0.3">
      <c r="A554" s="104" t="s">
        <v>1047</v>
      </c>
      <c r="B554" s="95" t="s">
        <v>1048</v>
      </c>
      <c r="C554" s="97">
        <v>6087489</v>
      </c>
      <c r="D554" s="97">
        <v>6087489</v>
      </c>
      <c r="E554" s="94">
        <f t="shared" si="9"/>
        <v>100</v>
      </c>
    </row>
    <row r="555" spans="1:5" ht="37.5" x14ac:dyDescent="0.3">
      <c r="A555" s="55" t="s">
        <v>1049</v>
      </c>
      <c r="B555" s="56" t="s">
        <v>278</v>
      </c>
      <c r="C555" s="83">
        <f t="shared" ref="C555:D557" si="13">C556</f>
        <v>18600</v>
      </c>
      <c r="D555" s="83">
        <f t="shared" si="13"/>
        <v>13950</v>
      </c>
      <c r="E555" s="93">
        <f t="shared" si="9"/>
        <v>75</v>
      </c>
    </row>
    <row r="556" spans="1:5" x14ac:dyDescent="0.3">
      <c r="A556" s="55" t="s">
        <v>1050</v>
      </c>
      <c r="B556" s="56" t="s">
        <v>227</v>
      </c>
      <c r="C556" s="83">
        <f t="shared" si="13"/>
        <v>18600</v>
      </c>
      <c r="D556" s="83">
        <f t="shared" si="13"/>
        <v>13950</v>
      </c>
      <c r="E556" s="93">
        <f t="shared" si="9"/>
        <v>75</v>
      </c>
    </row>
    <row r="557" spans="1:5" x14ac:dyDescent="0.3">
      <c r="A557" s="55" t="s">
        <v>1051</v>
      </c>
      <c r="B557" s="56" t="s">
        <v>211</v>
      </c>
      <c r="C557" s="83">
        <f t="shared" si="13"/>
        <v>18600</v>
      </c>
      <c r="D557" s="83">
        <f t="shared" si="13"/>
        <v>13950</v>
      </c>
      <c r="E557" s="93">
        <f t="shared" si="9"/>
        <v>75</v>
      </c>
    </row>
    <row r="558" spans="1:5" x14ac:dyDescent="0.3">
      <c r="A558" s="104" t="s">
        <v>1051</v>
      </c>
      <c r="B558" s="95" t="s">
        <v>211</v>
      </c>
      <c r="C558" s="97">
        <v>18600</v>
      </c>
      <c r="D558" s="97">
        <v>13950</v>
      </c>
      <c r="E558" s="94">
        <f t="shared" si="9"/>
        <v>75</v>
      </c>
    </row>
    <row r="559" spans="1:5" ht="37.5" x14ac:dyDescent="0.3">
      <c r="A559" s="55" t="s">
        <v>1052</v>
      </c>
      <c r="B559" s="56" t="s">
        <v>279</v>
      </c>
      <c r="C559" s="83">
        <f>C560+C567</f>
        <v>1453477.25</v>
      </c>
      <c r="D559" s="83">
        <f>D560+D567</f>
        <v>278690.08</v>
      </c>
      <c r="E559" s="93">
        <f t="shared" si="9"/>
        <v>19.17402422363336</v>
      </c>
    </row>
    <row r="560" spans="1:5" ht="56.25" x14ac:dyDescent="0.3">
      <c r="A560" s="55" t="s">
        <v>1053</v>
      </c>
      <c r="B560" s="56" t="s">
        <v>220</v>
      </c>
      <c r="C560" s="83">
        <f>C561+C563+C565</f>
        <v>453477.25</v>
      </c>
      <c r="D560" s="83">
        <f>D561+D563+D565</f>
        <v>278690.08</v>
      </c>
      <c r="E560" s="93">
        <f t="shared" si="9"/>
        <v>61.456242843494351</v>
      </c>
    </row>
    <row r="561" spans="1:5" x14ac:dyDescent="0.3">
      <c r="A561" s="55" t="s">
        <v>1054</v>
      </c>
      <c r="B561" s="56" t="s">
        <v>280</v>
      </c>
      <c r="C561" s="83">
        <f>C562</f>
        <v>219000</v>
      </c>
      <c r="D561" s="83">
        <f>D562</f>
        <v>160000</v>
      </c>
      <c r="E561" s="93">
        <f t="shared" si="9"/>
        <v>73.05936073059361</v>
      </c>
    </row>
    <row r="562" spans="1:5" x14ac:dyDescent="0.3">
      <c r="A562" s="104" t="s">
        <v>1054</v>
      </c>
      <c r="B562" s="95" t="s">
        <v>280</v>
      </c>
      <c r="C562" s="97">
        <v>219000</v>
      </c>
      <c r="D562" s="97">
        <v>160000</v>
      </c>
      <c r="E562" s="94">
        <f t="shared" si="9"/>
        <v>73.05936073059361</v>
      </c>
    </row>
    <row r="563" spans="1:5" x14ac:dyDescent="0.3">
      <c r="A563" s="55" t="s">
        <v>1055</v>
      </c>
      <c r="B563" s="56" t="s">
        <v>221</v>
      </c>
      <c r="C563" s="83">
        <f>C564</f>
        <v>34477.25</v>
      </c>
      <c r="D563" s="83">
        <f>D564</f>
        <v>0</v>
      </c>
      <c r="E563" s="93">
        <f t="shared" si="9"/>
        <v>0</v>
      </c>
    </row>
    <row r="564" spans="1:5" x14ac:dyDescent="0.3">
      <c r="A564" s="104" t="s">
        <v>1055</v>
      </c>
      <c r="B564" s="95" t="s">
        <v>221</v>
      </c>
      <c r="C564" s="97">
        <v>34477.25</v>
      </c>
      <c r="D564" s="97">
        <v>0</v>
      </c>
      <c r="E564" s="94">
        <f t="shared" si="9"/>
        <v>0</v>
      </c>
    </row>
    <row r="565" spans="1:5" x14ac:dyDescent="0.3">
      <c r="A565" s="55" t="s">
        <v>1056</v>
      </c>
      <c r="B565" s="56" t="s">
        <v>218</v>
      </c>
      <c r="C565" s="83">
        <f>C566</f>
        <v>200000</v>
      </c>
      <c r="D565" s="83">
        <f>D566</f>
        <v>118690.08</v>
      </c>
      <c r="E565" s="93">
        <f t="shared" si="9"/>
        <v>59.345039999999997</v>
      </c>
    </row>
    <row r="566" spans="1:5" x14ac:dyDescent="0.3">
      <c r="A566" s="104" t="s">
        <v>1056</v>
      </c>
      <c r="B566" s="95" t="s">
        <v>218</v>
      </c>
      <c r="C566" s="97">
        <v>200000</v>
      </c>
      <c r="D566" s="97">
        <v>118690.08</v>
      </c>
      <c r="E566" s="94">
        <f t="shared" si="9"/>
        <v>59.345039999999997</v>
      </c>
    </row>
    <row r="567" spans="1:5" x14ac:dyDescent="0.3">
      <c r="A567" s="55" t="s">
        <v>1057</v>
      </c>
      <c r="B567" s="56" t="s">
        <v>259</v>
      </c>
      <c r="C567" s="83">
        <f>C568</f>
        <v>1000000</v>
      </c>
      <c r="D567" s="83">
        <f>D568</f>
        <v>0</v>
      </c>
      <c r="E567" s="93">
        <f t="shared" si="9"/>
        <v>0</v>
      </c>
    </row>
    <row r="568" spans="1:5" x14ac:dyDescent="0.3">
      <c r="A568" s="55" t="s">
        <v>1058</v>
      </c>
      <c r="B568" s="56" t="s">
        <v>321</v>
      </c>
      <c r="C568" s="83">
        <f>C569</f>
        <v>1000000</v>
      </c>
      <c r="D568" s="83">
        <f>D569</f>
        <v>0</v>
      </c>
      <c r="E568" s="93">
        <f t="shared" si="9"/>
        <v>0</v>
      </c>
    </row>
    <row r="569" spans="1:5" x14ac:dyDescent="0.3">
      <c r="A569" s="104" t="s">
        <v>1058</v>
      </c>
      <c r="B569" s="95" t="s">
        <v>321</v>
      </c>
      <c r="C569" s="97">
        <v>1000000</v>
      </c>
      <c r="D569" s="97">
        <v>0</v>
      </c>
      <c r="E569" s="94">
        <f t="shared" si="9"/>
        <v>0</v>
      </c>
    </row>
    <row r="570" spans="1:5" x14ac:dyDescent="0.3">
      <c r="A570" s="55" t="s">
        <v>1059</v>
      </c>
      <c r="B570" s="56" t="s">
        <v>133</v>
      </c>
      <c r="C570" s="83">
        <f>C571</f>
        <v>67717796.5</v>
      </c>
      <c r="D570" s="83">
        <f>D571</f>
        <v>48240299.379999995</v>
      </c>
      <c r="E570" s="93">
        <f t="shared" si="9"/>
        <v>71.237255010209907</v>
      </c>
    </row>
    <row r="571" spans="1:5" x14ac:dyDescent="0.3">
      <c r="A571" s="55" t="s">
        <v>1060</v>
      </c>
      <c r="B571" s="56" t="s">
        <v>134</v>
      </c>
      <c r="C571" s="83">
        <f>C572+C575+C577+C579+C581+C583+C585+C587+C589+C591+C593+C595+C597+C599+C601+C603+C605+C607+C610+C612+C614+C616</f>
        <v>67717796.5</v>
      </c>
      <c r="D571" s="83">
        <f>D572+D575+D577+D579+D581+D583+D585+D587+D589+D591+D593+D595+D597+D599+D601+D603+D605+D607+D610+D612+D614+D616</f>
        <v>48240299.379999995</v>
      </c>
      <c r="E571" s="93">
        <f t="shared" si="9"/>
        <v>71.237255010209907</v>
      </c>
    </row>
    <row r="572" spans="1:5" x14ac:dyDescent="0.3">
      <c r="A572" s="55" t="s">
        <v>1061</v>
      </c>
      <c r="B572" s="56" t="s">
        <v>281</v>
      </c>
      <c r="C572" s="83">
        <f>C573+C574</f>
        <v>4934006.3</v>
      </c>
      <c r="D572" s="83">
        <f>D573+D574</f>
        <v>3277020.5700000003</v>
      </c>
      <c r="E572" s="93">
        <f t="shared" si="9"/>
        <v>66.417032544121398</v>
      </c>
    </row>
    <row r="573" spans="1:5" x14ac:dyDescent="0.3">
      <c r="A573" s="104" t="s">
        <v>1061</v>
      </c>
      <c r="B573" s="95" t="s">
        <v>282</v>
      </c>
      <c r="C573" s="97">
        <v>640222</v>
      </c>
      <c r="D573" s="97">
        <v>469708.78</v>
      </c>
      <c r="E573" s="94">
        <f t="shared" si="9"/>
        <v>73.366547853713243</v>
      </c>
    </row>
    <row r="574" spans="1:5" x14ac:dyDescent="0.3">
      <c r="A574" s="104" t="s">
        <v>1061</v>
      </c>
      <c r="B574" s="95" t="s">
        <v>281</v>
      </c>
      <c r="C574" s="97">
        <v>4293784.3</v>
      </c>
      <c r="D574" s="97">
        <v>2807311.79</v>
      </c>
      <c r="E574" s="94">
        <f t="shared" si="9"/>
        <v>65.380829446882089</v>
      </c>
    </row>
    <row r="575" spans="1:5" ht="37.5" x14ac:dyDescent="0.3">
      <c r="A575" s="55" t="s">
        <v>1062</v>
      </c>
      <c r="B575" s="56" t="s">
        <v>135</v>
      </c>
      <c r="C575" s="83">
        <f>C576</f>
        <v>3870276.09</v>
      </c>
      <c r="D575" s="83">
        <f>D576</f>
        <v>3281788.64</v>
      </c>
      <c r="E575" s="93">
        <f t="shared" si="9"/>
        <v>84.794690706419345</v>
      </c>
    </row>
    <row r="576" spans="1:5" ht="37.5" x14ac:dyDescent="0.3">
      <c r="A576" s="104" t="s">
        <v>1062</v>
      </c>
      <c r="B576" s="95" t="s">
        <v>135</v>
      </c>
      <c r="C576" s="97">
        <v>3870276.09</v>
      </c>
      <c r="D576" s="97">
        <v>3281788.64</v>
      </c>
      <c r="E576" s="94">
        <f t="shared" si="9"/>
        <v>84.794690706419345</v>
      </c>
    </row>
    <row r="577" spans="1:5" x14ac:dyDescent="0.3">
      <c r="A577" s="55" t="s">
        <v>1063</v>
      </c>
      <c r="B577" s="56" t="s">
        <v>136</v>
      </c>
      <c r="C577" s="83">
        <f>C578</f>
        <v>840120</v>
      </c>
      <c r="D577" s="83">
        <f>D578</f>
        <v>668765.39</v>
      </c>
      <c r="E577" s="93">
        <f t="shared" si="9"/>
        <v>79.603555444460312</v>
      </c>
    </row>
    <row r="578" spans="1:5" x14ac:dyDescent="0.3">
      <c r="A578" s="104" t="s">
        <v>1063</v>
      </c>
      <c r="B578" s="95" t="s">
        <v>136</v>
      </c>
      <c r="C578" s="97">
        <v>840120</v>
      </c>
      <c r="D578" s="97">
        <v>668765.39</v>
      </c>
      <c r="E578" s="94">
        <f t="shared" si="9"/>
        <v>79.603555444460312</v>
      </c>
    </row>
    <row r="579" spans="1:5" x14ac:dyDescent="0.3">
      <c r="A579" s="55" t="s">
        <v>1064</v>
      </c>
      <c r="B579" s="56" t="s">
        <v>1065</v>
      </c>
      <c r="C579" s="83">
        <f>C580</f>
        <v>1578173</v>
      </c>
      <c r="D579" s="83">
        <f>D580</f>
        <v>1578131.85</v>
      </c>
      <c r="E579" s="93">
        <f t="shared" si="9"/>
        <v>99.997392554555177</v>
      </c>
    </row>
    <row r="580" spans="1:5" x14ac:dyDescent="0.3">
      <c r="A580" s="104" t="s">
        <v>1064</v>
      </c>
      <c r="B580" s="95" t="s">
        <v>1065</v>
      </c>
      <c r="C580" s="97">
        <v>1578173</v>
      </c>
      <c r="D580" s="97">
        <v>1578131.85</v>
      </c>
      <c r="E580" s="94">
        <f t="shared" si="9"/>
        <v>99.997392554555177</v>
      </c>
    </row>
    <row r="581" spans="1:5" x14ac:dyDescent="0.3">
      <c r="A581" s="55" t="s">
        <v>1066</v>
      </c>
      <c r="B581" s="56" t="s">
        <v>262</v>
      </c>
      <c r="C581" s="83">
        <f>C582</f>
        <v>3000</v>
      </c>
      <c r="D581" s="83">
        <f>D582</f>
        <v>2250</v>
      </c>
      <c r="E581" s="93">
        <f t="shared" si="9"/>
        <v>75</v>
      </c>
    </row>
    <row r="582" spans="1:5" x14ac:dyDescent="0.3">
      <c r="A582" s="104" t="s">
        <v>1066</v>
      </c>
      <c r="B582" s="95" t="s">
        <v>262</v>
      </c>
      <c r="C582" s="97">
        <v>3000</v>
      </c>
      <c r="D582" s="97">
        <v>2250</v>
      </c>
      <c r="E582" s="94">
        <f t="shared" si="9"/>
        <v>75</v>
      </c>
    </row>
    <row r="583" spans="1:5" ht="37.5" x14ac:dyDescent="0.3">
      <c r="A583" s="55" t="s">
        <v>1067</v>
      </c>
      <c r="B583" s="56" t="s">
        <v>137</v>
      </c>
      <c r="C583" s="83">
        <f>C584</f>
        <v>1281900</v>
      </c>
      <c r="D583" s="83">
        <f>D584</f>
        <v>718719.89</v>
      </c>
      <c r="E583" s="93">
        <f t="shared" si="9"/>
        <v>56.06676729854123</v>
      </c>
    </row>
    <row r="584" spans="1:5" ht="37.5" x14ac:dyDescent="0.3">
      <c r="A584" s="104" t="s">
        <v>1067</v>
      </c>
      <c r="B584" s="95" t="s">
        <v>137</v>
      </c>
      <c r="C584" s="97">
        <f>2563800-1281900</f>
        <v>1281900</v>
      </c>
      <c r="D584" s="97">
        <v>718719.89</v>
      </c>
      <c r="E584" s="94">
        <f t="shared" si="9"/>
        <v>56.06676729854123</v>
      </c>
    </row>
    <row r="585" spans="1:5" ht="37.5" x14ac:dyDescent="0.3">
      <c r="A585" s="55" t="s">
        <v>1068</v>
      </c>
      <c r="B585" s="56" t="s">
        <v>138</v>
      </c>
      <c r="C585" s="83">
        <f>C586</f>
        <v>12300</v>
      </c>
      <c r="D585" s="83">
        <f>D586</f>
        <v>12300</v>
      </c>
      <c r="E585" s="93">
        <f t="shared" si="9"/>
        <v>100</v>
      </c>
    </row>
    <row r="586" spans="1:5" ht="37.5" x14ac:dyDescent="0.3">
      <c r="A586" s="104" t="s">
        <v>1068</v>
      </c>
      <c r="B586" s="95" t="s">
        <v>138</v>
      </c>
      <c r="C586" s="97">
        <v>12300</v>
      </c>
      <c r="D586" s="97">
        <v>12300</v>
      </c>
      <c r="E586" s="94">
        <f t="shared" si="9"/>
        <v>100</v>
      </c>
    </row>
    <row r="587" spans="1:5" ht="37.5" x14ac:dyDescent="0.3">
      <c r="A587" s="55" t="s">
        <v>1069</v>
      </c>
      <c r="B587" s="56" t="s">
        <v>139</v>
      </c>
      <c r="C587" s="83">
        <f>C588</f>
        <v>49500</v>
      </c>
      <c r="D587" s="83">
        <f>D588</f>
        <v>14937.42</v>
      </c>
      <c r="E587" s="93">
        <f t="shared" ref="E587:E617" si="14">D587*100/C587</f>
        <v>30.176606060606062</v>
      </c>
    </row>
    <row r="588" spans="1:5" ht="37.5" x14ac:dyDescent="0.3">
      <c r="A588" s="104" t="s">
        <v>1069</v>
      </c>
      <c r="B588" s="95" t="s">
        <v>139</v>
      </c>
      <c r="C588" s="97">
        <f>99000-49500</f>
        <v>49500</v>
      </c>
      <c r="D588" s="97">
        <v>14937.42</v>
      </c>
      <c r="E588" s="94">
        <f t="shared" si="14"/>
        <v>30.176606060606062</v>
      </c>
    </row>
    <row r="589" spans="1:5" ht="37.5" x14ac:dyDescent="0.3">
      <c r="A589" s="55" t="s">
        <v>1070</v>
      </c>
      <c r="B589" s="56" t="s">
        <v>117</v>
      </c>
      <c r="C589" s="83">
        <f>C590</f>
        <v>39659</v>
      </c>
      <c r="D589" s="83">
        <f>D590</f>
        <v>0</v>
      </c>
      <c r="E589" s="93">
        <f t="shared" si="14"/>
        <v>0</v>
      </c>
    </row>
    <row r="590" spans="1:5" ht="37.5" x14ac:dyDescent="0.3">
      <c r="A590" s="104" t="s">
        <v>1070</v>
      </c>
      <c r="B590" s="95" t="s">
        <v>117</v>
      </c>
      <c r="C590" s="97">
        <v>39659</v>
      </c>
      <c r="D590" s="97">
        <v>0</v>
      </c>
      <c r="E590" s="94">
        <f t="shared" si="14"/>
        <v>0</v>
      </c>
    </row>
    <row r="591" spans="1:5" x14ac:dyDescent="0.3">
      <c r="A591" s="55" t="s">
        <v>1071</v>
      </c>
      <c r="B591" s="56" t="s">
        <v>1072</v>
      </c>
      <c r="C591" s="83">
        <f>C592</f>
        <v>0</v>
      </c>
      <c r="D591" s="83">
        <f>D592</f>
        <v>0</v>
      </c>
      <c r="E591" s="93">
        <v>0</v>
      </c>
    </row>
    <row r="592" spans="1:5" x14ac:dyDescent="0.3">
      <c r="A592" s="104" t="s">
        <v>1071</v>
      </c>
      <c r="B592" s="95" t="s">
        <v>1072</v>
      </c>
      <c r="C592" s="97">
        <v>0</v>
      </c>
      <c r="D592" s="97">
        <v>0</v>
      </c>
      <c r="E592" s="94">
        <v>0</v>
      </c>
    </row>
    <row r="593" spans="1:5" ht="56.25" x14ac:dyDescent="0.3">
      <c r="A593" s="55" t="s">
        <v>1073</v>
      </c>
      <c r="B593" s="56" t="s">
        <v>675</v>
      </c>
      <c r="C593" s="83">
        <f>C594</f>
        <v>216</v>
      </c>
      <c r="D593" s="83">
        <f>D594</f>
        <v>0</v>
      </c>
      <c r="E593" s="93">
        <f t="shared" si="14"/>
        <v>0</v>
      </c>
    </row>
    <row r="594" spans="1:5" ht="56.25" x14ac:dyDescent="0.3">
      <c r="A594" s="104" t="s">
        <v>1073</v>
      </c>
      <c r="B594" s="95" t="s">
        <v>675</v>
      </c>
      <c r="C594" s="97">
        <v>216</v>
      </c>
      <c r="D594" s="97">
        <v>0</v>
      </c>
      <c r="E594" s="94">
        <f t="shared" si="14"/>
        <v>0</v>
      </c>
    </row>
    <row r="595" spans="1:5" ht="75" x14ac:dyDescent="0.3">
      <c r="A595" s="55" t="s">
        <v>1074</v>
      </c>
      <c r="B595" s="56" t="s">
        <v>1075</v>
      </c>
      <c r="C595" s="83">
        <f>C596</f>
        <v>51500</v>
      </c>
      <c r="D595" s="83">
        <f>D596</f>
        <v>974</v>
      </c>
      <c r="E595" s="93">
        <f t="shared" si="14"/>
        <v>1.8912621359223301</v>
      </c>
    </row>
    <row r="596" spans="1:5" ht="75" x14ac:dyDescent="0.3">
      <c r="A596" s="104" t="s">
        <v>1074</v>
      </c>
      <c r="B596" s="95" t="s">
        <v>1075</v>
      </c>
      <c r="C596" s="97">
        <v>51500</v>
      </c>
      <c r="D596" s="97">
        <v>974</v>
      </c>
      <c r="E596" s="94">
        <f t="shared" si="14"/>
        <v>1.8912621359223301</v>
      </c>
    </row>
    <row r="597" spans="1:5" ht="75" x14ac:dyDescent="0.3">
      <c r="A597" s="55" t="s">
        <v>1076</v>
      </c>
      <c r="B597" s="101" t="s">
        <v>331</v>
      </c>
      <c r="C597" s="83">
        <f>C598</f>
        <v>1606125</v>
      </c>
      <c r="D597" s="83">
        <f>D598</f>
        <v>597761.62</v>
      </c>
      <c r="E597" s="93">
        <f t="shared" si="14"/>
        <v>37.217627519651337</v>
      </c>
    </row>
    <row r="598" spans="1:5" ht="75" x14ac:dyDescent="0.3">
      <c r="A598" s="104" t="s">
        <v>1076</v>
      </c>
      <c r="B598" s="100" t="s">
        <v>331</v>
      </c>
      <c r="C598" s="97">
        <v>1606125</v>
      </c>
      <c r="D598" s="97">
        <v>597761.62</v>
      </c>
      <c r="E598" s="94">
        <f t="shared" si="14"/>
        <v>37.217627519651337</v>
      </c>
    </row>
    <row r="599" spans="1:5" ht="75" x14ac:dyDescent="0.3">
      <c r="A599" s="55" t="s">
        <v>1077</v>
      </c>
      <c r="B599" s="56" t="s">
        <v>1078</v>
      </c>
      <c r="C599" s="83">
        <f>C600</f>
        <v>60838</v>
      </c>
      <c r="D599" s="83">
        <f>D600</f>
        <v>0</v>
      </c>
      <c r="E599" s="93">
        <f t="shared" si="14"/>
        <v>0</v>
      </c>
    </row>
    <row r="600" spans="1:5" ht="75" x14ac:dyDescent="0.3">
      <c r="A600" s="104" t="s">
        <v>1077</v>
      </c>
      <c r="B600" s="95" t="s">
        <v>1078</v>
      </c>
      <c r="C600" s="97">
        <v>60838</v>
      </c>
      <c r="D600" s="97">
        <v>0</v>
      </c>
      <c r="E600" s="94">
        <f t="shared" si="14"/>
        <v>0</v>
      </c>
    </row>
    <row r="601" spans="1:5" ht="150" x14ac:dyDescent="0.3">
      <c r="A601" s="55" t="s">
        <v>1079</v>
      </c>
      <c r="B601" s="101" t="s">
        <v>1080</v>
      </c>
      <c r="C601" s="83">
        <f>C602</f>
        <v>215075</v>
      </c>
      <c r="D601" s="83">
        <f>D602</f>
        <v>58293.94</v>
      </c>
      <c r="E601" s="93">
        <f t="shared" si="14"/>
        <v>27.10400557944903</v>
      </c>
    </row>
    <row r="602" spans="1:5" ht="150" x14ac:dyDescent="0.3">
      <c r="A602" s="104" t="s">
        <v>1079</v>
      </c>
      <c r="B602" s="100" t="s">
        <v>1080</v>
      </c>
      <c r="C602" s="97">
        <v>215075</v>
      </c>
      <c r="D602" s="97">
        <v>58293.94</v>
      </c>
      <c r="E602" s="94">
        <f t="shared" si="14"/>
        <v>27.10400557944903</v>
      </c>
    </row>
    <row r="603" spans="1:5" ht="93.75" x14ac:dyDescent="0.3">
      <c r="A603" s="55" t="s">
        <v>1081</v>
      </c>
      <c r="B603" s="101" t="s">
        <v>140</v>
      </c>
      <c r="C603" s="83">
        <f>C604</f>
        <v>2500</v>
      </c>
      <c r="D603" s="83">
        <f>D604</f>
        <v>2500</v>
      </c>
      <c r="E603" s="93">
        <f t="shared" si="14"/>
        <v>100</v>
      </c>
    </row>
    <row r="604" spans="1:5" ht="75" x14ac:dyDescent="0.3">
      <c r="A604" s="104" t="s">
        <v>1081</v>
      </c>
      <c r="B604" s="100" t="s">
        <v>140</v>
      </c>
      <c r="C604" s="97">
        <v>2500</v>
      </c>
      <c r="D604" s="97">
        <v>2500</v>
      </c>
      <c r="E604" s="94">
        <f t="shared" si="14"/>
        <v>100</v>
      </c>
    </row>
    <row r="605" spans="1:5" ht="168.75" x14ac:dyDescent="0.3">
      <c r="A605" s="55" t="s">
        <v>1082</v>
      </c>
      <c r="B605" s="101" t="s">
        <v>141</v>
      </c>
      <c r="C605" s="83">
        <f>C606</f>
        <v>4000</v>
      </c>
      <c r="D605" s="83">
        <f>D606</f>
        <v>0</v>
      </c>
      <c r="E605" s="93">
        <f t="shared" si="14"/>
        <v>0</v>
      </c>
    </row>
    <row r="606" spans="1:5" ht="150" x14ac:dyDescent="0.3">
      <c r="A606" s="104" t="s">
        <v>1082</v>
      </c>
      <c r="B606" s="100" t="s">
        <v>141</v>
      </c>
      <c r="C606" s="97">
        <v>4000</v>
      </c>
      <c r="D606" s="97">
        <v>0</v>
      </c>
      <c r="E606" s="94">
        <f t="shared" si="14"/>
        <v>0</v>
      </c>
    </row>
    <row r="607" spans="1:5" ht="112.5" x14ac:dyDescent="0.3">
      <c r="A607" s="55" t="s">
        <v>1083</v>
      </c>
      <c r="B607" s="101" t="s">
        <v>1084</v>
      </c>
      <c r="C607" s="83">
        <f>C608+C609</f>
        <v>163708</v>
      </c>
      <c r="D607" s="83">
        <f>D608+D609</f>
        <v>82176.67</v>
      </c>
      <c r="E607" s="93">
        <f t="shared" si="14"/>
        <v>50.197100935812543</v>
      </c>
    </row>
    <row r="608" spans="1:5" ht="93.75" x14ac:dyDescent="0.3">
      <c r="A608" s="104" t="s">
        <v>1083</v>
      </c>
      <c r="B608" s="100" t="s">
        <v>1084</v>
      </c>
      <c r="C608" s="97">
        <f>163708-159547.11</f>
        <v>4160.890000000014</v>
      </c>
      <c r="D608" s="97"/>
      <c r="E608" s="93">
        <f t="shared" si="14"/>
        <v>0</v>
      </c>
    </row>
    <row r="609" spans="1:5" ht="93.75" x14ac:dyDescent="0.3">
      <c r="A609" s="104" t="s">
        <v>1083</v>
      </c>
      <c r="B609" s="100" t="s">
        <v>142</v>
      </c>
      <c r="C609" s="97">
        <v>159547.10999999999</v>
      </c>
      <c r="D609" s="97">
        <v>82176.67</v>
      </c>
      <c r="E609" s="94">
        <f t="shared" si="14"/>
        <v>51.506210297384897</v>
      </c>
    </row>
    <row r="610" spans="1:5" ht="112.5" x14ac:dyDescent="0.3">
      <c r="A610" s="55" t="s">
        <v>1085</v>
      </c>
      <c r="B610" s="101" t="s">
        <v>143</v>
      </c>
      <c r="C610" s="83">
        <f>C611</f>
        <v>9000</v>
      </c>
      <c r="D610" s="83">
        <f>D611</f>
        <v>9000</v>
      </c>
      <c r="E610" s="93">
        <f t="shared" si="14"/>
        <v>100</v>
      </c>
    </row>
    <row r="611" spans="1:5" ht="93.75" x14ac:dyDescent="0.3">
      <c r="A611" s="104" t="s">
        <v>1085</v>
      </c>
      <c r="B611" s="100" t="s">
        <v>143</v>
      </c>
      <c r="C611" s="97">
        <v>9000</v>
      </c>
      <c r="D611" s="97">
        <v>9000</v>
      </c>
      <c r="E611" s="94">
        <f t="shared" si="14"/>
        <v>100</v>
      </c>
    </row>
    <row r="612" spans="1:5" ht="75" x14ac:dyDescent="0.3">
      <c r="A612" s="55" t="s">
        <v>1086</v>
      </c>
      <c r="B612" s="56" t="s">
        <v>144</v>
      </c>
      <c r="C612" s="83">
        <f>C613</f>
        <v>23286176.010000002</v>
      </c>
      <c r="D612" s="83">
        <f>D613</f>
        <v>15048974.16</v>
      </c>
      <c r="E612" s="93">
        <f t="shared" si="14"/>
        <v>64.626214942021292</v>
      </c>
    </row>
    <row r="613" spans="1:5" ht="75" x14ac:dyDescent="0.3">
      <c r="A613" s="104" t="s">
        <v>1086</v>
      </c>
      <c r="B613" s="95" t="s">
        <v>144</v>
      </c>
      <c r="C613" s="97">
        <v>23286176.010000002</v>
      </c>
      <c r="D613" s="97">
        <v>15048974.16</v>
      </c>
      <c r="E613" s="93">
        <f t="shared" si="14"/>
        <v>64.626214942021292</v>
      </c>
    </row>
    <row r="614" spans="1:5" ht="37.5" x14ac:dyDescent="0.3">
      <c r="A614" s="55" t="s">
        <v>1087</v>
      </c>
      <c r="B614" s="56" t="s">
        <v>145</v>
      </c>
      <c r="C614" s="83">
        <f>C615</f>
        <v>1671500</v>
      </c>
      <c r="D614" s="83">
        <f>D615</f>
        <v>0</v>
      </c>
      <c r="E614" s="93">
        <f t="shared" si="14"/>
        <v>0</v>
      </c>
    </row>
    <row r="615" spans="1:5" ht="37.5" x14ac:dyDescent="0.3">
      <c r="A615" s="104" t="s">
        <v>1087</v>
      </c>
      <c r="B615" s="95" t="s">
        <v>145</v>
      </c>
      <c r="C615" s="97">
        <v>1671500</v>
      </c>
      <c r="D615" s="97">
        <v>0</v>
      </c>
      <c r="E615" s="94">
        <f t="shared" si="14"/>
        <v>0</v>
      </c>
    </row>
    <row r="616" spans="1:5" x14ac:dyDescent="0.3">
      <c r="A616" s="55" t="s">
        <v>1088</v>
      </c>
      <c r="B616" s="56" t="s">
        <v>146</v>
      </c>
      <c r="C616" s="83">
        <f>C617</f>
        <v>28038224.100000001</v>
      </c>
      <c r="D616" s="83">
        <f>D617</f>
        <v>22886705.23</v>
      </c>
      <c r="E616" s="93">
        <f t="shared" si="14"/>
        <v>81.626800429204067</v>
      </c>
    </row>
    <row r="617" spans="1:5" x14ac:dyDescent="0.3">
      <c r="A617" s="105" t="s">
        <v>1088</v>
      </c>
      <c r="B617" s="106" t="s">
        <v>146</v>
      </c>
      <c r="C617" s="107">
        <v>28038224.100000001</v>
      </c>
      <c r="D617" s="107">
        <v>22886705.23</v>
      </c>
      <c r="E617" s="94">
        <f t="shared" si="14"/>
        <v>81.626800429204067</v>
      </c>
    </row>
  </sheetData>
  <mergeCells count="6">
    <mergeCell ref="A8:E8"/>
    <mergeCell ref="C1:E1"/>
    <mergeCell ref="B2:E2"/>
    <mergeCell ref="B3:E3"/>
    <mergeCell ref="B4:E4"/>
    <mergeCell ref="A6:E6"/>
  </mergeCells>
  <pageMargins left="0.59055118110236227" right="0.59055118110236227" top="0.59055118110236227" bottom="0.59055118110236227" header="0.31496062992125984" footer="0.31496062992125984"/>
  <pageSetup paperSize="9" scale="48" fitToHeight="2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"/>
  <sheetViews>
    <sheetView view="pageBreakPreview" zoomScale="60" zoomScaleNormal="100" workbookViewId="0">
      <selection activeCell="E10" sqref="E10"/>
    </sheetView>
  </sheetViews>
  <sheetFormatPr defaultRowHeight="12.75" x14ac:dyDescent="0.2"/>
  <cols>
    <col min="1" max="1" width="66" style="11" customWidth="1"/>
    <col min="2" max="2" width="9.140625" style="11"/>
    <col min="3" max="3" width="22.28515625" style="11" customWidth="1"/>
    <col min="4" max="4" width="20.85546875" style="11" customWidth="1"/>
    <col min="5" max="5" width="24.42578125" style="11" customWidth="1"/>
    <col min="6" max="6" width="15" style="11" customWidth="1"/>
    <col min="7" max="16384" width="9.140625" style="11"/>
  </cols>
  <sheetData>
    <row r="1" spans="1:6" s="6" customFormat="1" ht="15" x14ac:dyDescent="0.25">
      <c r="A1" s="4"/>
      <c r="B1" s="5"/>
      <c r="C1" s="125" t="s">
        <v>170</v>
      </c>
      <c r="D1" s="125"/>
      <c r="E1" s="125"/>
      <c r="F1" s="125"/>
    </row>
    <row r="2" spans="1:6" s="6" customFormat="1" ht="15" x14ac:dyDescent="0.25">
      <c r="A2" s="7"/>
      <c r="B2" s="125" t="s">
        <v>46</v>
      </c>
      <c r="C2" s="125"/>
      <c r="D2" s="125"/>
      <c r="E2" s="125"/>
      <c r="F2" s="125"/>
    </row>
    <row r="3" spans="1:6" s="6" customFormat="1" ht="15" x14ac:dyDescent="0.25">
      <c r="A3" s="7"/>
      <c r="B3" s="125" t="s">
        <v>47</v>
      </c>
      <c r="C3" s="125"/>
      <c r="D3" s="125"/>
      <c r="E3" s="125"/>
      <c r="F3" s="125"/>
    </row>
    <row r="4" spans="1:6" s="6" customFormat="1" ht="15" x14ac:dyDescent="0.25">
      <c r="A4" s="7"/>
      <c r="B4" s="125" t="str">
        <f>Доходы!C4</f>
        <v>от 17 октября 2019 года № 356</v>
      </c>
      <c r="C4" s="125"/>
      <c r="D4" s="125"/>
      <c r="E4" s="125"/>
      <c r="F4" s="125"/>
    </row>
    <row r="5" spans="1:6" s="6" customFormat="1" ht="15" x14ac:dyDescent="0.25">
      <c r="A5" s="8"/>
      <c r="B5" s="9"/>
      <c r="C5" s="10"/>
      <c r="D5" s="10"/>
      <c r="E5" s="14"/>
      <c r="F5" s="14"/>
    </row>
    <row r="6" spans="1:6" ht="37.5" customHeight="1" x14ac:dyDescent="0.3">
      <c r="A6" s="123" t="s">
        <v>1089</v>
      </c>
      <c r="B6" s="123"/>
      <c r="C6" s="123"/>
      <c r="D6" s="123"/>
      <c r="E6" s="123"/>
      <c r="F6" s="13"/>
    </row>
    <row r="7" spans="1:6" ht="18.75" x14ac:dyDescent="0.3">
      <c r="A7" s="12"/>
      <c r="B7" s="12"/>
      <c r="C7" s="12"/>
      <c r="D7" s="12"/>
      <c r="E7" s="13"/>
      <c r="F7" s="13"/>
    </row>
    <row r="8" spans="1:6" ht="18" customHeight="1" x14ac:dyDescent="0.2">
      <c r="A8" s="124" t="s">
        <v>0</v>
      </c>
      <c r="B8" s="124"/>
      <c r="C8" s="124"/>
      <c r="D8" s="124"/>
      <c r="E8" s="124"/>
      <c r="F8" s="124"/>
    </row>
    <row r="9" spans="1:6" ht="52.5" customHeight="1" x14ac:dyDescent="0.2">
      <c r="A9" s="32" t="s">
        <v>148</v>
      </c>
      <c r="B9" s="32" t="s">
        <v>149</v>
      </c>
      <c r="C9" s="32" t="s">
        <v>150</v>
      </c>
      <c r="D9" s="33" t="s">
        <v>1093</v>
      </c>
      <c r="E9" s="33" t="s">
        <v>1094</v>
      </c>
      <c r="F9" s="33" t="s">
        <v>48</v>
      </c>
    </row>
    <row r="10" spans="1:6" s="15" customFormat="1" ht="11.25" x14ac:dyDescent="0.2">
      <c r="A10" s="34" t="s">
        <v>151</v>
      </c>
      <c r="B10" s="34" t="s">
        <v>152</v>
      </c>
      <c r="C10" s="34" t="s">
        <v>153</v>
      </c>
      <c r="D10" s="35" t="s">
        <v>171</v>
      </c>
      <c r="E10" s="35" t="s">
        <v>172</v>
      </c>
      <c r="F10" s="35" t="s">
        <v>173</v>
      </c>
    </row>
    <row r="11" spans="1:6" ht="37.5" x14ac:dyDescent="0.3">
      <c r="A11" s="36" t="s">
        <v>154</v>
      </c>
      <c r="B11" s="37" t="s">
        <v>155</v>
      </c>
      <c r="C11" s="38" t="s">
        <v>156</v>
      </c>
      <c r="D11" s="39">
        <f>D18+D17</f>
        <v>78839324.879999995</v>
      </c>
      <c r="E11" s="39">
        <f>E18+E17</f>
        <v>-13125151.799999952</v>
      </c>
      <c r="F11" s="39">
        <f>E11*100/D11</f>
        <v>-16.647975892712836</v>
      </c>
    </row>
    <row r="12" spans="1:6" ht="18.75" x14ac:dyDescent="0.3">
      <c r="A12" s="40" t="s">
        <v>158</v>
      </c>
      <c r="B12" s="41"/>
      <c r="C12" s="42"/>
      <c r="D12" s="43"/>
      <c r="E12" s="44"/>
      <c r="F12" s="44"/>
    </row>
    <row r="13" spans="1:6" ht="18.75" x14ac:dyDescent="0.3">
      <c r="A13" s="45" t="s">
        <v>159</v>
      </c>
      <c r="B13" s="46" t="s">
        <v>160</v>
      </c>
      <c r="C13" s="47" t="s">
        <v>156</v>
      </c>
      <c r="D13" s="48" t="s">
        <v>157</v>
      </c>
      <c r="E13" s="48" t="s">
        <v>157</v>
      </c>
      <c r="F13" s="48" t="s">
        <v>157</v>
      </c>
    </row>
    <row r="14" spans="1:6" ht="18.75" x14ac:dyDescent="0.3">
      <c r="A14" s="49" t="s">
        <v>161</v>
      </c>
      <c r="B14" s="41"/>
      <c r="C14" s="42"/>
      <c r="D14" s="43"/>
      <c r="E14" s="43"/>
      <c r="F14" s="43"/>
    </row>
    <row r="15" spans="1:6" ht="18.75" x14ac:dyDescent="0.3">
      <c r="A15" s="45" t="s">
        <v>162</v>
      </c>
      <c r="B15" s="46" t="s">
        <v>163</v>
      </c>
      <c r="C15" s="47" t="s">
        <v>156</v>
      </c>
      <c r="D15" s="48" t="s">
        <v>157</v>
      </c>
      <c r="E15" s="48" t="s">
        <v>157</v>
      </c>
      <c r="F15" s="48" t="s">
        <v>157</v>
      </c>
    </row>
    <row r="16" spans="1:6" ht="18.75" x14ac:dyDescent="0.3">
      <c r="A16" s="49" t="s">
        <v>161</v>
      </c>
      <c r="B16" s="41"/>
      <c r="C16" s="42"/>
      <c r="D16" s="43"/>
      <c r="E16" s="43"/>
      <c r="F16" s="43"/>
    </row>
    <row r="17" spans="1:6" ht="37.5" x14ac:dyDescent="0.3">
      <c r="A17" s="50" t="s">
        <v>164</v>
      </c>
      <c r="B17" s="51" t="s">
        <v>165</v>
      </c>
      <c r="C17" s="52" t="s">
        <v>166</v>
      </c>
      <c r="D17" s="48">
        <f>-(Доходы!C10)</f>
        <v>-778770348.73000002</v>
      </c>
      <c r="E17" s="48">
        <f>-(Доходы!D10)</f>
        <v>-546984920.47000003</v>
      </c>
      <c r="F17" s="39">
        <f>E17*100/D17</f>
        <v>70.236998797143457</v>
      </c>
    </row>
    <row r="18" spans="1:6" ht="37.5" x14ac:dyDescent="0.3">
      <c r="A18" s="50" t="s">
        <v>167</v>
      </c>
      <c r="B18" s="51" t="s">
        <v>168</v>
      </c>
      <c r="C18" s="52" t="s">
        <v>169</v>
      </c>
      <c r="D18" s="48">
        <f>Расходы!C10</f>
        <v>857609673.61000001</v>
      </c>
      <c r="E18" s="48">
        <f>Расходы!D10</f>
        <v>533859768.67000008</v>
      </c>
      <c r="F18" s="39">
        <f>E18*100/D18</f>
        <v>62.24973727532533</v>
      </c>
    </row>
  </sheetData>
  <mergeCells count="6">
    <mergeCell ref="A8:F8"/>
    <mergeCell ref="C1:F1"/>
    <mergeCell ref="B2:F2"/>
    <mergeCell ref="B3:F3"/>
    <mergeCell ref="B4:F4"/>
    <mergeCell ref="A6:E6"/>
  </mergeCells>
  <pageMargins left="0.70866141732283472" right="0.70866141732283472" top="0.74803149606299213" bottom="0.74803149606299213" header="0.31496062992125984" footer="0.31496062992125984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1"/>
  <sheetViews>
    <sheetView tabSelected="1" view="pageBreakPreview" zoomScale="60" zoomScaleNormal="100" workbookViewId="0">
      <selection activeCell="C21" sqref="C21"/>
    </sheetView>
  </sheetViews>
  <sheetFormatPr defaultColWidth="12.7109375" defaultRowHeight="15.75" x14ac:dyDescent="0.2"/>
  <cols>
    <col min="1" max="1" width="58.28515625" style="2" customWidth="1"/>
    <col min="2" max="2" width="16.42578125" style="2" customWidth="1"/>
    <col min="3" max="3" width="19.7109375" style="3" customWidth="1"/>
    <col min="4" max="5" width="12.7109375" style="16"/>
    <col min="6" max="16384" width="12.7109375" style="17"/>
  </cols>
  <sheetData>
    <row r="1" spans="1:7" s="6" customFormat="1" ht="15" x14ac:dyDescent="0.25">
      <c r="A1" s="5"/>
      <c r="B1" s="125" t="s">
        <v>192</v>
      </c>
      <c r="C1" s="125"/>
      <c r="D1" s="24"/>
      <c r="E1" s="24"/>
    </row>
    <row r="2" spans="1:7" s="6" customFormat="1" ht="15" x14ac:dyDescent="0.25">
      <c r="A2" s="125" t="s">
        <v>46</v>
      </c>
      <c r="B2" s="125"/>
      <c r="C2" s="125"/>
      <c r="D2" s="24"/>
      <c r="E2" s="24"/>
    </row>
    <row r="3" spans="1:7" s="6" customFormat="1" ht="15" x14ac:dyDescent="0.25">
      <c r="A3" s="125" t="s">
        <v>47</v>
      </c>
      <c r="B3" s="125"/>
      <c r="C3" s="125"/>
      <c r="D3" s="24"/>
      <c r="E3" s="24"/>
    </row>
    <row r="4" spans="1:7" s="6" customFormat="1" ht="15" x14ac:dyDescent="0.25">
      <c r="A4" s="125" t="str">
        <f>Доходы!C4</f>
        <v>от 17 октября 2019 года № 356</v>
      </c>
      <c r="B4" s="125"/>
      <c r="C4" s="125"/>
      <c r="D4" s="24"/>
      <c r="E4" s="24"/>
    </row>
    <row r="5" spans="1:7" s="6" customFormat="1" ht="15" x14ac:dyDescent="0.25">
      <c r="A5" s="9"/>
      <c r="B5" s="10"/>
      <c r="C5" s="10"/>
      <c r="D5" s="14"/>
      <c r="E5" s="14"/>
    </row>
    <row r="6" spans="1:7" s="11" customFormat="1" ht="95.25" customHeight="1" x14ac:dyDescent="0.3">
      <c r="A6" s="123" t="s">
        <v>1090</v>
      </c>
      <c r="B6" s="123"/>
      <c r="C6" s="123"/>
      <c r="D6" s="25"/>
      <c r="E6" s="13"/>
    </row>
    <row r="7" spans="1:7" ht="12.75" x14ac:dyDescent="0.2">
      <c r="A7" s="128"/>
      <c r="B7" s="128"/>
      <c r="C7" s="128"/>
    </row>
    <row r="8" spans="1:7" ht="12.75" x14ac:dyDescent="0.2">
      <c r="A8" s="1"/>
      <c r="B8" s="1"/>
      <c r="C8" s="31" t="s">
        <v>174</v>
      </c>
    </row>
    <row r="9" spans="1:7" ht="75" x14ac:dyDescent="0.2">
      <c r="A9" s="26" t="s">
        <v>175</v>
      </c>
      <c r="B9" s="26" t="s">
        <v>1091</v>
      </c>
      <c r="C9" s="26" t="s">
        <v>1092</v>
      </c>
    </row>
    <row r="10" spans="1:7" ht="18.75" x14ac:dyDescent="0.2">
      <c r="A10" s="59" t="s">
        <v>176</v>
      </c>
      <c r="B10" s="60">
        <f>B12+B13</f>
        <v>778770.348</v>
      </c>
      <c r="C10" s="60">
        <f>C12+C13</f>
        <v>546984.91999999993</v>
      </c>
    </row>
    <row r="11" spans="1:7" ht="12" x14ac:dyDescent="0.2">
      <c r="A11" s="61" t="s">
        <v>177</v>
      </c>
      <c r="B11" s="62"/>
      <c r="C11" s="63"/>
      <c r="E11" s="18"/>
      <c r="F11" s="19"/>
      <c r="G11" s="19"/>
    </row>
    <row r="12" spans="1:7" ht="18.75" x14ac:dyDescent="0.2">
      <c r="A12" s="64" t="s">
        <v>4</v>
      </c>
      <c r="B12" s="65">
        <v>314507.397</v>
      </c>
      <c r="C12" s="66">
        <v>267443.70299999998</v>
      </c>
      <c r="E12" s="18"/>
      <c r="F12" s="20"/>
      <c r="G12" s="19"/>
    </row>
    <row r="13" spans="1:7" ht="18.75" x14ac:dyDescent="0.2">
      <c r="A13" s="67" t="s">
        <v>178</v>
      </c>
      <c r="B13" s="68">
        <v>464262.951</v>
      </c>
      <c r="C13" s="68">
        <v>279541.217</v>
      </c>
      <c r="E13" s="18"/>
      <c r="F13" s="19"/>
      <c r="G13" s="19"/>
    </row>
    <row r="14" spans="1:7" ht="18.75" x14ac:dyDescent="0.2">
      <c r="A14" s="67" t="s">
        <v>193</v>
      </c>
      <c r="B14" s="68">
        <v>57797.8</v>
      </c>
      <c r="C14" s="69">
        <v>43335</v>
      </c>
      <c r="E14" s="18"/>
      <c r="F14" s="19"/>
      <c r="G14" s="19"/>
    </row>
    <row r="15" spans="1:7" ht="18.75" x14ac:dyDescent="0.2">
      <c r="A15" s="67" t="s">
        <v>194</v>
      </c>
      <c r="B15" s="68">
        <v>133429.10500000001</v>
      </c>
      <c r="C15" s="69">
        <v>47904.800000000003</v>
      </c>
      <c r="E15" s="18"/>
      <c r="F15" s="19"/>
      <c r="G15" s="19"/>
    </row>
    <row r="16" spans="1:7" ht="18.75" x14ac:dyDescent="0.2">
      <c r="A16" s="67" t="s">
        <v>195</v>
      </c>
      <c r="B16" s="68">
        <v>272894.15999999997</v>
      </c>
      <c r="C16" s="69">
        <v>188306.28599999999</v>
      </c>
      <c r="E16" s="18"/>
      <c r="F16" s="19"/>
      <c r="G16" s="19"/>
    </row>
    <row r="17" spans="1:7" ht="18.75" x14ac:dyDescent="0.2">
      <c r="A17" s="67" t="s">
        <v>196</v>
      </c>
      <c r="B17" s="68">
        <v>0</v>
      </c>
      <c r="C17" s="69">
        <v>0</v>
      </c>
      <c r="E17" s="18"/>
      <c r="F17" s="19"/>
      <c r="G17" s="19"/>
    </row>
    <row r="18" spans="1:7" ht="31.5" x14ac:dyDescent="0.2">
      <c r="A18" s="70" t="s">
        <v>197</v>
      </c>
      <c r="B18" s="68">
        <v>0</v>
      </c>
      <c r="C18" s="69">
        <v>0</v>
      </c>
      <c r="E18" s="18"/>
      <c r="F18" s="19"/>
      <c r="G18" s="19"/>
    </row>
    <row r="19" spans="1:7" ht="112.5" x14ac:dyDescent="0.2">
      <c r="A19" s="67" t="s">
        <v>42</v>
      </c>
      <c r="B19" s="68">
        <v>0</v>
      </c>
      <c r="C19" s="69">
        <v>0</v>
      </c>
      <c r="E19" s="18"/>
      <c r="F19" s="19"/>
      <c r="G19" s="19"/>
    </row>
    <row r="20" spans="1:7" ht="18.75" x14ac:dyDescent="0.2">
      <c r="A20" s="71" t="s">
        <v>198</v>
      </c>
      <c r="B20" s="71">
        <v>0</v>
      </c>
      <c r="C20" s="72">
        <v>-146.76900000000001</v>
      </c>
      <c r="E20" s="21"/>
      <c r="F20" s="21"/>
      <c r="G20" s="19"/>
    </row>
    <row r="21" spans="1:7" ht="18.75" x14ac:dyDescent="0.2">
      <c r="A21" s="59" t="s">
        <v>188</v>
      </c>
      <c r="B21" s="60">
        <f>SUM(B22:B32)</f>
        <v>857609.66899999999</v>
      </c>
      <c r="C21" s="60">
        <f>SUM(C22:C32)</f>
        <v>533859.76500000001</v>
      </c>
    </row>
    <row r="22" spans="1:7" ht="18.75" x14ac:dyDescent="0.3">
      <c r="A22" s="73" t="s">
        <v>179</v>
      </c>
      <c r="B22" s="72">
        <v>112860.06</v>
      </c>
      <c r="C22" s="72">
        <v>74969.418999999994</v>
      </c>
      <c r="E22" s="22"/>
      <c r="F22" s="22"/>
      <c r="G22" s="19"/>
    </row>
    <row r="23" spans="1:7" ht="18.75" x14ac:dyDescent="0.3">
      <c r="A23" s="74" t="s">
        <v>180</v>
      </c>
      <c r="B23" s="75">
        <v>0</v>
      </c>
      <c r="C23" s="75">
        <v>0</v>
      </c>
      <c r="E23" s="21"/>
      <c r="F23" s="21"/>
      <c r="G23" s="19"/>
    </row>
    <row r="24" spans="1:7" ht="18.75" x14ac:dyDescent="0.3">
      <c r="A24" s="74" t="s">
        <v>283</v>
      </c>
      <c r="B24" s="75">
        <v>366.77699999999999</v>
      </c>
      <c r="C24" s="75">
        <v>128.55699999999999</v>
      </c>
      <c r="E24" s="21"/>
      <c r="F24" s="21"/>
      <c r="G24" s="19"/>
    </row>
    <row r="25" spans="1:7" s="19" customFormat="1" ht="18.75" x14ac:dyDescent="0.3">
      <c r="A25" s="73" t="s">
        <v>181</v>
      </c>
      <c r="B25" s="72">
        <v>46949.370999999999</v>
      </c>
      <c r="C25" s="72">
        <v>26116.09</v>
      </c>
      <c r="D25" s="18"/>
      <c r="E25" s="22"/>
      <c r="F25" s="22"/>
    </row>
    <row r="26" spans="1:7" s="19" customFormat="1" ht="18.75" x14ac:dyDescent="0.3">
      <c r="A26" s="73" t="s">
        <v>182</v>
      </c>
      <c r="B26" s="72">
        <v>67712.972999999998</v>
      </c>
      <c r="C26" s="72">
        <v>21733.258000000002</v>
      </c>
      <c r="D26" s="18"/>
      <c r="E26" s="22"/>
      <c r="F26" s="22"/>
    </row>
    <row r="27" spans="1:7" ht="18.75" x14ac:dyDescent="0.2">
      <c r="A27" s="76" t="s">
        <v>339</v>
      </c>
      <c r="B27" s="72">
        <v>1230</v>
      </c>
      <c r="C27" s="72">
        <v>0</v>
      </c>
      <c r="E27" s="22"/>
      <c r="F27" s="22"/>
      <c r="G27" s="19"/>
    </row>
    <row r="28" spans="1:7" ht="18.75" x14ac:dyDescent="0.3">
      <c r="A28" s="73" t="s">
        <v>183</v>
      </c>
      <c r="B28" s="72">
        <v>453004.625</v>
      </c>
      <c r="C28" s="72">
        <v>309258.99900000001</v>
      </c>
      <c r="E28" s="22"/>
      <c r="F28" s="22"/>
      <c r="G28" s="19"/>
    </row>
    <row r="29" spans="1:7" ht="18.75" x14ac:dyDescent="0.2">
      <c r="A29" s="76" t="s">
        <v>184</v>
      </c>
      <c r="B29" s="72">
        <v>96858.642000000007</v>
      </c>
      <c r="C29" s="72">
        <v>60500.188999999998</v>
      </c>
      <c r="E29" s="22"/>
      <c r="F29" s="22"/>
      <c r="G29" s="19"/>
    </row>
    <row r="30" spans="1:7" ht="18.75" x14ac:dyDescent="0.3">
      <c r="A30" s="73" t="s">
        <v>185</v>
      </c>
      <c r="B30" s="72">
        <v>29290.225999999999</v>
      </c>
      <c r="C30" s="72">
        <v>12150.225</v>
      </c>
      <c r="E30" s="22"/>
      <c r="F30" s="22"/>
      <c r="G30" s="19"/>
    </row>
    <row r="31" spans="1:7" ht="18.75" x14ac:dyDescent="0.3">
      <c r="A31" s="73" t="s">
        <v>186</v>
      </c>
      <c r="B31" s="72">
        <v>47659.247000000003</v>
      </c>
      <c r="C31" s="72">
        <v>29003.027999999998</v>
      </c>
      <c r="E31" s="22"/>
      <c r="F31" s="22"/>
      <c r="G31" s="19"/>
    </row>
    <row r="32" spans="1:7" ht="56.25" x14ac:dyDescent="0.3">
      <c r="A32" s="77" t="s">
        <v>187</v>
      </c>
      <c r="B32" s="72">
        <v>1677.748</v>
      </c>
      <c r="C32" s="72">
        <v>0</v>
      </c>
      <c r="E32" s="22"/>
      <c r="F32" s="22"/>
      <c r="G32" s="19"/>
    </row>
    <row r="33" spans="1:7" ht="56.25" x14ac:dyDescent="0.3">
      <c r="A33" s="78" t="s">
        <v>189</v>
      </c>
      <c r="B33" s="79">
        <f>B10-B21</f>
        <v>-78839.320999999996</v>
      </c>
      <c r="C33" s="79">
        <f>C10-C21</f>
        <v>13125.154999999912</v>
      </c>
      <c r="E33" s="22"/>
      <c r="F33" s="22"/>
      <c r="G33" s="19"/>
    </row>
    <row r="34" spans="1:7" ht="56.25" x14ac:dyDescent="0.2">
      <c r="A34" s="80" t="s">
        <v>190</v>
      </c>
      <c r="B34" s="81">
        <f>B33</f>
        <v>-78839.320999999996</v>
      </c>
      <c r="C34" s="81">
        <f>C33</f>
        <v>13125.154999999912</v>
      </c>
      <c r="E34" s="22"/>
      <c r="F34" s="22"/>
      <c r="G34" s="19"/>
    </row>
    <row r="35" spans="1:7" ht="37.5" x14ac:dyDescent="0.2">
      <c r="A35" s="82" t="s">
        <v>191</v>
      </c>
      <c r="B35" s="81">
        <f>B33</f>
        <v>-78839.320999999996</v>
      </c>
      <c r="C35" s="81">
        <f>C33</f>
        <v>13125.154999999912</v>
      </c>
      <c r="E35" s="22"/>
      <c r="F35" s="22"/>
      <c r="G35" s="19"/>
    </row>
    <row r="36" spans="1:7" ht="18.75" x14ac:dyDescent="0.2">
      <c r="A36" s="28"/>
      <c r="B36" s="28"/>
      <c r="C36" s="29"/>
      <c r="E36" s="22"/>
      <c r="F36" s="22"/>
      <c r="G36" s="19"/>
    </row>
    <row r="37" spans="1:7" ht="33" customHeight="1" x14ac:dyDescent="0.2">
      <c r="A37" s="126" t="s">
        <v>202</v>
      </c>
      <c r="B37" s="127"/>
      <c r="C37" s="29"/>
      <c r="E37" s="22"/>
      <c r="F37" s="22"/>
      <c r="G37" s="19"/>
    </row>
    <row r="38" spans="1:7" ht="18.75" x14ac:dyDescent="0.2">
      <c r="A38" s="27" t="s">
        <v>200</v>
      </c>
      <c r="B38" s="53">
        <v>49</v>
      </c>
      <c r="C38" s="30"/>
      <c r="E38" s="22"/>
      <c r="F38" s="22"/>
      <c r="G38" s="19"/>
    </row>
    <row r="39" spans="1:7" ht="37.5" x14ac:dyDescent="0.2">
      <c r="A39" s="27" t="s">
        <v>199</v>
      </c>
      <c r="B39" s="54">
        <v>23220</v>
      </c>
      <c r="C39" s="30"/>
      <c r="E39" s="22"/>
      <c r="F39" s="22"/>
      <c r="G39" s="19"/>
    </row>
    <row r="40" spans="1:7" ht="48" customHeight="1" x14ac:dyDescent="0.2">
      <c r="A40" s="27" t="s">
        <v>201</v>
      </c>
      <c r="B40" s="53">
        <v>824</v>
      </c>
      <c r="C40" s="29"/>
      <c r="E40" s="22"/>
      <c r="F40" s="22"/>
      <c r="G40" s="19"/>
    </row>
    <row r="41" spans="1:7" ht="37.5" x14ac:dyDescent="0.2">
      <c r="A41" s="27" t="s">
        <v>199</v>
      </c>
      <c r="B41" s="54">
        <v>233340.3</v>
      </c>
      <c r="C41" s="30"/>
      <c r="E41" s="22"/>
      <c r="F41" s="22"/>
      <c r="G41" s="19"/>
    </row>
    <row r="42" spans="1:7" ht="18.75" x14ac:dyDescent="0.2">
      <c r="A42" s="28"/>
      <c r="B42" s="28"/>
      <c r="C42" s="29"/>
      <c r="E42" s="21"/>
      <c r="F42" s="21"/>
      <c r="G42" s="19"/>
    </row>
    <row r="43" spans="1:7" ht="18.75" x14ac:dyDescent="0.2">
      <c r="A43" s="28"/>
      <c r="B43" s="28"/>
      <c r="C43" s="29"/>
      <c r="E43" s="22"/>
      <c r="F43" s="22"/>
      <c r="G43" s="19"/>
    </row>
    <row r="44" spans="1:7" ht="18.75" x14ac:dyDescent="0.2">
      <c r="A44" s="28"/>
      <c r="B44" s="28"/>
      <c r="C44" s="29"/>
      <c r="E44" s="22"/>
      <c r="F44" s="22"/>
      <c r="G44" s="19"/>
    </row>
    <row r="45" spans="1:7" ht="18.75" x14ac:dyDescent="0.2">
      <c r="A45" s="28"/>
      <c r="B45" s="28"/>
      <c r="C45" s="29"/>
      <c r="E45" s="21"/>
      <c r="F45" s="21"/>
      <c r="G45" s="19"/>
    </row>
    <row r="46" spans="1:7" ht="18.75" x14ac:dyDescent="0.2">
      <c r="A46" s="28"/>
      <c r="B46" s="28"/>
      <c r="C46" s="29"/>
      <c r="E46" s="22"/>
      <c r="F46" s="22"/>
      <c r="G46" s="19"/>
    </row>
    <row r="47" spans="1:7" ht="18.75" x14ac:dyDescent="0.2">
      <c r="A47" s="28"/>
      <c r="B47" s="28"/>
      <c r="C47" s="29"/>
      <c r="E47" s="22"/>
      <c r="F47" s="22"/>
      <c r="G47" s="19"/>
    </row>
    <row r="48" spans="1:7" ht="18.75" x14ac:dyDescent="0.2">
      <c r="A48" s="28"/>
      <c r="B48" s="28"/>
      <c r="C48" s="29"/>
      <c r="E48" s="21"/>
      <c r="F48" s="21"/>
      <c r="G48" s="19"/>
    </row>
    <row r="49" spans="1:7" ht="18.75" x14ac:dyDescent="0.2">
      <c r="A49" s="28"/>
      <c r="B49" s="28"/>
      <c r="C49" s="29"/>
      <c r="E49" s="21"/>
      <c r="F49" s="21"/>
      <c r="G49" s="19"/>
    </row>
    <row r="50" spans="1:7" ht="18.75" x14ac:dyDescent="0.2">
      <c r="A50" s="28"/>
      <c r="B50" s="28"/>
      <c r="C50" s="29"/>
      <c r="E50" s="22"/>
      <c r="F50" s="22"/>
      <c r="G50" s="19"/>
    </row>
    <row r="51" spans="1:7" ht="18.75" x14ac:dyDescent="0.2">
      <c r="A51" s="28"/>
      <c r="B51" s="28"/>
      <c r="C51" s="29"/>
      <c r="E51" s="21"/>
      <c r="F51" s="21"/>
      <c r="G51" s="19"/>
    </row>
    <row r="52" spans="1:7" ht="18.75" x14ac:dyDescent="0.2">
      <c r="A52" s="28"/>
      <c r="B52" s="28"/>
      <c r="C52" s="29"/>
      <c r="E52" s="21"/>
      <c r="F52" s="21"/>
      <c r="G52" s="19"/>
    </row>
    <row r="53" spans="1:7" ht="18.75" x14ac:dyDescent="0.2">
      <c r="A53" s="28"/>
      <c r="B53" s="28"/>
      <c r="C53" s="29"/>
      <c r="E53" s="22"/>
      <c r="F53" s="22"/>
      <c r="G53" s="19"/>
    </row>
    <row r="54" spans="1:7" ht="18.75" x14ac:dyDescent="0.2">
      <c r="A54" s="28"/>
      <c r="B54" s="28"/>
      <c r="C54" s="29"/>
      <c r="E54" s="22"/>
      <c r="F54" s="22"/>
      <c r="G54" s="19"/>
    </row>
    <row r="55" spans="1:7" ht="18.75" x14ac:dyDescent="0.2">
      <c r="A55" s="28"/>
      <c r="B55" s="28"/>
      <c r="C55" s="29"/>
      <c r="E55" s="21"/>
      <c r="F55" s="21"/>
      <c r="G55" s="19"/>
    </row>
    <row r="56" spans="1:7" ht="18.75" x14ac:dyDescent="0.2">
      <c r="A56" s="28"/>
      <c r="B56" s="28"/>
      <c r="C56" s="29"/>
      <c r="E56" s="21"/>
      <c r="F56" s="21"/>
      <c r="G56" s="19"/>
    </row>
    <row r="57" spans="1:7" ht="18.75" x14ac:dyDescent="0.2">
      <c r="A57" s="28"/>
      <c r="B57" s="28"/>
      <c r="C57" s="29"/>
      <c r="E57" s="22"/>
      <c r="F57" s="22"/>
      <c r="G57" s="19"/>
    </row>
    <row r="58" spans="1:7" ht="18.75" x14ac:dyDescent="0.2">
      <c r="A58" s="28"/>
      <c r="B58" s="28"/>
      <c r="C58" s="29"/>
      <c r="E58" s="21"/>
      <c r="F58" s="21"/>
      <c r="G58" s="19"/>
    </row>
    <row r="59" spans="1:7" ht="18.75" x14ac:dyDescent="0.2">
      <c r="A59" s="28"/>
      <c r="B59" s="28"/>
      <c r="C59" s="29"/>
      <c r="E59" s="22"/>
      <c r="F59" s="22"/>
      <c r="G59" s="19"/>
    </row>
    <row r="60" spans="1:7" ht="18.75" x14ac:dyDescent="0.2">
      <c r="A60" s="28"/>
      <c r="B60" s="28"/>
      <c r="C60" s="29"/>
      <c r="E60" s="21"/>
      <c r="F60" s="21"/>
      <c r="G60" s="19"/>
    </row>
    <row r="61" spans="1:7" ht="18.75" x14ac:dyDescent="0.2">
      <c r="A61" s="28"/>
      <c r="B61" s="28"/>
      <c r="C61" s="29"/>
      <c r="E61" s="22"/>
      <c r="F61" s="22"/>
      <c r="G61" s="19"/>
    </row>
    <row r="62" spans="1:7" ht="18.75" x14ac:dyDescent="0.2">
      <c r="A62" s="28"/>
      <c r="B62" s="28"/>
      <c r="C62" s="29"/>
      <c r="E62" s="21"/>
      <c r="F62" s="21"/>
      <c r="G62" s="19"/>
    </row>
    <row r="63" spans="1:7" ht="18.75" x14ac:dyDescent="0.2">
      <c r="A63" s="28"/>
      <c r="B63" s="28"/>
      <c r="C63" s="29"/>
      <c r="E63" s="21"/>
      <c r="F63" s="21"/>
      <c r="G63" s="19"/>
    </row>
    <row r="64" spans="1:7" ht="18.75" x14ac:dyDescent="0.2">
      <c r="A64" s="28"/>
      <c r="B64" s="28"/>
      <c r="C64" s="29"/>
      <c r="E64" s="22"/>
      <c r="F64" s="22"/>
      <c r="G64" s="19"/>
    </row>
    <row r="65" spans="1:7" ht="18.75" x14ac:dyDescent="0.2">
      <c r="A65" s="28"/>
      <c r="B65" s="28"/>
      <c r="C65" s="29"/>
      <c r="E65" s="21"/>
      <c r="F65" s="21"/>
      <c r="G65" s="19"/>
    </row>
    <row r="66" spans="1:7" ht="18.75" x14ac:dyDescent="0.2">
      <c r="A66" s="28"/>
      <c r="B66" s="28"/>
      <c r="C66" s="29"/>
      <c r="E66" s="21"/>
      <c r="F66" s="21"/>
      <c r="G66" s="19"/>
    </row>
    <row r="67" spans="1:7" ht="18.75" x14ac:dyDescent="0.2">
      <c r="A67" s="28"/>
      <c r="B67" s="28"/>
      <c r="C67" s="29"/>
      <c r="E67" s="22"/>
      <c r="F67" s="22"/>
      <c r="G67" s="19"/>
    </row>
    <row r="68" spans="1:7" ht="18.75" x14ac:dyDescent="0.2">
      <c r="A68" s="28"/>
      <c r="B68" s="28"/>
      <c r="C68" s="29"/>
      <c r="E68" s="21"/>
      <c r="F68" s="21"/>
      <c r="G68" s="19"/>
    </row>
    <row r="69" spans="1:7" ht="18.75" x14ac:dyDescent="0.2">
      <c r="A69" s="28"/>
      <c r="B69" s="28"/>
      <c r="C69" s="29"/>
      <c r="E69" s="21"/>
      <c r="F69" s="21"/>
      <c r="G69" s="19"/>
    </row>
    <row r="70" spans="1:7" ht="18.75" x14ac:dyDescent="0.2">
      <c r="A70" s="28"/>
      <c r="B70" s="28"/>
      <c r="C70" s="29"/>
      <c r="E70" s="22"/>
      <c r="F70" s="22"/>
      <c r="G70" s="19"/>
    </row>
    <row r="71" spans="1:7" ht="18.75" x14ac:dyDescent="0.2">
      <c r="A71" s="28"/>
      <c r="B71" s="28"/>
      <c r="C71" s="29"/>
      <c r="E71" s="21"/>
      <c r="F71" s="21"/>
      <c r="G71" s="19"/>
    </row>
    <row r="72" spans="1:7" ht="18.75" x14ac:dyDescent="0.2">
      <c r="A72" s="28"/>
      <c r="B72" s="28"/>
      <c r="C72" s="29"/>
      <c r="E72" s="22"/>
      <c r="F72" s="22"/>
      <c r="G72" s="19"/>
    </row>
    <row r="73" spans="1:7" ht="18.75" x14ac:dyDescent="0.2">
      <c r="A73" s="28"/>
      <c r="B73" s="28"/>
      <c r="C73" s="29"/>
      <c r="E73" s="21"/>
      <c r="F73" s="21"/>
      <c r="G73" s="19"/>
    </row>
    <row r="74" spans="1:7" ht="18.75" x14ac:dyDescent="0.2">
      <c r="A74" s="28"/>
      <c r="B74" s="28"/>
      <c r="C74" s="29"/>
      <c r="E74" s="22"/>
      <c r="F74" s="22"/>
      <c r="G74" s="19"/>
    </row>
    <row r="75" spans="1:7" ht="18.75" x14ac:dyDescent="0.2">
      <c r="A75" s="28"/>
      <c r="B75" s="28"/>
      <c r="C75" s="29"/>
      <c r="E75" s="21"/>
      <c r="F75" s="21"/>
      <c r="G75" s="19"/>
    </row>
    <row r="76" spans="1:7" ht="18.75" x14ac:dyDescent="0.2">
      <c r="A76" s="28"/>
      <c r="B76" s="28"/>
      <c r="C76" s="29"/>
      <c r="E76" s="22"/>
      <c r="F76" s="22"/>
      <c r="G76" s="19"/>
    </row>
    <row r="77" spans="1:7" ht="18.75" x14ac:dyDescent="0.2">
      <c r="A77" s="28"/>
      <c r="B77" s="28"/>
      <c r="C77" s="29"/>
      <c r="E77" s="21"/>
      <c r="F77" s="21"/>
      <c r="G77" s="19"/>
    </row>
    <row r="78" spans="1:7" ht="18.75" x14ac:dyDescent="0.2">
      <c r="A78" s="28"/>
      <c r="B78" s="28"/>
      <c r="C78" s="29"/>
      <c r="E78" s="21"/>
      <c r="F78" s="21"/>
      <c r="G78" s="19"/>
    </row>
    <row r="79" spans="1:7" ht="18.75" x14ac:dyDescent="0.2">
      <c r="A79" s="28"/>
      <c r="B79" s="28"/>
      <c r="C79" s="29"/>
      <c r="E79" s="22"/>
      <c r="F79" s="22"/>
      <c r="G79" s="19"/>
    </row>
    <row r="80" spans="1:7" ht="18.75" x14ac:dyDescent="0.2">
      <c r="A80" s="28"/>
      <c r="B80" s="28"/>
      <c r="C80" s="29"/>
      <c r="E80" s="21"/>
      <c r="F80" s="21"/>
      <c r="G80" s="19"/>
    </row>
    <row r="81" spans="1:7" ht="18.75" x14ac:dyDescent="0.2">
      <c r="A81" s="28"/>
      <c r="B81" s="28"/>
      <c r="C81" s="29"/>
      <c r="E81" s="21"/>
      <c r="F81" s="21"/>
      <c r="G81" s="19"/>
    </row>
    <row r="82" spans="1:7" ht="18.75" x14ac:dyDescent="0.2">
      <c r="A82" s="28"/>
      <c r="B82" s="28"/>
      <c r="C82" s="29"/>
      <c r="E82" s="21"/>
      <c r="F82" s="21"/>
      <c r="G82" s="19"/>
    </row>
    <row r="83" spans="1:7" ht="18.75" x14ac:dyDescent="0.2">
      <c r="A83" s="28"/>
      <c r="B83" s="28"/>
      <c r="C83" s="29"/>
      <c r="E83" s="22"/>
      <c r="F83" s="22"/>
      <c r="G83" s="19"/>
    </row>
    <row r="84" spans="1:7" ht="18.75" x14ac:dyDescent="0.2">
      <c r="A84" s="28"/>
      <c r="B84" s="28"/>
      <c r="C84" s="29"/>
      <c r="E84" s="21"/>
      <c r="F84" s="21"/>
      <c r="G84" s="19"/>
    </row>
    <row r="85" spans="1:7" ht="18.75" x14ac:dyDescent="0.2">
      <c r="A85" s="28"/>
      <c r="B85" s="28"/>
      <c r="C85" s="29"/>
      <c r="E85" s="21"/>
      <c r="F85" s="21"/>
      <c r="G85" s="19"/>
    </row>
    <row r="86" spans="1:7" ht="18.75" x14ac:dyDescent="0.2">
      <c r="A86" s="28"/>
      <c r="B86" s="28"/>
      <c r="C86" s="29"/>
      <c r="E86" s="22"/>
      <c r="F86" s="22"/>
      <c r="G86" s="19"/>
    </row>
    <row r="87" spans="1:7" ht="18.75" x14ac:dyDescent="0.2">
      <c r="A87" s="28"/>
      <c r="B87" s="28"/>
      <c r="C87" s="29"/>
      <c r="E87" s="22"/>
      <c r="F87" s="22"/>
      <c r="G87" s="19"/>
    </row>
    <row r="88" spans="1:7" ht="18.75" x14ac:dyDescent="0.2">
      <c r="A88" s="28"/>
      <c r="B88" s="28"/>
      <c r="C88" s="29"/>
      <c r="E88" s="22"/>
      <c r="F88" s="22"/>
      <c r="G88" s="19"/>
    </row>
    <row r="89" spans="1:7" x14ac:dyDescent="0.2">
      <c r="E89" s="22"/>
      <c r="F89" s="22"/>
      <c r="G89" s="19"/>
    </row>
    <row r="90" spans="1:7" x14ac:dyDescent="0.2">
      <c r="E90" s="21"/>
      <c r="F90" s="21"/>
      <c r="G90" s="19"/>
    </row>
    <row r="91" spans="1:7" x14ac:dyDescent="0.2">
      <c r="E91" s="22"/>
      <c r="F91" s="22"/>
      <c r="G91" s="19"/>
    </row>
    <row r="92" spans="1:7" x14ac:dyDescent="0.2">
      <c r="E92" s="22"/>
      <c r="F92" s="22"/>
      <c r="G92" s="19"/>
    </row>
    <row r="93" spans="1:7" x14ac:dyDescent="0.2">
      <c r="E93" s="22"/>
      <c r="F93" s="22"/>
      <c r="G93" s="19"/>
    </row>
    <row r="94" spans="1:7" x14ac:dyDescent="0.2">
      <c r="E94" s="22"/>
      <c r="F94" s="22"/>
      <c r="G94" s="19"/>
    </row>
    <row r="95" spans="1:7" x14ac:dyDescent="0.2">
      <c r="E95" s="22"/>
      <c r="F95" s="22"/>
      <c r="G95" s="19"/>
    </row>
    <row r="96" spans="1:7" x14ac:dyDescent="0.2">
      <c r="E96" s="22"/>
      <c r="F96" s="22"/>
      <c r="G96" s="19"/>
    </row>
    <row r="97" spans="5:7" x14ac:dyDescent="0.2">
      <c r="E97" s="22"/>
      <c r="F97" s="22"/>
      <c r="G97" s="19"/>
    </row>
    <row r="98" spans="5:7" x14ac:dyDescent="0.2">
      <c r="E98" s="22"/>
      <c r="F98" s="22"/>
      <c r="G98" s="19"/>
    </row>
    <row r="99" spans="5:7" x14ac:dyDescent="0.2">
      <c r="E99" s="22"/>
      <c r="F99" s="22"/>
      <c r="G99" s="19"/>
    </row>
    <row r="100" spans="5:7" x14ac:dyDescent="0.2">
      <c r="E100" s="21"/>
      <c r="F100" s="21"/>
      <c r="G100" s="19"/>
    </row>
    <row r="101" spans="5:7" x14ac:dyDescent="0.2">
      <c r="E101" s="21"/>
      <c r="F101" s="21"/>
      <c r="G101" s="19"/>
    </row>
    <row r="102" spans="5:7" x14ac:dyDescent="0.2">
      <c r="E102" s="21"/>
      <c r="F102" s="21"/>
      <c r="G102" s="19"/>
    </row>
    <row r="103" spans="5:7" x14ac:dyDescent="0.2">
      <c r="E103" s="21"/>
      <c r="F103" s="21"/>
      <c r="G103" s="19"/>
    </row>
    <row r="104" spans="5:7" x14ac:dyDescent="0.2">
      <c r="E104" s="22"/>
      <c r="F104" s="22"/>
      <c r="G104" s="19"/>
    </row>
    <row r="105" spans="5:7" x14ac:dyDescent="0.2">
      <c r="E105" s="21"/>
      <c r="F105" s="21"/>
      <c r="G105" s="19"/>
    </row>
    <row r="106" spans="5:7" x14ac:dyDescent="0.2">
      <c r="E106" s="21"/>
      <c r="F106" s="21"/>
      <c r="G106" s="19"/>
    </row>
    <row r="107" spans="5:7" x14ac:dyDescent="0.2">
      <c r="E107" s="21"/>
      <c r="F107" s="21"/>
      <c r="G107" s="19"/>
    </row>
    <row r="108" spans="5:7" x14ac:dyDescent="0.2">
      <c r="E108" s="21"/>
      <c r="F108" s="21"/>
      <c r="G108" s="19"/>
    </row>
    <row r="109" spans="5:7" x14ac:dyDescent="0.2">
      <c r="E109" s="22"/>
      <c r="F109" s="22"/>
      <c r="G109" s="19"/>
    </row>
    <row r="110" spans="5:7" x14ac:dyDescent="0.2">
      <c r="E110" s="22"/>
      <c r="F110" s="22"/>
      <c r="G110" s="19"/>
    </row>
    <row r="111" spans="5:7" x14ac:dyDescent="0.2">
      <c r="E111" s="22"/>
      <c r="F111" s="22"/>
      <c r="G111" s="19"/>
    </row>
    <row r="112" spans="5:7" x14ac:dyDescent="0.2">
      <c r="E112" s="22"/>
      <c r="F112" s="22"/>
      <c r="G112" s="19"/>
    </row>
    <row r="113" spans="5:7" x14ac:dyDescent="0.2">
      <c r="E113" s="21"/>
      <c r="F113" s="21"/>
      <c r="G113" s="19"/>
    </row>
    <row r="114" spans="5:7" x14ac:dyDescent="0.2">
      <c r="E114" s="21"/>
      <c r="F114" s="21"/>
      <c r="G114" s="19"/>
    </row>
    <row r="115" spans="5:7" x14ac:dyDescent="0.2">
      <c r="E115" s="22"/>
      <c r="F115" s="22"/>
      <c r="G115" s="19"/>
    </row>
    <row r="116" spans="5:7" x14ac:dyDescent="0.2">
      <c r="E116" s="21"/>
      <c r="F116" s="21"/>
      <c r="G116" s="19"/>
    </row>
    <row r="117" spans="5:7" x14ac:dyDescent="0.2">
      <c r="E117" s="21"/>
      <c r="F117" s="21"/>
      <c r="G117" s="19"/>
    </row>
    <row r="118" spans="5:7" x14ac:dyDescent="0.2">
      <c r="E118" s="21"/>
      <c r="F118" s="21"/>
      <c r="G118" s="19"/>
    </row>
    <row r="119" spans="5:7" x14ac:dyDescent="0.2">
      <c r="E119" s="21"/>
      <c r="F119" s="21"/>
      <c r="G119" s="19"/>
    </row>
    <row r="120" spans="5:7" x14ac:dyDescent="0.2">
      <c r="E120" s="23"/>
      <c r="F120" s="23"/>
      <c r="G120" s="19"/>
    </row>
    <row r="121" spans="5:7" x14ac:dyDescent="0.2">
      <c r="E121" s="18"/>
      <c r="F121" s="19"/>
      <c r="G121" s="19"/>
    </row>
  </sheetData>
  <mergeCells count="7">
    <mergeCell ref="A6:C6"/>
    <mergeCell ref="A37:B37"/>
    <mergeCell ref="B1:C1"/>
    <mergeCell ref="A2:C2"/>
    <mergeCell ref="A3:C3"/>
    <mergeCell ref="A4:C4"/>
    <mergeCell ref="A7:C7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Доходы</vt:lpstr>
      <vt:lpstr>Расходы</vt:lpstr>
      <vt:lpstr>Источники</vt:lpstr>
      <vt:lpstr>Сведения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Ковригина</dc:creator>
  <dc:description>POI HSSF rep:2.45.0.186</dc:description>
  <cp:lastModifiedBy>Ковригина</cp:lastModifiedBy>
  <cp:lastPrinted>2019-10-24T06:24:46Z</cp:lastPrinted>
  <dcterms:created xsi:type="dcterms:W3CDTF">2018-10-11T14:00:50Z</dcterms:created>
  <dcterms:modified xsi:type="dcterms:W3CDTF">2019-10-24T06:28:39Z</dcterms:modified>
</cp:coreProperties>
</file>