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yDoc\документы в работе\внесен изм в программу №34\"/>
    </mc:Choice>
  </mc:AlternateContent>
  <xr:revisionPtr revIDLastSave="0" documentId="13_ncr:1_{0D724880-1DA0-4CB4-AC25-68DFF45D65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№21 от 21.10.2019" sheetId="1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17" l="1"/>
  <c r="R41" i="17"/>
  <c r="P41" i="17"/>
  <c r="O41" i="17"/>
  <c r="N41" i="17"/>
  <c r="M41" i="17"/>
  <c r="L41" i="17"/>
  <c r="K41" i="17"/>
  <c r="J41" i="17"/>
  <c r="R40" i="17"/>
  <c r="P40" i="17"/>
  <c r="O40" i="17"/>
  <c r="N40" i="17"/>
  <c r="M40" i="17"/>
  <c r="L40" i="17"/>
  <c r="K40" i="17"/>
  <c r="J40" i="17"/>
  <c r="I39" i="17"/>
  <c r="I38" i="17"/>
  <c r="I37" i="17"/>
  <c r="I36" i="17"/>
  <c r="I35" i="17"/>
  <c r="R33" i="17"/>
  <c r="R32" i="17" s="1"/>
  <c r="P33" i="17"/>
  <c r="P32" i="17" s="1"/>
  <c r="O33" i="17"/>
  <c r="O32" i="17" s="1"/>
  <c r="N33" i="17"/>
  <c r="N32" i="17" s="1"/>
  <c r="M33" i="17"/>
  <c r="M32" i="17" s="1"/>
  <c r="L33" i="17"/>
  <c r="L32" i="17" s="1"/>
  <c r="K33" i="17"/>
  <c r="J33" i="17"/>
  <c r="K32" i="17"/>
  <c r="I31" i="17"/>
  <c r="I27" i="17" s="1"/>
  <c r="I30" i="17"/>
  <c r="R28" i="17"/>
  <c r="P28" i="17"/>
  <c r="O28" i="17"/>
  <c r="N28" i="17"/>
  <c r="N27" i="17" s="1"/>
  <c r="M28" i="17"/>
  <c r="M27" i="17" s="1"/>
  <c r="L28" i="17"/>
  <c r="K28" i="17"/>
  <c r="J28" i="17"/>
  <c r="R27" i="17"/>
  <c r="P27" i="17"/>
  <c r="O27" i="17"/>
  <c r="L27" i="17"/>
  <c r="K27" i="17"/>
  <c r="J27" i="17"/>
  <c r="I26" i="17"/>
  <c r="R24" i="17"/>
  <c r="R23" i="17" s="1"/>
  <c r="P24" i="17"/>
  <c r="P23" i="17" s="1"/>
  <c r="O24" i="17"/>
  <c r="N24" i="17"/>
  <c r="N23" i="17" s="1"/>
  <c r="M24" i="17"/>
  <c r="O23" i="17"/>
  <c r="L23" i="17"/>
  <c r="K23" i="17"/>
  <c r="J23" i="17"/>
  <c r="M22" i="17"/>
  <c r="I22" i="17"/>
  <c r="M21" i="17"/>
  <c r="I21" i="17" s="1"/>
  <c r="R19" i="17"/>
  <c r="R18" i="17" s="1"/>
  <c r="R12" i="17" s="1"/>
  <c r="P19" i="17"/>
  <c r="P18" i="17" s="1"/>
  <c r="O19" i="17"/>
  <c r="N19" i="17"/>
  <c r="M19" i="17"/>
  <c r="M18" i="17" s="1"/>
  <c r="L19" i="17"/>
  <c r="O18" i="17"/>
  <c r="N18" i="17"/>
  <c r="K18" i="17"/>
  <c r="K12" i="17" s="1"/>
  <c r="J18" i="17"/>
  <c r="M17" i="17"/>
  <c r="I17" i="17"/>
  <c r="M16" i="17"/>
  <c r="I16" i="17" s="1"/>
  <c r="L14" i="17"/>
  <c r="R13" i="17"/>
  <c r="P13" i="17"/>
  <c r="O13" i="17"/>
  <c r="J13" i="17"/>
  <c r="P12" i="17" l="1"/>
  <c r="I24" i="17"/>
  <c r="M14" i="17"/>
  <c r="M13" i="17" s="1"/>
  <c r="M12" i="17" s="1"/>
  <c r="I19" i="17"/>
  <c r="I18" i="17" s="1"/>
  <c r="I40" i="17"/>
  <c r="I41" i="17"/>
  <c r="I33" i="17"/>
  <c r="O12" i="17"/>
  <c r="I28" i="17"/>
  <c r="N12" i="17"/>
  <c r="L18" i="17"/>
  <c r="L13" i="17"/>
  <c r="L12" i="17" s="1"/>
  <c r="M23" i="17"/>
  <c r="I23" i="17" s="1"/>
  <c r="J32" i="17"/>
  <c r="I14" i="17" l="1"/>
  <c r="I13" i="17" s="1"/>
  <c r="I32" i="17"/>
  <c r="J12" i="17"/>
  <c r="I12" i="17" s="1"/>
</calcChain>
</file>

<file path=xl/sharedStrings.xml><?xml version="1.0" encoding="utf-8"?>
<sst xmlns="http://schemas.openxmlformats.org/spreadsheetml/2006/main" count="182" uniqueCount="112">
  <si>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</si>
  <si>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</si>
  <si>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</si>
  <si>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</si>
  <si>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</si>
  <si>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</si>
  <si>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</si>
  <si>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</si>
  <si>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</si>
  <si>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</si>
  <si>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</si>
  <si>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</si>
  <si>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</si>
  <si>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</si>
  <si>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</si>
  <si>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</si>
  <si>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</si>
  <si>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</si>
  <si>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</si>
  <si>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</si>
  <si>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</si>
  <si>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</si>
  <si>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</si>
  <si>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</si>
  <si>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</si>
  <si>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</si>
  <si>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</si>
  <si>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</si>
  <si>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</si>
  <si>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</si>
  <si>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</si>
  <si>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</si>
  <si>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</si>
  <si>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</si>
  <si>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</si>
  <si>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</si>
  <si>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</si>
  <si>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</si>
  <si>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</si>
  <si>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</si>
  <si>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</si>
  <si>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</si>
  <si>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</si>
  <si>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</si>
  <si>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</si>
  <si>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</si>
  <si>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</si>
  <si>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</si>
  <si>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</si>
  <si>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</si>
  <si>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</si>
  <si>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</si>
  <si>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</si>
  <si>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</si>
  <si>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</si>
  <si>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</si>
  <si>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</si>
  <si>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</si>
  <si>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</si>
  <si>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</si>
  <si>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</si>
  <si>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</si>
  <si>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</si>
  <si>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</si>
  <si>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</si>
  <si>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</si>
  <si>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</si>
  <si>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</si>
  <si>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</si>
  <si>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</si>
  <si>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</si>
  <si>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</si>
  <si>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</si>
  <si>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</si>
  <si>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</si>
  <si>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</si>
  <si>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</si>
  <si>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</si>
  <si>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</si>
  <si>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</si>
  <si>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</si>
  <si>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</si>
  <si>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</si>
  <si>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</si>
  <si>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</si>
  <si>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</si>
  <si>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</si>
  <si>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</si>
  <si>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</si>
  <si>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</si>
  <si>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</si>
  <si>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</si>
  <si>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</si>
  <si>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</si>
  <si>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</si>
  <si>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</si>
  <si>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</si>
  <si>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</si>
  <si>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</si>
  <si>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</si>
  <si>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</si>
  <si>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4.5. Руководство и управление в сфере реализации подпрограммы</t>
  </si>
  <si>
    <t>07 5 5 Ж 00000</t>
  </si>
  <si>
    <t>4.1. 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</si>
  <si>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 4 1Б S2840</t>
  </si>
  <si>
    <t>07 5 5Е 64502</t>
  </si>
  <si>
    <t>5.1.  Сбалансированность бюджетов поселений</t>
  </si>
  <si>
    <t>5.2.  Руководство и управление в сфере финансов</t>
  </si>
  <si>
    <t>5.3.  Выравнивание бюджетной обеспеченности муниципальных районов и поселений из регионального фонда финансовой поддержки</t>
  </si>
  <si>
    <t>5.4.  Выравнивание бюджетной обеспеченности поселений из районного фонда финансовой поддержки</t>
  </si>
  <si>
    <t>5.5. Осуществление полномочий по формированию, исполнению и контролю за исполнением бюджета поселений</t>
  </si>
  <si>
    <t>от 18.12.2019 г. №485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</si>
</sst>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/>
    </xf>
    <xf numFmtId="164" fontId="2" fillId="2" borderId="26" xfId="0" applyNumberFormat="1" applyFont="1" applyFill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center" vertical="center" wrapText="1"/>
    </xf>
    <xf numFmtId="4" fontId="6" fillId="0" borderId="28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wrapText="1"/>
    </xf>
    <xf numFmtId="4" fontId="5" fillId="0" borderId="24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wrapText="1"/>
    </xf>
    <xf numFmtId="164" fontId="5" fillId="2" borderId="27" xfId="0" applyNumberFormat="1" applyFont="1" applyFill="1" applyBorder="1" applyAlignment="1">
      <alignment horizontal="center"/>
    </xf>
    <xf numFmtId="164" fontId="5" fillId="0" borderId="26" xfId="0" applyNumberFormat="1" applyFont="1" applyFill="1" applyBorder="1" applyAlignment="1">
      <alignment horizontal="center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wrapText="1"/>
    </xf>
    <xf numFmtId="164" fontId="6" fillId="0" borderId="24" xfId="0" applyNumberFormat="1" applyFont="1" applyFill="1" applyBorder="1" applyAlignment="1">
      <alignment horizontal="center"/>
    </xf>
    <xf numFmtId="164" fontId="5" fillId="0" borderId="2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4" borderId="10" xfId="0" applyFont="1" applyFill="1" applyBorder="1"/>
    <xf numFmtId="0" fontId="5" fillId="4" borderId="12" xfId="0" applyFont="1" applyFill="1" applyBorder="1"/>
    <xf numFmtId="0" fontId="2" fillId="4" borderId="9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4" fontId="6" fillId="4" borderId="19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wrapText="1"/>
    </xf>
    <xf numFmtId="164" fontId="6" fillId="4" borderId="14" xfId="0" applyNumberFormat="1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wrapText="1"/>
    </xf>
    <xf numFmtId="164" fontId="6" fillId="4" borderId="12" xfId="0" applyNumberFormat="1" applyFont="1" applyFill="1" applyBorder="1" applyAlignment="1">
      <alignment horizontal="center"/>
    </xf>
    <xf numFmtId="164" fontId="5" fillId="4" borderId="14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0" fillId="0" borderId="0" xfId="0" applyFont="1" applyFill="1"/>
    <xf numFmtId="164" fontId="1" fillId="0" borderId="25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44"/>
  <sheetViews>
    <sheetView tabSelected="1" view="pageBreakPreview" zoomScale="60" zoomScaleNormal="100" workbookViewId="0">
      <selection activeCell="A3" sqref="A3:N3"/>
    </sheetView>
  </sheetViews>
  <sheetFormatPr defaultRowHeight="15" x14ac:dyDescent="0.25"/>
  <cols>
    <col min="1" max="1" width="24" style="17" customWidth="1"/>
    <col min="2" max="2" width="52.85546875" style="17" customWidth="1"/>
    <col min="3" max="3" width="41.7109375" style="17" customWidth="1"/>
    <col min="4" max="4" width="9.85546875" style="17" customWidth="1"/>
    <col min="5" max="5" width="9.140625" style="17"/>
    <col min="6" max="6" width="13.7109375" style="17" customWidth="1"/>
    <col min="7" max="7" width="18.7109375" style="17" customWidth="1"/>
    <col min="8" max="8" width="15.28515625" style="17" customWidth="1"/>
    <col min="9" max="9" width="13.7109375" style="17" customWidth="1"/>
    <col min="10" max="10" width="16.28515625" style="17" customWidth="1"/>
    <col min="11" max="11" width="13" style="17" customWidth="1"/>
    <col min="12" max="13" width="16.140625" style="17" customWidth="1"/>
    <col min="14" max="14" width="13.85546875" style="17" customWidth="1"/>
    <col min="15" max="15" width="13.85546875" style="119" customWidth="1"/>
    <col min="16" max="16" width="15" style="17" customWidth="1"/>
    <col min="17" max="18" width="15" style="17" hidden="1" customWidth="1"/>
    <col min="19" max="16384" width="9.140625" style="17"/>
  </cols>
  <sheetData>
    <row r="1" spans="1:18" ht="15.75" x14ac:dyDescent="0.25">
      <c r="A1" s="151" t="s">
        <v>33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8" ht="15.75" x14ac:dyDescent="0.25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R2" s="95"/>
    </row>
    <row r="3" spans="1:18" ht="15.75" x14ac:dyDescent="0.25">
      <c r="A3" s="151" t="s">
        <v>111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R3" s="95"/>
    </row>
    <row r="4" spans="1:18" ht="15.75" x14ac:dyDescent="0.25">
      <c r="A4" s="124"/>
      <c r="R4" s="95"/>
    </row>
    <row r="5" spans="1:18" ht="15.75" x14ac:dyDescent="0.25">
      <c r="A5" s="151" t="s">
        <v>31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24"/>
      <c r="R5" s="95"/>
    </row>
    <row r="6" spans="1:18" ht="15.75" x14ac:dyDescent="0.25">
      <c r="A6" s="152" t="s">
        <v>1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25"/>
      <c r="R6" s="95"/>
    </row>
    <row r="7" spans="1:18" ht="16.5" thickBot="1" x14ac:dyDescent="0.3">
      <c r="A7" s="18"/>
      <c r="R7" s="95"/>
    </row>
    <row r="8" spans="1:18" ht="16.5" customHeight="1" thickBot="1" x14ac:dyDescent="0.3">
      <c r="A8" s="126" t="s">
        <v>2</v>
      </c>
      <c r="B8" s="126" t="s">
        <v>3</v>
      </c>
      <c r="C8" s="126" t="s">
        <v>4</v>
      </c>
      <c r="D8" s="146" t="s">
        <v>5</v>
      </c>
      <c r="E8" s="147"/>
      <c r="F8" s="147"/>
      <c r="G8" s="147"/>
      <c r="H8" s="153"/>
      <c r="I8" s="154" t="s">
        <v>6</v>
      </c>
      <c r="J8" s="155"/>
      <c r="K8" s="155"/>
      <c r="L8" s="155"/>
      <c r="M8" s="155"/>
      <c r="N8" s="155"/>
      <c r="O8" s="155"/>
      <c r="P8" s="156"/>
      <c r="Q8" s="117"/>
      <c r="R8" s="96"/>
    </row>
    <row r="9" spans="1:18" ht="16.5" customHeight="1" thickBot="1" x14ac:dyDescent="0.3">
      <c r="A9" s="127"/>
      <c r="B9" s="127"/>
      <c r="C9" s="127"/>
      <c r="D9" s="126" t="s">
        <v>7</v>
      </c>
      <c r="E9" s="1" t="s">
        <v>8</v>
      </c>
      <c r="F9" s="139" t="s">
        <v>47</v>
      </c>
      <c r="G9" s="140"/>
      <c r="H9" s="126" t="s">
        <v>48</v>
      </c>
      <c r="I9" s="128" t="s">
        <v>21</v>
      </c>
      <c r="J9" s="146" t="s">
        <v>49</v>
      </c>
      <c r="K9" s="147"/>
      <c r="L9" s="147"/>
      <c r="M9" s="147"/>
      <c r="N9" s="147"/>
      <c r="O9" s="147"/>
      <c r="P9" s="148"/>
      <c r="Q9" s="118"/>
      <c r="R9" s="97"/>
    </row>
    <row r="10" spans="1:18" ht="16.5" thickBot="1" x14ac:dyDescent="0.3">
      <c r="A10" s="128"/>
      <c r="B10" s="128"/>
      <c r="C10" s="128"/>
      <c r="D10" s="128"/>
      <c r="E10" s="2" t="s">
        <v>9</v>
      </c>
      <c r="F10" s="20" t="s">
        <v>75</v>
      </c>
      <c r="G10" s="20" t="s">
        <v>76</v>
      </c>
      <c r="H10" s="128"/>
      <c r="I10" s="141"/>
      <c r="J10" s="93">
        <v>2014</v>
      </c>
      <c r="K10" s="93">
        <v>2015</v>
      </c>
      <c r="L10" s="94">
        <v>2016</v>
      </c>
      <c r="M10" s="93">
        <v>2017</v>
      </c>
      <c r="N10" s="93">
        <v>2018</v>
      </c>
      <c r="O10" s="93">
        <v>2019</v>
      </c>
      <c r="P10" s="86">
        <v>2020</v>
      </c>
      <c r="Q10" s="86"/>
      <c r="R10" s="98">
        <v>2021</v>
      </c>
    </row>
    <row r="11" spans="1:18" s="19" customFormat="1" ht="15.75" customHeight="1" thickBot="1" x14ac:dyDescent="0.25">
      <c r="A11" s="3">
        <v>1</v>
      </c>
      <c r="B11" s="4">
        <v>2</v>
      </c>
      <c r="C11" s="4">
        <v>3</v>
      </c>
      <c r="D11" s="4">
        <v>4</v>
      </c>
      <c r="E11" s="4">
        <v>5</v>
      </c>
      <c r="F11" s="149">
        <v>6</v>
      </c>
      <c r="G11" s="150"/>
      <c r="H11" s="4">
        <v>7</v>
      </c>
      <c r="I11" s="4">
        <v>8</v>
      </c>
      <c r="J11" s="4">
        <v>9</v>
      </c>
      <c r="K11" s="4">
        <v>10</v>
      </c>
      <c r="L11" s="4">
        <v>11</v>
      </c>
      <c r="M11" s="4">
        <v>12</v>
      </c>
      <c r="N11" s="4">
        <v>13</v>
      </c>
      <c r="O11" s="4">
        <v>14</v>
      </c>
      <c r="P11" s="70">
        <v>15</v>
      </c>
      <c r="Q11" s="70"/>
      <c r="R11" s="99">
        <v>15</v>
      </c>
    </row>
    <row r="12" spans="1:18" ht="54" customHeight="1" thickBot="1" x14ac:dyDescent="0.3">
      <c r="A12" s="42" t="s">
        <v>10</v>
      </c>
      <c r="B12" s="43" t="s">
        <v>32</v>
      </c>
      <c r="C12" s="44" t="s">
        <v>11</v>
      </c>
      <c r="D12" s="45"/>
      <c r="E12" s="45"/>
      <c r="F12" s="88" t="s">
        <v>80</v>
      </c>
      <c r="G12" s="88" t="s">
        <v>81</v>
      </c>
      <c r="H12" s="89"/>
      <c r="I12" s="90">
        <f>SUM(J12:P12)</f>
        <v>630074.28767000011</v>
      </c>
      <c r="J12" s="91">
        <f t="shared" ref="J12:N12" si="0">J13+J18+J23+J27+J32+J40</f>
        <v>98620.270999999993</v>
      </c>
      <c r="K12" s="91">
        <f t="shared" si="0"/>
        <v>82998.675000000003</v>
      </c>
      <c r="L12" s="91">
        <f>L13+L18+L23+L27+L32+L40</f>
        <v>90907.59599999999</v>
      </c>
      <c r="M12" s="91">
        <f t="shared" si="0"/>
        <v>75180.848670000007</v>
      </c>
      <c r="N12" s="92">
        <f t="shared" si="0"/>
        <v>89849.059000000008</v>
      </c>
      <c r="O12" s="92">
        <f>O13+O18+O23+O27+O32+O40</f>
        <v>113588.87400000001</v>
      </c>
      <c r="P12" s="87">
        <f>P13+P18+P23+P27+P32+P40</f>
        <v>78928.964000000007</v>
      </c>
      <c r="Q12" s="87"/>
      <c r="R12" s="100">
        <f>R13+R18+R23+R27+R32+R40</f>
        <v>79136.964000000007</v>
      </c>
    </row>
    <row r="13" spans="1:18" ht="15.75" x14ac:dyDescent="0.25">
      <c r="A13" s="142" t="s">
        <v>15</v>
      </c>
      <c r="B13" s="132" t="s">
        <v>99</v>
      </c>
      <c r="C13" s="13" t="s">
        <v>11</v>
      </c>
      <c r="D13" s="14">
        <v>923</v>
      </c>
      <c r="E13" s="14"/>
      <c r="F13" s="28" t="s">
        <v>50</v>
      </c>
      <c r="G13" s="28" t="s">
        <v>79</v>
      </c>
      <c r="H13" s="14"/>
      <c r="I13" s="46">
        <f>I14</f>
        <v>10</v>
      </c>
      <c r="J13" s="47">
        <f>J14</f>
        <v>10</v>
      </c>
      <c r="K13" s="47">
        <v>0</v>
      </c>
      <c r="L13" s="47">
        <f>L14</f>
        <v>0</v>
      </c>
      <c r="M13" s="47">
        <f>M14</f>
        <v>0</v>
      </c>
      <c r="N13" s="47">
        <v>0</v>
      </c>
      <c r="O13" s="46">
        <f>O14</f>
        <v>0</v>
      </c>
      <c r="P13" s="71">
        <f>P14</f>
        <v>0</v>
      </c>
      <c r="Q13" s="71"/>
      <c r="R13" s="101">
        <f>R14</f>
        <v>0</v>
      </c>
    </row>
    <row r="14" spans="1:18" ht="31.5" x14ac:dyDescent="0.25">
      <c r="A14" s="143"/>
      <c r="B14" s="133"/>
      <c r="C14" s="31" t="s">
        <v>12</v>
      </c>
      <c r="D14" s="39"/>
      <c r="E14" s="39"/>
      <c r="F14" s="39"/>
      <c r="G14" s="39"/>
      <c r="H14" s="39"/>
      <c r="I14" s="48">
        <f>SUM(J14:O14)</f>
        <v>10</v>
      </c>
      <c r="J14" s="49">
        <v>10</v>
      </c>
      <c r="K14" s="49">
        <v>0</v>
      </c>
      <c r="L14" s="49">
        <f>L16+L17</f>
        <v>0</v>
      </c>
      <c r="M14" s="49">
        <f>M16+M17</f>
        <v>0</v>
      </c>
      <c r="N14" s="49">
        <v>0</v>
      </c>
      <c r="O14" s="48">
        <v>0</v>
      </c>
      <c r="P14" s="65">
        <v>0</v>
      </c>
      <c r="Q14" s="65"/>
      <c r="R14" s="102">
        <v>0</v>
      </c>
    </row>
    <row r="15" spans="1:18" ht="32.25" thickBot="1" x14ac:dyDescent="0.3">
      <c r="A15" s="144"/>
      <c r="B15" s="134"/>
      <c r="C15" s="33" t="s">
        <v>13</v>
      </c>
      <c r="D15" s="40" t="s">
        <v>14</v>
      </c>
      <c r="E15" s="40" t="s">
        <v>14</v>
      </c>
      <c r="F15" s="40" t="s">
        <v>14</v>
      </c>
      <c r="G15" s="40"/>
      <c r="H15" s="40" t="s">
        <v>14</v>
      </c>
      <c r="I15" s="50" t="s">
        <v>14</v>
      </c>
      <c r="J15" s="51" t="s">
        <v>14</v>
      </c>
      <c r="K15" s="51" t="s">
        <v>14</v>
      </c>
      <c r="L15" s="51" t="s">
        <v>14</v>
      </c>
      <c r="M15" s="51" t="s">
        <v>14</v>
      </c>
      <c r="N15" s="51" t="s">
        <v>14</v>
      </c>
      <c r="O15" s="50" t="s">
        <v>14</v>
      </c>
      <c r="P15" s="72" t="s">
        <v>14</v>
      </c>
      <c r="Q15" s="72"/>
      <c r="R15" s="103" t="s">
        <v>14</v>
      </c>
    </row>
    <row r="16" spans="1:18" ht="31.5" x14ac:dyDescent="0.25">
      <c r="A16" s="135" t="s">
        <v>16</v>
      </c>
      <c r="B16" s="8" t="s">
        <v>98</v>
      </c>
      <c r="C16" s="8" t="s">
        <v>17</v>
      </c>
      <c r="D16" s="22">
        <v>923</v>
      </c>
      <c r="E16" s="10" t="s">
        <v>35</v>
      </c>
      <c r="F16" s="10" t="s">
        <v>53</v>
      </c>
      <c r="G16" s="10" t="s">
        <v>77</v>
      </c>
      <c r="H16" s="9">
        <v>200</v>
      </c>
      <c r="I16" s="52">
        <f>SUM(J16:O16)</f>
        <v>5</v>
      </c>
      <c r="J16" s="52">
        <v>5</v>
      </c>
      <c r="K16" s="52">
        <v>0</v>
      </c>
      <c r="L16" s="52">
        <v>0</v>
      </c>
      <c r="M16" s="52">
        <f>5-5</f>
        <v>0</v>
      </c>
      <c r="N16" s="52">
        <v>0</v>
      </c>
      <c r="O16" s="62">
        <v>0</v>
      </c>
      <c r="P16" s="73">
        <v>0</v>
      </c>
      <c r="Q16" s="73"/>
      <c r="R16" s="104">
        <v>0</v>
      </c>
    </row>
    <row r="17" spans="1:18" ht="32.25" thickBot="1" x14ac:dyDescent="0.3">
      <c r="A17" s="145"/>
      <c r="B17" s="6" t="s">
        <v>97</v>
      </c>
      <c r="C17" s="6" t="s">
        <v>17</v>
      </c>
      <c r="D17" s="23">
        <v>923</v>
      </c>
      <c r="E17" s="11" t="s">
        <v>35</v>
      </c>
      <c r="F17" s="11" t="s">
        <v>52</v>
      </c>
      <c r="G17" s="11" t="s">
        <v>78</v>
      </c>
      <c r="H17" s="11" t="s">
        <v>36</v>
      </c>
      <c r="I17" s="53">
        <f>SUM(J17:O17)</f>
        <v>5</v>
      </c>
      <c r="J17" s="53">
        <v>5</v>
      </c>
      <c r="K17" s="53">
        <v>0</v>
      </c>
      <c r="L17" s="53">
        <v>0</v>
      </c>
      <c r="M17" s="53">
        <f>5-5</f>
        <v>0</v>
      </c>
      <c r="N17" s="53">
        <v>0</v>
      </c>
      <c r="O17" s="63">
        <v>0</v>
      </c>
      <c r="P17" s="73">
        <v>0</v>
      </c>
      <c r="Q17" s="73"/>
      <c r="R17" s="104">
        <v>0</v>
      </c>
    </row>
    <row r="18" spans="1:18" ht="15.75" x14ac:dyDescent="0.25">
      <c r="A18" s="129" t="s">
        <v>18</v>
      </c>
      <c r="B18" s="132" t="s">
        <v>58</v>
      </c>
      <c r="C18" s="13" t="s">
        <v>11</v>
      </c>
      <c r="D18" s="29" t="s">
        <v>37</v>
      </c>
      <c r="E18" s="28"/>
      <c r="F18" s="28" t="s">
        <v>51</v>
      </c>
      <c r="G18" s="28" t="s">
        <v>84</v>
      </c>
      <c r="H18" s="28"/>
      <c r="I18" s="47">
        <f t="shared" ref="I18:R18" si="1">I19</f>
        <v>4016.0876699999999</v>
      </c>
      <c r="J18" s="47">
        <f t="shared" si="1"/>
        <v>7.6</v>
      </c>
      <c r="K18" s="47">
        <f t="shared" si="1"/>
        <v>1047.5</v>
      </c>
      <c r="L18" s="47">
        <f t="shared" si="1"/>
        <v>2955</v>
      </c>
      <c r="M18" s="47">
        <f t="shared" si="1"/>
        <v>5.9876700000000014</v>
      </c>
      <c r="N18" s="47">
        <f t="shared" si="1"/>
        <v>0</v>
      </c>
      <c r="O18" s="46">
        <f t="shared" si="1"/>
        <v>0</v>
      </c>
      <c r="P18" s="71">
        <f t="shared" si="1"/>
        <v>0</v>
      </c>
      <c r="Q18" s="71"/>
      <c r="R18" s="101">
        <f t="shared" si="1"/>
        <v>0</v>
      </c>
    </row>
    <row r="19" spans="1:18" ht="31.5" x14ac:dyDescent="0.25">
      <c r="A19" s="130"/>
      <c r="B19" s="133"/>
      <c r="C19" s="31" t="s">
        <v>12</v>
      </c>
      <c r="D19" s="31"/>
      <c r="E19" s="39"/>
      <c r="F19" s="39"/>
      <c r="G19" s="39"/>
      <c r="H19" s="39"/>
      <c r="I19" s="49">
        <f>SUM(J19:O19)</f>
        <v>4016.0876699999999</v>
      </c>
      <c r="J19" s="49">
        <v>7.6</v>
      </c>
      <c r="K19" s="49">
        <v>1047.5</v>
      </c>
      <c r="L19" s="49">
        <f t="shared" ref="L19:R19" si="2">L21+L22</f>
        <v>2955</v>
      </c>
      <c r="M19" s="49">
        <f t="shared" si="2"/>
        <v>5.9876700000000014</v>
      </c>
      <c r="N19" s="49">
        <f t="shared" si="2"/>
        <v>0</v>
      </c>
      <c r="O19" s="48">
        <f t="shared" si="2"/>
        <v>0</v>
      </c>
      <c r="P19" s="65">
        <f t="shared" si="2"/>
        <v>0</v>
      </c>
      <c r="Q19" s="65"/>
      <c r="R19" s="102">
        <f t="shared" si="2"/>
        <v>0</v>
      </c>
    </row>
    <row r="20" spans="1:18" ht="32.25" thickBot="1" x14ac:dyDescent="0.3">
      <c r="A20" s="131"/>
      <c r="B20" s="134"/>
      <c r="C20" s="33" t="s">
        <v>13</v>
      </c>
      <c r="D20" s="41" t="s">
        <v>14</v>
      </c>
      <c r="E20" s="40" t="s">
        <v>14</v>
      </c>
      <c r="F20" s="40" t="s">
        <v>14</v>
      </c>
      <c r="G20" s="40"/>
      <c r="H20" s="40" t="s">
        <v>14</v>
      </c>
      <c r="I20" s="51" t="s">
        <v>14</v>
      </c>
      <c r="J20" s="51" t="s">
        <v>14</v>
      </c>
      <c r="K20" s="51" t="s">
        <v>14</v>
      </c>
      <c r="L20" s="51" t="s">
        <v>14</v>
      </c>
      <c r="M20" s="51" t="s">
        <v>14</v>
      </c>
      <c r="N20" s="51" t="s">
        <v>14</v>
      </c>
      <c r="O20" s="48" t="s">
        <v>14</v>
      </c>
      <c r="P20" s="65" t="s">
        <v>14</v>
      </c>
      <c r="Q20" s="65"/>
      <c r="R20" s="102" t="s">
        <v>14</v>
      </c>
    </row>
    <row r="21" spans="1:18" ht="39" customHeight="1" x14ac:dyDescent="0.25">
      <c r="A21" s="137" t="s">
        <v>16</v>
      </c>
      <c r="B21" s="8" t="s">
        <v>100</v>
      </c>
      <c r="C21" s="8" t="s">
        <v>27</v>
      </c>
      <c r="D21" s="24" t="s">
        <v>37</v>
      </c>
      <c r="E21" s="10" t="s">
        <v>35</v>
      </c>
      <c r="F21" s="10" t="s">
        <v>54</v>
      </c>
      <c r="G21" s="10" t="s">
        <v>82</v>
      </c>
      <c r="H21" s="10" t="s">
        <v>36</v>
      </c>
      <c r="I21" s="52">
        <f>SUM(J21:O21)</f>
        <v>7.6</v>
      </c>
      <c r="J21" s="52">
        <v>7.6</v>
      </c>
      <c r="K21" s="52">
        <v>0</v>
      </c>
      <c r="L21" s="52">
        <v>0</v>
      </c>
      <c r="M21" s="52">
        <f>5-5</f>
        <v>0</v>
      </c>
      <c r="N21" s="52">
        <v>0</v>
      </c>
      <c r="O21" s="55">
        <v>0</v>
      </c>
      <c r="P21" s="73">
        <v>0</v>
      </c>
      <c r="Q21" s="73"/>
      <c r="R21" s="104">
        <v>0</v>
      </c>
    </row>
    <row r="22" spans="1:18" ht="35.25" customHeight="1" thickBot="1" x14ac:dyDescent="0.3">
      <c r="A22" s="138"/>
      <c r="B22" s="6" t="s">
        <v>34</v>
      </c>
      <c r="C22" s="6" t="s">
        <v>27</v>
      </c>
      <c r="D22" s="25" t="s">
        <v>37</v>
      </c>
      <c r="E22" s="11" t="s">
        <v>41</v>
      </c>
      <c r="F22" s="11" t="s">
        <v>56</v>
      </c>
      <c r="G22" s="11" t="s">
        <v>83</v>
      </c>
      <c r="H22" s="11" t="s">
        <v>38</v>
      </c>
      <c r="I22" s="53">
        <f>SUM(J22:O22)</f>
        <v>4008.48767</v>
      </c>
      <c r="J22" s="53">
        <v>0</v>
      </c>
      <c r="K22" s="53">
        <v>1047.5</v>
      </c>
      <c r="L22" s="53">
        <v>2955</v>
      </c>
      <c r="M22" s="53">
        <f>50-44.01233</f>
        <v>5.9876700000000014</v>
      </c>
      <c r="N22" s="53">
        <v>0</v>
      </c>
      <c r="O22" s="55">
        <v>0</v>
      </c>
      <c r="P22" s="73">
        <v>0</v>
      </c>
      <c r="Q22" s="73"/>
      <c r="R22" s="104">
        <v>0</v>
      </c>
    </row>
    <row r="23" spans="1:18" ht="15.75" x14ac:dyDescent="0.25">
      <c r="A23" s="129" t="s">
        <v>19</v>
      </c>
      <c r="B23" s="132" t="s">
        <v>59</v>
      </c>
      <c r="C23" s="13" t="s">
        <v>11</v>
      </c>
      <c r="D23" s="28" t="s">
        <v>37</v>
      </c>
      <c r="E23" s="28"/>
      <c r="F23" s="28" t="s">
        <v>55</v>
      </c>
      <c r="G23" s="28" t="s">
        <v>86</v>
      </c>
      <c r="H23" s="29"/>
      <c r="I23" s="47">
        <f>SUM(J23:P23)</f>
        <v>130.654</v>
      </c>
      <c r="J23" s="47">
        <f t="shared" ref="J23:R23" si="3">J24</f>
        <v>52</v>
      </c>
      <c r="K23" s="47">
        <f t="shared" si="3"/>
        <v>3.8</v>
      </c>
      <c r="L23" s="47">
        <f t="shared" si="3"/>
        <v>14.853999999999999</v>
      </c>
      <c r="M23" s="47">
        <f t="shared" si="3"/>
        <v>20</v>
      </c>
      <c r="N23" s="47">
        <f t="shared" si="3"/>
        <v>0</v>
      </c>
      <c r="O23" s="69">
        <f t="shared" si="3"/>
        <v>20</v>
      </c>
      <c r="P23" s="74">
        <f t="shared" si="3"/>
        <v>20</v>
      </c>
      <c r="Q23" s="74"/>
      <c r="R23" s="105">
        <f t="shared" si="3"/>
        <v>20</v>
      </c>
    </row>
    <row r="24" spans="1:18" ht="31.5" x14ac:dyDescent="0.25">
      <c r="A24" s="130"/>
      <c r="B24" s="133"/>
      <c r="C24" s="31" t="s">
        <v>12</v>
      </c>
      <c r="D24" s="39"/>
      <c r="E24" s="39"/>
      <c r="F24" s="39"/>
      <c r="G24" s="39"/>
      <c r="H24" s="31"/>
      <c r="I24" s="49">
        <f>SUM(J24:P24)</f>
        <v>130.654</v>
      </c>
      <c r="J24" s="49">
        <v>52</v>
      </c>
      <c r="K24" s="49">
        <v>3.8</v>
      </c>
      <c r="L24" s="49">
        <v>14.853999999999999</v>
      </c>
      <c r="M24" s="49">
        <f>M26</f>
        <v>20</v>
      </c>
      <c r="N24" s="49">
        <f>N26</f>
        <v>0</v>
      </c>
      <c r="O24" s="48">
        <f>O26</f>
        <v>20</v>
      </c>
      <c r="P24" s="65">
        <f>P26</f>
        <v>20</v>
      </c>
      <c r="Q24" s="65"/>
      <c r="R24" s="106">
        <f>R26</f>
        <v>20</v>
      </c>
    </row>
    <row r="25" spans="1:18" ht="32.25" thickBot="1" x14ac:dyDescent="0.3">
      <c r="A25" s="131"/>
      <c r="B25" s="134"/>
      <c r="C25" s="33" t="s">
        <v>13</v>
      </c>
      <c r="D25" s="40"/>
      <c r="E25" s="40"/>
      <c r="F25" s="40"/>
      <c r="G25" s="40"/>
      <c r="H25" s="41"/>
      <c r="I25" s="51" t="s">
        <v>14</v>
      </c>
      <c r="J25" s="51" t="s">
        <v>14</v>
      </c>
      <c r="K25" s="51" t="s">
        <v>14</v>
      </c>
      <c r="L25" s="51" t="s">
        <v>14</v>
      </c>
      <c r="M25" s="51" t="s">
        <v>14</v>
      </c>
      <c r="N25" s="51" t="s">
        <v>14</v>
      </c>
      <c r="O25" s="48" t="s">
        <v>14</v>
      </c>
      <c r="P25" s="65" t="s">
        <v>14</v>
      </c>
      <c r="Q25" s="65"/>
      <c r="R25" s="102" t="s">
        <v>14</v>
      </c>
    </row>
    <row r="26" spans="1:18" ht="79.5" thickBot="1" x14ac:dyDescent="0.3">
      <c r="A26" s="123" t="s">
        <v>16</v>
      </c>
      <c r="B26" s="7" t="s">
        <v>95</v>
      </c>
      <c r="C26" s="7" t="s">
        <v>57</v>
      </c>
      <c r="D26" s="12" t="s">
        <v>37</v>
      </c>
      <c r="E26" s="12" t="s">
        <v>35</v>
      </c>
      <c r="F26" s="12" t="s">
        <v>60</v>
      </c>
      <c r="G26" s="12" t="s">
        <v>85</v>
      </c>
      <c r="H26" s="12" t="s">
        <v>36</v>
      </c>
      <c r="I26" s="54">
        <f>SUM(J26:P26)</f>
        <v>130.654</v>
      </c>
      <c r="J26" s="54">
        <v>52</v>
      </c>
      <c r="K26" s="54">
        <v>3.8</v>
      </c>
      <c r="L26" s="54">
        <v>14.853999999999999</v>
      </c>
      <c r="M26" s="54">
        <v>20</v>
      </c>
      <c r="N26" s="54">
        <v>0</v>
      </c>
      <c r="O26" s="55">
        <v>20</v>
      </c>
      <c r="P26" s="75">
        <v>20</v>
      </c>
      <c r="Q26" s="75"/>
      <c r="R26" s="107">
        <v>20</v>
      </c>
    </row>
    <row r="27" spans="1:18" ht="15.75" x14ac:dyDescent="0.25">
      <c r="A27" s="129" t="s">
        <v>20</v>
      </c>
      <c r="B27" s="132" t="s">
        <v>61</v>
      </c>
      <c r="C27" s="13" t="s">
        <v>21</v>
      </c>
      <c r="D27" s="28" t="s">
        <v>39</v>
      </c>
      <c r="E27" s="28"/>
      <c r="F27" s="28" t="s">
        <v>62</v>
      </c>
      <c r="G27" s="28" t="s">
        <v>88</v>
      </c>
      <c r="H27" s="28"/>
      <c r="I27" s="47">
        <f>I31</f>
        <v>36216.266999999993</v>
      </c>
      <c r="J27" s="47">
        <f>J31</f>
        <v>5163.2929999999997</v>
      </c>
      <c r="K27" s="47">
        <f>K31</f>
        <v>4814.5559999999996</v>
      </c>
      <c r="L27" s="47">
        <f t="shared" ref="L27:P27" si="4">L31</f>
        <v>4769.24</v>
      </c>
      <c r="M27" s="47">
        <f>M28</f>
        <v>4959.3670000000002</v>
      </c>
      <c r="N27" s="47">
        <f>N28</f>
        <v>5324.5839999999998</v>
      </c>
      <c r="O27" s="69">
        <f>O28</f>
        <v>6190.5770000000002</v>
      </c>
      <c r="P27" s="74">
        <f t="shared" si="4"/>
        <v>5198.0219999999999</v>
      </c>
      <c r="Q27" s="74"/>
      <c r="R27" s="105">
        <f t="shared" ref="R27" si="5">R31</f>
        <v>5203.0219999999999</v>
      </c>
    </row>
    <row r="28" spans="1:18" ht="62.25" customHeight="1" x14ac:dyDescent="0.25">
      <c r="A28" s="130"/>
      <c r="B28" s="133"/>
      <c r="C28" s="37" t="s">
        <v>40</v>
      </c>
      <c r="D28" s="38"/>
      <c r="E28" s="38"/>
      <c r="F28" s="38"/>
      <c r="G28" s="32"/>
      <c r="H28" s="32"/>
      <c r="I28" s="49">
        <f>SUM(J28:P28)</f>
        <v>36419.638999999996</v>
      </c>
      <c r="J28" s="48">
        <f t="shared" ref="J28:P28" si="6">J31</f>
        <v>5163.2929999999997</v>
      </c>
      <c r="K28" s="48">
        <f t="shared" si="6"/>
        <v>4814.5559999999996</v>
      </c>
      <c r="L28" s="48">
        <f t="shared" si="6"/>
        <v>4769.24</v>
      </c>
      <c r="M28" s="48">
        <f t="shared" si="6"/>
        <v>4959.3670000000002</v>
      </c>
      <c r="N28" s="48">
        <f t="shared" si="6"/>
        <v>5324.5839999999998</v>
      </c>
      <c r="O28" s="48">
        <f>O31+O30</f>
        <v>6190.5770000000002</v>
      </c>
      <c r="P28" s="65">
        <f t="shared" si="6"/>
        <v>5198.0219999999999</v>
      </c>
      <c r="Q28" s="65"/>
      <c r="R28" s="106">
        <f t="shared" ref="R28" si="7">R31</f>
        <v>5203.0219999999999</v>
      </c>
    </row>
    <row r="29" spans="1:18" ht="30" customHeight="1" thickBot="1" x14ac:dyDescent="0.3">
      <c r="A29" s="131"/>
      <c r="B29" s="134"/>
      <c r="C29" s="33" t="s">
        <v>22</v>
      </c>
      <c r="D29" s="34"/>
      <c r="E29" s="34"/>
      <c r="F29" s="34"/>
      <c r="G29" s="34"/>
      <c r="H29" s="33"/>
      <c r="I29" s="51"/>
      <c r="J29" s="51"/>
      <c r="K29" s="51"/>
      <c r="L29" s="51"/>
      <c r="M29" s="51"/>
      <c r="N29" s="51"/>
      <c r="O29" s="50"/>
      <c r="P29" s="72"/>
      <c r="Q29" s="72"/>
      <c r="R29" s="103"/>
    </row>
    <row r="30" spans="1:18" ht="99" customHeight="1" thickBot="1" x14ac:dyDescent="0.3">
      <c r="A30" s="135" t="s">
        <v>23</v>
      </c>
      <c r="B30" s="7" t="s">
        <v>103</v>
      </c>
      <c r="C30" s="7" t="s">
        <v>64</v>
      </c>
      <c r="D30" s="2">
        <v>963</v>
      </c>
      <c r="E30" s="12" t="s">
        <v>41</v>
      </c>
      <c r="F30" s="122"/>
      <c r="G30" s="12" t="s">
        <v>104</v>
      </c>
      <c r="H30" s="12" t="s">
        <v>36</v>
      </c>
      <c r="I30" s="49">
        <f>SUM(J30:P30)</f>
        <v>203.37200000000001</v>
      </c>
      <c r="J30" s="54"/>
      <c r="K30" s="54"/>
      <c r="L30" s="54"/>
      <c r="M30" s="54"/>
      <c r="N30" s="58"/>
      <c r="O30" s="68">
        <v>203.37200000000001</v>
      </c>
      <c r="P30" s="58"/>
      <c r="Q30" s="120"/>
      <c r="R30" s="121"/>
    </row>
    <row r="31" spans="1:18" ht="32.25" thickBot="1" x14ac:dyDescent="0.3">
      <c r="A31" s="136"/>
      <c r="B31" s="7" t="s">
        <v>101</v>
      </c>
      <c r="C31" s="7" t="s">
        <v>64</v>
      </c>
      <c r="D31" s="12">
        <v>963</v>
      </c>
      <c r="E31" s="12" t="s">
        <v>41</v>
      </c>
      <c r="F31" s="12" t="s">
        <v>63</v>
      </c>
      <c r="G31" s="12" t="s">
        <v>87</v>
      </c>
      <c r="H31" s="12" t="s">
        <v>42</v>
      </c>
      <c r="I31" s="54">
        <f>SUM(J31:P31)</f>
        <v>36216.266999999993</v>
      </c>
      <c r="J31" s="54">
        <v>5163.2929999999997</v>
      </c>
      <c r="K31" s="54">
        <v>4814.5559999999996</v>
      </c>
      <c r="L31" s="54">
        <v>4769.24</v>
      </c>
      <c r="M31" s="54">
        <v>4959.3670000000002</v>
      </c>
      <c r="N31" s="54">
        <v>5324.5839999999998</v>
      </c>
      <c r="O31" s="64">
        <v>5987.2049999999999</v>
      </c>
      <c r="P31" s="76">
        <v>5198.0219999999999</v>
      </c>
      <c r="Q31" s="76"/>
      <c r="R31" s="108">
        <v>5203.0219999999999</v>
      </c>
    </row>
    <row r="32" spans="1:18" ht="15.75" x14ac:dyDescent="0.25">
      <c r="A32" s="129" t="s">
        <v>24</v>
      </c>
      <c r="B32" s="132" t="s">
        <v>65</v>
      </c>
      <c r="C32" s="13" t="s">
        <v>21</v>
      </c>
      <c r="D32" s="28" t="s">
        <v>43</v>
      </c>
      <c r="E32" s="28"/>
      <c r="F32" s="28" t="s">
        <v>66</v>
      </c>
      <c r="G32" s="28" t="s">
        <v>92</v>
      </c>
      <c r="H32" s="28"/>
      <c r="I32" s="47">
        <f>SUM(J32:P32)</f>
        <v>369357.31799999997</v>
      </c>
      <c r="J32" s="47">
        <f>J33</f>
        <v>68405.047999999995</v>
      </c>
      <c r="K32" s="47">
        <f t="shared" ref="K32:R32" si="8">K33</f>
        <v>47766.188999999998</v>
      </c>
      <c r="L32" s="47">
        <f t="shared" si="8"/>
        <v>55121.7</v>
      </c>
      <c r="M32" s="47">
        <f t="shared" si="8"/>
        <v>41771.68</v>
      </c>
      <c r="N32" s="47">
        <f t="shared" si="8"/>
        <v>50271.330999999998</v>
      </c>
      <c r="O32" s="60">
        <f t="shared" si="8"/>
        <v>67114.822</v>
      </c>
      <c r="P32" s="77">
        <f t="shared" si="8"/>
        <v>38906.548000000003</v>
      </c>
      <c r="Q32" s="77"/>
      <c r="R32" s="109">
        <f t="shared" si="8"/>
        <v>39091.548000000003</v>
      </c>
    </row>
    <row r="33" spans="1:18" ht="30.75" customHeight="1" x14ac:dyDescent="0.25">
      <c r="A33" s="130"/>
      <c r="B33" s="133"/>
      <c r="C33" s="31" t="s">
        <v>74</v>
      </c>
      <c r="D33" s="35"/>
      <c r="E33" s="36"/>
      <c r="F33" s="36"/>
      <c r="G33" s="36"/>
      <c r="H33" s="36"/>
      <c r="I33" s="48">
        <f>SUM(J33:P33)</f>
        <v>369357.31799999997</v>
      </c>
      <c r="J33" s="48">
        <f>J35+J36+J38</f>
        <v>68405.047999999995</v>
      </c>
      <c r="K33" s="48">
        <f>K35+K36+K38</f>
        <v>47766.188999999998</v>
      </c>
      <c r="L33" s="48">
        <f>L35+L36+L38</f>
        <v>55121.7</v>
      </c>
      <c r="M33" s="48">
        <f>SUM(M35:M39)</f>
        <v>41771.68</v>
      </c>
      <c r="N33" s="65">
        <f>SUM(N35:N39)</f>
        <v>50271.330999999998</v>
      </c>
      <c r="O33" s="65">
        <f>SUM(O35:O39)</f>
        <v>67114.822</v>
      </c>
      <c r="P33" s="65">
        <f>SUM(P35:P39)</f>
        <v>38906.548000000003</v>
      </c>
      <c r="Q33" s="65"/>
      <c r="R33" s="106">
        <f>SUM(R35:R39)</f>
        <v>39091.548000000003</v>
      </c>
    </row>
    <row r="34" spans="1:18" ht="16.5" thickBot="1" x14ac:dyDescent="0.3">
      <c r="A34" s="131"/>
      <c r="B34" s="134"/>
      <c r="C34" s="33" t="s">
        <v>22</v>
      </c>
      <c r="D34" s="34"/>
      <c r="E34" s="34"/>
      <c r="F34" s="34"/>
      <c r="G34" s="34"/>
      <c r="H34" s="34"/>
      <c r="I34" s="51"/>
      <c r="J34" s="51"/>
      <c r="K34" s="51"/>
      <c r="L34" s="51"/>
      <c r="M34" s="51"/>
      <c r="N34" s="51"/>
      <c r="O34" s="61"/>
      <c r="P34" s="78"/>
      <c r="Q34" s="78"/>
      <c r="R34" s="110"/>
    </row>
    <row r="35" spans="1:18" ht="15.75" x14ac:dyDescent="0.25">
      <c r="A35" s="126" t="s">
        <v>25</v>
      </c>
      <c r="B35" s="8" t="s">
        <v>106</v>
      </c>
      <c r="C35" s="126" t="s">
        <v>26</v>
      </c>
      <c r="D35" s="10" t="s">
        <v>43</v>
      </c>
      <c r="E35" s="10" t="s">
        <v>45</v>
      </c>
      <c r="F35" s="10" t="s">
        <v>67</v>
      </c>
      <c r="G35" s="10" t="s">
        <v>90</v>
      </c>
      <c r="H35" s="10" t="s">
        <v>44</v>
      </c>
      <c r="I35" s="52">
        <f>J35+K35+L35+M35+N35+O35+P35</f>
        <v>259263.42600000004</v>
      </c>
      <c r="J35" s="52">
        <v>58636.563999999998</v>
      </c>
      <c r="K35" s="52">
        <v>37372.307999999997</v>
      </c>
      <c r="L35" s="52">
        <v>44314.086000000003</v>
      </c>
      <c r="M35" s="52">
        <v>20922.007000000001</v>
      </c>
      <c r="N35" s="52">
        <v>29002.127</v>
      </c>
      <c r="O35" s="62">
        <v>45052.334000000003</v>
      </c>
      <c r="P35" s="79">
        <v>23964</v>
      </c>
      <c r="Q35" s="79"/>
      <c r="R35" s="111">
        <v>23959</v>
      </c>
    </row>
    <row r="36" spans="1:18" ht="15.75" x14ac:dyDescent="0.25">
      <c r="A36" s="127"/>
      <c r="B36" s="5" t="s">
        <v>107</v>
      </c>
      <c r="C36" s="127"/>
      <c r="D36" s="15" t="s">
        <v>43</v>
      </c>
      <c r="E36" s="15" t="s">
        <v>46</v>
      </c>
      <c r="F36" s="15" t="s">
        <v>69</v>
      </c>
      <c r="G36" s="15" t="s">
        <v>91</v>
      </c>
      <c r="H36" s="15" t="s">
        <v>42</v>
      </c>
      <c r="I36" s="55">
        <f t="shared" ref="I36:I41" si="9">SUM(J36:P36)</f>
        <v>76638.755000000005</v>
      </c>
      <c r="J36" s="56">
        <v>9115.2839999999997</v>
      </c>
      <c r="K36" s="56">
        <v>9740.6810000000005</v>
      </c>
      <c r="L36" s="56">
        <v>10154.414000000001</v>
      </c>
      <c r="M36" s="56">
        <v>10383.349</v>
      </c>
      <c r="N36" s="56">
        <v>11716.504000000001</v>
      </c>
      <c r="O36" s="66">
        <v>13770.575000000001</v>
      </c>
      <c r="P36" s="80">
        <v>11757.948</v>
      </c>
      <c r="Q36" s="80"/>
      <c r="R36" s="106">
        <v>11717.948</v>
      </c>
    </row>
    <row r="37" spans="1:18" ht="47.25" x14ac:dyDescent="0.25">
      <c r="A37" s="127"/>
      <c r="B37" s="21" t="s">
        <v>110</v>
      </c>
      <c r="C37" s="127"/>
      <c r="D37" s="15"/>
      <c r="E37" s="15"/>
      <c r="F37" s="15"/>
      <c r="G37" s="15" t="s">
        <v>105</v>
      </c>
      <c r="H37" s="15" t="s">
        <v>36</v>
      </c>
      <c r="I37" s="55">
        <f t="shared" si="9"/>
        <v>19.013000000000002</v>
      </c>
      <c r="J37" s="56"/>
      <c r="K37" s="56"/>
      <c r="L37" s="56"/>
      <c r="M37" s="56"/>
      <c r="N37" s="56"/>
      <c r="O37" s="66">
        <v>19.013000000000002</v>
      </c>
      <c r="P37" s="80"/>
      <c r="Q37" s="80"/>
      <c r="R37" s="106"/>
    </row>
    <row r="38" spans="1:18" ht="48" thickBot="1" x14ac:dyDescent="0.3">
      <c r="A38" s="127"/>
      <c r="B38" s="6" t="s">
        <v>108</v>
      </c>
      <c r="C38" s="127"/>
      <c r="D38" s="16">
        <v>992</v>
      </c>
      <c r="E38" s="30">
        <v>1401</v>
      </c>
      <c r="F38" s="30" t="s">
        <v>68</v>
      </c>
      <c r="G38" s="30" t="s">
        <v>89</v>
      </c>
      <c r="H38" s="30">
        <v>500</v>
      </c>
      <c r="I38" s="55">
        <f t="shared" si="9"/>
        <v>4381.3</v>
      </c>
      <c r="J38" s="56">
        <v>653.20000000000005</v>
      </c>
      <c r="K38" s="56">
        <v>653.20000000000005</v>
      </c>
      <c r="L38" s="56">
        <v>653.20000000000005</v>
      </c>
      <c r="M38" s="56">
        <v>632.5</v>
      </c>
      <c r="N38" s="56">
        <v>612.70000000000005</v>
      </c>
      <c r="O38" s="66">
        <v>595.9</v>
      </c>
      <c r="P38" s="81">
        <v>580.6</v>
      </c>
      <c r="Q38" s="81"/>
      <c r="R38" s="112">
        <v>568.6</v>
      </c>
    </row>
    <row r="39" spans="1:18" ht="46.5" customHeight="1" thickBot="1" x14ac:dyDescent="0.3">
      <c r="A39" s="128"/>
      <c r="B39" s="6" t="s">
        <v>109</v>
      </c>
      <c r="C39" s="128"/>
      <c r="D39" s="1">
        <v>992</v>
      </c>
      <c r="E39" s="1">
        <v>1401</v>
      </c>
      <c r="F39" s="1"/>
      <c r="G39" s="1" t="s">
        <v>102</v>
      </c>
      <c r="H39" s="1">
        <v>500</v>
      </c>
      <c r="I39" s="55">
        <f t="shared" si="9"/>
        <v>29054.824000000001</v>
      </c>
      <c r="J39" s="57">
        <v>0</v>
      </c>
      <c r="K39" s="57">
        <v>0</v>
      </c>
      <c r="L39" s="57">
        <v>0</v>
      </c>
      <c r="M39" s="57">
        <v>9833.8240000000005</v>
      </c>
      <c r="N39" s="57">
        <v>8940</v>
      </c>
      <c r="O39" s="67">
        <v>7677</v>
      </c>
      <c r="P39" s="82">
        <v>2604</v>
      </c>
      <c r="Q39" s="82"/>
      <c r="R39" s="113">
        <v>2846</v>
      </c>
    </row>
    <row r="40" spans="1:18" ht="15.75" x14ac:dyDescent="0.25">
      <c r="A40" s="129" t="s">
        <v>29</v>
      </c>
      <c r="B40" s="132" t="s">
        <v>70</v>
      </c>
      <c r="C40" s="13" t="s">
        <v>21</v>
      </c>
      <c r="D40" s="28" t="s">
        <v>37</v>
      </c>
      <c r="E40" s="28"/>
      <c r="F40" s="28" t="s">
        <v>71</v>
      </c>
      <c r="G40" s="28" t="s">
        <v>94</v>
      </c>
      <c r="H40" s="29"/>
      <c r="I40" s="46">
        <f t="shared" si="9"/>
        <v>220140.58900000001</v>
      </c>
      <c r="J40" s="47">
        <f>J43</f>
        <v>24982.33</v>
      </c>
      <c r="K40" s="47">
        <f>K43</f>
        <v>29366.63</v>
      </c>
      <c r="L40" s="47">
        <f t="shared" ref="L40:P40" si="10">L43</f>
        <v>28046.802</v>
      </c>
      <c r="M40" s="47">
        <f t="shared" si="10"/>
        <v>28423.813999999998</v>
      </c>
      <c r="N40" s="47">
        <f t="shared" si="10"/>
        <v>34253.144</v>
      </c>
      <c r="O40" s="60">
        <f t="shared" si="10"/>
        <v>40263.474999999999</v>
      </c>
      <c r="P40" s="83">
        <f t="shared" si="10"/>
        <v>34804.394</v>
      </c>
      <c r="Q40" s="83"/>
      <c r="R40" s="114">
        <f t="shared" ref="R40" si="11">R43</f>
        <v>34822.394</v>
      </c>
    </row>
    <row r="41" spans="1:18" ht="28.5" customHeight="1" x14ac:dyDescent="0.25">
      <c r="A41" s="130"/>
      <c r="B41" s="133"/>
      <c r="C41" s="31" t="s">
        <v>73</v>
      </c>
      <c r="D41" s="32"/>
      <c r="E41" s="32"/>
      <c r="F41" s="32"/>
      <c r="G41" s="32"/>
      <c r="H41" s="32"/>
      <c r="I41" s="48">
        <f t="shared" si="9"/>
        <v>220140.58900000001</v>
      </c>
      <c r="J41" s="48">
        <f t="shared" ref="J41:P41" si="12">J43</f>
        <v>24982.33</v>
      </c>
      <c r="K41" s="48">
        <f t="shared" si="12"/>
        <v>29366.63</v>
      </c>
      <c r="L41" s="48">
        <f t="shared" si="12"/>
        <v>28046.802</v>
      </c>
      <c r="M41" s="48">
        <f t="shared" si="12"/>
        <v>28423.813999999998</v>
      </c>
      <c r="N41" s="48">
        <f t="shared" si="12"/>
        <v>34253.144</v>
      </c>
      <c r="O41" s="65">
        <f t="shared" si="12"/>
        <v>40263.474999999999</v>
      </c>
      <c r="P41" s="65">
        <f t="shared" si="12"/>
        <v>34804.394</v>
      </c>
      <c r="Q41" s="65"/>
      <c r="R41" s="102">
        <f t="shared" ref="R41" si="13">R43</f>
        <v>34822.394</v>
      </c>
    </row>
    <row r="42" spans="1:18" ht="16.5" thickBot="1" x14ac:dyDescent="0.3">
      <c r="A42" s="131"/>
      <c r="B42" s="134"/>
      <c r="C42" s="33" t="s">
        <v>22</v>
      </c>
      <c r="D42" s="34"/>
      <c r="E42" s="34"/>
      <c r="F42" s="34"/>
      <c r="G42" s="34"/>
      <c r="H42" s="33"/>
      <c r="I42" s="51"/>
      <c r="J42" s="51"/>
      <c r="K42" s="51"/>
      <c r="L42" s="51"/>
      <c r="M42" s="51"/>
      <c r="N42" s="51"/>
      <c r="O42" s="61"/>
      <c r="P42" s="84"/>
      <c r="Q42" s="84"/>
      <c r="R42" s="115"/>
    </row>
    <row r="43" spans="1:18" ht="45.75" customHeight="1" thickBot="1" x14ac:dyDescent="0.3">
      <c r="A43" s="123" t="s">
        <v>28</v>
      </c>
      <c r="B43" s="7" t="s">
        <v>96</v>
      </c>
      <c r="C43" s="7" t="s">
        <v>30</v>
      </c>
      <c r="D43" s="12">
        <v>923</v>
      </c>
      <c r="E43" s="12" t="s">
        <v>35</v>
      </c>
      <c r="F43" s="12" t="s">
        <v>72</v>
      </c>
      <c r="G43" s="26" t="s">
        <v>93</v>
      </c>
      <c r="H43" s="27" t="s">
        <v>42</v>
      </c>
      <c r="I43" s="58">
        <f>SUM(J43:P43)</f>
        <v>220140.58900000001</v>
      </c>
      <c r="J43" s="59">
        <v>24982.33</v>
      </c>
      <c r="K43" s="59">
        <v>29366.63</v>
      </c>
      <c r="L43" s="59">
        <v>28046.802</v>
      </c>
      <c r="M43" s="59">
        <v>28423.813999999998</v>
      </c>
      <c r="N43" s="59">
        <v>34253.144</v>
      </c>
      <c r="O43" s="68">
        <v>40263.474999999999</v>
      </c>
      <c r="P43" s="85">
        <v>34804.394</v>
      </c>
      <c r="Q43" s="85"/>
      <c r="R43" s="116">
        <v>34822.394</v>
      </c>
    </row>
    <row r="44" spans="1:18" x14ac:dyDescent="0.25">
      <c r="R44" s="95"/>
    </row>
  </sheetData>
  <mergeCells count="33">
    <mergeCell ref="J9:P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P8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A35:A39"/>
    <mergeCell ref="C35:C39"/>
    <mergeCell ref="A40:A42"/>
    <mergeCell ref="B40:B42"/>
    <mergeCell ref="A23:A25"/>
    <mergeCell ref="B23:B25"/>
    <mergeCell ref="A27:A29"/>
    <mergeCell ref="B27:B29"/>
    <mergeCell ref="A30:A31"/>
    <mergeCell ref="A32:A34"/>
    <mergeCell ref="B32:B34"/>
  </mergeCells>
  <pageMargins left="3.937007874015748E-2" right="3.937007874015748E-2" top="3.937007874015748E-2" bottom="3.937007874015748E-2" header="3.937007874015748E-2" footer="3.937007874015748E-2"/>
  <pageSetup paperSize="9" scale="4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№21 от 21.10.2019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2019-12-12T14:03:20Z</cp:lastPrinted>
  <dcterms:created xsi:type="dcterms:W3CDTF">2014-08-04T11:56:29Z</dcterms:created>
  <dcterms:modified xsi:type="dcterms:W3CDTF">2019-12-20T05:22:26Z</dcterms:modified>
</cp:coreProperties>
</file>