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0" yWindow="495" windowWidth="27480" windowHeight="11940" activeTab="1"/>
  </bookViews>
  <sheets>
    <sheet name="табл 1 доходы" sheetId="2" r:id="rId1"/>
    <sheet name="табл 2 расходы" sheetId="3" r:id="rId2"/>
    <sheet name="табл 3" sheetId="4" r:id="rId3"/>
  </sheets>
  <definedNames>
    <definedName name="_xlnm.Print_Titles" localSheetId="0">'табл 1 доходы'!$8:$8</definedName>
  </definedNames>
  <calcPr calcId="145621"/>
</workbook>
</file>

<file path=xl/calcChain.xml><?xml version="1.0" encoding="utf-8"?>
<calcChain xmlns="http://schemas.openxmlformats.org/spreadsheetml/2006/main">
  <c r="E248" i="3" l="1"/>
  <c r="D248" i="3"/>
  <c r="C85" i="4"/>
  <c r="D77" i="4"/>
  <c r="C77" i="4"/>
  <c r="D75" i="4"/>
  <c r="D71" i="4"/>
  <c r="C71" i="4"/>
  <c r="D66" i="4"/>
  <c r="C66" i="4"/>
  <c r="D60" i="4"/>
  <c r="C60" i="4"/>
  <c r="D57" i="4"/>
  <c r="C57" i="4"/>
  <c r="D51" i="4"/>
  <c r="C51" i="4"/>
  <c r="D49" i="4"/>
  <c r="C49" i="4"/>
  <c r="D47" i="4"/>
  <c r="C47" i="4"/>
  <c r="D43" i="4"/>
  <c r="C43" i="4"/>
  <c r="D36" i="4"/>
  <c r="C36" i="4"/>
  <c r="D34" i="4"/>
  <c r="C34" i="4"/>
  <c r="D23" i="4"/>
  <c r="C23" i="4"/>
  <c r="C81" i="4" l="1"/>
  <c r="C82" i="4" s="1"/>
  <c r="C83" i="4" s="1"/>
  <c r="D81" i="4"/>
  <c r="D82" i="4" s="1"/>
  <c r="D84" i="4" s="1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C84" i="4" l="1"/>
  <c r="D83" i="4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7" i="2"/>
  <c r="E188" i="2"/>
  <c r="E189" i="2"/>
  <c r="E19" i="2"/>
  <c r="D188" i="2"/>
  <c r="C188" i="2"/>
  <c r="C88" i="2"/>
  <c r="D152" i="2"/>
  <c r="C152" i="2"/>
</calcChain>
</file>

<file path=xl/sharedStrings.xml><?xml version="1.0" encoding="utf-8"?>
<sst xmlns="http://schemas.openxmlformats.org/spreadsheetml/2006/main" count="1019" uniqueCount="898">
  <si>
    <t>Единица измерения: руб.</t>
  </si>
  <si>
    <t>Код БК доходов (с учетом группировки)</t>
  </si>
  <si>
    <t>Наименование БК доходов (с учетом группировки)</t>
  </si>
  <si>
    <t>План (доходы)</t>
  </si>
  <si>
    <t>Поступление на счет бюджета</t>
  </si>
  <si>
    <t>Текущий год</t>
  </si>
  <si>
    <t>1</t>
  </si>
  <si>
    <t>2</t>
  </si>
  <si>
    <t>3</t>
  </si>
  <si>
    <t>4</t>
  </si>
  <si>
    <t>95620225467050000150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</si>
  <si>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</si>
  <si>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95620225519050000150</t>
  </si>
  <si>
    <t>Субсидия бюджетам муниципальных районов на поддержку отрасли культуры</t>
  </si>
  <si>
    <t>95620229999050000150</t>
  </si>
  <si>
    <t>Прочие субсидии бюджетам муниципальных районов</t>
  </si>
  <si>
    <t>96311105013050000120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</si>
  <si>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</si>
  <si>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97520225497050000150</t>
  </si>
  <si>
    <t>Субсидии бюджетам муниципальных районов на реализацию мероприятий по обеспечению жильем молодых семей</t>
  </si>
  <si>
    <t>97520229999050000150</t>
  </si>
  <si>
    <t>99220215001050000150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</si>
  <si>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</si>
  <si>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99220215002050000150</t>
  </si>
  <si>
    <t>Дотации бюджетам муниципальных районов на поддержку мер по обеспечению сбалансированности бюджетов</t>
  </si>
  <si>
    <t>99220230024050000150</t>
  </si>
  <si>
    <t>Субвенции бюджетам муниципальных районов на выполнение передаваемых полномочий субъектов Российской Федерации</t>
  </si>
  <si>
    <t>00010102000010000110</t>
  </si>
  <si>
    <t>Налог на доходы физических лиц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</si>
  <si>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</si>
  <si>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</si>
  <si>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</si>
  <si>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</si>
  <si>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</si>
  <si>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</si>
  <si>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18210102010013000110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</si>
  <si>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</si>
  <si>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</si>
  <si>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</si>
  <si>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</si>
  <si>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</si>
  <si>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</si>
  <si>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</si>
  <si>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</si>
  <si>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</si>
  <si>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</si>
  <si>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</si>
  <si>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</si>
  <si>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</si>
  <si>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</si>
  <si>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</si>
  <si>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</si>
  <si>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</si>
  <si>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00010302000010000110</t>
  </si>
  <si>
    <t>Акцизы по подакцизным товарам (продукции), производимым на территории Российской Федерации</t>
  </si>
  <si>
    <t>10010302231010000110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</si>
  <si>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</si>
  <si>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</si>
  <si>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</si>
  <si>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</si>
  <si>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</si>
  <si>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</si>
  <si>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</si>
  <si>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00010501000000000110</t>
  </si>
  <si>
    <t>Налог, взимаемый в связи с применением упрощенной системы налогообложения</t>
  </si>
  <si>
    <t>18210501011010000110</t>
  </si>
  <si>
    <t>Налог, взимаемый с налогоплательщиков, выбравших в качестве объекта налогообложения доходы</t>
  </si>
  <si>
    <t>18210501011011000110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</si>
  <si>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</si>
  <si>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18210501011012100110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</si>
  <si>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</si>
  <si>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</si>
  <si>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</si>
  <si>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</si>
  <si>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</si>
  <si>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18210501021011000110</t>
  </si>
  <si>
    <t>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</si>
  <si>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00010502000020000110</t>
  </si>
  <si>
    <t>Единый налог на вмененный доход для отдельных видов деятельности</t>
  </si>
  <si>
    <t>18210502010020000110</t>
  </si>
  <si>
    <t>18210502010021000110</t>
  </si>
  <si>
    <t>Единый налог на вмененный доход для отдельных видов деятельности (1000)</t>
  </si>
  <si>
    <t>18210502010022100110</t>
  </si>
  <si>
    <t>Единый налог на вмененный доход для отдельных видов деятельности (Прибыль организаций, зачисляемый в федеральный бюджет (пени по соответствующему платежу))</t>
  </si>
  <si>
    <t>18210502010023000110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</si>
  <si>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</si>
  <si>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00010503000010000110</t>
  </si>
  <si>
    <t>Единый сельскохозяйственный налог</t>
  </si>
  <si>
    <t>18210503010010000110</t>
  </si>
  <si>
    <t>18210503010011000110</t>
  </si>
  <si>
    <t>18210503010012100110</t>
  </si>
  <si>
    <t>Единый сельскохозяйственный налог (Прибыль организаций, зачисляемый в федеральный бюджет (пени по соответствующему платежу))</t>
  </si>
  <si>
    <t>00010504000020000110</t>
  </si>
  <si>
    <t>Налог, взимаемый в связи с применением патентной системы налогообложения</t>
  </si>
  <si>
    <t>18210504020020000110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</si>
  <si>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</si>
  <si>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18210504020021000110</t>
  </si>
  <si>
    <t>18210504020022100110</t>
  </si>
  <si>
    <t>00010601000000000110</t>
  </si>
  <si>
    <t>Налог на имущество физических лиц (0000)</t>
  </si>
  <si>
    <t>18210601030100000110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</si>
  <si>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(0000)</t>
  </si>
  <si>
    <t>18210601030101000110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</si>
  <si>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(1000)</t>
  </si>
  <si>
    <t>18210601030102100110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</si>
  <si>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(Прибыль организаций, зачисляемый в федеральный бюджет (пени по соответствующему платежу))</t>
  </si>
  <si>
    <t>18210601030130000110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</si>
  <si>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(0000)</t>
  </si>
  <si>
    <t>18210601030131000110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</si>
  <si>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(1000)</t>
  </si>
  <si>
    <t>18210601030132100110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</si>
  <si>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(Прибыль организаций, зачисляемый в федеральный бюджет (пени по соответствующему платежу))</t>
  </si>
  <si>
    <t>00010606000000000110</t>
  </si>
  <si>
    <t>Земельный налог (0000)</t>
  </si>
  <si>
    <t>18210606033051000110</t>
  </si>
  <si>
    <t>Земельный налог с организаций, обладающих земельным участком, расположенным в границах межселенных территорий (1000)</t>
  </si>
  <si>
    <t>18210606033100000110</t>
  </si>
  <si>
    <t>Земельный налог с организаций, обладающих земельным участком, расположенным в границах сельских поселений (0000)</t>
  </si>
  <si>
    <t>18210606033101000110</t>
  </si>
  <si>
    <t>Земельный налог с организаций, обладающих земельным участком, расположенным в границах сельских поселений (1000)</t>
  </si>
  <si>
    <t>18210606033130000110</t>
  </si>
  <si>
    <t>Земельный налог с организаций, обладающих земельным участком, расположенным в границах городских поселений (0000)</t>
  </si>
  <si>
    <t>18210606033131000110</t>
  </si>
  <si>
    <t>Земельный налог с организаций, обладающих земельным участком, расположенным в границах городских поселений (1000)</t>
  </si>
  <si>
    <t>18210606033132100110</t>
  </si>
  <si>
    <t>Земельный налог с организаций, обладающих земельным участком, расположенным в границах городских поселений (Прибыль организаций, зачисляемый в федеральный бюджет (пени по соответствующему платежу))</t>
  </si>
  <si>
    <t>18210606043051000110</t>
  </si>
  <si>
    <t>Земельный налог с физических лиц, обладающих земельным участком, расположенным в границах межселенных территорий (1000)</t>
  </si>
  <si>
    <t>18210606043052100110</t>
  </si>
  <si>
    <t>Земельный налог с физических лиц, обладающих земельным участком, расположенным в границах межселенных территорий (Прибыль организаций, зачисляемый в федеральный бюджет (пени по соответствующему платежу))</t>
  </si>
  <si>
    <t>18210606043100000110</t>
  </si>
  <si>
    <t>Земельный налог с физических лиц, обладающих земельным участком, расположенным в границах сельских поселений (0000)</t>
  </si>
  <si>
    <t>18210606043101000110</t>
  </si>
  <si>
    <t>Земельный налог с физических лиц, обладающих земельным участком, расположенным в границах сельских поселений (1000)</t>
  </si>
  <si>
    <t>18210606043102100110</t>
  </si>
  <si>
    <t>Земельный налог с физических лиц, обладающих земельным участком, расположенным в границах сельских поселений (Прибыль организаций, зачисляемый в федеральный бюджет (пени по соответствующему платежу))</t>
  </si>
  <si>
    <t>18210606043130000110</t>
  </si>
  <si>
    <t>Земельный налог с физических лиц, обладающих земельным участком, расположенным в границах городских поселений (0000)</t>
  </si>
  <si>
    <t>18210606043131000110</t>
  </si>
  <si>
    <t>Земельный налог с физических лиц, обладающих земельным участком, расположенным в границах городских поселений (1000)</t>
  </si>
  <si>
    <t>18210606043132100110</t>
  </si>
  <si>
    <t>Земельный налог с физических лиц, обладающих земельным участком, расположенным в границах городских поселений (Прибыль организаций, зачисляемый в федеральный бюджет (пени по соответствующему платежу))</t>
  </si>
  <si>
    <t>00010803000010000110</t>
  </si>
  <si>
    <t>Государственная пошлина по делам, рассматриваемым в судах общей юрисдикции, мировыми судьями</t>
  </si>
  <si>
    <t>18210803010010000110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</si>
  <si>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</si>
  <si>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</si>
  <si>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отмененному))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</si>
  <si>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</si>
  <si>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</si>
  <si>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92510804020010000110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</si>
  <si>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</si>
  <si>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92510804020011000110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</si>
  <si>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</si>
  <si>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92510804020014000110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</si>
  <si>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(прочие поступления)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</si>
  <si>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</si>
  <si>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</si>
  <si>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92511105025100000120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</si>
  <si>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</si>
  <si>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92511105035100000120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</si>
  <si>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</si>
  <si>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92511105035130000120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</si>
  <si>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</si>
  <si>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92511105075130000120</t>
  </si>
  <si>
    <t>96311105013100000120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</si>
  <si>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</si>
  <si>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96311105013130000120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</si>
  <si>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</si>
  <si>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96311105025050000120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</si>
  <si>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</si>
  <si>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96311105075050000120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</si>
  <si>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</si>
  <si>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</si>
  <si>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</si>
  <si>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92511109045100000120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</si>
  <si>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</si>
  <si>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92511109045130000120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</si>
  <si>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</si>
  <si>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96311109045050000120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</si>
  <si>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</si>
  <si>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00011201000010000120</t>
  </si>
  <si>
    <t>Плата за негативное воздействие на окружающую среду</t>
  </si>
  <si>
    <t>04811201010010000120</t>
  </si>
  <si>
    <t>Плата за выбросы загрязняющих веществ в атмосферный воздух стационарными объектами</t>
  </si>
  <si>
    <t>04811201010016000120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</si>
  <si>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</si>
  <si>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04811201030010000120</t>
  </si>
  <si>
    <t>Плата за сбросы загрязняющих веществ в водные объекты</t>
  </si>
  <si>
    <t>04811201030016000120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</si>
  <si>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</si>
  <si>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04811201041010000120</t>
  </si>
  <si>
    <t>Плата за размещение отходов производства</t>
  </si>
  <si>
    <t>04811201041016000120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</si>
  <si>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</si>
  <si>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00011302000000000130</t>
  </si>
  <si>
    <t>Доходы от компенсации затрат государства</t>
  </si>
  <si>
    <t>92311302995050000130</t>
  </si>
  <si>
    <t>Прочие доходы от компенсации затрат бюджетов муниципальных районов</t>
  </si>
  <si>
    <t>92511302995130000130</t>
  </si>
  <si>
    <t>96311302995050000130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</si>
  <si>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</si>
  <si>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</si>
  <si>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96311402053050000410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</si>
  <si>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</si>
  <si>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</si>
  <si>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</si>
  <si>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96311406013050000430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</si>
  <si>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</si>
  <si>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96311406013100000430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</si>
  <si>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</si>
  <si>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96311406013130000430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</si>
  <si>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</si>
  <si>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96311406025050000430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</si>
  <si>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</si>
  <si>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</si>
  <si>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</si>
  <si>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85211601082010000140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</si>
  <si>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</si>
  <si>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87511601063010101140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</si>
  <si>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</si>
  <si>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89011601063010009140</t>
  </si>
  <si>
    <t>00011610000000000140</t>
  </si>
  <si>
    <t>Платежи в целях возмещения причиненного ущерба (убытков)</t>
  </si>
  <si>
    <t>07611610123010051140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</si>
  <si>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</si>
  <si>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08111610123010101140</t>
  </si>
  <si>
    <t>14111610123010051140</t>
  </si>
  <si>
    <t>18211610129010000140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</si>
  <si>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</si>
  <si>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18811610123010051140</t>
  </si>
  <si>
    <t>32211610123010051140</t>
  </si>
  <si>
    <t>84311610123010051140</t>
  </si>
  <si>
    <t>85211610123010051140</t>
  </si>
  <si>
    <t>87511610123010051140</t>
  </si>
  <si>
    <t>92511610123010101140</t>
  </si>
  <si>
    <t>92511610123010131140</t>
  </si>
  <si>
    <t>00011611000010000140</t>
  </si>
  <si>
    <t>Платежи, уплачиваемые в целях возмещения вреда</t>
  </si>
  <si>
    <t>85211611050010000140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</si>
  <si>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</si>
  <si>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00011701000000000180</t>
  </si>
  <si>
    <t>Невыясненные поступления</t>
  </si>
  <si>
    <t>92511701050100000180</t>
  </si>
  <si>
    <t>Невыясненные поступления, зачисляемые в бюджеты сельских поселений</t>
  </si>
  <si>
    <t>92511701050130000180</t>
  </si>
  <si>
    <t>Невыясненные поступления, зачисляемые в бюджеты городских поселений</t>
  </si>
  <si>
    <t>96311701050050000180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</si>
  <si>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</si>
  <si>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</si>
  <si>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</si>
  <si>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92511705050100000180</t>
  </si>
  <si>
    <t>Прочие неналоговые доходы бюджетов сельских поселений</t>
  </si>
  <si>
    <t>92511705050130000180</t>
  </si>
  <si>
    <t>Прочие неналоговые доходы бюджетов городских поселений</t>
  </si>
  <si>
    <t>00020210000000000150</t>
  </si>
  <si>
    <t>Дотации бюджетам бюджетной системы Российской Федерации</t>
  </si>
  <si>
    <t>92520216001100000150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</si>
  <si>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</si>
  <si>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92520216001130000150</t>
  </si>
  <si>
    <t>Дотации бюджетам городских поселений на выравнивание бюджетной обеспеченности из бюджетов муниципальных районов</t>
  </si>
  <si>
    <t>00020220000000000150</t>
  </si>
  <si>
    <t>Субсидии бюджетам бюджетной системы Российской Федерации (межбюджетные субсидии)</t>
  </si>
  <si>
    <t>92320229999050000150</t>
  </si>
  <si>
    <t>92520225527130000150</t>
  </si>
  <si>
    <t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</si>
  <si>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92520225555130000150</t>
  </si>
  <si>
    <t>Субсидии бюджетам городских поселений на реализацию программ формирования современной городской среды</t>
  </si>
  <si>
    <t>92520229999130000150</t>
  </si>
  <si>
    <t>Прочие субсидии бюджетам городских поселений</t>
  </si>
  <si>
    <t>96320229999050000150</t>
  </si>
  <si>
    <t>99220229999050000150</t>
  </si>
  <si>
    <t>00020230000000000150</t>
  </si>
  <si>
    <t>Субвенции бюджетам бюджетной системы Российской Федерации</t>
  </si>
  <si>
    <t>92320230024050000150</t>
  </si>
  <si>
    <t>92320235120050000150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</si>
  <si>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</si>
  <si>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92320235176050000150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</si>
  <si>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</si>
  <si>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92320235469050000150</t>
  </si>
  <si>
    <t>Субвенции бюджетам муниципальных районов на проведение Всероссийской переписи населения 2020 года</t>
  </si>
  <si>
    <t>92520230024100000150</t>
  </si>
  <si>
    <t>Субвенции бюджетам сельских поселений на выполнение передаваемых полномочий субъектов Российской Федерации</t>
  </si>
  <si>
    <t>92520230024130000150</t>
  </si>
  <si>
    <t>Субвенции бюджетам городских поселений на выполнение передаваемых полномочий субъектов Российской Федерации</t>
  </si>
  <si>
    <t>92520235118100000150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</si>
  <si>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</si>
  <si>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92520235118130000150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</si>
  <si>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</si>
  <si>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92520235930100000150</t>
  </si>
  <si>
    <t>Субвенции бюджетам сельских поселений на государственную регистрацию актов гражданского состояния</t>
  </si>
  <si>
    <t>92520235930130000150</t>
  </si>
  <si>
    <t>Субвенции бюджетам городских поселений на государственную регистрацию актов гражданского состояния</t>
  </si>
  <si>
    <t>96320230024050000150</t>
  </si>
  <si>
    <t>96320235082050000150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</si>
  <si>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</si>
  <si>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97520230024050000150</t>
  </si>
  <si>
    <t>97520230029050000150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</si>
  <si>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</si>
  <si>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97520239999050000150</t>
  </si>
  <si>
    <t>Прочие субвенции бюджетам муниципальных районов</t>
  </si>
  <si>
    <t>00020240000000000150</t>
  </si>
  <si>
    <t>Иные межбюджетные трансферты</t>
  </si>
  <si>
    <t>90520240014050000150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</si>
  <si>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</si>
  <si>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92320240014050000150</t>
  </si>
  <si>
    <t>92520249999100000150</t>
  </si>
  <si>
    <t>Прочие межбюджетные трансферты, передаваемые бюджетам сельских поселений</t>
  </si>
  <si>
    <t>92520249999130000150</t>
  </si>
  <si>
    <t>Прочие межбюджетные трансферты, передаваемые бюджетам городских поселений</t>
  </si>
  <si>
    <t>95620245453050000150</t>
  </si>
  <si>
    <t>Межбюджетные трансферты, передаваемые бюджетам муниципальных районов на создание виртуальных концертных залов</t>
  </si>
  <si>
    <t>99220240014050000150</t>
  </si>
  <si>
    <t>00020805000050000150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</si>
  <si>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</si>
  <si>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99220805000050000150</t>
  </si>
  <si>
    <t>00020805000100000150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</si>
  <si>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</si>
  <si>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99220805000100000150</t>
  </si>
  <si>
    <t>00020805000130000150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</si>
  <si>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</si>
  <si>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99220805000130000150</t>
  </si>
  <si>
    <t>Итого:</t>
  </si>
  <si>
    <t>00020200000000000150</t>
  </si>
  <si>
    <t xml:space="preserve">Дотации бюджетам муниципальных районов </t>
  </si>
  <si>
    <t>% исполнения</t>
  </si>
  <si>
    <t>Доходная часть консолидированного бюджета муниципального района "Княжпогостский"</t>
  </si>
  <si>
    <t>Таблица №1</t>
  </si>
  <si>
    <t>Выполнение других обязательств государства</t>
  </si>
  <si>
    <t>9990092920</t>
  </si>
  <si>
    <t>Резервный фонд по предупреждению и ликвидации чрезвычайных ситуаций и последствий стихийных бедствий</t>
  </si>
  <si>
    <t>9990092710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</si>
  <si>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</si>
  <si>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9990082040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</si>
  <si>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</t>
  </si>
  <si>
    <t>9990073160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</si>
  <si>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"Об административной ответственности в Республике Коми"</t>
  </si>
  <si>
    <t>9990073150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</si>
  <si>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</si>
  <si>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Субвенции на осуществление государственных полномочий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</t>
  </si>
  <si>
    <t>9990073140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</si>
  <si>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</t>
  </si>
  <si>
    <t>9990073080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</si>
  <si>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</si>
  <si>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9990073070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</si>
  <si>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</si>
  <si>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9990073050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</si>
  <si>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</si>
  <si>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9990073040</t>
  </si>
  <si>
    <t>Расходы на подготовку и проведение выборов</t>
  </si>
  <si>
    <t>9990064588</t>
  </si>
  <si>
    <t>Реализация мероприятий по учету и управлению объектами муниципальной собственности</t>
  </si>
  <si>
    <t>9990064587</t>
  </si>
  <si>
    <t>Осуществление полномочий по решению Совета МР "Княжпогостский" с 2020 года</t>
  </si>
  <si>
    <t>9990064585</t>
  </si>
  <si>
    <t>Осуществление полномочий в области градостроительной деятельности</t>
  </si>
  <si>
    <t>9990064512</t>
  </si>
  <si>
    <t>Осуществление полномочий по формированию, исполнению и контролю за исполнением бюджета поселений</t>
  </si>
  <si>
    <t>9990064502</t>
  </si>
  <si>
    <t>Осуществление полномочий Российской Федерации по государственной регистрации актов гражданского состояния</t>
  </si>
  <si>
    <t>9990059300</t>
  </si>
  <si>
    <t>Субвенция на проведение Всероссийской переписи населения 2020 года</t>
  </si>
  <si>
    <t>9990054690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</si>
  <si>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</si>
  <si>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9990051200</t>
  </si>
  <si>
    <t>Субвенции на осуществление первичного воинского учета на территориях, где отсутствуют военные комиссариаты</t>
  </si>
  <si>
    <t>9990051180</t>
  </si>
  <si>
    <t>Содержание парома</t>
  </si>
  <si>
    <t>9990004080</t>
  </si>
  <si>
    <t>Руководитель контрольно-счетной палаты</t>
  </si>
  <si>
    <t>9990000300</t>
  </si>
  <si>
    <t>Расходы в целях обеспечения выполнения функций органов местного самоуправления (руководитель администрации)</t>
  </si>
  <si>
    <t>9990000200</t>
  </si>
  <si>
    <t>Расходы по высшему должностному лицу органа местного самоуправления</t>
  </si>
  <si>
    <t>9990000100</t>
  </si>
  <si>
    <t>Оказание финансовой поддержки субъектам малого и среднего предпринимательства, занимающихся социально значимыми видами деятельности, в рамках реализации регионального проекта «Акселерация субъектов малого и среднего предпринимательства</t>
  </si>
  <si>
    <t>461I555272</t>
  </si>
  <si>
    <t>Реализация народных проектов в сфере занятости</t>
  </si>
  <si>
    <t>4511AS2540</t>
  </si>
  <si>
    <t>Информирование населения по вопросам противодействия терроризму</t>
  </si>
  <si>
    <t>4411А00000</t>
  </si>
  <si>
    <t>4311А00000</t>
  </si>
  <si>
    <t>Изготовление печатных памяток по тематике противодействия экстремизму и терроризму</t>
  </si>
  <si>
    <t>4210Б00000</t>
  </si>
  <si>
    <t>Содержание паромной переправы</t>
  </si>
  <si>
    <t>4022А00100</t>
  </si>
  <si>
    <t>Содержание улично-дорожной сети</t>
  </si>
  <si>
    <t>4011В00000</t>
  </si>
  <si>
    <t>Благоустройство территории</t>
  </si>
  <si>
    <t>4011Б00000</t>
  </si>
  <si>
    <t>Расходы на содержание уличного освещение</t>
  </si>
  <si>
    <t>4011А00000</t>
  </si>
  <si>
    <t>Техническое обслуживание пожарной сигнализации</t>
  </si>
  <si>
    <t>3922А00000</t>
  </si>
  <si>
    <t>Распространение буклетов, плакатов, памяток и рекомендаций по антитеррористической тематике</t>
  </si>
  <si>
    <t>3801Б00100</t>
  </si>
  <si>
    <t>Реализация мероприятий по благоустройству территорий</t>
  </si>
  <si>
    <t>322F2S2250</t>
  </si>
  <si>
    <t>Субсидии на поддержку муниципальных программ формирования современной городской среды.</t>
  </si>
  <si>
    <t>322F255550</t>
  </si>
  <si>
    <t>Реализация народного проекта в сфере благоустройства территории, прошедших отбор в рамках проекта "Народный бюджет"</t>
  </si>
  <si>
    <t>3211АS2480</t>
  </si>
  <si>
    <t>Субсидии на поддержку муниципальных программ формирования современной сельской среды.</t>
  </si>
  <si>
    <t>312F255550</t>
  </si>
  <si>
    <t>Поддержка муниципальных программ формирования современной сельской среды</t>
  </si>
  <si>
    <t>3121А00000</t>
  </si>
  <si>
    <t>Содержание и ремонт автомобильных дорог местного значения</t>
  </si>
  <si>
    <t>3011А00000</t>
  </si>
  <si>
    <t>Субсидии на поддержку муниципальных программ формирования современной городской среды</t>
  </si>
  <si>
    <t>291F255550</t>
  </si>
  <si>
    <t>Оплата энергосберегающих мероприятий</t>
  </si>
  <si>
    <t>2811А00000</t>
  </si>
  <si>
    <t>Техническое обслуживание автоматической пожарной сигнализации</t>
  </si>
  <si>
    <t>2721А00000</t>
  </si>
  <si>
    <t>Реализация народных проектов в сфере занятости населения</t>
  </si>
  <si>
    <t>2711ВS2540</t>
  </si>
  <si>
    <t>Обустройство минерализированной полосы</t>
  </si>
  <si>
    <t>2711А00000</t>
  </si>
  <si>
    <t>2611ЖS2480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</si>
  <si>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</si>
  <si>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2611Г64585</t>
  </si>
  <si>
    <t>2611В00000</t>
  </si>
  <si>
    <t>2611Б00000</t>
  </si>
  <si>
    <t>Расходы на содержание уличного освещения</t>
  </si>
  <si>
    <t>2611А00000</t>
  </si>
  <si>
    <t>Выполнение планового объема оказываемых муниципальных услуг, установленного муниципальным заданием</t>
  </si>
  <si>
    <t>2521А00000</t>
  </si>
  <si>
    <t>Реализацию народных проектов в сфере физической культуры и спорта, прошедших отбор в рамках проекта "Народный бюджет"</t>
  </si>
  <si>
    <t>2511ВS2500</t>
  </si>
  <si>
    <t>Реализация отдельных мероприятий регионального проекта "Дорожная сеть" в части проведения в нормативное состояние автомобильных дорог местного значения и улиц в населенных пунктах административных центров муниципальных образований</t>
  </si>
  <si>
    <t>243R1S2110</t>
  </si>
  <si>
    <t>Организация транспортного обслуживания на городских маршрутах</t>
  </si>
  <si>
    <t>2433Ж00100</t>
  </si>
  <si>
    <t>Организация паромной переправы</t>
  </si>
  <si>
    <t>2433Д00100</t>
  </si>
  <si>
    <t>Содержание автомобильных дорог общего пользования местного значения</t>
  </si>
  <si>
    <t>2433АS2220</t>
  </si>
  <si>
    <t>Содержание и ремонт автомобильных дорог, улично-дорожной сети</t>
  </si>
  <si>
    <t>2433А00000</t>
  </si>
  <si>
    <t>Восстановление (ремонт) памятников и систем "Вечного огня"</t>
  </si>
  <si>
    <t>2422Т64590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</si>
  <si>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санитарно-эпидемическим правилам</t>
  </si>
  <si>
    <t>2422Р64589</t>
  </si>
  <si>
    <t>Субсидия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</si>
  <si>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2422ПS2410</t>
  </si>
  <si>
    <t>Организация охраны общественного порядка добровольными народными дружинами</t>
  </si>
  <si>
    <t>2422М64584</t>
  </si>
  <si>
    <t>Проведение профилактических мероприятий правоохранительной направленности</t>
  </si>
  <si>
    <t>2422М64583</t>
  </si>
  <si>
    <t>Сбор и вывоз ТБО с несанкционированных свалок</t>
  </si>
  <si>
    <t>2422Ж00000</t>
  </si>
  <si>
    <t>Содержание мест захоронения</t>
  </si>
  <si>
    <t>2422Е00000</t>
  </si>
  <si>
    <t>Расходы по содержанию бани</t>
  </si>
  <si>
    <t>2422В00000</t>
  </si>
  <si>
    <t>Содержание зелёных насаждений</t>
  </si>
  <si>
    <t>2422Б00000</t>
  </si>
  <si>
    <t>2422А00000</t>
  </si>
  <si>
    <t>Техническое обслуживание наружных стальных газопроводов, арматуры и сооружений г.Емва</t>
  </si>
  <si>
    <t>2411Е00000</t>
  </si>
  <si>
    <t>Снос аварийных домов</t>
  </si>
  <si>
    <t>2411Д64571</t>
  </si>
  <si>
    <t>Отчисление региональному оператору на капитальный ремонт</t>
  </si>
  <si>
    <t>2411Г00000</t>
  </si>
  <si>
    <t>Оплата коммунальных услуг по муниципальному жилищному фонду</t>
  </si>
  <si>
    <t>2411Б00000</t>
  </si>
  <si>
    <t>Приведение в нормативное состояние жилищного фонда</t>
  </si>
  <si>
    <t>2411А00000</t>
  </si>
  <si>
    <t>Оказание мер социальной поддержки специалистам отрасли "Физическая культура и спорт"</t>
  </si>
  <si>
    <t>2344А00000</t>
  </si>
  <si>
    <t>Обеспечение деятельности подведомственных учреждений</t>
  </si>
  <si>
    <t>2333А00000</t>
  </si>
  <si>
    <t>Проведение спортивно-массовых мероприятий</t>
  </si>
  <si>
    <t>2311Б00000</t>
  </si>
  <si>
    <t>Реализация народного проекта в сфере физической культуры и спорта, прошедших отбор в рамках проекта "Народный бюджет"</t>
  </si>
  <si>
    <t>2231ПS2500</t>
  </si>
  <si>
    <t>2231МS2480</t>
  </si>
  <si>
    <t>2231В00000</t>
  </si>
  <si>
    <t>2231А00000</t>
  </si>
  <si>
    <t>2122А00000</t>
  </si>
  <si>
    <t>2031А64584</t>
  </si>
  <si>
    <t>2031А64583</t>
  </si>
  <si>
    <t>Приобретение и установка системы оповещения</t>
  </si>
  <si>
    <t>2022Г00000</t>
  </si>
  <si>
    <t>Обработка крыш огнезащитным составом</t>
  </si>
  <si>
    <t>2022Б00000</t>
  </si>
  <si>
    <t>2022А00000</t>
  </si>
  <si>
    <t>Ремонт пожарных водоёмов</t>
  </si>
  <si>
    <t>2011А00000</t>
  </si>
  <si>
    <t>Cубсидия на разработку генеральных планов, правил землепользования и застройки и документации по планировке территорий</t>
  </si>
  <si>
    <t>1961АS2410</t>
  </si>
  <si>
    <t>Постановка на кадастровый учёт лесных участков</t>
  </si>
  <si>
    <t>1951А00000</t>
  </si>
  <si>
    <t>Оплата услуг по начислению, сбору, взысканию и перечислению платы за наём муниципального жилищного фонда</t>
  </si>
  <si>
    <t>1922П00000</t>
  </si>
  <si>
    <t>Отчисления региональному оператору на проведение капитального ремонта</t>
  </si>
  <si>
    <t>1922Ж00000</t>
  </si>
  <si>
    <t>Оплата мероприятий по вывозу ТБО</t>
  </si>
  <si>
    <t>1922Д00000</t>
  </si>
  <si>
    <t>1922В00000</t>
  </si>
  <si>
    <t>Услуги по транспортировке трупов</t>
  </si>
  <si>
    <t>1911У00000</t>
  </si>
  <si>
    <t>Содержание и ремонт улично-дорожной сети</t>
  </si>
  <si>
    <t>1911Т00000</t>
  </si>
  <si>
    <t>Межевание земельных участков</t>
  </si>
  <si>
    <t>1911Р00000</t>
  </si>
  <si>
    <t>1911Б00000</t>
  </si>
  <si>
    <t>1911А00000</t>
  </si>
  <si>
    <t>Содержание транспортного средства, оснащенного пожарно-техническим оборудованием, используемым при пожарно-спасательных работах</t>
  </si>
  <si>
    <t>1831А00000</t>
  </si>
  <si>
    <t>1822А00000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</si>
  <si>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</si>
  <si>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1731Д64585</t>
  </si>
  <si>
    <t>1731В00000</t>
  </si>
  <si>
    <t>1731Б00000</t>
  </si>
  <si>
    <t>1731А00000</t>
  </si>
  <si>
    <t>Реализация народных проектов в сфере занятости населения, прошедших отбор в рамках "Народный бюджет"</t>
  </si>
  <si>
    <t>1721АS2540</t>
  </si>
  <si>
    <t>Реализация народного проекта в сфере благоустройства, прошедших отбор в рамках проекта "Народный бюджет"</t>
  </si>
  <si>
    <t>1721АS2480</t>
  </si>
  <si>
    <t>1422А00000</t>
  </si>
  <si>
    <t>Техническое обслуживание и ремонт внутридомового газового оборудования в муниципально жилом фонде</t>
  </si>
  <si>
    <t>1341В00000</t>
  </si>
  <si>
    <t>Электроэнергия в муниципальном жилищном фонде</t>
  </si>
  <si>
    <t>1341Б00000</t>
  </si>
  <si>
    <t>1322И64585</t>
  </si>
  <si>
    <t>Расходы на содержание бани</t>
  </si>
  <si>
    <t>1322А00000</t>
  </si>
  <si>
    <t>1311В00000</t>
  </si>
  <si>
    <t>1311А00000</t>
  </si>
  <si>
    <t>1222Д00000</t>
  </si>
  <si>
    <t>1222Г00000</t>
  </si>
  <si>
    <t>1222А00000</t>
  </si>
  <si>
    <t>1211КS2540</t>
  </si>
  <si>
    <t>1211Ж00000</t>
  </si>
  <si>
    <t>Реализация народных проектов в сфере физической культуры и спорта</t>
  </si>
  <si>
    <t>1211ЕS2500</t>
  </si>
  <si>
    <t>1211А00000</t>
  </si>
  <si>
    <t>1122Ж00000</t>
  </si>
  <si>
    <t>1122Д00000</t>
  </si>
  <si>
    <t>Улучшение санитарного состояния</t>
  </si>
  <si>
    <t>1122Г00000</t>
  </si>
  <si>
    <t>Расходы за оказание услуг по начислению, сбору и перечислению платежей за пользование жилыми помещениями</t>
  </si>
  <si>
    <t>1111Е00000</t>
  </si>
  <si>
    <t>1111Д00000</t>
  </si>
  <si>
    <t>1111Г64585</t>
  </si>
  <si>
    <t>1022А00000</t>
  </si>
  <si>
    <t>Реализация народных проектов в сфере занятости населения, прошедших отбор в рамках "Народный бюджет" за счет средств РБ"</t>
  </si>
  <si>
    <t>1011ДS2540</t>
  </si>
  <si>
    <t>Очиста пожарных водоемов</t>
  </si>
  <si>
    <t>1011В00000</t>
  </si>
  <si>
    <t>Реализация мероприятий государственной программы Российской Федерации "Доступная среда" на 2011 - 2020 годы."</t>
  </si>
  <si>
    <t>0933АL0270</t>
  </si>
  <si>
    <t>предоставление на конкурсной основе субсидий СО НКО</t>
  </si>
  <si>
    <t>0911Д00000</t>
  </si>
  <si>
    <t>Проведение мероприятий социальной направленности</t>
  </si>
  <si>
    <t>0911Б00000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</si>
  <si>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</si>
  <si>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0911А00000</t>
  </si>
  <si>
    <t>0851Б64583</t>
  </si>
  <si>
    <t>0851А64584</t>
  </si>
  <si>
    <t>Мероприятия по организации деятельности по сбору и транспортированию твёрдых коммунальных отходов</t>
  </si>
  <si>
    <t>0841БS2850</t>
  </si>
  <si>
    <t>Мероприятия по организации деятельности по сбору и транспортированию твердых коммунальных отходов</t>
  </si>
  <si>
    <t>0841Б00000</t>
  </si>
  <si>
    <t>Создание безопасных условий в организациях в сфере физической культуры и спорта</t>
  </si>
  <si>
    <t>0833ИS2100</t>
  </si>
  <si>
    <t>Противопожарные мероприятия</t>
  </si>
  <si>
    <t>0833И00000</t>
  </si>
  <si>
    <t>Осуществление меропритяий по предупреждению и пресечению преступлений, профилактики правонарушений</t>
  </si>
  <si>
    <t>0833Е00000</t>
  </si>
  <si>
    <t>Антитеррористическая пропаганда</t>
  </si>
  <si>
    <t>0833Г00000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</si>
  <si>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</si>
  <si>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0833Б73120</t>
  </si>
  <si>
    <t>Обеспечение безопасного участия детей в дорожном движении</t>
  </si>
  <si>
    <t>0822В00000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</si>
  <si>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</si>
  <si>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0811Б73190</t>
  </si>
  <si>
    <t>Расходы на проведение местных выборов и референдумов</t>
  </si>
  <si>
    <t>0781А64588</t>
  </si>
  <si>
    <t>Руководство и управление в сфере установленных функций органов местного самоуправления</t>
  </si>
  <si>
    <t>0777А00000</t>
  </si>
  <si>
    <t>Выравнивание бюджетной обеспеченности поселений из районного фонда финансовой поддержки</t>
  </si>
  <si>
    <t>0755Ж00000</t>
  </si>
  <si>
    <t>0755Е64502</t>
  </si>
  <si>
    <t>Руководство и управление в сфере финансов</t>
  </si>
  <si>
    <t>0755Е00000</t>
  </si>
  <si>
    <t>Субвенции на реализацию государственных полномочий по расчету и предоставлению дотаций на выравнивание бюджетной обеспеченности поселений</t>
  </si>
  <si>
    <t>0755А73110</t>
  </si>
  <si>
    <t>0744Е64587</t>
  </si>
  <si>
    <t>0744Е00000</t>
  </si>
  <si>
    <t>Руководство и управление в сфере реализации подпрограммы</t>
  </si>
  <si>
    <t>0744Д00000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</si>
  <si>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</si>
  <si>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0741БS2840</t>
  </si>
  <si>
    <t>Организация обучения лиц,замещающих муниципальные должности и лиц включенных в кадровый резерв управленческих кадров</t>
  </si>
  <si>
    <t>0733А00000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</si>
  <si>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</si>
  <si>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0644АS2700</t>
  </si>
  <si>
    <t>Выполнение муниципального задания (ДЮСШ)</t>
  </si>
  <si>
    <t>0644А00000</t>
  </si>
  <si>
    <t>Участие в спортивных мероприятиях республиканского, межрегионального и всероссийского уровня</t>
  </si>
  <si>
    <t>0633Б00000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</si>
  <si>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</si>
  <si>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0622Г00000</t>
  </si>
  <si>
    <t>Оснащение объектов спортивной инфраструктуры спортивно-технологическим оборудованием</t>
  </si>
  <si>
    <t>0611Е52280</t>
  </si>
  <si>
    <t>0611АS2500</t>
  </si>
  <si>
    <t>Создание виртуальных концертных залов</t>
  </si>
  <si>
    <t>058A354530</t>
  </si>
  <si>
    <t>0588И64590</t>
  </si>
  <si>
    <t>Субсидии на укрепление материально-технической базы муниципальных учреждений сферы культуры.</t>
  </si>
  <si>
    <t>0588ВL4670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</si>
  <si>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</si>
  <si>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0588АS2690</t>
  </si>
  <si>
    <t>Выполнение муниципального задания (КЦНК)</t>
  </si>
  <si>
    <t>0588А00000</t>
  </si>
  <si>
    <t>0566АS2690</t>
  </si>
  <si>
    <t>Выполнение муниципального задания (ЦХТО)</t>
  </si>
  <si>
    <t>0566А00000</t>
  </si>
  <si>
    <t>Расходы в целях обеспечения выполнения функций ОМС</t>
  </si>
  <si>
    <t>0555А00000</t>
  </si>
  <si>
    <t>Субсидии на поддержку отрасли культуры</t>
  </si>
  <si>
    <t>0544НL5190</t>
  </si>
  <si>
    <t>Строительство объектов культуры</t>
  </si>
  <si>
    <t>0544М00000</t>
  </si>
  <si>
    <t>Реализация народных проектов в сфере КУЛЬТУРЫ, прошедших отбор в рамках проекта "Народный бюджет"</t>
  </si>
  <si>
    <t>0544ЛS2460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</si>
  <si>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</si>
  <si>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0544ВL4670</t>
  </si>
  <si>
    <t>Проведение культурно-досуговых мероприятий</t>
  </si>
  <si>
    <t>0544Б00000</t>
  </si>
  <si>
    <t>0544АS2690</t>
  </si>
  <si>
    <t>Выполнение муниципального задания (учреждения культуры)</t>
  </si>
  <si>
    <t>0544А00000</t>
  </si>
  <si>
    <t>Выполнение противоаварийных и противопожарных мероприятий</t>
  </si>
  <si>
    <t>0533В00000</t>
  </si>
  <si>
    <t>0533БS2690</t>
  </si>
  <si>
    <t>Выполнение муниципального задания</t>
  </si>
  <si>
    <t>0533Б00000</t>
  </si>
  <si>
    <t>0522ДS2690</t>
  </si>
  <si>
    <t>0522Д00000</t>
  </si>
  <si>
    <t>Подписка на периодические издания</t>
  </si>
  <si>
    <t>0522Б00000</t>
  </si>
  <si>
    <t>Субсидии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</si>
  <si>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0522АS2470</t>
  </si>
  <si>
    <t>Субсидия на поддержку отрасли культуры</t>
  </si>
  <si>
    <t>0522АL5190</t>
  </si>
  <si>
    <t>0511ВS2700</t>
  </si>
  <si>
    <t>Выполнение муниципального задания (ДШИ)</t>
  </si>
  <si>
    <t>0511В00000</t>
  </si>
  <si>
    <t>Предоставление субсидий на укрепление материально-технической базы муниципальных учреждений сферы культуры</t>
  </si>
  <si>
    <t>0511БS2150</t>
  </si>
  <si>
    <t>Расходы в целях обеспечения выполнения функций органа местного самоуправления</t>
  </si>
  <si>
    <t>0466А00000</t>
  </si>
  <si>
    <t>Организация оздоровления и отдыха детей на базе выездных оздоровительных лагерей</t>
  </si>
  <si>
    <t>0444Б00000</t>
  </si>
  <si>
    <t>Мероприятия по проведению оздоровительной кампании детей</t>
  </si>
  <si>
    <t>0444АS2040</t>
  </si>
  <si>
    <t>Обеспечение деятельности лагерей с дневным пребыванием</t>
  </si>
  <si>
    <t>0444А00000</t>
  </si>
  <si>
    <t>0433ЛS2700</t>
  </si>
  <si>
    <t>0433Л00000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</si>
  <si>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</si>
  <si>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0433КL4970</t>
  </si>
  <si>
    <t>Содействие трудоустройству и временной занятости молодежи</t>
  </si>
  <si>
    <t>0433Д00000</t>
  </si>
  <si>
    <t>Реализация народных проектов в сфере образования, прошедших отбор в рамках проекта "Народный бюджет"</t>
  </si>
  <si>
    <t>0422СS2020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</si>
  <si>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</si>
  <si>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0422РS2000</t>
  </si>
  <si>
    <t>Развитие системы оценки качества общего образования</t>
  </si>
  <si>
    <t>0422К00000</t>
  </si>
  <si>
    <t>Проведение текущих ремонтов в общеобразовательных организациях</t>
  </si>
  <si>
    <t>0422Ж00000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</si>
  <si>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</si>
  <si>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0422ГS2010</t>
  </si>
  <si>
    <t>Предоставление доступа к сети Интернет</t>
  </si>
  <si>
    <t>0422В00000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</si>
  <si>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</si>
  <si>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0422Б73020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</si>
  <si>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</si>
  <si>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0422А73010</t>
  </si>
  <si>
    <t>Оказание муниципальных услуг (выполнение работ) общеобразовательными учреждениями</t>
  </si>
  <si>
    <t>0422А00000</t>
  </si>
  <si>
    <t>0411ПS2020</t>
  </si>
  <si>
    <t>0411М00000</t>
  </si>
  <si>
    <t>Проведение текущих ремонтов в дошкольных образовательных организациях</t>
  </si>
  <si>
    <t>0411Д00000</t>
  </si>
  <si>
    <t>0411В73020</t>
  </si>
  <si>
    <t>0411А73010</t>
  </si>
  <si>
    <t>0411А00000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</si>
  <si>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</si>
  <si>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0333АS2410</t>
  </si>
  <si>
    <t>Межбюджетные трансферты на содержание объектов муниципальной собственности</t>
  </si>
  <si>
    <t>0322К64586</t>
  </si>
  <si>
    <t>Содержание объектов муниципальной собственности</t>
  </si>
  <si>
    <t>0322К00000</t>
  </si>
  <si>
    <t>Реализация народных проектов в сфере БЛАГОУСТРОЙСТВА, прошедших отбор в рамках проекта "Народный проект"</t>
  </si>
  <si>
    <t>0322ЕS2480</t>
  </si>
  <si>
    <t>0322В00000</t>
  </si>
  <si>
    <t>0322Б64589</t>
  </si>
  <si>
    <t>Обеспечение мероприятий по расселению непригодного для проживания жилищного фонда</t>
  </si>
  <si>
    <t>031F36748S</t>
  </si>
  <si>
    <t>031F367484</t>
  </si>
  <si>
    <t>031F367483</t>
  </si>
  <si>
    <t>0311М64571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</si>
  <si>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</si>
  <si>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</si>
  <si>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0311Е73030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</si>
  <si>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</si>
  <si>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0311Е00000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</si>
  <si>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</si>
  <si>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0311Д51760</t>
  </si>
  <si>
    <t>Предоставление земельных участков отдельным категориям граждан</t>
  </si>
  <si>
    <t>0311Г00000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</si>
  <si>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</si>
  <si>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0311В00000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</si>
  <si>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</si>
  <si>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0311АS9602</t>
  </si>
  <si>
    <t>Организация межмуниципальных перевозок</t>
  </si>
  <si>
    <t>0211М00000</t>
  </si>
  <si>
    <t>Оборудование и содержание ледовых переправ</t>
  </si>
  <si>
    <t>0211ВS2210</t>
  </si>
  <si>
    <t>0211В00000</t>
  </si>
  <si>
    <t>Капитальный ремонт и ремонт автомобильных дорого общего пользования местного значения</t>
  </si>
  <si>
    <t>0211Б00000</t>
  </si>
  <si>
    <t>0211АS2220</t>
  </si>
  <si>
    <t>0211A00000</t>
  </si>
  <si>
    <t>Реализация народных проектов в сфере ЗАНЯТОСТИ НАСЕЛЕНИЯ, прошедших отбор в рамках проекта "Народный бюджет"</t>
  </si>
  <si>
    <t>0161ВS2540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</si>
  <si>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</si>
  <si>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0151В73060</t>
  </si>
  <si>
    <t>Реализация народных проектов в сфере АГРОПРОМЫШЛЕННОГО комплекса, прошедших отбор в рамках проекта "Народный бюджет"</t>
  </si>
  <si>
    <t>0131ИS2550</t>
  </si>
  <si>
    <t>Реализация народных проектов в сфере ПРЕДПРИНИМАТЕЛЬСТВА, прошедших отбор в рамках проекта "Народный бюджет"</t>
  </si>
  <si>
    <t>0112ЖS2560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</si>
  <si>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</t>
  </si>
  <si>
    <t>0112Б00000</t>
  </si>
  <si>
    <t>Итого за период</t>
  </si>
  <si>
    <t>Кассовый расход</t>
  </si>
  <si>
    <t>Бюджетная роспись (расходы)</t>
  </si>
  <si>
    <t>Наименование целевой статьи</t>
  </si>
  <si>
    <t>Код целевой статьи</t>
  </si>
  <si>
    <t>Расходная часть консолидированного бюджета муниципального района "Княжпогостский"</t>
  </si>
  <si>
    <t>Таблица №2</t>
  </si>
  <si>
    <t>(тыс.руб.)</t>
  </si>
  <si>
    <t>Наименование доходов и расходов</t>
  </si>
  <si>
    <t>ДОХОДЫ, всего</t>
  </si>
  <si>
    <t>в том числе:</t>
  </si>
  <si>
    <t>НАЛОГОВЫЕ И НЕНАЛОГОВЫЕ ДОХОДЫ</t>
  </si>
  <si>
    <t>БЕЗВОЗМЕЗДНЫЕ  ПОСТУПЛЕНИЯ</t>
  </si>
  <si>
    <t>Дотации</t>
  </si>
  <si>
    <t>Субсидии</t>
  </si>
  <si>
    <t>Субвенции</t>
  </si>
  <si>
    <t xml:space="preserve">    в том числе из бюджетов поселений на осуществление переданных полномочий</t>
  </si>
  <si>
    <t>Прочие безвозмездные поступления</t>
  </si>
  <si>
    <t>Возврат остатков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</si>
  <si>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</si>
  <si>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</si>
  <si>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</si>
  <si>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</si>
  <si>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</si>
  <si>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</si>
  <si>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</si>
  <si>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</si>
  <si>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</si>
  <si>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</si>
  <si>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</si>
  <si>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</si>
  <si>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</si>
  <si>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</si>
  <si>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</si>
  <si>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</si>
  <si>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</si>
  <si>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</si>
  <si>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</si>
  <si>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</si>
  <si>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</si>
  <si>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</si>
  <si>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</si>
  <si>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</si>
  <si>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</si>
  <si>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</si>
  <si>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</si>
  <si>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</si>
  <si>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</si>
  <si>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</si>
  <si>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</si>
  <si>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</si>
  <si>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</si>
  <si>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</si>
  <si>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</si>
  <si>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</si>
  <si>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</si>
  <si>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</si>
  <si>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</si>
  <si>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</si>
  <si>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</si>
  <si>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</si>
  <si>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</si>
  <si>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</si>
  <si>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</si>
  <si>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</si>
  <si>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</si>
  <si>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</si>
  <si>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</si>
  <si>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 xml:space="preserve">Охрана окружающей среды </t>
  </si>
  <si>
    <t>0602</t>
  </si>
  <si>
    <t>Сбор, удаление отходов и очистка сточных вод</t>
  </si>
  <si>
    <t>Орана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</si>
  <si>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</si>
  <si>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</si>
  <si>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</si>
  <si>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</si>
  <si>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</si>
  <si>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</si>
  <si>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</si>
  <si>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</si>
  <si>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</si>
  <si>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 и оздоровление детей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</si>
  <si>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</si>
  <si>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</si>
  <si>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</si>
  <si>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</si>
  <si>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</si>
  <si>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</si>
  <si>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</si>
  <si>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 xml:space="preserve">Другие вопросы в области культуры, кинематографии 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</si>
  <si>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</si>
  <si>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</si>
  <si>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</si>
  <si>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</si>
  <si>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</si>
  <si>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</si>
  <si>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0903</t>
  </si>
  <si>
    <t>Медицинская помощь в дневных стационарах всех типов</t>
  </si>
  <si>
    <t>0904</t>
  </si>
  <si>
    <t>Скорая медицинская помощь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</si>
  <si>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</si>
  <si>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</si>
  <si>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</si>
  <si>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</si>
  <si>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</si>
  <si>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</si>
  <si>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</si>
  <si>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</si>
  <si>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</si>
  <si>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</si>
  <si>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</si>
  <si>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</si>
  <si>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</si>
  <si>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</si>
  <si>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</si>
  <si>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</si>
  <si>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</si>
  <si>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</si>
  <si>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</si>
  <si>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</si>
  <si>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1200</t>
  </si>
  <si>
    <t>Средства массовой информации</t>
  </si>
  <si>
    <t>1202</t>
  </si>
  <si>
    <t>Периодическая печать и издательства</t>
  </si>
  <si>
    <t>1400</t>
  </si>
  <si>
    <t>Межбюджетные трансферты общего характера бюджетам субъектов Российской Федерации и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</si>
  <si>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</si>
  <si>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</si>
  <si>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</si>
  <si>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</si>
  <si>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</si>
  <si>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</si>
  <si>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РАСХОДЫ, всего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</si>
  <si>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</si>
  <si>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01000000</t>
  </si>
  <si>
    <t>ИСТОЧНИКИ ВНУТРЕННЕГО ФИНАНСИРОВАНИЯ ДЕФИЦИТА БЮДЖЕТА, всего</t>
  </si>
  <si>
    <t>01050000</t>
  </si>
  <si>
    <t>Изменение остатков средств на счетах по учету средств бюджета</t>
  </si>
  <si>
    <t>01060000</t>
  </si>
  <si>
    <t>Иные источники внутреннего финансирования дефицитов бюджетов</t>
  </si>
  <si>
    <t>01060400</t>
  </si>
  <si>
    <t>Исполнение муниципальных гарантий, в валюте Российской Федерации</t>
  </si>
  <si>
    <t>01060500</t>
  </si>
  <si>
    <t>Возврат бюджетных кредитов, предоставленных юридическим лицам из бюджетов муниципальных образований в валюте Российской Федерации</t>
  </si>
  <si>
    <t>Справочно:</t>
  </si>
  <si>
    <t>Муниципальные служащие и работники бюджетных учреждений</t>
  </si>
  <si>
    <t>Сведения об исполнении консолидированного бюджета муниципального района  "Княжпогостский" за 1 квартал  2020 года</t>
  </si>
  <si>
    <t>Приложение №1</t>
  </si>
  <si>
    <t>План на 2020 год</t>
  </si>
  <si>
    <t xml:space="preserve">Исполнено на 01.04.2020 г. </t>
  </si>
  <si>
    <t>Численность муниципальных служащих и работников бюджетных учреждений муниципального района "Княжпогостский", затраты на их денежное содержание за 1 квартал 2020 года</t>
  </si>
  <si>
    <t>Таблица №3</t>
  </si>
  <si>
    <t>Численность работников органов местного самоуправления и муниципальных учреждений по состоянию на 01.04.2020</t>
  </si>
  <si>
    <t>ФОТ на денежное содержание за  1 квартал 2020 года  (тыс.руб.)</t>
  </si>
  <si>
    <t>к постановлению администрации муниципального района "Княжпогостский"                                                                                          от  21 апреля 2020года №355</t>
  </si>
  <si>
    <t>на 1 квартал 2020 года</t>
  </si>
  <si>
    <t>Приложение №1                                                                                                 к постановлению админитсрации муниципального района "Княжпогостский"                                       от 21 апреля 2020г. №355</t>
  </si>
  <si>
    <t>за 1 квартал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</si>
</sst>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9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2" borderId="9">
      <alignment horizontal="center" vertical="top" shrinkToFit="1"/>
    </xf>
    <xf numFmtId="0" fontId="3" fillId="2" borderId="10">
      <alignment horizontal="left" vertical="top" wrapText="1"/>
    </xf>
    <xf numFmtId="4" fontId="3" fillId="2" borderId="10">
      <alignment horizontal="right" vertical="top" shrinkToFit="1"/>
    </xf>
    <xf numFmtId="4" fontId="3" fillId="2" borderId="11">
      <alignment horizontal="right" vertical="top" shrinkToFit="1"/>
    </xf>
    <xf numFmtId="49" fontId="4" fillId="0" borderId="9">
      <alignment horizontal="center" vertical="top" shrinkToFit="1"/>
    </xf>
    <xf numFmtId="0" fontId="2" fillId="0" borderId="10">
      <alignment horizontal="left" vertical="top" wrapText="1"/>
    </xf>
    <xf numFmtId="4" fontId="2" fillId="0" borderId="10">
      <alignment horizontal="right" vertical="top" shrinkToFit="1"/>
    </xf>
    <xf numFmtId="4" fontId="5" fillId="0" borderId="11">
      <alignment horizontal="right" vertical="top" shrinkToFit="1"/>
    </xf>
    <xf numFmtId="0" fontId="2" fillId="0" borderId="12"/>
    <xf numFmtId="0" fontId="2" fillId="0" borderId="13"/>
    <xf numFmtId="0" fontId="6" fillId="3" borderId="15"/>
    <xf numFmtId="0" fontId="6" fillId="3" borderId="16"/>
    <xf numFmtId="4" fontId="6" fillId="3" borderId="16">
      <alignment horizontal="right" shrinkToFit="1"/>
    </xf>
    <xf numFmtId="4" fontId="6" fillId="3" borderId="17">
      <alignment horizontal="right" shrinkToFit="1"/>
    </xf>
    <xf numFmtId="0" fontId="2" fillId="0" borderId="18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2" fillId="0" borderId="14"/>
    <xf numFmtId="49" fontId="3" fillId="0" borderId="21">
      <alignment horizontal="center" vertical="center" wrapText="1"/>
    </xf>
    <xf numFmtId="0" fontId="13" fillId="0" borderId="1"/>
  </cellStyleXfs>
  <cellXfs count="118">
    <xf numFmtId="0" fontId="0" fillId="0" borderId="0" xfId="0"/>
    <xf numFmtId="0" fontId="8" fillId="0" borderId="0" xfId="0" applyFont="1" applyFill="1" applyProtection="1">
      <protection locked="0"/>
    </xf>
    <xf numFmtId="0" fontId="8" fillId="0" borderId="0" xfId="0" applyFont="1" applyFill="1" applyAlignment="1" applyProtection="1">
      <alignment horizontal="right" vertical="top" wrapText="1"/>
      <protection locked="0"/>
    </xf>
    <xf numFmtId="0" fontId="8" fillId="0" borderId="0" xfId="0" applyFont="1" applyFill="1" applyAlignment="1">
      <alignment horizontal="center" vertical="top"/>
    </xf>
    <xf numFmtId="0" fontId="9" fillId="0" borderId="0" xfId="0" applyFont="1" applyFill="1"/>
    <xf numFmtId="0" fontId="10" fillId="0" borderId="22" xfId="0" applyFont="1" applyFill="1" applyBorder="1" applyProtection="1"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49" fontId="11" fillId="0" borderId="19" xfId="0" applyNumberFormat="1" applyFont="1" applyFill="1" applyBorder="1" applyAlignment="1" applyProtection="1">
      <alignment horizontal="left" vertical="center"/>
      <protection locked="0"/>
    </xf>
    <xf numFmtId="165" fontId="10" fillId="0" borderId="19" xfId="0" applyNumberFormat="1" applyFont="1" applyFill="1" applyBorder="1" applyAlignment="1" applyProtection="1">
      <alignment vertical="center"/>
      <protection locked="0"/>
    </xf>
    <xf numFmtId="165" fontId="11" fillId="0" borderId="19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/>
    <xf numFmtId="49" fontId="10" fillId="0" borderId="19" xfId="0" applyNumberFormat="1" applyFont="1" applyFill="1" applyBorder="1" applyAlignment="1" applyProtection="1">
      <alignment horizontal="left" vertical="top"/>
      <protection locked="0"/>
    </xf>
    <xf numFmtId="165" fontId="10" fillId="0" borderId="19" xfId="0" applyNumberFormat="1" applyFont="1" applyFill="1" applyBorder="1" applyAlignment="1">
      <alignment vertical="center"/>
    </xf>
    <xf numFmtId="49" fontId="11" fillId="0" borderId="19" xfId="0" applyNumberFormat="1" applyFont="1" applyFill="1" applyBorder="1" applyAlignment="1">
      <alignment horizontal="right"/>
    </xf>
    <xf numFmtId="0" fontId="11" fillId="0" borderId="19" xfId="0" applyFont="1" applyFill="1" applyBorder="1"/>
    <xf numFmtId="165" fontId="11" fillId="0" borderId="19" xfId="0" applyNumberFormat="1" applyFont="1" applyFill="1" applyBorder="1" applyAlignment="1">
      <alignment vertical="center"/>
    </xf>
    <xf numFmtId="49" fontId="10" fillId="0" borderId="19" xfId="0" applyNumberFormat="1" applyFont="1" applyFill="1" applyBorder="1" applyAlignment="1">
      <alignment horizontal="right"/>
    </xf>
    <xf numFmtId="0" fontId="10" fillId="0" borderId="19" xfId="0" applyFont="1" applyFill="1" applyBorder="1" applyAlignment="1">
      <alignment wrapText="1"/>
    </xf>
    <xf numFmtId="49" fontId="10" fillId="0" borderId="19" xfId="0" applyNumberFormat="1" applyFont="1" applyFill="1" applyBorder="1" applyAlignment="1">
      <alignment horizontal="right" vertical="center"/>
    </xf>
    <xf numFmtId="0" fontId="10" fillId="0" borderId="19" xfId="33" applyNumberFormat="1" applyFont="1" applyFill="1" applyBorder="1" applyAlignment="1" applyProtection="1">
      <alignment vertical="center" wrapText="1"/>
      <protection hidden="1"/>
    </xf>
    <xf numFmtId="165" fontId="10" fillId="0" borderId="19" xfId="33" applyNumberFormat="1" applyFont="1" applyFill="1" applyBorder="1" applyAlignment="1" applyProtection="1">
      <alignment vertical="center" wrapText="1"/>
      <protection hidden="1"/>
    </xf>
    <xf numFmtId="0" fontId="9" fillId="0" borderId="0" xfId="0" applyFont="1" applyFill="1" applyAlignment="1">
      <alignment vertical="center"/>
    </xf>
    <xf numFmtId="0" fontId="10" fillId="0" borderId="19" xfId="33" applyNumberFormat="1" applyFont="1" applyFill="1" applyBorder="1" applyAlignment="1" applyProtection="1">
      <alignment horizontal="left" wrapText="1"/>
      <protection hidden="1"/>
    </xf>
    <xf numFmtId="0" fontId="11" fillId="0" borderId="19" xfId="33" applyNumberFormat="1" applyFont="1" applyFill="1" applyBorder="1" applyAlignment="1" applyProtection="1">
      <alignment horizontal="left" wrapText="1"/>
      <protection hidden="1"/>
    </xf>
    <xf numFmtId="165" fontId="11" fillId="0" borderId="19" xfId="33" applyNumberFormat="1" applyFont="1" applyFill="1" applyBorder="1" applyAlignment="1" applyProtection="1">
      <alignment vertical="center" wrapText="1"/>
      <protection hidden="1"/>
    </xf>
    <xf numFmtId="0" fontId="9" fillId="0" borderId="1" xfId="0" applyFont="1" applyFill="1" applyBorder="1"/>
    <xf numFmtId="0" fontId="10" fillId="0" borderId="19" xfId="0" applyFont="1" applyFill="1" applyBorder="1"/>
    <xf numFmtId="49" fontId="10" fillId="0" borderId="19" xfId="0" applyNumberFormat="1" applyFont="1" applyFill="1" applyBorder="1" applyAlignment="1">
      <alignment horizontal="right" wrapText="1"/>
    </xf>
    <xf numFmtId="49" fontId="10" fillId="0" borderId="19" xfId="0" applyNumberFormat="1" applyFont="1" applyFill="1" applyBorder="1" applyAlignment="1">
      <alignment horizontal="left" vertical="center" wrapText="1"/>
    </xf>
    <xf numFmtId="165" fontId="10" fillId="0" borderId="19" xfId="0" applyNumberFormat="1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top" wrapText="1"/>
    </xf>
    <xf numFmtId="0" fontId="11" fillId="0" borderId="19" xfId="0" applyFont="1" applyFill="1" applyBorder="1" applyAlignment="1">
      <alignment wrapText="1"/>
    </xf>
    <xf numFmtId="0" fontId="10" fillId="0" borderId="19" xfId="0" applyFont="1" applyFill="1" applyBorder="1" applyAlignment="1"/>
    <xf numFmtId="0" fontId="11" fillId="0" borderId="19" xfId="0" applyFont="1" applyFill="1" applyBorder="1" applyAlignment="1">
      <alignment horizontal="left" wrapText="1"/>
    </xf>
    <xf numFmtId="0" fontId="11" fillId="0" borderId="19" xfId="0" applyFont="1" applyFill="1" applyBorder="1" applyAlignment="1"/>
    <xf numFmtId="0" fontId="11" fillId="0" borderId="19" xfId="0" applyNumberFormat="1" applyFont="1" applyFill="1" applyBorder="1" applyAlignment="1" applyProtection="1">
      <alignment horizontal="left" vertical="top" wrapText="1"/>
    </xf>
    <xf numFmtId="0" fontId="10" fillId="0" borderId="19" xfId="0" applyFont="1" applyFill="1" applyBorder="1" applyAlignment="1">
      <alignment vertical="top" wrapText="1"/>
    </xf>
    <xf numFmtId="0" fontId="10" fillId="0" borderId="19" xfId="0" applyFont="1" applyFill="1" applyBorder="1" applyAlignment="1">
      <alignment horizontal="left" vertical="top" wrapText="1"/>
    </xf>
    <xf numFmtId="0" fontId="10" fillId="0" borderId="0" xfId="0" applyFont="1" applyFill="1"/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/>
    </xf>
    <xf numFmtId="3" fontId="1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>
      <alignment horizontal="center"/>
    </xf>
    <xf numFmtId="3" fontId="10" fillId="0" borderId="19" xfId="0" applyNumberFormat="1" applyFont="1" applyFill="1" applyBorder="1" applyAlignment="1">
      <alignment horizontal="center" vertical="center"/>
    </xf>
    <xf numFmtId="165" fontId="10" fillId="0" borderId="19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horizontal="left" vertical="top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3" fontId="10" fillId="0" borderId="1" xfId="0" applyNumberFormat="1" applyFont="1" applyFill="1" applyBorder="1" applyAlignment="1" applyProtection="1">
      <alignment horizontal="left"/>
    </xf>
    <xf numFmtId="0" fontId="15" fillId="0" borderId="19" xfId="20" applyNumberFormat="1" applyFont="1" applyFill="1" applyBorder="1" applyProtection="1"/>
    <xf numFmtId="0" fontId="15" fillId="0" borderId="19" xfId="21" applyNumberFormat="1" applyFont="1" applyFill="1" applyBorder="1" applyProtection="1"/>
    <xf numFmtId="4" fontId="15" fillId="0" borderId="19" xfId="22" applyNumberFormat="1" applyFont="1" applyFill="1" applyBorder="1" applyProtection="1">
      <alignment horizontal="right" shrinkToFit="1"/>
    </xf>
    <xf numFmtId="4" fontId="15" fillId="0" borderId="19" xfId="23" applyNumberFormat="1" applyFont="1" applyFill="1" applyBorder="1" applyProtection="1">
      <alignment horizontal="right" shrinkToFit="1"/>
    </xf>
    <xf numFmtId="164" fontId="11" fillId="0" borderId="19" xfId="0" applyNumberFormat="1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Alignment="1" applyProtection="1">
      <alignment horizont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5" fillId="0" borderId="1" xfId="1" applyNumberFormat="1" applyFont="1" applyFill="1" applyAlignment="1" applyProtection="1">
      <alignment horizontal="center" vertical="top" wrapText="1"/>
    </xf>
    <xf numFmtId="0" fontId="14" fillId="0" borderId="1" xfId="2" applyNumberFormat="1" applyFont="1" applyFill="1" applyProtection="1">
      <alignment horizontal="right" vertical="top" wrapText="1"/>
    </xf>
    <xf numFmtId="0" fontId="14" fillId="0" borderId="1" xfId="2" applyFont="1" applyFill="1">
      <alignment horizontal="right" vertical="top" wrapText="1"/>
    </xf>
    <xf numFmtId="49" fontId="15" fillId="0" borderId="19" xfId="3" applyNumberFormat="1" applyFont="1" applyFill="1" applyBorder="1" applyProtection="1">
      <alignment horizontal="center" vertical="center" wrapText="1"/>
    </xf>
    <xf numFmtId="49" fontId="15" fillId="0" borderId="19" xfId="4" applyNumberFormat="1" applyFont="1" applyFill="1" applyBorder="1" applyProtection="1">
      <alignment horizontal="center" vertical="center" wrapText="1"/>
    </xf>
    <xf numFmtId="49" fontId="15" fillId="0" borderId="19" xfId="4" applyNumberFormat="1" applyFont="1" applyFill="1" applyBorder="1" applyProtection="1">
      <alignment horizontal="center" vertical="center" wrapText="1"/>
    </xf>
    <xf numFmtId="49" fontId="15" fillId="0" borderId="19" xfId="5" applyNumberFormat="1" applyFont="1" applyFill="1" applyBorder="1" applyProtection="1">
      <alignment horizontal="center" vertical="center" wrapText="1"/>
    </xf>
    <xf numFmtId="49" fontId="15" fillId="0" borderId="19" xfId="3" applyFont="1" applyFill="1" applyBorder="1">
      <alignment horizontal="center" vertical="center" wrapText="1"/>
    </xf>
    <xf numFmtId="49" fontId="15" fillId="0" borderId="19" xfId="6" applyNumberFormat="1" applyFont="1" applyFill="1" applyBorder="1" applyProtection="1">
      <alignment horizontal="center" vertical="center" wrapText="1"/>
    </xf>
    <xf numFmtId="49" fontId="15" fillId="0" borderId="19" xfId="5" applyFont="1" applyFill="1" applyBorder="1">
      <alignment horizontal="center" vertical="center" wrapText="1"/>
    </xf>
    <xf numFmtId="49" fontId="15" fillId="0" borderId="19" xfId="7" applyNumberFormat="1" applyFont="1" applyFill="1" applyBorder="1" applyProtection="1">
      <alignment horizontal="center" vertical="center" wrapText="1"/>
    </xf>
    <xf numFmtId="49" fontId="15" fillId="0" borderId="19" xfId="8" applyNumberFormat="1" applyFont="1" applyFill="1" applyBorder="1" applyProtection="1">
      <alignment horizontal="center" vertical="center" wrapText="1"/>
    </xf>
    <xf numFmtId="49" fontId="15" fillId="0" borderId="19" xfId="9" applyNumberFormat="1" applyFont="1" applyFill="1" applyBorder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/>
      <protection locked="0"/>
    </xf>
    <xf numFmtId="49" fontId="15" fillId="0" borderId="19" xfId="10" applyNumberFormat="1" applyFont="1" applyFill="1" applyBorder="1" applyProtection="1">
      <alignment horizontal="center" vertical="top" shrinkToFit="1"/>
    </xf>
    <xf numFmtId="0" fontId="15" fillId="0" borderId="19" xfId="11" applyNumberFormat="1" applyFont="1" applyFill="1" applyBorder="1" applyProtection="1">
      <alignment horizontal="left" vertical="top" wrapText="1"/>
    </xf>
    <xf numFmtId="4" fontId="15" fillId="0" borderId="19" xfId="12" applyNumberFormat="1" applyFont="1" applyFill="1" applyBorder="1" applyProtection="1">
      <alignment horizontal="right" vertical="top" shrinkToFit="1"/>
    </xf>
    <xf numFmtId="4" fontId="15" fillId="0" borderId="19" xfId="13" applyNumberFormat="1" applyFont="1" applyFill="1" applyBorder="1" applyProtection="1">
      <alignment horizontal="right" vertical="top" shrinkToFit="1"/>
    </xf>
    <xf numFmtId="49" fontId="14" fillId="0" borderId="19" xfId="14" applyNumberFormat="1" applyFont="1" applyFill="1" applyBorder="1" applyProtection="1">
      <alignment horizontal="center" vertical="top" shrinkToFit="1"/>
    </xf>
    <xf numFmtId="0" fontId="14" fillId="0" borderId="19" xfId="15" quotePrefix="1" applyNumberFormat="1" applyFont="1" applyFill="1" applyBorder="1" applyProtection="1">
      <alignment horizontal="left" vertical="top" wrapText="1"/>
    </xf>
    <xf numFmtId="4" fontId="14" fillId="0" borderId="19" xfId="16" applyNumberFormat="1" applyFont="1" applyFill="1" applyBorder="1" applyProtection="1">
      <alignment horizontal="right" vertical="top" shrinkToFit="1"/>
    </xf>
    <xf numFmtId="4" fontId="14" fillId="0" borderId="19" xfId="17" applyNumberFormat="1" applyFont="1" applyFill="1" applyBorder="1" applyProtection="1">
      <alignment horizontal="right" vertical="top" shrinkToFit="1"/>
    </xf>
    <xf numFmtId="49" fontId="14" fillId="0" borderId="19" xfId="10" applyNumberFormat="1" applyFont="1" applyFill="1" applyBorder="1" applyProtection="1">
      <alignment horizontal="center" vertical="top" shrinkToFit="1"/>
    </xf>
    <xf numFmtId="0" fontId="14" fillId="0" borderId="19" xfId="11" quotePrefix="1" applyNumberFormat="1" applyFont="1" applyFill="1" applyBorder="1" applyProtection="1">
      <alignment horizontal="left" vertical="top" wrapText="1"/>
    </xf>
    <xf numFmtId="4" fontId="14" fillId="0" borderId="19" xfId="12" applyNumberFormat="1" applyFont="1" applyFill="1" applyBorder="1" applyProtection="1">
      <alignment horizontal="right" vertical="top" shrinkToFit="1"/>
    </xf>
    <xf numFmtId="4" fontId="14" fillId="0" borderId="20" xfId="13" applyNumberFormat="1" applyFont="1" applyFill="1" applyBorder="1" applyProtection="1">
      <alignment horizontal="right" vertical="top" shrinkToFit="1"/>
    </xf>
    <xf numFmtId="164" fontId="10" fillId="0" borderId="19" xfId="0" applyNumberFormat="1" applyFont="1" applyFill="1" applyBorder="1" applyProtection="1">
      <protection locked="0"/>
    </xf>
    <xf numFmtId="4" fontId="14" fillId="0" borderId="20" xfId="17" applyNumberFormat="1" applyFont="1" applyFill="1" applyBorder="1" applyProtection="1">
      <alignment horizontal="right" vertical="top" shrinkToFit="1"/>
    </xf>
    <xf numFmtId="49" fontId="14" fillId="0" borderId="19" xfId="18" applyNumberFormat="1" applyFont="1" applyFill="1" applyBorder="1" applyAlignment="1" applyProtection="1">
      <alignment horizontal="center"/>
    </xf>
    <xf numFmtId="0" fontId="14" fillId="0" borderId="19" xfId="19" applyNumberFormat="1" applyFont="1" applyFill="1" applyBorder="1" applyAlignment="1" applyProtection="1">
      <alignment wrapText="1"/>
    </xf>
    <xf numFmtId="4" fontId="14" fillId="0" borderId="19" xfId="19" applyNumberFormat="1" applyFont="1" applyFill="1" applyBorder="1" applyProtection="1"/>
    <xf numFmtId="4" fontId="14" fillId="0" borderId="20" xfId="19" applyNumberFormat="1" applyFont="1" applyFill="1" applyBorder="1" applyProtection="1"/>
    <xf numFmtId="0" fontId="14" fillId="0" borderId="1" xfId="24" applyNumberFormat="1" applyFont="1" applyFill="1" applyBorder="1" applyProtection="1"/>
    <xf numFmtId="0" fontId="10" fillId="0" borderId="1" xfId="0" applyFont="1" applyFill="1" applyBorder="1" applyProtection="1">
      <protection locked="0"/>
    </xf>
    <xf numFmtId="0" fontId="14" fillId="0" borderId="1" xfId="25" applyNumberFormat="1" applyFont="1" applyFill="1" applyProtection="1">
      <alignment horizontal="left" vertical="top" wrapText="1"/>
    </xf>
    <xf numFmtId="0" fontId="14" fillId="0" borderId="1" xfId="25" applyFont="1" applyFill="1">
      <alignment horizontal="left" vertical="top" wrapText="1"/>
    </xf>
    <xf numFmtId="0" fontId="14" fillId="0" borderId="22" xfId="2" applyNumberFormat="1" applyFont="1" applyFill="1" applyBorder="1" applyProtection="1">
      <alignment horizontal="right" vertical="top" wrapText="1"/>
    </xf>
    <xf numFmtId="49" fontId="15" fillId="0" borderId="19" xfId="5" applyNumberFormat="1" applyFont="1" applyFill="1" applyBorder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wrapText="1"/>
      <protection locked="0"/>
    </xf>
    <xf numFmtId="49" fontId="15" fillId="0" borderId="19" xfId="32" applyNumberFormat="1" applyFont="1" applyFill="1" applyBorder="1" applyProtection="1">
      <alignment horizontal="center" vertical="center" wrapText="1"/>
    </xf>
    <xf numFmtId="0" fontId="10" fillId="0" borderId="19" xfId="0" applyFont="1" applyFill="1" applyBorder="1" applyProtection="1">
      <protection locked="0"/>
    </xf>
    <xf numFmtId="4" fontId="14" fillId="0" borderId="19" xfId="13" applyNumberFormat="1" applyFont="1" applyFill="1" applyBorder="1" applyProtection="1">
      <alignment horizontal="right" vertical="top" shrinkToFit="1"/>
    </xf>
    <xf numFmtId="0" fontId="14" fillId="0" borderId="19" xfId="18" applyNumberFormat="1" applyFont="1" applyFill="1" applyBorder="1" applyProtection="1"/>
    <xf numFmtId="0" fontId="14" fillId="0" borderId="19" xfId="19" applyNumberFormat="1" applyFont="1" applyFill="1" applyBorder="1" applyProtection="1"/>
    <xf numFmtId="0" fontId="14" fillId="0" borderId="19" xfId="31" applyNumberFormat="1" applyFont="1" applyFill="1" applyBorder="1" applyProtection="1"/>
    <xf numFmtId="0" fontId="10" fillId="0" borderId="0" xfId="0" applyFont="1" applyFill="1" applyAlignment="1" applyProtection="1">
      <alignment vertical="top" wrapText="1"/>
      <protection locked="0"/>
    </xf>
    <xf numFmtId="0" fontId="10" fillId="0" borderId="0" xfId="0" applyFont="1" applyFill="1" applyAlignment="1" applyProtection="1">
      <alignment horizontal="center" vertical="top" wrapText="1"/>
      <protection locked="0"/>
    </xf>
    <xf numFmtId="0" fontId="10" fillId="0" borderId="0" xfId="0" applyFont="1" applyFill="1" applyAlignment="1" applyProtection="1">
      <alignment horizontal="right" vertical="top" wrapText="1"/>
      <protection locked="0"/>
    </xf>
    <xf numFmtId="0" fontId="10" fillId="0" borderId="22" xfId="0" applyFont="1" applyFill="1" applyBorder="1" applyAlignment="1">
      <alignment horizontal="right" vertical="center" wrapText="1"/>
    </xf>
    <xf numFmtId="0" fontId="10" fillId="0" borderId="22" xfId="0" applyFont="1" applyFill="1" applyBorder="1" applyAlignment="1">
      <alignment horizontal="center" vertical="center"/>
    </xf>
    <xf numFmtId="165" fontId="11" fillId="0" borderId="19" xfId="0" applyNumberFormat="1" applyFont="1" applyFill="1" applyBorder="1" applyAlignment="1" applyProtection="1">
      <alignment horizontal="left" vertical="center" wrapText="1"/>
      <protection locked="0"/>
    </xf>
    <xf numFmtId="165" fontId="11" fillId="0" borderId="19" xfId="0" applyNumberFormat="1" applyFont="1" applyFill="1" applyBorder="1" applyAlignment="1" applyProtection="1">
      <alignment vertical="center" wrapText="1"/>
      <protection locked="0"/>
    </xf>
    <xf numFmtId="165" fontId="10" fillId="0" borderId="19" xfId="0" applyNumberFormat="1" applyFont="1" applyFill="1" applyBorder="1" applyAlignment="1" applyProtection="1">
      <alignment horizontal="left" vertical="center" wrapText="1"/>
      <protection locked="0"/>
    </xf>
    <xf numFmtId="165" fontId="10" fillId="0" borderId="19" xfId="0" applyNumberFormat="1" applyFont="1" applyFill="1" applyBorder="1" applyAlignment="1" applyProtection="1">
      <alignment vertical="center" wrapText="1"/>
      <protection locked="0"/>
    </xf>
    <xf numFmtId="165" fontId="10" fillId="0" borderId="19" xfId="0" applyNumberFormat="1" applyFont="1" applyFill="1" applyBorder="1" applyAlignment="1">
      <alignment vertical="top" wrapText="1"/>
    </xf>
    <xf numFmtId="165" fontId="11" fillId="0" borderId="19" xfId="0" applyNumberFormat="1" applyFont="1" applyFill="1" applyBorder="1" applyAlignment="1" applyProtection="1">
      <alignment vertical="center"/>
    </xf>
    <xf numFmtId="165" fontId="10" fillId="0" borderId="19" xfId="0" applyNumberFormat="1" applyFont="1" applyFill="1" applyBorder="1" applyAlignment="1" applyProtection="1">
      <alignment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</cellXfs>
  <cellStyles count="34">
    <cellStyle name="br" xfId="28"/>
    <cellStyle name="col" xfId="27"/>
    <cellStyle name="ex58" xfId="22"/>
    <cellStyle name="ex59" xfId="23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st57" xfId="2"/>
    <cellStyle name="style0" xfId="29"/>
    <cellStyle name="td" xfId="30"/>
    <cellStyle name="tr" xfId="26"/>
    <cellStyle name="xl_bot_header" xfId="8"/>
    <cellStyle name="xl_bot_left_header" xfId="7"/>
    <cellStyle name="xl_bot_right_header" xfId="9"/>
    <cellStyle name="xl_center_header" xfId="6"/>
    <cellStyle name="xl_footer" xfId="25"/>
    <cellStyle name="xl_header" xfId="1"/>
    <cellStyle name="xl_right_header" xfId="32"/>
    <cellStyle name="xl_top_header" xfId="4"/>
    <cellStyle name="xl_top_left_header" xfId="3"/>
    <cellStyle name="xl_top_right_header" xfId="5"/>
    <cellStyle name="xl_total_bot" xfId="24"/>
    <cellStyle name="xl_total_center" xfId="21"/>
    <cellStyle name="xl_total_left" xfId="20"/>
    <cellStyle name="xl_total_top" xfId="19"/>
    <cellStyle name="xl_total_top_left" xfId="18"/>
    <cellStyle name="xl_total_top_right" xfId="31"/>
    <cellStyle name="Обычный" xfId="0" builtinId="0"/>
    <cellStyle name="Обычный_Tmp4" xfId="3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1"/>
  <sheetViews>
    <sheetView showGridLines="0" workbookViewId="0">
      <pane ySplit="8" topLeftCell="A9" activePane="bottomLeft" state="frozen"/>
      <selection pane="bottomLeft" activeCell="B49" sqref="B49"/>
    </sheetView>
  </sheetViews>
  <sheetFormatPr defaultRowHeight="12.75" x14ac:dyDescent="0.2"/>
  <cols>
    <col min="1" max="1" width="26.140625" style="54" customWidth="1"/>
    <col min="2" max="2" width="45.28515625" style="54" customWidth="1"/>
    <col min="3" max="4" width="17.7109375" style="54" customWidth="1"/>
    <col min="5" max="5" width="12.42578125" style="54" customWidth="1"/>
    <col min="6" max="16384" width="9.140625" style="54"/>
  </cols>
  <sheetData>
    <row r="1" spans="1:5" ht="71.25" customHeight="1" x14ac:dyDescent="0.2">
      <c r="D1" s="55" t="s">
        <v>896</v>
      </c>
      <c r="E1" s="55"/>
    </row>
    <row r="2" spans="1:5" ht="19.5" customHeight="1" x14ac:dyDescent="0.2">
      <c r="D2" s="56" t="s">
        <v>327</v>
      </c>
      <c r="E2" s="56"/>
    </row>
    <row r="3" spans="1:5" ht="15.2" customHeight="1" x14ac:dyDescent="0.2">
      <c r="A3" s="57" t="s">
        <v>326</v>
      </c>
      <c r="B3" s="57"/>
      <c r="C3" s="57"/>
      <c r="D3" s="57"/>
      <c r="E3" s="57"/>
    </row>
    <row r="4" spans="1:5" ht="15.2" customHeight="1" x14ac:dyDescent="0.2">
      <c r="A4" s="57" t="s">
        <v>897</v>
      </c>
      <c r="B4" s="57"/>
      <c r="C4" s="57"/>
      <c r="D4" s="57"/>
      <c r="E4" s="57"/>
    </row>
    <row r="5" spans="1:5" ht="15.2" customHeight="1" x14ac:dyDescent="0.2">
      <c r="A5" s="58" t="s">
        <v>0</v>
      </c>
      <c r="B5" s="59"/>
      <c r="C5" s="59"/>
      <c r="D5" s="59"/>
    </row>
    <row r="6" spans="1:5" ht="15.2" customHeight="1" x14ac:dyDescent="0.2">
      <c r="A6" s="60" t="s">
        <v>1</v>
      </c>
      <c r="B6" s="61" t="s">
        <v>2</v>
      </c>
      <c r="C6" s="62" t="s">
        <v>3</v>
      </c>
      <c r="D6" s="63" t="s">
        <v>4</v>
      </c>
      <c r="E6" s="63" t="s">
        <v>325</v>
      </c>
    </row>
    <row r="7" spans="1:5" x14ac:dyDescent="0.2">
      <c r="A7" s="64"/>
      <c r="B7" s="61"/>
      <c r="C7" s="65" t="s">
        <v>5</v>
      </c>
      <c r="D7" s="66"/>
      <c r="E7" s="66"/>
    </row>
    <row r="8" spans="1:5" x14ac:dyDescent="0.2">
      <c r="A8" s="67" t="s">
        <v>6</v>
      </c>
      <c r="B8" s="68" t="s">
        <v>7</v>
      </c>
      <c r="C8" s="68" t="s">
        <v>8</v>
      </c>
      <c r="D8" s="69" t="s">
        <v>9</v>
      </c>
      <c r="E8" s="70">
        <v>5</v>
      </c>
    </row>
    <row r="9" spans="1:5" hidden="1" x14ac:dyDescent="0.2">
      <c r="A9" s="71"/>
      <c r="B9" s="72"/>
      <c r="C9" s="73">
        <v>151148269.44</v>
      </c>
      <c r="D9" s="74">
        <v>24740130.77</v>
      </c>
    </row>
    <row r="10" spans="1:5" ht="51" hidden="1" x14ac:dyDescent="0.2">
      <c r="A10" s="75" t="s">
        <v>10</v>
      </c>
      <c r="B10" s="76" t="s">
        <v>11</v>
      </c>
      <c r="C10" s="77">
        <v>1112441.82</v>
      </c>
      <c r="D10" s="78">
        <v>0</v>
      </c>
    </row>
    <row r="11" spans="1:5" ht="25.5" hidden="1" x14ac:dyDescent="0.2">
      <c r="A11" s="75" t="s">
        <v>12</v>
      </c>
      <c r="B11" s="76" t="s">
        <v>13</v>
      </c>
      <c r="C11" s="77">
        <v>109023</v>
      </c>
      <c r="D11" s="78">
        <v>0</v>
      </c>
    </row>
    <row r="12" spans="1:5" ht="25.5" hidden="1" x14ac:dyDescent="0.2">
      <c r="A12" s="75" t="s">
        <v>14</v>
      </c>
      <c r="B12" s="76" t="s">
        <v>15</v>
      </c>
      <c r="C12" s="77">
        <v>34237951.159999996</v>
      </c>
      <c r="D12" s="78">
        <v>0</v>
      </c>
    </row>
    <row r="13" spans="1:5" ht="89.25" hidden="1" x14ac:dyDescent="0.2">
      <c r="A13" s="75" t="s">
        <v>16</v>
      </c>
      <c r="B13" s="76" t="s">
        <v>17</v>
      </c>
      <c r="C13" s="77">
        <v>755000</v>
      </c>
      <c r="D13" s="78">
        <v>0</v>
      </c>
    </row>
    <row r="14" spans="1:5" ht="38.25" hidden="1" x14ac:dyDescent="0.2">
      <c r="A14" s="75" t="s">
        <v>18</v>
      </c>
      <c r="B14" s="76" t="s">
        <v>19</v>
      </c>
      <c r="C14" s="77">
        <v>559243.46</v>
      </c>
      <c r="D14" s="78">
        <v>0</v>
      </c>
    </row>
    <row r="15" spans="1:5" ht="25.5" hidden="1" x14ac:dyDescent="0.2">
      <c r="A15" s="75" t="s">
        <v>20</v>
      </c>
      <c r="B15" s="76" t="s">
        <v>15</v>
      </c>
      <c r="C15" s="77">
        <v>19666100</v>
      </c>
      <c r="D15" s="78">
        <v>539994.77</v>
      </c>
    </row>
    <row r="16" spans="1:5" ht="38.25" hidden="1" x14ac:dyDescent="0.2">
      <c r="A16" s="75" t="s">
        <v>21</v>
      </c>
      <c r="B16" s="76" t="s">
        <v>22</v>
      </c>
      <c r="C16" s="77">
        <v>23218100</v>
      </c>
      <c r="D16" s="78">
        <v>5802000</v>
      </c>
    </row>
    <row r="17" spans="1:5" ht="38.25" hidden="1" x14ac:dyDescent="0.2">
      <c r="A17" s="75" t="s">
        <v>23</v>
      </c>
      <c r="B17" s="76" t="s">
        <v>24</v>
      </c>
      <c r="C17" s="77">
        <v>70789700</v>
      </c>
      <c r="D17" s="78">
        <v>17697426</v>
      </c>
    </row>
    <row r="18" spans="1:5" ht="38.25" hidden="1" x14ac:dyDescent="0.2">
      <c r="A18" s="75" t="s">
        <v>25</v>
      </c>
      <c r="B18" s="76" t="s">
        <v>26</v>
      </c>
      <c r="C18" s="77">
        <v>700710</v>
      </c>
      <c r="D18" s="78">
        <v>700710</v>
      </c>
    </row>
    <row r="19" spans="1:5" x14ac:dyDescent="0.2">
      <c r="A19" s="79" t="s">
        <v>27</v>
      </c>
      <c r="B19" s="80" t="s">
        <v>28</v>
      </c>
      <c r="C19" s="81">
        <v>254099520</v>
      </c>
      <c r="D19" s="82">
        <v>56497412.490000002</v>
      </c>
      <c r="E19" s="83">
        <f>D19/C19*100</f>
        <v>22.234364114501279</v>
      </c>
    </row>
    <row r="20" spans="1:5" ht="76.5" hidden="1" x14ac:dyDescent="0.2">
      <c r="A20" s="75" t="s">
        <v>29</v>
      </c>
      <c r="B20" s="76" t="s">
        <v>30</v>
      </c>
      <c r="C20" s="77">
        <v>252760520</v>
      </c>
      <c r="D20" s="84">
        <v>0</v>
      </c>
      <c r="E20" s="83">
        <f t="shared" ref="E20:E83" si="0">D20/C20*100</f>
        <v>0</v>
      </c>
    </row>
    <row r="21" spans="1:5" ht="114.75" hidden="1" x14ac:dyDescent="0.2">
      <c r="A21" s="75" t="s">
        <v>31</v>
      </c>
      <c r="B21" s="76" t="s">
        <v>32</v>
      </c>
      <c r="C21" s="77">
        <v>0</v>
      </c>
      <c r="D21" s="84">
        <v>55722361.560000002</v>
      </c>
      <c r="E21" s="83" t="e">
        <f t="shared" si="0"/>
        <v>#DIV/0!</v>
      </c>
    </row>
    <row r="22" spans="1:5" ht="89.25" hidden="1" x14ac:dyDescent="0.2">
      <c r="A22" s="75" t="s">
        <v>33</v>
      </c>
      <c r="B22" s="76" t="s">
        <v>34</v>
      </c>
      <c r="C22" s="77">
        <v>0</v>
      </c>
      <c r="D22" s="84">
        <v>11411.72</v>
      </c>
      <c r="E22" s="83" t="e">
        <f t="shared" si="0"/>
        <v>#DIV/0!</v>
      </c>
    </row>
    <row r="23" spans="1:5" ht="102" hidden="1" x14ac:dyDescent="0.2">
      <c r="A23" s="75" t="s">
        <v>35</v>
      </c>
      <c r="B23" s="76" t="s">
        <v>36</v>
      </c>
      <c r="C23" s="77">
        <v>0</v>
      </c>
      <c r="D23" s="84">
        <v>259550.97</v>
      </c>
      <c r="E23" s="83" t="e">
        <f t="shared" si="0"/>
        <v>#DIV/0!</v>
      </c>
    </row>
    <row r="24" spans="1:5" ht="114.75" hidden="1" x14ac:dyDescent="0.2">
      <c r="A24" s="75" t="s">
        <v>37</v>
      </c>
      <c r="B24" s="76" t="s">
        <v>38</v>
      </c>
      <c r="C24" s="77">
        <v>514500</v>
      </c>
      <c r="D24" s="84">
        <v>0</v>
      </c>
      <c r="E24" s="83">
        <f t="shared" si="0"/>
        <v>0</v>
      </c>
    </row>
    <row r="25" spans="1:5" ht="153" hidden="1" x14ac:dyDescent="0.2">
      <c r="A25" s="75" t="s">
        <v>39</v>
      </c>
      <c r="B25" s="76" t="s">
        <v>40</v>
      </c>
      <c r="C25" s="77">
        <v>0</v>
      </c>
      <c r="D25" s="84">
        <v>14424.65</v>
      </c>
      <c r="E25" s="83" t="e">
        <f t="shared" si="0"/>
        <v>#DIV/0!</v>
      </c>
    </row>
    <row r="26" spans="1:5" ht="127.5" hidden="1" x14ac:dyDescent="0.2">
      <c r="A26" s="75" t="s">
        <v>41</v>
      </c>
      <c r="B26" s="76" t="s">
        <v>42</v>
      </c>
      <c r="C26" s="77">
        <v>0</v>
      </c>
      <c r="D26" s="84">
        <v>71.56</v>
      </c>
      <c r="E26" s="83" t="e">
        <f t="shared" si="0"/>
        <v>#DIV/0!</v>
      </c>
    </row>
    <row r="27" spans="1:5" ht="140.25" hidden="1" x14ac:dyDescent="0.2">
      <c r="A27" s="75" t="s">
        <v>43</v>
      </c>
      <c r="B27" s="76" t="s">
        <v>44</v>
      </c>
      <c r="C27" s="77">
        <v>0</v>
      </c>
      <c r="D27" s="84">
        <v>2170.69</v>
      </c>
      <c r="E27" s="83" t="e">
        <f t="shared" si="0"/>
        <v>#DIV/0!</v>
      </c>
    </row>
    <row r="28" spans="1:5" ht="51" hidden="1" x14ac:dyDescent="0.2">
      <c r="A28" s="75" t="s">
        <v>45</v>
      </c>
      <c r="B28" s="76" t="s">
        <v>46</v>
      </c>
      <c r="C28" s="77">
        <v>824500</v>
      </c>
      <c r="D28" s="84">
        <v>0</v>
      </c>
      <c r="E28" s="83">
        <f t="shared" si="0"/>
        <v>0</v>
      </c>
    </row>
    <row r="29" spans="1:5" ht="76.5" hidden="1" x14ac:dyDescent="0.2">
      <c r="A29" s="75" t="s">
        <v>47</v>
      </c>
      <c r="B29" s="76" t="s">
        <v>48</v>
      </c>
      <c r="C29" s="77">
        <v>0</v>
      </c>
      <c r="D29" s="84">
        <v>482801.02</v>
      </c>
      <c r="E29" s="83" t="e">
        <f t="shared" si="0"/>
        <v>#DIV/0!</v>
      </c>
    </row>
    <row r="30" spans="1:5" ht="51" hidden="1" x14ac:dyDescent="0.2">
      <c r="A30" s="75" t="s">
        <v>49</v>
      </c>
      <c r="B30" s="76" t="s">
        <v>50</v>
      </c>
      <c r="C30" s="77">
        <v>0</v>
      </c>
      <c r="D30" s="84">
        <v>-283.82</v>
      </c>
      <c r="E30" s="83" t="e">
        <f t="shared" si="0"/>
        <v>#DIV/0!</v>
      </c>
    </row>
    <row r="31" spans="1:5" ht="76.5" hidden="1" x14ac:dyDescent="0.2">
      <c r="A31" s="75" t="s">
        <v>51</v>
      </c>
      <c r="B31" s="76" t="s">
        <v>52</v>
      </c>
      <c r="C31" s="77">
        <v>0</v>
      </c>
      <c r="D31" s="84">
        <v>4904.1400000000003</v>
      </c>
      <c r="E31" s="83" t="e">
        <f t="shared" si="0"/>
        <v>#DIV/0!</v>
      </c>
    </row>
    <row r="32" spans="1:5" ht="38.25" x14ac:dyDescent="0.2">
      <c r="A32" s="79" t="s">
        <v>53</v>
      </c>
      <c r="B32" s="80" t="s">
        <v>54</v>
      </c>
      <c r="C32" s="81">
        <v>14554662.859999999</v>
      </c>
      <c r="D32" s="82">
        <v>3167497.65</v>
      </c>
      <c r="E32" s="83">
        <f t="shared" si="0"/>
        <v>21.762768952244905</v>
      </c>
    </row>
    <row r="33" spans="1:5" ht="114.75" hidden="1" x14ac:dyDescent="0.2">
      <c r="A33" s="75" t="s">
        <v>55</v>
      </c>
      <c r="B33" s="76" t="s">
        <v>56</v>
      </c>
      <c r="C33" s="77">
        <v>6643657.9299999997</v>
      </c>
      <c r="D33" s="84">
        <v>1437474.88</v>
      </c>
      <c r="E33" s="83">
        <f t="shared" si="0"/>
        <v>21.636798509883544</v>
      </c>
    </row>
    <row r="34" spans="1:5" ht="127.5" hidden="1" x14ac:dyDescent="0.2">
      <c r="A34" s="75" t="s">
        <v>57</v>
      </c>
      <c r="B34" s="76" t="s">
        <v>58</v>
      </c>
      <c r="C34" s="77">
        <v>34353.49</v>
      </c>
      <c r="D34" s="84">
        <v>9370.85</v>
      </c>
      <c r="E34" s="83">
        <f t="shared" si="0"/>
        <v>27.277723456918064</v>
      </c>
    </row>
    <row r="35" spans="1:5" ht="114.75" hidden="1" x14ac:dyDescent="0.2">
      <c r="A35" s="75" t="s">
        <v>59</v>
      </c>
      <c r="B35" s="76" t="s">
        <v>60</v>
      </c>
      <c r="C35" s="77">
        <v>7876651.4400000004</v>
      </c>
      <c r="D35" s="84">
        <v>2017572.48</v>
      </c>
      <c r="E35" s="83">
        <f t="shared" si="0"/>
        <v>25.6145964483608</v>
      </c>
    </row>
    <row r="36" spans="1:5" ht="114.75" hidden="1" x14ac:dyDescent="0.2">
      <c r="A36" s="75" t="s">
        <v>61</v>
      </c>
      <c r="B36" s="76" t="s">
        <v>62</v>
      </c>
      <c r="C36" s="77">
        <v>0</v>
      </c>
      <c r="D36" s="84">
        <v>-296920.56</v>
      </c>
      <c r="E36" s="83" t="e">
        <f t="shared" si="0"/>
        <v>#DIV/0!</v>
      </c>
    </row>
    <row r="37" spans="1:5" ht="25.5" x14ac:dyDescent="0.2">
      <c r="A37" s="79" t="s">
        <v>63</v>
      </c>
      <c r="B37" s="80" t="s">
        <v>64</v>
      </c>
      <c r="C37" s="81">
        <v>8545000</v>
      </c>
      <c r="D37" s="82">
        <v>1564768.99</v>
      </c>
      <c r="E37" s="83">
        <f t="shared" si="0"/>
        <v>18.312100526623755</v>
      </c>
    </row>
    <row r="38" spans="1:5" ht="25.5" hidden="1" x14ac:dyDescent="0.2">
      <c r="A38" s="75" t="s">
        <v>65</v>
      </c>
      <c r="B38" s="76" t="s">
        <v>66</v>
      </c>
      <c r="C38" s="77">
        <v>7290000</v>
      </c>
      <c r="D38" s="84">
        <v>0</v>
      </c>
      <c r="E38" s="83">
        <f t="shared" si="0"/>
        <v>0</v>
      </c>
    </row>
    <row r="39" spans="1:5" ht="63.75" hidden="1" x14ac:dyDescent="0.2">
      <c r="A39" s="75" t="s">
        <v>67</v>
      </c>
      <c r="B39" s="76" t="s">
        <v>68</v>
      </c>
      <c r="C39" s="77">
        <v>0</v>
      </c>
      <c r="D39" s="84">
        <v>1496213.29</v>
      </c>
      <c r="E39" s="83" t="e">
        <f t="shared" si="0"/>
        <v>#DIV/0!</v>
      </c>
    </row>
    <row r="40" spans="1:5" ht="38.25" hidden="1" x14ac:dyDescent="0.2">
      <c r="A40" s="75" t="s">
        <v>69</v>
      </c>
      <c r="B40" s="76" t="s">
        <v>70</v>
      </c>
      <c r="C40" s="77">
        <v>0</v>
      </c>
      <c r="D40" s="84">
        <v>8711.35</v>
      </c>
      <c r="E40" s="83" t="e">
        <f t="shared" si="0"/>
        <v>#DIV/0!</v>
      </c>
    </row>
    <row r="41" spans="1:5" ht="63.75" hidden="1" x14ac:dyDescent="0.2">
      <c r="A41" s="75" t="s">
        <v>71</v>
      </c>
      <c r="B41" s="76" t="s">
        <v>72</v>
      </c>
      <c r="C41" s="77">
        <v>0</v>
      </c>
      <c r="D41" s="84">
        <v>1100.5</v>
      </c>
      <c r="E41" s="83" t="e">
        <f t="shared" si="0"/>
        <v>#DIV/0!</v>
      </c>
    </row>
    <row r="42" spans="1:5" ht="63.75" hidden="1" x14ac:dyDescent="0.2">
      <c r="A42" s="75" t="s">
        <v>73</v>
      </c>
      <c r="B42" s="76" t="s">
        <v>74</v>
      </c>
      <c r="C42" s="77">
        <v>1255000</v>
      </c>
      <c r="D42" s="84">
        <v>0</v>
      </c>
      <c r="E42" s="83">
        <f t="shared" si="0"/>
        <v>0</v>
      </c>
    </row>
    <row r="43" spans="1:5" ht="76.5" hidden="1" x14ac:dyDescent="0.2">
      <c r="A43" s="75" t="s">
        <v>75</v>
      </c>
      <c r="B43" s="76" t="s">
        <v>76</v>
      </c>
      <c r="C43" s="77">
        <v>0</v>
      </c>
      <c r="D43" s="84">
        <v>58743.85</v>
      </c>
      <c r="E43" s="83" t="e">
        <f t="shared" si="0"/>
        <v>#DIV/0!</v>
      </c>
    </row>
    <row r="44" spans="1:5" ht="25.5" x14ac:dyDescent="0.2">
      <c r="A44" s="79" t="s">
        <v>77</v>
      </c>
      <c r="B44" s="80" t="s">
        <v>78</v>
      </c>
      <c r="C44" s="81">
        <v>7475000</v>
      </c>
      <c r="D44" s="82">
        <v>2100725.37</v>
      </c>
      <c r="E44" s="83">
        <f t="shared" si="0"/>
        <v>28.103349431438129</v>
      </c>
    </row>
    <row r="45" spans="1:5" ht="25.5" hidden="1" x14ac:dyDescent="0.2">
      <c r="A45" s="75" t="s">
        <v>79</v>
      </c>
      <c r="B45" s="76" t="s">
        <v>78</v>
      </c>
      <c r="C45" s="77">
        <v>7475000</v>
      </c>
      <c r="D45" s="84">
        <v>0</v>
      </c>
      <c r="E45" s="83">
        <f t="shared" si="0"/>
        <v>0</v>
      </c>
    </row>
    <row r="46" spans="1:5" ht="25.5" hidden="1" x14ac:dyDescent="0.2">
      <c r="A46" s="75" t="s">
        <v>80</v>
      </c>
      <c r="B46" s="76" t="s">
        <v>81</v>
      </c>
      <c r="C46" s="77">
        <v>0</v>
      </c>
      <c r="D46" s="84">
        <v>2095314.94</v>
      </c>
      <c r="E46" s="83" t="e">
        <f t="shared" si="0"/>
        <v>#DIV/0!</v>
      </c>
    </row>
    <row r="47" spans="1:5" ht="51" hidden="1" x14ac:dyDescent="0.2">
      <c r="A47" s="75" t="s">
        <v>82</v>
      </c>
      <c r="B47" s="76" t="s">
        <v>83</v>
      </c>
      <c r="C47" s="77">
        <v>0</v>
      </c>
      <c r="D47" s="84">
        <v>3230.93</v>
      </c>
      <c r="E47" s="83" t="e">
        <f t="shared" si="0"/>
        <v>#DIV/0!</v>
      </c>
    </row>
    <row r="48" spans="1:5" ht="51" hidden="1" x14ac:dyDescent="0.2">
      <c r="A48" s="75" t="s">
        <v>84</v>
      </c>
      <c r="B48" s="76" t="s">
        <v>85</v>
      </c>
      <c r="C48" s="77">
        <v>0</v>
      </c>
      <c r="D48" s="84">
        <v>2179.5</v>
      </c>
      <c r="E48" s="83" t="e">
        <f t="shared" si="0"/>
        <v>#DIV/0!</v>
      </c>
    </row>
    <row r="49" spans="1:5" x14ac:dyDescent="0.2">
      <c r="A49" s="79" t="s">
        <v>86</v>
      </c>
      <c r="B49" s="80" t="s">
        <v>87</v>
      </c>
      <c r="C49" s="81">
        <v>155000</v>
      </c>
      <c r="D49" s="82">
        <v>15753.97</v>
      </c>
      <c r="E49" s="83">
        <f t="shared" si="0"/>
        <v>10.163851612903226</v>
      </c>
    </row>
    <row r="50" spans="1:5" hidden="1" x14ac:dyDescent="0.2">
      <c r="A50" s="75" t="s">
        <v>88</v>
      </c>
      <c r="B50" s="76" t="s">
        <v>87</v>
      </c>
      <c r="C50" s="77">
        <v>155000</v>
      </c>
      <c r="D50" s="84">
        <v>0</v>
      </c>
      <c r="E50" s="83">
        <f t="shared" si="0"/>
        <v>0</v>
      </c>
    </row>
    <row r="51" spans="1:5" hidden="1" x14ac:dyDescent="0.2">
      <c r="A51" s="75" t="s">
        <v>89</v>
      </c>
      <c r="B51" s="76" t="s">
        <v>87</v>
      </c>
      <c r="C51" s="77">
        <v>0</v>
      </c>
      <c r="D51" s="84">
        <v>15738</v>
      </c>
      <c r="E51" s="83" t="e">
        <f t="shared" si="0"/>
        <v>#DIV/0!</v>
      </c>
    </row>
    <row r="52" spans="1:5" ht="38.25" hidden="1" x14ac:dyDescent="0.2">
      <c r="A52" s="75" t="s">
        <v>90</v>
      </c>
      <c r="B52" s="76" t="s">
        <v>91</v>
      </c>
      <c r="C52" s="77">
        <v>0</v>
      </c>
      <c r="D52" s="84">
        <v>15.97</v>
      </c>
      <c r="E52" s="83" t="e">
        <f t="shared" si="0"/>
        <v>#DIV/0!</v>
      </c>
    </row>
    <row r="53" spans="1:5" ht="25.5" x14ac:dyDescent="0.2">
      <c r="A53" s="79" t="s">
        <v>92</v>
      </c>
      <c r="B53" s="80" t="s">
        <v>93</v>
      </c>
      <c r="C53" s="81">
        <v>594000</v>
      </c>
      <c r="D53" s="82">
        <v>145910.76999999999</v>
      </c>
      <c r="E53" s="83">
        <f t="shared" si="0"/>
        <v>24.564102693602692</v>
      </c>
    </row>
    <row r="54" spans="1:5" ht="38.25" hidden="1" x14ac:dyDescent="0.2">
      <c r="A54" s="75" t="s">
        <v>94</v>
      </c>
      <c r="B54" s="76" t="s">
        <v>95</v>
      </c>
      <c r="C54" s="77">
        <v>594000</v>
      </c>
      <c r="D54" s="84">
        <v>0</v>
      </c>
      <c r="E54" s="83">
        <f t="shared" si="0"/>
        <v>0</v>
      </c>
    </row>
    <row r="55" spans="1:5" ht="38.25" hidden="1" x14ac:dyDescent="0.2">
      <c r="A55" s="75" t="s">
        <v>96</v>
      </c>
      <c r="B55" s="76" t="s">
        <v>95</v>
      </c>
      <c r="C55" s="77">
        <v>0</v>
      </c>
      <c r="D55" s="84">
        <v>145818.67000000001</v>
      </c>
      <c r="E55" s="83" t="e">
        <f t="shared" si="0"/>
        <v>#DIV/0!</v>
      </c>
    </row>
    <row r="56" spans="1:5" ht="38.25" hidden="1" x14ac:dyDescent="0.2">
      <c r="A56" s="75" t="s">
        <v>97</v>
      </c>
      <c r="B56" s="76" t="s">
        <v>95</v>
      </c>
      <c r="C56" s="77">
        <v>0</v>
      </c>
      <c r="D56" s="84">
        <v>92.1</v>
      </c>
      <c r="E56" s="83" t="e">
        <f t="shared" si="0"/>
        <v>#DIV/0!</v>
      </c>
    </row>
    <row r="57" spans="1:5" x14ac:dyDescent="0.2">
      <c r="A57" s="79" t="s">
        <v>98</v>
      </c>
      <c r="B57" s="80" t="s">
        <v>99</v>
      </c>
      <c r="C57" s="81">
        <v>4242000</v>
      </c>
      <c r="D57" s="82">
        <v>377254.17</v>
      </c>
      <c r="E57" s="83">
        <f t="shared" si="0"/>
        <v>8.8933090523338052</v>
      </c>
    </row>
    <row r="58" spans="1:5" ht="51" hidden="1" x14ac:dyDescent="0.2">
      <c r="A58" s="75" t="s">
        <v>100</v>
      </c>
      <c r="B58" s="76" t="s">
        <v>101</v>
      </c>
      <c r="C58" s="77">
        <v>291000</v>
      </c>
      <c r="D58" s="84">
        <v>0</v>
      </c>
      <c r="E58" s="83">
        <f t="shared" si="0"/>
        <v>0</v>
      </c>
    </row>
    <row r="59" spans="1:5" ht="51" hidden="1" x14ac:dyDescent="0.2">
      <c r="A59" s="75" t="s">
        <v>102</v>
      </c>
      <c r="B59" s="76" t="s">
        <v>101</v>
      </c>
      <c r="C59" s="77">
        <v>0</v>
      </c>
      <c r="D59" s="84">
        <v>65.38</v>
      </c>
      <c r="E59" s="83" t="e">
        <f t="shared" si="0"/>
        <v>#DIV/0!</v>
      </c>
    </row>
    <row r="60" spans="1:5" ht="51" hidden="1" x14ac:dyDescent="0.2">
      <c r="A60" s="75" t="s">
        <v>102</v>
      </c>
      <c r="B60" s="76" t="s">
        <v>103</v>
      </c>
      <c r="C60" s="77">
        <v>0</v>
      </c>
      <c r="D60" s="84">
        <v>19619.61</v>
      </c>
      <c r="E60" s="83" t="e">
        <f t="shared" si="0"/>
        <v>#DIV/0!</v>
      </c>
    </row>
    <row r="61" spans="1:5" ht="51" hidden="1" x14ac:dyDescent="0.2">
      <c r="A61" s="75" t="s">
        <v>104</v>
      </c>
      <c r="B61" s="76" t="s">
        <v>101</v>
      </c>
      <c r="C61" s="77">
        <v>0</v>
      </c>
      <c r="D61" s="84">
        <v>0.33</v>
      </c>
      <c r="E61" s="83" t="e">
        <f t="shared" si="0"/>
        <v>#DIV/0!</v>
      </c>
    </row>
    <row r="62" spans="1:5" ht="76.5" hidden="1" x14ac:dyDescent="0.2">
      <c r="A62" s="75" t="s">
        <v>104</v>
      </c>
      <c r="B62" s="76" t="s">
        <v>105</v>
      </c>
      <c r="C62" s="77">
        <v>0</v>
      </c>
      <c r="D62" s="84">
        <v>554.42999999999995</v>
      </c>
      <c r="E62" s="83" t="e">
        <f t="shared" si="0"/>
        <v>#DIV/0!</v>
      </c>
    </row>
    <row r="63" spans="1:5" ht="51" hidden="1" x14ac:dyDescent="0.2">
      <c r="A63" s="75" t="s">
        <v>106</v>
      </c>
      <c r="B63" s="76" t="s">
        <v>107</v>
      </c>
      <c r="C63" s="77">
        <v>3951000</v>
      </c>
      <c r="D63" s="84">
        <v>0</v>
      </c>
      <c r="E63" s="83">
        <f t="shared" si="0"/>
        <v>0</v>
      </c>
    </row>
    <row r="64" spans="1:5" ht="51" hidden="1" x14ac:dyDescent="0.2">
      <c r="A64" s="75" t="s">
        <v>108</v>
      </c>
      <c r="B64" s="76" t="s">
        <v>109</v>
      </c>
      <c r="C64" s="77">
        <v>0</v>
      </c>
      <c r="D64" s="84">
        <v>347357.39</v>
      </c>
      <c r="E64" s="83" t="e">
        <f t="shared" si="0"/>
        <v>#DIV/0!</v>
      </c>
    </row>
    <row r="65" spans="1:5" ht="76.5" hidden="1" x14ac:dyDescent="0.2">
      <c r="A65" s="75" t="s">
        <v>110</v>
      </c>
      <c r="B65" s="76" t="s">
        <v>111</v>
      </c>
      <c r="C65" s="77">
        <v>0</v>
      </c>
      <c r="D65" s="84">
        <v>9657.0300000000007</v>
      </c>
      <c r="E65" s="83" t="e">
        <f t="shared" si="0"/>
        <v>#DIV/0!</v>
      </c>
    </row>
    <row r="66" spans="1:5" x14ac:dyDescent="0.2">
      <c r="A66" s="79" t="s">
        <v>112</v>
      </c>
      <c r="B66" s="80" t="s">
        <v>113</v>
      </c>
      <c r="C66" s="81">
        <v>1948000</v>
      </c>
      <c r="D66" s="82">
        <v>374131.73</v>
      </c>
      <c r="E66" s="83">
        <f t="shared" si="0"/>
        <v>19.205940965092402</v>
      </c>
    </row>
    <row r="67" spans="1:5" ht="38.25" hidden="1" x14ac:dyDescent="0.2">
      <c r="A67" s="75" t="s">
        <v>114</v>
      </c>
      <c r="B67" s="76" t="s">
        <v>115</v>
      </c>
      <c r="C67" s="77">
        <v>0</v>
      </c>
      <c r="D67" s="84">
        <v>5992</v>
      </c>
      <c r="E67" s="83" t="e">
        <f t="shared" si="0"/>
        <v>#DIV/0!</v>
      </c>
    </row>
    <row r="68" spans="1:5" ht="38.25" hidden="1" x14ac:dyDescent="0.2">
      <c r="A68" s="75" t="s">
        <v>116</v>
      </c>
      <c r="B68" s="76" t="s">
        <v>117</v>
      </c>
      <c r="C68" s="77">
        <v>44000</v>
      </c>
      <c r="D68" s="84">
        <v>0</v>
      </c>
      <c r="E68" s="83">
        <f t="shared" si="0"/>
        <v>0</v>
      </c>
    </row>
    <row r="69" spans="1:5" ht="38.25" hidden="1" x14ac:dyDescent="0.2">
      <c r="A69" s="75" t="s">
        <v>118</v>
      </c>
      <c r="B69" s="76" t="s">
        <v>119</v>
      </c>
      <c r="C69" s="77">
        <v>0</v>
      </c>
      <c r="D69" s="84">
        <v>17054</v>
      </c>
      <c r="E69" s="83" t="e">
        <f t="shared" si="0"/>
        <v>#DIV/0!</v>
      </c>
    </row>
    <row r="70" spans="1:5" ht="38.25" hidden="1" x14ac:dyDescent="0.2">
      <c r="A70" s="75" t="s">
        <v>120</v>
      </c>
      <c r="B70" s="76" t="s">
        <v>121</v>
      </c>
      <c r="C70" s="77">
        <v>1217000</v>
      </c>
      <c r="D70" s="84">
        <v>0</v>
      </c>
      <c r="E70" s="83">
        <f t="shared" si="0"/>
        <v>0</v>
      </c>
    </row>
    <row r="71" spans="1:5" ht="38.25" hidden="1" x14ac:dyDescent="0.2">
      <c r="A71" s="75" t="s">
        <v>122</v>
      </c>
      <c r="B71" s="76" t="s">
        <v>123</v>
      </c>
      <c r="C71" s="77">
        <v>0</v>
      </c>
      <c r="D71" s="84">
        <v>321864.59000000003</v>
      </c>
      <c r="E71" s="83" t="e">
        <f t="shared" si="0"/>
        <v>#DIV/0!</v>
      </c>
    </row>
    <row r="72" spans="1:5" ht="63.75" hidden="1" x14ac:dyDescent="0.2">
      <c r="A72" s="75" t="s">
        <v>124</v>
      </c>
      <c r="B72" s="76" t="s">
        <v>125</v>
      </c>
      <c r="C72" s="77">
        <v>0</v>
      </c>
      <c r="D72" s="84">
        <v>3863.53</v>
      </c>
      <c r="E72" s="83" t="e">
        <f t="shared" si="0"/>
        <v>#DIV/0!</v>
      </c>
    </row>
    <row r="73" spans="1:5" ht="38.25" hidden="1" x14ac:dyDescent="0.2">
      <c r="A73" s="75" t="s">
        <v>126</v>
      </c>
      <c r="B73" s="76" t="s">
        <v>127</v>
      </c>
      <c r="C73" s="77">
        <v>0</v>
      </c>
      <c r="D73" s="84">
        <v>108</v>
      </c>
      <c r="E73" s="83" t="e">
        <f t="shared" si="0"/>
        <v>#DIV/0!</v>
      </c>
    </row>
    <row r="74" spans="1:5" ht="63.75" hidden="1" x14ac:dyDescent="0.2">
      <c r="A74" s="75" t="s">
        <v>128</v>
      </c>
      <c r="B74" s="76" t="s">
        <v>129</v>
      </c>
      <c r="C74" s="77">
        <v>0</v>
      </c>
      <c r="D74" s="84">
        <v>6.59</v>
      </c>
      <c r="E74" s="83" t="e">
        <f t="shared" si="0"/>
        <v>#DIV/0!</v>
      </c>
    </row>
    <row r="75" spans="1:5" ht="38.25" hidden="1" x14ac:dyDescent="0.2">
      <c r="A75" s="75" t="s">
        <v>130</v>
      </c>
      <c r="B75" s="76" t="s">
        <v>131</v>
      </c>
      <c r="C75" s="77">
        <v>35000</v>
      </c>
      <c r="D75" s="84">
        <v>0</v>
      </c>
      <c r="E75" s="83">
        <f t="shared" si="0"/>
        <v>0</v>
      </c>
    </row>
    <row r="76" spans="1:5" ht="38.25" hidden="1" x14ac:dyDescent="0.2">
      <c r="A76" s="75" t="s">
        <v>132</v>
      </c>
      <c r="B76" s="76" t="s">
        <v>133</v>
      </c>
      <c r="C76" s="77">
        <v>0</v>
      </c>
      <c r="D76" s="84">
        <v>728</v>
      </c>
      <c r="E76" s="83" t="e">
        <f t="shared" si="0"/>
        <v>#DIV/0!</v>
      </c>
    </row>
    <row r="77" spans="1:5" ht="63.75" hidden="1" x14ac:dyDescent="0.2">
      <c r="A77" s="75" t="s">
        <v>134</v>
      </c>
      <c r="B77" s="76" t="s">
        <v>135</v>
      </c>
      <c r="C77" s="77">
        <v>0</v>
      </c>
      <c r="D77" s="84">
        <v>48.3</v>
      </c>
      <c r="E77" s="83" t="e">
        <f t="shared" si="0"/>
        <v>#DIV/0!</v>
      </c>
    </row>
    <row r="78" spans="1:5" ht="38.25" hidden="1" x14ac:dyDescent="0.2">
      <c r="A78" s="75" t="s">
        <v>136</v>
      </c>
      <c r="B78" s="76" t="s">
        <v>137</v>
      </c>
      <c r="C78" s="77">
        <v>652000</v>
      </c>
      <c r="D78" s="84">
        <v>0</v>
      </c>
      <c r="E78" s="83">
        <f t="shared" si="0"/>
        <v>0</v>
      </c>
    </row>
    <row r="79" spans="1:5" ht="38.25" hidden="1" x14ac:dyDescent="0.2">
      <c r="A79" s="75" t="s">
        <v>138</v>
      </c>
      <c r="B79" s="76" t="s">
        <v>139</v>
      </c>
      <c r="C79" s="77">
        <v>0</v>
      </c>
      <c r="D79" s="84">
        <v>23197.55</v>
      </c>
      <c r="E79" s="83" t="e">
        <f t="shared" si="0"/>
        <v>#DIV/0!</v>
      </c>
    </row>
    <row r="80" spans="1:5" ht="63.75" hidden="1" x14ac:dyDescent="0.2">
      <c r="A80" s="75" t="s">
        <v>140</v>
      </c>
      <c r="B80" s="76" t="s">
        <v>141</v>
      </c>
      <c r="C80" s="77">
        <v>0</v>
      </c>
      <c r="D80" s="84">
        <v>1269.17</v>
      </c>
      <c r="E80" s="83" t="e">
        <f t="shared" si="0"/>
        <v>#DIV/0!</v>
      </c>
    </row>
    <row r="81" spans="1:5" ht="38.25" x14ac:dyDescent="0.2">
      <c r="A81" s="79" t="s">
        <v>142</v>
      </c>
      <c r="B81" s="80" t="s">
        <v>143</v>
      </c>
      <c r="C81" s="81">
        <v>3300000</v>
      </c>
      <c r="D81" s="82">
        <v>836001.94</v>
      </c>
      <c r="E81" s="83">
        <f t="shared" si="0"/>
        <v>25.333392121212118</v>
      </c>
    </row>
    <row r="82" spans="1:5" ht="51" hidden="1" x14ac:dyDescent="0.2">
      <c r="A82" s="75" t="s">
        <v>144</v>
      </c>
      <c r="B82" s="76" t="s">
        <v>145</v>
      </c>
      <c r="C82" s="77">
        <v>3300000</v>
      </c>
      <c r="D82" s="84">
        <v>0</v>
      </c>
      <c r="E82" s="83">
        <f t="shared" si="0"/>
        <v>0</v>
      </c>
    </row>
    <row r="83" spans="1:5" ht="89.25" hidden="1" x14ac:dyDescent="0.2">
      <c r="A83" s="75" t="s">
        <v>146</v>
      </c>
      <c r="B83" s="76" t="s">
        <v>147</v>
      </c>
      <c r="C83" s="77">
        <v>0</v>
      </c>
      <c r="D83" s="84">
        <v>836001.94</v>
      </c>
      <c r="E83" s="83" t="e">
        <f t="shared" si="0"/>
        <v>#DIV/0!</v>
      </c>
    </row>
    <row r="84" spans="1:5" ht="51" x14ac:dyDescent="0.2">
      <c r="A84" s="79" t="s">
        <v>148</v>
      </c>
      <c r="B84" s="80" t="s">
        <v>149</v>
      </c>
      <c r="C84" s="81">
        <v>52900</v>
      </c>
      <c r="D84" s="82">
        <v>6010</v>
      </c>
      <c r="E84" s="83">
        <f t="shared" ref="E84:E147" si="1">D84/C84*100</f>
        <v>11.361058601134214</v>
      </c>
    </row>
    <row r="85" spans="1:5" ht="76.5" hidden="1" x14ac:dyDescent="0.2">
      <c r="A85" s="75" t="s">
        <v>150</v>
      </c>
      <c r="B85" s="76" t="s">
        <v>151</v>
      </c>
      <c r="C85" s="77">
        <v>400</v>
      </c>
      <c r="D85" s="84">
        <v>0</v>
      </c>
      <c r="E85" s="83">
        <f t="shared" si="1"/>
        <v>0</v>
      </c>
    </row>
    <row r="86" spans="1:5" ht="114.75" hidden="1" x14ac:dyDescent="0.2">
      <c r="A86" s="75" t="s">
        <v>152</v>
      </c>
      <c r="B86" s="76" t="s">
        <v>153</v>
      </c>
      <c r="C86" s="77">
        <v>29500</v>
      </c>
      <c r="D86" s="84">
        <v>3420</v>
      </c>
      <c r="E86" s="83">
        <f t="shared" si="1"/>
        <v>11.593220338983052</v>
      </c>
    </row>
    <row r="87" spans="1:5" ht="89.25" hidden="1" x14ac:dyDescent="0.2">
      <c r="A87" s="75" t="s">
        <v>154</v>
      </c>
      <c r="B87" s="76" t="s">
        <v>155</v>
      </c>
      <c r="C87" s="77">
        <v>23000</v>
      </c>
      <c r="D87" s="84">
        <v>2590</v>
      </c>
      <c r="E87" s="83">
        <f t="shared" si="1"/>
        <v>11.260869565217391</v>
      </c>
    </row>
    <row r="88" spans="1:5" ht="89.25" x14ac:dyDescent="0.2">
      <c r="A88" s="79" t="s">
        <v>156</v>
      </c>
      <c r="B88" s="80" t="s">
        <v>157</v>
      </c>
      <c r="C88" s="81">
        <f>14036000+C13</f>
        <v>14791000</v>
      </c>
      <c r="D88" s="82">
        <v>3784187.89</v>
      </c>
      <c r="E88" s="83">
        <f t="shared" si="1"/>
        <v>25.58439517274018</v>
      </c>
    </row>
    <row r="89" spans="1:5" ht="76.5" hidden="1" x14ac:dyDescent="0.2">
      <c r="A89" s="75" t="s">
        <v>158</v>
      </c>
      <c r="B89" s="76" t="s">
        <v>159</v>
      </c>
      <c r="C89" s="77">
        <v>10000</v>
      </c>
      <c r="D89" s="84">
        <v>953.21</v>
      </c>
      <c r="E89" s="83">
        <f t="shared" si="1"/>
        <v>9.5320999999999998</v>
      </c>
    </row>
    <row r="90" spans="1:5" hidden="1" x14ac:dyDescent="0.2">
      <c r="A90" s="75" t="s">
        <v>160</v>
      </c>
      <c r="B90" s="76" t="s">
        <v>160</v>
      </c>
      <c r="C90" s="77">
        <v>0</v>
      </c>
      <c r="D90" s="84">
        <v>807.43</v>
      </c>
      <c r="E90" s="83" t="e">
        <f t="shared" si="1"/>
        <v>#DIV/0!</v>
      </c>
    </row>
    <row r="91" spans="1:5" ht="63.75" hidden="1" x14ac:dyDescent="0.2">
      <c r="A91" s="75" t="s">
        <v>160</v>
      </c>
      <c r="B91" s="76" t="s">
        <v>161</v>
      </c>
      <c r="C91" s="77">
        <v>18000</v>
      </c>
      <c r="D91" s="84">
        <v>30164.14</v>
      </c>
      <c r="E91" s="83">
        <f t="shared" si="1"/>
        <v>167.57855555555554</v>
      </c>
    </row>
    <row r="92" spans="1:5" ht="63.75" hidden="1" x14ac:dyDescent="0.2">
      <c r="A92" s="75" t="s">
        <v>162</v>
      </c>
      <c r="B92" s="76" t="s">
        <v>163</v>
      </c>
      <c r="C92" s="77">
        <v>0</v>
      </c>
      <c r="D92" s="84">
        <v>24137.61</v>
      </c>
      <c r="E92" s="83" t="e">
        <f t="shared" si="1"/>
        <v>#DIV/0!</v>
      </c>
    </row>
    <row r="93" spans="1:5" hidden="1" x14ac:dyDescent="0.2">
      <c r="A93" s="75" t="s">
        <v>164</v>
      </c>
      <c r="B93" s="76" t="s">
        <v>164</v>
      </c>
      <c r="C93" s="77">
        <v>0</v>
      </c>
      <c r="D93" s="84">
        <v>78589.02</v>
      </c>
      <c r="E93" s="83" t="e">
        <f t="shared" si="1"/>
        <v>#DIV/0!</v>
      </c>
    </row>
    <row r="94" spans="1:5" ht="89.25" hidden="1" x14ac:dyDescent="0.2">
      <c r="A94" s="75" t="s">
        <v>16</v>
      </c>
      <c r="B94" s="76" t="s">
        <v>17</v>
      </c>
      <c r="C94" s="77">
        <v>3050000</v>
      </c>
      <c r="D94" s="84">
        <v>555218.01</v>
      </c>
      <c r="E94" s="83">
        <f t="shared" si="1"/>
        <v>18.203869180327871</v>
      </c>
    </row>
    <row r="95" spans="1:5" ht="76.5" hidden="1" x14ac:dyDescent="0.2">
      <c r="A95" s="75" t="s">
        <v>165</v>
      </c>
      <c r="B95" s="76" t="s">
        <v>166</v>
      </c>
      <c r="C95" s="77">
        <v>58000</v>
      </c>
      <c r="D95" s="84">
        <v>0</v>
      </c>
      <c r="E95" s="83">
        <f t="shared" si="1"/>
        <v>0</v>
      </c>
    </row>
    <row r="96" spans="1:5" ht="76.5" hidden="1" x14ac:dyDescent="0.2">
      <c r="A96" s="75" t="s">
        <v>167</v>
      </c>
      <c r="B96" s="76" t="s">
        <v>168</v>
      </c>
      <c r="C96" s="77">
        <v>3200000</v>
      </c>
      <c r="D96" s="84">
        <v>616016.85</v>
      </c>
      <c r="E96" s="83">
        <f t="shared" si="1"/>
        <v>19.250526562499999</v>
      </c>
    </row>
    <row r="97" spans="1:5" ht="76.5" hidden="1" x14ac:dyDescent="0.2">
      <c r="A97" s="75" t="s">
        <v>169</v>
      </c>
      <c r="B97" s="76" t="s">
        <v>170</v>
      </c>
      <c r="C97" s="77">
        <v>250000</v>
      </c>
      <c r="D97" s="84">
        <v>101494.42</v>
      </c>
      <c r="E97" s="83">
        <f t="shared" si="1"/>
        <v>40.597768000000002</v>
      </c>
    </row>
    <row r="98" spans="1:5" ht="38.25" hidden="1" x14ac:dyDescent="0.2">
      <c r="A98" s="75" t="s">
        <v>171</v>
      </c>
      <c r="B98" s="76" t="s">
        <v>172</v>
      </c>
      <c r="C98" s="77">
        <v>7450000</v>
      </c>
      <c r="D98" s="84">
        <v>2376807.2000000002</v>
      </c>
      <c r="E98" s="83">
        <f t="shared" si="1"/>
        <v>31.903452348993287</v>
      </c>
    </row>
    <row r="99" spans="1:5" ht="76.5" x14ac:dyDescent="0.2">
      <c r="A99" s="79" t="s">
        <v>173</v>
      </c>
      <c r="B99" s="80" t="s">
        <v>174</v>
      </c>
      <c r="C99" s="81">
        <v>265000</v>
      </c>
      <c r="D99" s="82">
        <v>353584.94</v>
      </c>
      <c r="E99" s="83">
        <f t="shared" si="1"/>
        <v>133.42827924528302</v>
      </c>
    </row>
    <row r="100" spans="1:5" hidden="1" x14ac:dyDescent="0.2">
      <c r="A100" s="75" t="s">
        <v>175</v>
      </c>
      <c r="B100" s="76" t="s">
        <v>175</v>
      </c>
      <c r="C100" s="77">
        <v>0</v>
      </c>
      <c r="D100" s="84">
        <v>4284.58</v>
      </c>
      <c r="E100" s="83" t="e">
        <f t="shared" si="1"/>
        <v>#DIV/0!</v>
      </c>
    </row>
    <row r="101" spans="1:5" ht="76.5" hidden="1" x14ac:dyDescent="0.2">
      <c r="A101" s="75" t="s">
        <v>175</v>
      </c>
      <c r="B101" s="76" t="s">
        <v>176</v>
      </c>
      <c r="C101" s="77">
        <v>0</v>
      </c>
      <c r="D101" s="84">
        <v>51794.65</v>
      </c>
      <c r="E101" s="83" t="e">
        <f t="shared" si="1"/>
        <v>#DIV/0!</v>
      </c>
    </row>
    <row r="102" spans="1:5" ht="76.5" hidden="1" x14ac:dyDescent="0.2">
      <c r="A102" s="75" t="s">
        <v>177</v>
      </c>
      <c r="B102" s="76" t="s">
        <v>178</v>
      </c>
      <c r="C102" s="77">
        <v>15000</v>
      </c>
      <c r="D102" s="84">
        <v>247679.21</v>
      </c>
      <c r="E102" s="83">
        <f t="shared" si="1"/>
        <v>1651.1947333333333</v>
      </c>
    </row>
    <row r="103" spans="1:5" ht="76.5" hidden="1" x14ac:dyDescent="0.2">
      <c r="A103" s="75" t="s">
        <v>179</v>
      </c>
      <c r="B103" s="76" t="s">
        <v>180</v>
      </c>
      <c r="C103" s="77">
        <v>250000</v>
      </c>
      <c r="D103" s="84">
        <v>49826.5</v>
      </c>
      <c r="E103" s="83">
        <f t="shared" si="1"/>
        <v>19.930600000000002</v>
      </c>
    </row>
    <row r="104" spans="1:5" ht="25.5" x14ac:dyDescent="0.2">
      <c r="A104" s="79" t="s">
        <v>181</v>
      </c>
      <c r="B104" s="80" t="s">
        <v>182</v>
      </c>
      <c r="C104" s="81">
        <v>2507700</v>
      </c>
      <c r="D104" s="82">
        <v>7110672.71</v>
      </c>
      <c r="E104" s="83">
        <f t="shared" si="1"/>
        <v>283.55356342465205</v>
      </c>
    </row>
    <row r="105" spans="1:5" ht="25.5" hidden="1" x14ac:dyDescent="0.2">
      <c r="A105" s="75" t="s">
        <v>183</v>
      </c>
      <c r="B105" s="76" t="s">
        <v>184</v>
      </c>
      <c r="C105" s="77">
        <v>754300</v>
      </c>
      <c r="D105" s="84">
        <v>0</v>
      </c>
      <c r="E105" s="83">
        <f t="shared" si="1"/>
        <v>0</v>
      </c>
    </row>
    <row r="106" spans="1:5" ht="63.75" hidden="1" x14ac:dyDescent="0.2">
      <c r="A106" s="75" t="s">
        <v>185</v>
      </c>
      <c r="B106" s="76" t="s">
        <v>186</v>
      </c>
      <c r="C106" s="77">
        <v>0</v>
      </c>
      <c r="D106" s="84">
        <v>507429.49</v>
      </c>
      <c r="E106" s="83" t="e">
        <f t="shared" si="1"/>
        <v>#DIV/0!</v>
      </c>
    </row>
    <row r="107" spans="1:5" ht="25.5" hidden="1" x14ac:dyDescent="0.2">
      <c r="A107" s="75" t="s">
        <v>187</v>
      </c>
      <c r="B107" s="76" t="s">
        <v>188</v>
      </c>
      <c r="C107" s="77">
        <v>1738000</v>
      </c>
      <c r="D107" s="84">
        <v>0</v>
      </c>
      <c r="E107" s="83">
        <f t="shared" si="1"/>
        <v>0</v>
      </c>
    </row>
    <row r="108" spans="1:5" ht="51" hidden="1" x14ac:dyDescent="0.2">
      <c r="A108" s="75" t="s">
        <v>189</v>
      </c>
      <c r="B108" s="76" t="s">
        <v>190</v>
      </c>
      <c r="C108" s="77">
        <v>0</v>
      </c>
      <c r="D108" s="84">
        <v>308846.96000000002</v>
      </c>
      <c r="E108" s="83" t="e">
        <f t="shared" si="1"/>
        <v>#DIV/0!</v>
      </c>
    </row>
    <row r="109" spans="1:5" hidden="1" x14ac:dyDescent="0.2">
      <c r="A109" s="75" t="s">
        <v>191</v>
      </c>
      <c r="B109" s="76" t="s">
        <v>192</v>
      </c>
      <c r="C109" s="77">
        <v>15400</v>
      </c>
      <c r="D109" s="84">
        <v>0</v>
      </c>
      <c r="E109" s="83">
        <f t="shared" si="1"/>
        <v>0</v>
      </c>
    </row>
    <row r="110" spans="1:5" ht="51" hidden="1" x14ac:dyDescent="0.2">
      <c r="A110" s="75" t="s">
        <v>193</v>
      </c>
      <c r="B110" s="76" t="s">
        <v>194</v>
      </c>
      <c r="C110" s="77">
        <v>0</v>
      </c>
      <c r="D110" s="84">
        <v>6294396.2599999998</v>
      </c>
      <c r="E110" s="83" t="e">
        <f t="shared" si="1"/>
        <v>#DIV/0!</v>
      </c>
    </row>
    <row r="111" spans="1:5" x14ac:dyDescent="0.2">
      <c r="A111" s="79" t="s">
        <v>195</v>
      </c>
      <c r="B111" s="80" t="s">
        <v>196</v>
      </c>
      <c r="C111" s="81">
        <v>360000</v>
      </c>
      <c r="D111" s="82">
        <v>147290</v>
      </c>
      <c r="E111" s="83">
        <f t="shared" si="1"/>
        <v>40.913888888888891</v>
      </c>
    </row>
    <row r="112" spans="1:5" ht="25.5" hidden="1" x14ac:dyDescent="0.2">
      <c r="A112" s="75" t="s">
        <v>197</v>
      </c>
      <c r="B112" s="76" t="s">
        <v>198</v>
      </c>
      <c r="C112" s="77">
        <v>60000</v>
      </c>
      <c r="D112" s="84">
        <v>37406.36</v>
      </c>
      <c r="E112" s="83">
        <f t="shared" si="1"/>
        <v>62.343933333333332</v>
      </c>
    </row>
    <row r="113" spans="1:5" hidden="1" x14ac:dyDescent="0.2">
      <c r="A113" s="75" t="s">
        <v>199</v>
      </c>
      <c r="B113" s="76" t="s">
        <v>199</v>
      </c>
      <c r="C113" s="77">
        <v>0</v>
      </c>
      <c r="D113" s="84">
        <v>654.67999999999995</v>
      </c>
      <c r="E113" s="83" t="e">
        <f t="shared" si="1"/>
        <v>#DIV/0!</v>
      </c>
    </row>
    <row r="114" spans="1:5" ht="25.5" hidden="1" x14ac:dyDescent="0.2">
      <c r="A114" s="75" t="s">
        <v>200</v>
      </c>
      <c r="B114" s="76" t="s">
        <v>198</v>
      </c>
      <c r="C114" s="77">
        <v>300000</v>
      </c>
      <c r="D114" s="84">
        <v>109228.96</v>
      </c>
      <c r="E114" s="83">
        <f t="shared" si="1"/>
        <v>36.409653333333338</v>
      </c>
    </row>
    <row r="115" spans="1:5" ht="76.5" x14ac:dyDescent="0.2">
      <c r="A115" s="79" t="s">
        <v>201</v>
      </c>
      <c r="B115" s="80" t="s">
        <v>202</v>
      </c>
      <c r="C115" s="81">
        <v>2400000</v>
      </c>
      <c r="D115" s="82">
        <v>1079933.68</v>
      </c>
      <c r="E115" s="83">
        <f t="shared" si="1"/>
        <v>44.997236666666666</v>
      </c>
    </row>
    <row r="116" spans="1:5" ht="102" hidden="1" x14ac:dyDescent="0.2">
      <c r="A116" s="75" t="s">
        <v>203</v>
      </c>
      <c r="B116" s="76" t="s">
        <v>204</v>
      </c>
      <c r="C116" s="77">
        <v>2400000</v>
      </c>
      <c r="D116" s="84">
        <v>1079933.68</v>
      </c>
      <c r="E116" s="83">
        <f t="shared" si="1"/>
        <v>44.997236666666666</v>
      </c>
    </row>
    <row r="117" spans="1:5" ht="25.5" x14ac:dyDescent="0.2">
      <c r="A117" s="79" t="s">
        <v>205</v>
      </c>
      <c r="B117" s="80" t="s">
        <v>206</v>
      </c>
      <c r="C117" s="81">
        <v>1008600</v>
      </c>
      <c r="D117" s="82">
        <v>402425.15</v>
      </c>
      <c r="E117" s="83">
        <f t="shared" si="1"/>
        <v>39.899380329169148</v>
      </c>
    </row>
    <row r="118" spans="1:5" ht="63.75" hidden="1" x14ac:dyDescent="0.2">
      <c r="A118" s="75" t="s">
        <v>207</v>
      </c>
      <c r="B118" s="76" t="s">
        <v>208</v>
      </c>
      <c r="C118" s="77">
        <v>40000</v>
      </c>
      <c r="D118" s="84">
        <v>1983.14</v>
      </c>
      <c r="E118" s="83">
        <f t="shared" si="1"/>
        <v>4.9578500000000005</v>
      </c>
    </row>
    <row r="119" spans="1:5" ht="51" hidden="1" x14ac:dyDescent="0.2">
      <c r="A119" s="75" t="s">
        <v>209</v>
      </c>
      <c r="B119" s="76" t="s">
        <v>210</v>
      </c>
      <c r="C119" s="77">
        <v>30000</v>
      </c>
      <c r="D119" s="84">
        <v>0</v>
      </c>
      <c r="E119" s="83">
        <f t="shared" si="1"/>
        <v>0</v>
      </c>
    </row>
    <row r="120" spans="1:5" ht="51" hidden="1" x14ac:dyDescent="0.2">
      <c r="A120" s="75" t="s">
        <v>211</v>
      </c>
      <c r="B120" s="76" t="s">
        <v>212</v>
      </c>
      <c r="C120" s="77">
        <v>600000</v>
      </c>
      <c r="D120" s="84">
        <v>146203.19</v>
      </c>
      <c r="E120" s="83">
        <f t="shared" si="1"/>
        <v>24.367198333333334</v>
      </c>
    </row>
    <row r="121" spans="1:5" ht="51" hidden="1" x14ac:dyDescent="0.2">
      <c r="A121" s="75" t="s">
        <v>213</v>
      </c>
      <c r="B121" s="76" t="s">
        <v>214</v>
      </c>
      <c r="C121" s="77">
        <v>338600</v>
      </c>
      <c r="D121" s="84">
        <v>254238.82</v>
      </c>
      <c r="E121" s="83">
        <f t="shared" si="1"/>
        <v>75.08529828706439</v>
      </c>
    </row>
    <row r="122" spans="1:5" ht="38.25" x14ac:dyDescent="0.2">
      <c r="A122" s="79" t="s">
        <v>215</v>
      </c>
      <c r="B122" s="80" t="s">
        <v>216</v>
      </c>
      <c r="C122" s="81">
        <v>246609.2</v>
      </c>
      <c r="D122" s="82">
        <v>4500</v>
      </c>
      <c r="E122" s="83">
        <f t="shared" si="1"/>
        <v>1.8247494416266707</v>
      </c>
    </row>
    <row r="123" spans="1:5" ht="114.75" hidden="1" x14ac:dyDescent="0.2">
      <c r="A123" s="75" t="s">
        <v>217</v>
      </c>
      <c r="B123" s="76" t="s">
        <v>218</v>
      </c>
      <c r="C123" s="77">
        <v>246609.2</v>
      </c>
      <c r="D123" s="84">
        <v>0</v>
      </c>
      <c r="E123" s="83">
        <f t="shared" si="1"/>
        <v>0</v>
      </c>
    </row>
    <row r="124" spans="1:5" ht="114.75" hidden="1" x14ac:dyDescent="0.2">
      <c r="A124" s="75" t="s">
        <v>219</v>
      </c>
      <c r="B124" s="76" t="s">
        <v>220</v>
      </c>
      <c r="C124" s="77">
        <v>0</v>
      </c>
      <c r="D124" s="84">
        <v>2500</v>
      </c>
      <c r="E124" s="83" t="e">
        <f t="shared" si="1"/>
        <v>#DIV/0!</v>
      </c>
    </row>
    <row r="125" spans="1:5" ht="114.75" hidden="1" x14ac:dyDescent="0.2">
      <c r="A125" s="75" t="s">
        <v>221</v>
      </c>
      <c r="B125" s="76" t="s">
        <v>220</v>
      </c>
      <c r="C125" s="77">
        <v>0</v>
      </c>
      <c r="D125" s="84">
        <v>2000</v>
      </c>
      <c r="E125" s="83" t="e">
        <f t="shared" si="1"/>
        <v>#DIV/0!</v>
      </c>
    </row>
    <row r="126" spans="1:5" ht="25.5" x14ac:dyDescent="0.2">
      <c r="A126" s="79" t="s">
        <v>222</v>
      </c>
      <c r="B126" s="80" t="s">
        <v>223</v>
      </c>
      <c r="C126" s="81">
        <v>0</v>
      </c>
      <c r="D126" s="82">
        <v>700427.96</v>
      </c>
      <c r="E126" s="83"/>
    </row>
    <row r="127" spans="1:5" ht="63.75" hidden="1" x14ac:dyDescent="0.2">
      <c r="A127" s="75" t="s">
        <v>224</v>
      </c>
      <c r="B127" s="76" t="s">
        <v>225</v>
      </c>
      <c r="C127" s="77">
        <v>0</v>
      </c>
      <c r="D127" s="84">
        <v>8846.57</v>
      </c>
      <c r="E127" s="83"/>
    </row>
    <row r="128" spans="1:5" ht="63.75" hidden="1" x14ac:dyDescent="0.2">
      <c r="A128" s="75" t="s">
        <v>226</v>
      </c>
      <c r="B128" s="76" t="s">
        <v>225</v>
      </c>
      <c r="C128" s="77">
        <v>0</v>
      </c>
      <c r="D128" s="84">
        <v>500</v>
      </c>
      <c r="E128" s="83"/>
    </row>
    <row r="129" spans="1:5" ht="63.75" hidden="1" x14ac:dyDescent="0.2">
      <c r="A129" s="75" t="s">
        <v>227</v>
      </c>
      <c r="B129" s="76" t="s">
        <v>225</v>
      </c>
      <c r="C129" s="77">
        <v>0</v>
      </c>
      <c r="D129" s="84">
        <v>31500</v>
      </c>
      <c r="E129" s="83"/>
    </row>
    <row r="130" spans="1:5" ht="76.5" hidden="1" x14ac:dyDescent="0.2">
      <c r="A130" s="75" t="s">
        <v>228</v>
      </c>
      <c r="B130" s="76" t="s">
        <v>229</v>
      </c>
      <c r="C130" s="77">
        <v>0</v>
      </c>
      <c r="D130" s="84">
        <v>1320.02</v>
      </c>
      <c r="E130" s="83"/>
    </row>
    <row r="131" spans="1:5" ht="63.75" hidden="1" x14ac:dyDescent="0.2">
      <c r="A131" s="75" t="s">
        <v>230</v>
      </c>
      <c r="B131" s="76" t="s">
        <v>225</v>
      </c>
      <c r="C131" s="77">
        <v>0</v>
      </c>
      <c r="D131" s="84">
        <v>353561.1</v>
      </c>
      <c r="E131" s="83"/>
    </row>
    <row r="132" spans="1:5" ht="63.75" hidden="1" x14ac:dyDescent="0.2">
      <c r="A132" s="75" t="s">
        <v>231</v>
      </c>
      <c r="B132" s="76" t="s">
        <v>225</v>
      </c>
      <c r="C132" s="77">
        <v>0</v>
      </c>
      <c r="D132" s="84">
        <v>8289.36</v>
      </c>
      <c r="E132" s="83"/>
    </row>
    <row r="133" spans="1:5" ht="63.75" hidden="1" x14ac:dyDescent="0.2">
      <c r="A133" s="75" t="s">
        <v>232</v>
      </c>
      <c r="B133" s="76" t="s">
        <v>225</v>
      </c>
      <c r="C133" s="77">
        <v>0</v>
      </c>
      <c r="D133" s="84">
        <v>100000</v>
      </c>
      <c r="E133" s="83"/>
    </row>
    <row r="134" spans="1:5" ht="63.75" hidden="1" x14ac:dyDescent="0.2">
      <c r="A134" s="75" t="s">
        <v>233</v>
      </c>
      <c r="B134" s="76" t="s">
        <v>225</v>
      </c>
      <c r="C134" s="77">
        <v>0</v>
      </c>
      <c r="D134" s="84">
        <v>47272.03</v>
      </c>
      <c r="E134" s="83"/>
    </row>
    <row r="135" spans="1:5" ht="63.75" hidden="1" x14ac:dyDescent="0.2">
      <c r="A135" s="75" t="s">
        <v>234</v>
      </c>
      <c r="B135" s="76" t="s">
        <v>225</v>
      </c>
      <c r="C135" s="77">
        <v>0</v>
      </c>
      <c r="D135" s="84">
        <v>42870.98</v>
      </c>
      <c r="E135" s="83"/>
    </row>
    <row r="136" spans="1:5" ht="63.75" hidden="1" x14ac:dyDescent="0.2">
      <c r="A136" s="75" t="s">
        <v>235</v>
      </c>
      <c r="B136" s="76" t="s">
        <v>225</v>
      </c>
      <c r="C136" s="77">
        <v>0</v>
      </c>
      <c r="D136" s="84">
        <v>29047.29</v>
      </c>
      <c r="E136" s="83"/>
    </row>
    <row r="137" spans="1:5" ht="63.75" hidden="1" x14ac:dyDescent="0.2">
      <c r="A137" s="75" t="s">
        <v>236</v>
      </c>
      <c r="B137" s="76" t="s">
        <v>225</v>
      </c>
      <c r="C137" s="77">
        <v>0</v>
      </c>
      <c r="D137" s="84">
        <v>77220.61</v>
      </c>
      <c r="E137" s="83"/>
    </row>
    <row r="138" spans="1:5" x14ac:dyDescent="0.2">
      <c r="A138" s="79" t="s">
        <v>237</v>
      </c>
      <c r="B138" s="80" t="s">
        <v>238</v>
      </c>
      <c r="C138" s="81">
        <v>0</v>
      </c>
      <c r="D138" s="82">
        <v>13054.08</v>
      </c>
      <c r="E138" s="83"/>
    </row>
    <row r="139" spans="1:5" ht="89.25" hidden="1" x14ac:dyDescent="0.2">
      <c r="A139" s="75" t="s">
        <v>239</v>
      </c>
      <c r="B139" s="76" t="s">
        <v>240</v>
      </c>
      <c r="C139" s="77">
        <v>0</v>
      </c>
      <c r="D139" s="84">
        <v>13054.08</v>
      </c>
      <c r="E139" s="83"/>
    </row>
    <row r="140" spans="1:5" x14ac:dyDescent="0.2">
      <c r="A140" s="79" t="s">
        <v>241</v>
      </c>
      <c r="B140" s="80" t="s">
        <v>242</v>
      </c>
      <c r="C140" s="81">
        <v>0</v>
      </c>
      <c r="D140" s="82">
        <v>-341.82</v>
      </c>
      <c r="E140" s="83"/>
    </row>
    <row r="141" spans="1:5" hidden="1" x14ac:dyDescent="0.2">
      <c r="A141" s="75" t="s">
        <v>241</v>
      </c>
      <c r="B141" s="76" t="s">
        <v>242</v>
      </c>
      <c r="C141" s="77">
        <v>0</v>
      </c>
      <c r="D141" s="84">
        <v>500</v>
      </c>
      <c r="E141" s="83" t="e">
        <f t="shared" si="1"/>
        <v>#DIV/0!</v>
      </c>
    </row>
    <row r="142" spans="1:5" hidden="1" x14ac:dyDescent="0.2">
      <c r="A142" s="75" t="s">
        <v>243</v>
      </c>
      <c r="B142" s="76" t="s">
        <v>243</v>
      </c>
      <c r="C142" s="77">
        <v>0</v>
      </c>
      <c r="D142" s="84">
        <v>220</v>
      </c>
      <c r="E142" s="83" t="e">
        <f t="shared" si="1"/>
        <v>#DIV/0!</v>
      </c>
    </row>
    <row r="143" spans="1:5" ht="25.5" hidden="1" x14ac:dyDescent="0.2">
      <c r="A143" s="75" t="s">
        <v>243</v>
      </c>
      <c r="B143" s="76" t="s">
        <v>244</v>
      </c>
      <c r="C143" s="77">
        <v>0</v>
      </c>
      <c r="D143" s="84">
        <v>-162.29</v>
      </c>
      <c r="E143" s="83" t="e">
        <f t="shared" si="1"/>
        <v>#DIV/0!</v>
      </c>
    </row>
    <row r="144" spans="1:5" ht="25.5" hidden="1" x14ac:dyDescent="0.2">
      <c r="A144" s="75" t="s">
        <v>245</v>
      </c>
      <c r="B144" s="76" t="s">
        <v>246</v>
      </c>
      <c r="C144" s="77">
        <v>0</v>
      </c>
      <c r="D144" s="84">
        <v>-600</v>
      </c>
      <c r="E144" s="83" t="e">
        <f t="shared" si="1"/>
        <v>#DIV/0!</v>
      </c>
    </row>
    <row r="145" spans="1:5" ht="25.5" hidden="1" x14ac:dyDescent="0.2">
      <c r="A145" s="75" t="s">
        <v>247</v>
      </c>
      <c r="B145" s="76" t="s">
        <v>248</v>
      </c>
      <c r="C145" s="77">
        <v>0</v>
      </c>
      <c r="D145" s="84">
        <v>-299.52999999999997</v>
      </c>
      <c r="E145" s="83" t="e">
        <f t="shared" si="1"/>
        <v>#DIV/0!</v>
      </c>
    </row>
    <row r="146" spans="1:5" x14ac:dyDescent="0.2">
      <c r="A146" s="79" t="s">
        <v>249</v>
      </c>
      <c r="B146" s="80" t="s">
        <v>250</v>
      </c>
      <c r="C146" s="81">
        <v>753400</v>
      </c>
      <c r="D146" s="82">
        <v>292177.75</v>
      </c>
      <c r="E146" s="83">
        <f t="shared" si="1"/>
        <v>38.781225112821879</v>
      </c>
    </row>
    <row r="147" spans="1:5" ht="25.5" hidden="1" x14ac:dyDescent="0.2">
      <c r="A147" s="75" t="s">
        <v>251</v>
      </c>
      <c r="B147" s="76" t="s">
        <v>252</v>
      </c>
      <c r="C147" s="77">
        <v>480800</v>
      </c>
      <c r="D147" s="84">
        <v>220649.76</v>
      </c>
      <c r="E147" s="83">
        <f t="shared" si="1"/>
        <v>45.892212978369386</v>
      </c>
    </row>
    <row r="148" spans="1:5" ht="25.5" hidden="1" x14ac:dyDescent="0.2">
      <c r="A148" s="75" t="s">
        <v>253</v>
      </c>
      <c r="B148" s="76" t="s">
        <v>254</v>
      </c>
      <c r="C148" s="77">
        <v>272600</v>
      </c>
      <c r="D148" s="84">
        <v>71527.990000000005</v>
      </c>
      <c r="E148" s="83">
        <f t="shared" ref="E148:E189" si="2">D148/C148*100</f>
        <v>26.23917461482025</v>
      </c>
    </row>
    <row r="149" spans="1:5" ht="25.5" x14ac:dyDescent="0.2">
      <c r="A149" s="79" t="s">
        <v>255</v>
      </c>
      <c r="B149" s="80" t="s">
        <v>256</v>
      </c>
      <c r="C149" s="81">
        <v>55281175.280000001</v>
      </c>
      <c r="D149" s="82">
        <v>10516200</v>
      </c>
      <c r="E149" s="83">
        <f t="shared" si="2"/>
        <v>19.02311220182148</v>
      </c>
    </row>
    <row r="150" spans="1:5" ht="38.25" hidden="1" x14ac:dyDescent="0.2">
      <c r="A150" s="75" t="s">
        <v>257</v>
      </c>
      <c r="B150" s="76" t="s">
        <v>258</v>
      </c>
      <c r="C150" s="77">
        <v>20996575.280000001</v>
      </c>
      <c r="D150" s="84">
        <v>4127600</v>
      </c>
      <c r="E150" s="83">
        <f t="shared" si="2"/>
        <v>19.658444031735446</v>
      </c>
    </row>
    <row r="151" spans="1:5" ht="38.25" hidden="1" x14ac:dyDescent="0.2">
      <c r="A151" s="75" t="s">
        <v>259</v>
      </c>
      <c r="B151" s="76" t="s">
        <v>260</v>
      </c>
      <c r="C151" s="77">
        <v>34284600</v>
      </c>
      <c r="D151" s="84">
        <v>6388600</v>
      </c>
      <c r="E151" s="83">
        <f t="shared" si="2"/>
        <v>18.634022272390517</v>
      </c>
    </row>
    <row r="152" spans="1:5" ht="25.5" x14ac:dyDescent="0.2">
      <c r="A152" s="79" t="s">
        <v>261</v>
      </c>
      <c r="B152" s="80" t="s">
        <v>262</v>
      </c>
      <c r="C152" s="81">
        <f>65488083.93+C10+C11+C12+C14+C15</f>
        <v>121172843.36999999</v>
      </c>
      <c r="D152" s="82">
        <f>1954151+D10+D11+D12+D14+D15</f>
        <v>2494145.77</v>
      </c>
      <c r="E152" s="83">
        <f t="shared" si="2"/>
        <v>2.0583372483751599</v>
      </c>
    </row>
    <row r="153" spans="1:5" ht="25.5" hidden="1" x14ac:dyDescent="0.2">
      <c r="A153" s="75" t="s">
        <v>263</v>
      </c>
      <c r="B153" s="76" t="s">
        <v>15</v>
      </c>
      <c r="C153" s="77">
        <v>10371024.67</v>
      </c>
      <c r="D153" s="84">
        <v>0</v>
      </c>
      <c r="E153" s="83">
        <f t="shared" si="2"/>
        <v>0</v>
      </c>
    </row>
    <row r="154" spans="1:5" ht="76.5" hidden="1" x14ac:dyDescent="0.2">
      <c r="A154" s="75" t="s">
        <v>264</v>
      </c>
      <c r="B154" s="76" t="s">
        <v>265</v>
      </c>
      <c r="C154" s="77">
        <v>2850000</v>
      </c>
      <c r="D154" s="84">
        <v>0</v>
      </c>
      <c r="E154" s="83">
        <f t="shared" si="2"/>
        <v>0</v>
      </c>
    </row>
    <row r="155" spans="1:5" ht="38.25" hidden="1" x14ac:dyDescent="0.2">
      <c r="A155" s="75" t="s">
        <v>266</v>
      </c>
      <c r="B155" s="76" t="s">
        <v>267</v>
      </c>
      <c r="C155" s="77">
        <v>5627282</v>
      </c>
      <c r="D155" s="84">
        <v>0</v>
      </c>
      <c r="E155" s="83">
        <f t="shared" si="2"/>
        <v>0</v>
      </c>
    </row>
    <row r="156" spans="1:5" hidden="1" x14ac:dyDescent="0.2">
      <c r="A156" s="75" t="s">
        <v>268</v>
      </c>
      <c r="B156" s="76" t="s">
        <v>269</v>
      </c>
      <c r="C156" s="77">
        <v>45561343.479999997</v>
      </c>
      <c r="D156" s="84">
        <v>0</v>
      </c>
      <c r="E156" s="83">
        <f t="shared" si="2"/>
        <v>0</v>
      </c>
    </row>
    <row r="157" spans="1:5" ht="25.5" hidden="1" x14ac:dyDescent="0.2">
      <c r="A157" s="75" t="s">
        <v>270</v>
      </c>
      <c r="B157" s="76" t="s">
        <v>15</v>
      </c>
      <c r="C157" s="77">
        <v>199303.78</v>
      </c>
      <c r="D157" s="84">
        <v>0</v>
      </c>
      <c r="E157" s="83">
        <f t="shared" si="2"/>
        <v>0</v>
      </c>
    </row>
    <row r="158" spans="1:5" ht="25.5" hidden="1" x14ac:dyDescent="0.2">
      <c r="A158" s="75" t="s">
        <v>271</v>
      </c>
      <c r="B158" s="76" t="s">
        <v>15</v>
      </c>
      <c r="C158" s="77">
        <v>879130</v>
      </c>
      <c r="D158" s="84">
        <v>1954151</v>
      </c>
      <c r="E158" s="83">
        <f t="shared" si="2"/>
        <v>222.28237007041054</v>
      </c>
    </row>
    <row r="159" spans="1:5" ht="25.5" x14ac:dyDescent="0.2">
      <c r="A159" s="79" t="s">
        <v>272</v>
      </c>
      <c r="B159" s="80" t="s">
        <v>273</v>
      </c>
      <c r="C159" s="81">
        <v>285953422.69999999</v>
      </c>
      <c r="D159" s="82">
        <v>53053102.939999998</v>
      </c>
      <c r="E159" s="83">
        <f t="shared" si="2"/>
        <v>18.55305750113688</v>
      </c>
    </row>
    <row r="160" spans="1:5" ht="38.25" hidden="1" x14ac:dyDescent="0.2">
      <c r="A160" s="75" t="s">
        <v>274</v>
      </c>
      <c r="B160" s="76" t="s">
        <v>26</v>
      </c>
      <c r="C160" s="77">
        <v>1501217</v>
      </c>
      <c r="D160" s="84">
        <v>1890</v>
      </c>
      <c r="E160" s="83">
        <f t="shared" si="2"/>
        <v>0.12589785487374577</v>
      </c>
    </row>
    <row r="161" spans="1:5" ht="63.75" hidden="1" x14ac:dyDescent="0.2">
      <c r="A161" s="75" t="s">
        <v>275</v>
      </c>
      <c r="B161" s="76" t="s">
        <v>276</v>
      </c>
      <c r="C161" s="77">
        <v>34700</v>
      </c>
      <c r="D161" s="84">
        <v>0</v>
      </c>
      <c r="E161" s="83">
        <f t="shared" si="2"/>
        <v>0</v>
      </c>
    </row>
    <row r="162" spans="1:5" ht="76.5" hidden="1" x14ac:dyDescent="0.2">
      <c r="A162" s="75" t="s">
        <v>277</v>
      </c>
      <c r="B162" s="76" t="s">
        <v>278</v>
      </c>
      <c r="C162" s="77">
        <v>834498</v>
      </c>
      <c r="D162" s="84">
        <v>0</v>
      </c>
      <c r="E162" s="83">
        <f t="shared" si="2"/>
        <v>0</v>
      </c>
    </row>
    <row r="163" spans="1:5" ht="38.25" hidden="1" x14ac:dyDescent="0.2">
      <c r="A163" s="75" t="s">
        <v>279</v>
      </c>
      <c r="B163" s="76" t="s">
        <v>280</v>
      </c>
      <c r="C163" s="77">
        <v>462608.7</v>
      </c>
      <c r="D163" s="84">
        <v>0</v>
      </c>
      <c r="E163" s="83">
        <f t="shared" si="2"/>
        <v>0</v>
      </c>
    </row>
    <row r="164" spans="1:5" ht="38.25" hidden="1" x14ac:dyDescent="0.2">
      <c r="A164" s="75" t="s">
        <v>281</v>
      </c>
      <c r="B164" s="76" t="s">
        <v>282</v>
      </c>
      <c r="C164" s="77">
        <v>136507</v>
      </c>
      <c r="D164" s="84">
        <v>136507</v>
      </c>
      <c r="E164" s="83">
        <f t="shared" si="2"/>
        <v>100</v>
      </c>
    </row>
    <row r="165" spans="1:5" ht="38.25" hidden="1" x14ac:dyDescent="0.2">
      <c r="A165" s="75" t="s">
        <v>283</v>
      </c>
      <c r="B165" s="76" t="s">
        <v>284</v>
      </c>
      <c r="C165" s="77">
        <v>39003</v>
      </c>
      <c r="D165" s="84">
        <v>39003</v>
      </c>
      <c r="E165" s="83">
        <f t="shared" si="2"/>
        <v>100</v>
      </c>
    </row>
    <row r="166" spans="1:5" ht="38.25" hidden="1" x14ac:dyDescent="0.2">
      <c r="A166" s="75" t="s">
        <v>285</v>
      </c>
      <c r="B166" s="76" t="s">
        <v>286</v>
      </c>
      <c r="C166" s="77">
        <v>1066100</v>
      </c>
      <c r="D166" s="84">
        <v>96793.62</v>
      </c>
      <c r="E166" s="83">
        <f t="shared" si="2"/>
        <v>9.079225213394615</v>
      </c>
    </row>
    <row r="167" spans="1:5" ht="38.25" hidden="1" x14ac:dyDescent="0.2">
      <c r="A167" s="75" t="s">
        <v>287</v>
      </c>
      <c r="B167" s="76" t="s">
        <v>288</v>
      </c>
      <c r="C167" s="77">
        <v>380900</v>
      </c>
      <c r="D167" s="84">
        <v>82308.600000000006</v>
      </c>
      <c r="E167" s="83">
        <f t="shared" si="2"/>
        <v>21.608978734576006</v>
      </c>
    </row>
    <row r="168" spans="1:5" ht="38.25" hidden="1" x14ac:dyDescent="0.2">
      <c r="A168" s="75" t="s">
        <v>289</v>
      </c>
      <c r="B168" s="76" t="s">
        <v>290</v>
      </c>
      <c r="C168" s="77">
        <v>27751</v>
      </c>
      <c r="D168" s="84">
        <v>0</v>
      </c>
      <c r="E168" s="83">
        <f t="shared" si="2"/>
        <v>0</v>
      </c>
    </row>
    <row r="169" spans="1:5" ht="38.25" hidden="1" x14ac:dyDescent="0.2">
      <c r="A169" s="75" t="s">
        <v>291</v>
      </c>
      <c r="B169" s="76" t="s">
        <v>292</v>
      </c>
      <c r="C169" s="77">
        <v>24738</v>
      </c>
      <c r="D169" s="84">
        <v>0</v>
      </c>
      <c r="E169" s="83">
        <f t="shared" si="2"/>
        <v>0</v>
      </c>
    </row>
    <row r="170" spans="1:5" ht="38.25" hidden="1" x14ac:dyDescent="0.2">
      <c r="A170" s="75" t="s">
        <v>293</v>
      </c>
      <c r="B170" s="76" t="s">
        <v>26</v>
      </c>
      <c r="C170" s="77">
        <v>4606855</v>
      </c>
      <c r="D170" s="84">
        <v>0</v>
      </c>
      <c r="E170" s="83">
        <f t="shared" si="2"/>
        <v>0</v>
      </c>
    </row>
    <row r="171" spans="1:5" ht="63.75" hidden="1" x14ac:dyDescent="0.2">
      <c r="A171" s="75" t="s">
        <v>294</v>
      </c>
      <c r="B171" s="76" t="s">
        <v>295</v>
      </c>
      <c r="C171" s="77">
        <v>7735245</v>
      </c>
      <c r="D171" s="84">
        <v>0</v>
      </c>
      <c r="E171" s="83">
        <f t="shared" si="2"/>
        <v>0</v>
      </c>
    </row>
    <row r="172" spans="1:5" ht="38.25" hidden="1" x14ac:dyDescent="0.2">
      <c r="A172" s="75" t="s">
        <v>296</v>
      </c>
      <c r="B172" s="76" t="s">
        <v>26</v>
      </c>
      <c r="C172" s="77">
        <v>5036200</v>
      </c>
      <c r="D172" s="84">
        <v>789645.72</v>
      </c>
      <c r="E172" s="83">
        <f t="shared" si="2"/>
        <v>15.679395576029545</v>
      </c>
    </row>
    <row r="173" spans="1:5" ht="76.5" hidden="1" x14ac:dyDescent="0.2">
      <c r="A173" s="75" t="s">
        <v>297</v>
      </c>
      <c r="B173" s="76" t="s">
        <v>298</v>
      </c>
      <c r="C173" s="77">
        <v>3928500</v>
      </c>
      <c r="D173" s="84">
        <v>205000</v>
      </c>
      <c r="E173" s="83">
        <f t="shared" si="2"/>
        <v>5.2182766959399256</v>
      </c>
    </row>
    <row r="174" spans="1:5" ht="25.5" hidden="1" x14ac:dyDescent="0.2">
      <c r="A174" s="75" t="s">
        <v>299</v>
      </c>
      <c r="B174" s="76" t="s">
        <v>300</v>
      </c>
      <c r="C174" s="77">
        <v>260138600</v>
      </c>
      <c r="D174" s="84">
        <v>51701955</v>
      </c>
      <c r="E174" s="83">
        <f t="shared" si="2"/>
        <v>19.874772525107769</v>
      </c>
    </row>
    <row r="175" spans="1:5" x14ac:dyDescent="0.2">
      <c r="A175" s="79" t="s">
        <v>301</v>
      </c>
      <c r="B175" s="80" t="s">
        <v>302</v>
      </c>
      <c r="C175" s="81">
        <v>13462187.98</v>
      </c>
      <c r="D175" s="82">
        <v>2186484</v>
      </c>
      <c r="E175" s="83">
        <f t="shared" si="2"/>
        <v>16.24166891183167</v>
      </c>
    </row>
    <row r="176" spans="1:5" ht="63.75" hidden="1" x14ac:dyDescent="0.2">
      <c r="A176" s="75" t="s">
        <v>303</v>
      </c>
      <c r="B176" s="76" t="s">
        <v>304</v>
      </c>
      <c r="C176" s="77">
        <v>18716</v>
      </c>
      <c r="D176" s="84">
        <v>15267</v>
      </c>
      <c r="E176" s="83">
        <f t="shared" si="2"/>
        <v>81.571917076298348</v>
      </c>
    </row>
    <row r="177" spans="1:5" ht="63.75" hidden="1" x14ac:dyDescent="0.2">
      <c r="A177" s="75" t="s">
        <v>305</v>
      </c>
      <c r="B177" s="76" t="s">
        <v>304</v>
      </c>
      <c r="C177" s="77">
        <v>1683</v>
      </c>
      <c r="D177" s="84">
        <v>0</v>
      </c>
      <c r="E177" s="83">
        <f t="shared" si="2"/>
        <v>0</v>
      </c>
    </row>
    <row r="178" spans="1:5" ht="25.5" hidden="1" x14ac:dyDescent="0.2">
      <c r="A178" s="75" t="s">
        <v>306</v>
      </c>
      <c r="B178" s="76" t="s">
        <v>307</v>
      </c>
      <c r="C178" s="77">
        <v>5546868</v>
      </c>
      <c r="D178" s="84">
        <v>1335950</v>
      </c>
      <c r="E178" s="83">
        <f t="shared" si="2"/>
        <v>24.084762788658391</v>
      </c>
    </row>
    <row r="179" spans="1:5" ht="25.5" hidden="1" x14ac:dyDescent="0.2">
      <c r="A179" s="75" t="s">
        <v>308</v>
      </c>
      <c r="B179" s="76" t="s">
        <v>309</v>
      </c>
      <c r="C179" s="77">
        <v>6876204.9800000004</v>
      </c>
      <c r="D179" s="84">
        <v>520000</v>
      </c>
      <c r="E179" s="83">
        <f t="shared" si="2"/>
        <v>7.5623109187765953</v>
      </c>
    </row>
    <row r="180" spans="1:5" ht="38.25" hidden="1" x14ac:dyDescent="0.2">
      <c r="A180" s="75" t="s">
        <v>310</v>
      </c>
      <c r="B180" s="76" t="s">
        <v>311</v>
      </c>
      <c r="C180" s="77">
        <v>1000000</v>
      </c>
      <c r="D180" s="84">
        <v>300000</v>
      </c>
      <c r="E180" s="83">
        <f t="shared" si="2"/>
        <v>30</v>
      </c>
    </row>
    <row r="181" spans="1:5" ht="63.75" hidden="1" x14ac:dyDescent="0.2">
      <c r="A181" s="75" t="s">
        <v>312</v>
      </c>
      <c r="B181" s="76" t="s">
        <v>304</v>
      </c>
      <c r="C181" s="77">
        <v>18716</v>
      </c>
      <c r="D181" s="84">
        <v>15267</v>
      </c>
      <c r="E181" s="83">
        <f t="shared" si="2"/>
        <v>81.571917076298348</v>
      </c>
    </row>
    <row r="182" spans="1:5" ht="102" x14ac:dyDescent="0.2">
      <c r="A182" s="79" t="s">
        <v>313</v>
      </c>
      <c r="B182" s="80" t="s">
        <v>314</v>
      </c>
      <c r="C182" s="81">
        <v>0</v>
      </c>
      <c r="D182" s="82">
        <v>1092932.6100000001</v>
      </c>
      <c r="E182" s="83"/>
    </row>
    <row r="183" spans="1:5" ht="102" hidden="1" x14ac:dyDescent="0.2">
      <c r="A183" s="75" t="s">
        <v>315</v>
      </c>
      <c r="B183" s="76" t="s">
        <v>314</v>
      </c>
      <c r="C183" s="77">
        <v>0</v>
      </c>
      <c r="D183" s="84">
        <v>1092932.6100000001</v>
      </c>
      <c r="E183" s="83"/>
    </row>
    <row r="184" spans="1:5" ht="89.25" x14ac:dyDescent="0.2">
      <c r="A184" s="79" t="s">
        <v>316</v>
      </c>
      <c r="B184" s="80" t="s">
        <v>317</v>
      </c>
      <c r="C184" s="81">
        <v>0</v>
      </c>
      <c r="D184" s="82">
        <v>9106.73</v>
      </c>
      <c r="E184" s="83"/>
    </row>
    <row r="185" spans="1:5" ht="89.25" hidden="1" x14ac:dyDescent="0.2">
      <c r="A185" s="75" t="s">
        <v>318</v>
      </c>
      <c r="B185" s="76" t="s">
        <v>317</v>
      </c>
      <c r="C185" s="77">
        <v>0</v>
      </c>
      <c r="D185" s="84">
        <v>9106.73</v>
      </c>
      <c r="E185" s="83"/>
    </row>
    <row r="186" spans="1:5" ht="89.25" x14ac:dyDescent="0.2">
      <c r="A186" s="79" t="s">
        <v>319</v>
      </c>
      <c r="B186" s="80" t="s">
        <v>320</v>
      </c>
      <c r="C186" s="81">
        <v>0</v>
      </c>
      <c r="D186" s="82">
        <v>2444.1</v>
      </c>
      <c r="E186" s="83"/>
    </row>
    <row r="187" spans="1:5" hidden="1" x14ac:dyDescent="0.2">
      <c r="A187" s="75" t="s">
        <v>321</v>
      </c>
      <c r="B187" s="76" t="s">
        <v>321</v>
      </c>
      <c r="C187" s="77">
        <v>0</v>
      </c>
      <c r="D187" s="84">
        <v>2444.1</v>
      </c>
      <c r="E187" s="83" t="e">
        <f t="shared" si="2"/>
        <v>#DIV/0!</v>
      </c>
    </row>
    <row r="188" spans="1:5" x14ac:dyDescent="0.2">
      <c r="A188" s="85" t="s">
        <v>323</v>
      </c>
      <c r="B188" s="86" t="s">
        <v>324</v>
      </c>
      <c r="C188" s="87">
        <f>C16+C17+C18</f>
        <v>94708510</v>
      </c>
      <c r="D188" s="88">
        <f>D16+D17+D18</f>
        <v>24200136</v>
      </c>
      <c r="E188" s="83">
        <f t="shared" si="2"/>
        <v>25.55222967819893</v>
      </c>
    </row>
    <row r="189" spans="1:5" x14ac:dyDescent="0.2">
      <c r="A189" s="49" t="s">
        <v>322</v>
      </c>
      <c r="B189" s="50"/>
      <c r="C189" s="51">
        <v>887876531.38999999</v>
      </c>
      <c r="D189" s="52">
        <v>172527931.56999999</v>
      </c>
      <c r="E189" s="53">
        <f t="shared" si="2"/>
        <v>19.431522905544291</v>
      </c>
    </row>
    <row r="190" spans="1:5" x14ac:dyDescent="0.2">
      <c r="A190" s="89"/>
      <c r="B190" s="89"/>
      <c r="C190" s="89"/>
      <c r="D190" s="89"/>
      <c r="E190" s="90"/>
    </row>
    <row r="191" spans="1:5" x14ac:dyDescent="0.2">
      <c r="A191" s="91"/>
      <c r="B191" s="92"/>
      <c r="C191" s="92"/>
      <c r="D191" s="92"/>
    </row>
  </sheetData>
  <mergeCells count="10">
    <mergeCell ref="E6:E7"/>
    <mergeCell ref="D1:E1"/>
    <mergeCell ref="D2:E2"/>
    <mergeCell ref="A191:D191"/>
    <mergeCell ref="A5:D5"/>
    <mergeCell ref="A6:A7"/>
    <mergeCell ref="D6:D7"/>
    <mergeCell ref="B6:B7"/>
    <mergeCell ref="A3:E3"/>
    <mergeCell ref="A4:E4"/>
  </mergeCells>
  <pageMargins left="0.7" right="0.7" top="0.75" bottom="0.75" header="0.3" footer="0.3"/>
  <pageSetup paperSize="9" scale="73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0"/>
  <sheetViews>
    <sheetView tabSelected="1" workbookViewId="0">
      <selection activeCell="B10" sqref="B10"/>
    </sheetView>
  </sheetViews>
  <sheetFormatPr defaultRowHeight="12.75" x14ac:dyDescent="0.2"/>
  <cols>
    <col min="1" max="1" width="11.5703125" style="54" customWidth="1"/>
    <col min="2" max="2" width="40.5703125" style="54" customWidth="1"/>
    <col min="3" max="4" width="17.7109375" style="54" customWidth="1"/>
    <col min="5" max="5" width="12" style="54" customWidth="1"/>
    <col min="6" max="16384" width="9.140625" style="54"/>
  </cols>
  <sheetData>
    <row r="1" spans="1:5" ht="71.25" customHeight="1" x14ac:dyDescent="0.2">
      <c r="D1" s="55" t="s">
        <v>896</v>
      </c>
      <c r="E1" s="55"/>
    </row>
    <row r="2" spans="1:5" ht="21" customHeight="1" x14ac:dyDescent="0.2">
      <c r="D2" s="56" t="s">
        <v>746</v>
      </c>
      <c r="E2" s="56"/>
    </row>
    <row r="3" spans="1:5" ht="19.5" customHeight="1" x14ac:dyDescent="0.2">
      <c r="A3" s="57" t="s">
        <v>745</v>
      </c>
      <c r="B3" s="57"/>
      <c r="C3" s="57"/>
      <c r="D3" s="57"/>
      <c r="E3" s="57"/>
    </row>
    <row r="4" spans="1:5" ht="15.75" customHeight="1" x14ac:dyDescent="0.2">
      <c r="A4" s="57" t="s">
        <v>895</v>
      </c>
      <c r="B4" s="57"/>
      <c r="C4" s="57"/>
      <c r="D4" s="57"/>
      <c r="E4" s="57"/>
    </row>
    <row r="5" spans="1:5" ht="15" customHeight="1" x14ac:dyDescent="0.2">
      <c r="A5" s="93" t="s">
        <v>0</v>
      </c>
      <c r="B5" s="93"/>
      <c r="C5" s="93"/>
      <c r="D5" s="93"/>
    </row>
    <row r="6" spans="1:5" ht="25.5" x14ac:dyDescent="0.2">
      <c r="A6" s="60" t="s">
        <v>744</v>
      </c>
      <c r="B6" s="61" t="s">
        <v>743</v>
      </c>
      <c r="C6" s="62" t="s">
        <v>742</v>
      </c>
      <c r="D6" s="94" t="s">
        <v>741</v>
      </c>
      <c r="E6" s="95" t="s">
        <v>325</v>
      </c>
    </row>
    <row r="7" spans="1:5" x14ac:dyDescent="0.2">
      <c r="A7" s="64"/>
      <c r="B7" s="61"/>
      <c r="C7" s="65" t="s">
        <v>5</v>
      </c>
      <c r="D7" s="96" t="s">
        <v>740</v>
      </c>
      <c r="E7" s="97"/>
    </row>
    <row r="8" spans="1:5" x14ac:dyDescent="0.2">
      <c r="A8" s="67" t="s">
        <v>6</v>
      </c>
      <c r="B8" s="68" t="s">
        <v>7</v>
      </c>
      <c r="C8" s="68" t="s">
        <v>8</v>
      </c>
      <c r="D8" s="69" t="s">
        <v>9</v>
      </c>
      <c r="E8" s="70">
        <v>5</v>
      </c>
    </row>
    <row r="9" spans="1:5" ht="51" x14ac:dyDescent="0.2">
      <c r="A9" s="71" t="s">
        <v>739</v>
      </c>
      <c r="B9" s="80" t="s">
        <v>738</v>
      </c>
      <c r="C9" s="81">
        <v>1000000</v>
      </c>
      <c r="D9" s="98">
        <v>0</v>
      </c>
      <c r="E9" s="97">
        <f t="shared" ref="E9:E72" si="0">D9/C9*100</f>
        <v>0</v>
      </c>
    </row>
    <row r="10" spans="1:5" ht="38.25" x14ac:dyDescent="0.2">
      <c r="A10" s="71" t="s">
        <v>737</v>
      </c>
      <c r="B10" s="80" t="s">
        <v>736</v>
      </c>
      <c r="C10" s="81">
        <v>114286</v>
      </c>
      <c r="D10" s="98">
        <v>0</v>
      </c>
      <c r="E10" s="97">
        <f t="shared" si="0"/>
        <v>0</v>
      </c>
    </row>
    <row r="11" spans="1:5" ht="51" x14ac:dyDescent="0.2">
      <c r="A11" s="71" t="s">
        <v>735</v>
      </c>
      <c r="B11" s="80" t="s">
        <v>734</v>
      </c>
      <c r="C11" s="81">
        <v>150000</v>
      </c>
      <c r="D11" s="98">
        <v>0</v>
      </c>
      <c r="E11" s="97">
        <f t="shared" si="0"/>
        <v>0</v>
      </c>
    </row>
    <row r="12" spans="1:5" ht="63.75" x14ac:dyDescent="0.2">
      <c r="A12" s="71" t="s">
        <v>733</v>
      </c>
      <c r="B12" s="80" t="s">
        <v>732</v>
      </c>
      <c r="C12" s="81">
        <v>210000</v>
      </c>
      <c r="D12" s="98">
        <v>0</v>
      </c>
      <c r="E12" s="97">
        <f t="shared" si="0"/>
        <v>0</v>
      </c>
    </row>
    <row r="13" spans="1:5" ht="38.25" x14ac:dyDescent="0.2">
      <c r="A13" s="71" t="s">
        <v>731</v>
      </c>
      <c r="B13" s="80" t="s">
        <v>730</v>
      </c>
      <c r="C13" s="81">
        <v>366670</v>
      </c>
      <c r="D13" s="98">
        <v>0</v>
      </c>
      <c r="E13" s="97">
        <f t="shared" si="0"/>
        <v>0</v>
      </c>
    </row>
    <row r="14" spans="1:5" ht="25.5" x14ac:dyDescent="0.2">
      <c r="A14" s="71" t="s">
        <v>729</v>
      </c>
      <c r="B14" s="80" t="s">
        <v>435</v>
      </c>
      <c r="C14" s="81">
        <v>3025200.35</v>
      </c>
      <c r="D14" s="98">
        <v>431533.59</v>
      </c>
      <c r="E14" s="83">
        <f t="shared" si="0"/>
        <v>14.264628456756592</v>
      </c>
    </row>
    <row r="15" spans="1:5" ht="25.5" x14ac:dyDescent="0.2">
      <c r="A15" s="71" t="s">
        <v>728</v>
      </c>
      <c r="B15" s="80" t="s">
        <v>435</v>
      </c>
      <c r="C15" s="81">
        <v>8916464.6500000004</v>
      </c>
      <c r="D15" s="98">
        <v>0</v>
      </c>
      <c r="E15" s="83">
        <f t="shared" si="0"/>
        <v>0</v>
      </c>
    </row>
    <row r="16" spans="1:5" ht="25.5" x14ac:dyDescent="0.2">
      <c r="A16" s="71" t="s">
        <v>727</v>
      </c>
      <c r="B16" s="80" t="s">
        <v>726</v>
      </c>
      <c r="C16" s="81">
        <v>7857777.6500000004</v>
      </c>
      <c r="D16" s="98">
        <v>0</v>
      </c>
      <c r="E16" s="83">
        <f t="shared" si="0"/>
        <v>0</v>
      </c>
    </row>
    <row r="17" spans="1:5" x14ac:dyDescent="0.2">
      <c r="A17" s="71" t="s">
        <v>725</v>
      </c>
      <c r="B17" s="80" t="s">
        <v>723</v>
      </c>
      <c r="C17" s="81">
        <v>40902.370000000003</v>
      </c>
      <c r="D17" s="98">
        <v>0</v>
      </c>
      <c r="E17" s="83">
        <f t="shared" si="0"/>
        <v>0</v>
      </c>
    </row>
    <row r="18" spans="1:5" x14ac:dyDescent="0.2">
      <c r="A18" s="71" t="s">
        <v>724</v>
      </c>
      <c r="B18" s="80" t="s">
        <v>723</v>
      </c>
      <c r="C18" s="81">
        <v>445052.63</v>
      </c>
      <c r="D18" s="98">
        <v>0</v>
      </c>
      <c r="E18" s="83">
        <f t="shared" si="0"/>
        <v>0</v>
      </c>
    </row>
    <row r="19" spans="1:5" x14ac:dyDescent="0.2">
      <c r="A19" s="71" t="s">
        <v>722</v>
      </c>
      <c r="B19" s="80" t="s">
        <v>721</v>
      </c>
      <c r="C19" s="81">
        <v>9900000</v>
      </c>
      <c r="D19" s="98">
        <v>363134.7</v>
      </c>
      <c r="E19" s="83">
        <f t="shared" si="0"/>
        <v>3.6680272727272727</v>
      </c>
    </row>
    <row r="20" spans="1:5" ht="63.75" x14ac:dyDescent="0.2">
      <c r="A20" s="71" t="s">
        <v>720</v>
      </c>
      <c r="B20" s="80" t="s">
        <v>719</v>
      </c>
      <c r="C20" s="81">
        <v>244104</v>
      </c>
      <c r="D20" s="98">
        <v>0</v>
      </c>
      <c r="E20" s="83">
        <f t="shared" si="0"/>
        <v>0</v>
      </c>
    </row>
    <row r="21" spans="1:5" ht="76.5" x14ac:dyDescent="0.2">
      <c r="A21" s="71" t="s">
        <v>718</v>
      </c>
      <c r="B21" s="80" t="s">
        <v>717</v>
      </c>
      <c r="C21" s="81">
        <v>974000</v>
      </c>
      <c r="D21" s="98">
        <v>7800</v>
      </c>
      <c r="E21" s="83">
        <f t="shared" si="0"/>
        <v>0.80082135523613962</v>
      </c>
    </row>
    <row r="22" spans="1:5" ht="25.5" x14ac:dyDescent="0.2">
      <c r="A22" s="71" t="s">
        <v>716</v>
      </c>
      <c r="B22" s="80" t="s">
        <v>715</v>
      </c>
      <c r="C22" s="81">
        <v>100000</v>
      </c>
      <c r="D22" s="98">
        <v>0</v>
      </c>
      <c r="E22" s="83">
        <f t="shared" si="0"/>
        <v>0</v>
      </c>
    </row>
    <row r="23" spans="1:5" ht="63.75" x14ac:dyDescent="0.2">
      <c r="A23" s="71" t="s">
        <v>714</v>
      </c>
      <c r="B23" s="80" t="s">
        <v>713</v>
      </c>
      <c r="C23" s="81">
        <v>834498</v>
      </c>
      <c r="D23" s="98">
        <v>0</v>
      </c>
      <c r="E23" s="83">
        <f t="shared" si="0"/>
        <v>0</v>
      </c>
    </row>
    <row r="24" spans="1:5" ht="76.5" x14ac:dyDescent="0.2">
      <c r="A24" s="71" t="s">
        <v>712</v>
      </c>
      <c r="B24" s="80" t="s">
        <v>711</v>
      </c>
      <c r="C24" s="81">
        <v>5000000</v>
      </c>
      <c r="D24" s="98">
        <v>0</v>
      </c>
      <c r="E24" s="83">
        <f t="shared" si="0"/>
        <v>0</v>
      </c>
    </row>
    <row r="25" spans="1:5" ht="76.5" x14ac:dyDescent="0.2">
      <c r="A25" s="71" t="s">
        <v>710</v>
      </c>
      <c r="B25" s="80" t="s">
        <v>708</v>
      </c>
      <c r="C25" s="81">
        <v>4606855</v>
      </c>
      <c r="D25" s="98">
        <v>0</v>
      </c>
      <c r="E25" s="83">
        <f t="shared" si="0"/>
        <v>0</v>
      </c>
    </row>
    <row r="26" spans="1:5" ht="76.5" x14ac:dyDescent="0.2">
      <c r="A26" s="71" t="s">
        <v>709</v>
      </c>
      <c r="B26" s="80" t="s">
        <v>708</v>
      </c>
      <c r="C26" s="81">
        <v>7735245</v>
      </c>
      <c r="D26" s="98">
        <v>0</v>
      </c>
      <c r="E26" s="83">
        <f t="shared" si="0"/>
        <v>0</v>
      </c>
    </row>
    <row r="27" spans="1:5" x14ac:dyDescent="0.2">
      <c r="A27" s="71" t="s">
        <v>707</v>
      </c>
      <c r="B27" s="80" t="s">
        <v>460</v>
      </c>
      <c r="C27" s="81">
        <v>300000</v>
      </c>
      <c r="D27" s="98">
        <v>0</v>
      </c>
      <c r="E27" s="83">
        <f t="shared" si="0"/>
        <v>0</v>
      </c>
    </row>
    <row r="28" spans="1:5" ht="38.25" x14ac:dyDescent="0.2">
      <c r="A28" s="71" t="s">
        <v>706</v>
      </c>
      <c r="B28" s="80" t="s">
        <v>703</v>
      </c>
      <c r="C28" s="81">
        <v>2281102.1800000002</v>
      </c>
      <c r="D28" s="98">
        <v>1216521.73</v>
      </c>
      <c r="E28" s="83">
        <f t="shared" si="0"/>
        <v>53.330435640546355</v>
      </c>
    </row>
    <row r="29" spans="1:5" ht="38.25" x14ac:dyDescent="0.2">
      <c r="A29" s="71" t="s">
        <v>705</v>
      </c>
      <c r="B29" s="80" t="s">
        <v>703</v>
      </c>
      <c r="C29" s="81">
        <v>96046.41</v>
      </c>
      <c r="D29" s="98">
        <v>51221.97</v>
      </c>
      <c r="E29" s="83">
        <f t="shared" si="0"/>
        <v>53.330436816951313</v>
      </c>
    </row>
    <row r="30" spans="1:5" ht="38.25" x14ac:dyDescent="0.2">
      <c r="A30" s="71" t="s">
        <v>704</v>
      </c>
      <c r="B30" s="80" t="s">
        <v>703</v>
      </c>
      <c r="C30" s="81">
        <v>23104</v>
      </c>
      <c r="D30" s="98">
        <v>12805.49</v>
      </c>
      <c r="E30" s="83">
        <f t="shared" si="0"/>
        <v>55.42542416897507</v>
      </c>
    </row>
    <row r="31" spans="1:5" ht="51" x14ac:dyDescent="0.2">
      <c r="A31" s="71" t="s">
        <v>702</v>
      </c>
      <c r="B31" s="80" t="s">
        <v>441</v>
      </c>
      <c r="C31" s="81">
        <v>5000000</v>
      </c>
      <c r="D31" s="98">
        <v>0</v>
      </c>
      <c r="E31" s="83">
        <f t="shared" si="0"/>
        <v>0</v>
      </c>
    </row>
    <row r="32" spans="1:5" ht="25.5" x14ac:dyDescent="0.2">
      <c r="A32" s="71" t="s">
        <v>701</v>
      </c>
      <c r="B32" s="80" t="s">
        <v>464</v>
      </c>
      <c r="C32" s="81">
        <v>1043460</v>
      </c>
      <c r="D32" s="98">
        <v>192058.96</v>
      </c>
      <c r="E32" s="83">
        <f t="shared" si="0"/>
        <v>18.405972437850995</v>
      </c>
    </row>
    <row r="33" spans="1:5" ht="38.25" x14ac:dyDescent="0.2">
      <c r="A33" s="71" t="s">
        <v>700</v>
      </c>
      <c r="B33" s="80" t="s">
        <v>699</v>
      </c>
      <c r="C33" s="81">
        <v>611111</v>
      </c>
      <c r="D33" s="98">
        <v>0</v>
      </c>
      <c r="E33" s="83">
        <f t="shared" si="0"/>
        <v>0</v>
      </c>
    </row>
    <row r="34" spans="1:5" ht="25.5" x14ac:dyDescent="0.2">
      <c r="A34" s="71" t="s">
        <v>698</v>
      </c>
      <c r="B34" s="80" t="s">
        <v>697</v>
      </c>
      <c r="C34" s="81">
        <v>2058200</v>
      </c>
      <c r="D34" s="98">
        <v>0</v>
      </c>
      <c r="E34" s="83">
        <f t="shared" si="0"/>
        <v>0</v>
      </c>
    </row>
    <row r="35" spans="1:5" ht="25.5" x14ac:dyDescent="0.2">
      <c r="A35" s="71" t="s">
        <v>696</v>
      </c>
      <c r="B35" s="80" t="s">
        <v>695</v>
      </c>
      <c r="C35" s="81">
        <v>450770</v>
      </c>
      <c r="D35" s="98">
        <v>0</v>
      </c>
      <c r="E35" s="83">
        <f t="shared" si="0"/>
        <v>0</v>
      </c>
    </row>
    <row r="36" spans="1:5" ht="51" x14ac:dyDescent="0.2">
      <c r="A36" s="71" t="s">
        <v>694</v>
      </c>
      <c r="B36" s="80" t="s">
        <v>693</v>
      </c>
      <c r="C36" s="81">
        <v>1415098.68</v>
      </c>
      <c r="D36" s="98">
        <v>0</v>
      </c>
      <c r="E36" s="83">
        <f t="shared" si="0"/>
        <v>0</v>
      </c>
    </row>
    <row r="37" spans="1:5" ht="38.25" x14ac:dyDescent="0.2">
      <c r="A37" s="71" t="s">
        <v>692</v>
      </c>
      <c r="B37" s="80" t="s">
        <v>425</v>
      </c>
      <c r="C37" s="81">
        <v>54629625</v>
      </c>
      <c r="D37" s="98">
        <v>14139852</v>
      </c>
      <c r="E37" s="83">
        <f t="shared" si="0"/>
        <v>25.883121108739076</v>
      </c>
    </row>
    <row r="38" spans="1:5" ht="51" x14ac:dyDescent="0.2">
      <c r="A38" s="71" t="s">
        <v>691</v>
      </c>
      <c r="B38" s="80" t="s">
        <v>682</v>
      </c>
      <c r="C38" s="81">
        <v>95189470</v>
      </c>
      <c r="D38" s="98">
        <v>17246153</v>
      </c>
      <c r="E38" s="83">
        <f t="shared" si="0"/>
        <v>18.117710919075396</v>
      </c>
    </row>
    <row r="39" spans="1:5" ht="89.25" x14ac:dyDescent="0.2">
      <c r="A39" s="71" t="s">
        <v>690</v>
      </c>
      <c r="B39" s="80" t="s">
        <v>680</v>
      </c>
      <c r="C39" s="81">
        <v>3347700</v>
      </c>
      <c r="D39" s="98">
        <v>176509</v>
      </c>
      <c r="E39" s="83">
        <f t="shared" si="0"/>
        <v>5.2725453296292972</v>
      </c>
    </row>
    <row r="40" spans="1:5" ht="25.5" x14ac:dyDescent="0.2">
      <c r="A40" s="71" t="s">
        <v>689</v>
      </c>
      <c r="B40" s="80" t="s">
        <v>688</v>
      </c>
      <c r="C40" s="81">
        <v>38200</v>
      </c>
      <c r="D40" s="98">
        <v>0</v>
      </c>
      <c r="E40" s="83">
        <f t="shared" si="0"/>
        <v>0</v>
      </c>
    </row>
    <row r="41" spans="1:5" x14ac:dyDescent="0.2">
      <c r="A41" s="71" t="s">
        <v>687</v>
      </c>
      <c r="B41" s="80" t="s">
        <v>678</v>
      </c>
      <c r="C41" s="81">
        <v>94800</v>
      </c>
      <c r="D41" s="98">
        <v>22433.83</v>
      </c>
      <c r="E41" s="83">
        <f t="shared" si="0"/>
        <v>23.664377637130805</v>
      </c>
    </row>
    <row r="42" spans="1:5" ht="38.25" x14ac:dyDescent="0.2">
      <c r="A42" s="71" t="s">
        <v>686</v>
      </c>
      <c r="B42" s="80" t="s">
        <v>668</v>
      </c>
      <c r="C42" s="81">
        <v>66667</v>
      </c>
      <c r="D42" s="98">
        <v>0</v>
      </c>
      <c r="E42" s="83">
        <f t="shared" si="0"/>
        <v>0</v>
      </c>
    </row>
    <row r="43" spans="1:5" ht="25.5" x14ac:dyDescent="0.2">
      <c r="A43" s="71" t="s">
        <v>685</v>
      </c>
      <c r="B43" s="80" t="s">
        <v>684</v>
      </c>
      <c r="C43" s="81">
        <v>41762337</v>
      </c>
      <c r="D43" s="98">
        <v>14542263</v>
      </c>
      <c r="E43" s="83">
        <f t="shared" si="0"/>
        <v>34.821478022171028</v>
      </c>
    </row>
    <row r="44" spans="1:5" ht="51" x14ac:dyDescent="0.2">
      <c r="A44" s="71" t="s">
        <v>683</v>
      </c>
      <c r="B44" s="80" t="s">
        <v>682</v>
      </c>
      <c r="C44" s="81">
        <v>164949130</v>
      </c>
      <c r="D44" s="98">
        <v>34455802</v>
      </c>
      <c r="E44" s="83">
        <f t="shared" si="0"/>
        <v>20.888744305592883</v>
      </c>
    </row>
    <row r="45" spans="1:5" ht="89.25" x14ac:dyDescent="0.2">
      <c r="A45" s="71" t="s">
        <v>681</v>
      </c>
      <c r="B45" s="80" t="s">
        <v>680</v>
      </c>
      <c r="C45" s="81">
        <v>580800</v>
      </c>
      <c r="D45" s="98">
        <v>28491</v>
      </c>
      <c r="E45" s="83">
        <f t="shared" si="0"/>
        <v>4.9054752066115705</v>
      </c>
    </row>
    <row r="46" spans="1:5" x14ac:dyDescent="0.2">
      <c r="A46" s="71" t="s">
        <v>679</v>
      </c>
      <c r="B46" s="80" t="s">
        <v>678</v>
      </c>
      <c r="C46" s="81">
        <v>805700</v>
      </c>
      <c r="D46" s="98">
        <v>114004.65</v>
      </c>
      <c r="E46" s="83">
        <f t="shared" si="0"/>
        <v>14.149764180215959</v>
      </c>
    </row>
    <row r="47" spans="1:5" ht="38.25" x14ac:dyDescent="0.2">
      <c r="A47" s="71" t="s">
        <v>677</v>
      </c>
      <c r="B47" s="80" t="s">
        <v>676</v>
      </c>
      <c r="C47" s="81">
        <v>6324777.79</v>
      </c>
      <c r="D47" s="98">
        <v>0</v>
      </c>
      <c r="E47" s="83">
        <f t="shared" si="0"/>
        <v>0</v>
      </c>
    </row>
    <row r="48" spans="1:5" ht="25.5" x14ac:dyDescent="0.2">
      <c r="A48" s="71" t="s">
        <v>675</v>
      </c>
      <c r="B48" s="80" t="s">
        <v>674</v>
      </c>
      <c r="C48" s="81">
        <v>9271181</v>
      </c>
      <c r="D48" s="98">
        <v>0</v>
      </c>
      <c r="E48" s="83">
        <f t="shared" si="0"/>
        <v>0</v>
      </c>
    </row>
    <row r="49" spans="1:5" ht="25.5" x14ac:dyDescent="0.2">
      <c r="A49" s="71" t="s">
        <v>673</v>
      </c>
      <c r="B49" s="80" t="s">
        <v>672</v>
      </c>
      <c r="C49" s="81">
        <v>20000</v>
      </c>
      <c r="D49" s="98">
        <v>0</v>
      </c>
      <c r="E49" s="83">
        <f t="shared" si="0"/>
        <v>0</v>
      </c>
    </row>
    <row r="50" spans="1:5" ht="63.75" x14ac:dyDescent="0.2">
      <c r="A50" s="71" t="s">
        <v>671</v>
      </c>
      <c r="B50" s="80" t="s">
        <v>670</v>
      </c>
      <c r="C50" s="81">
        <v>8502424.25</v>
      </c>
      <c r="D50" s="98">
        <v>545449.25</v>
      </c>
      <c r="E50" s="83">
        <f t="shared" si="0"/>
        <v>6.4152203414220361</v>
      </c>
    </row>
    <row r="51" spans="1:5" ht="38.25" x14ac:dyDescent="0.2">
      <c r="A51" s="71" t="s">
        <v>669</v>
      </c>
      <c r="B51" s="80" t="s">
        <v>668</v>
      </c>
      <c r="C51" s="81">
        <v>260001</v>
      </c>
      <c r="D51" s="98">
        <v>0</v>
      </c>
      <c r="E51" s="83">
        <f t="shared" si="0"/>
        <v>0</v>
      </c>
    </row>
    <row r="52" spans="1:5" ht="25.5" x14ac:dyDescent="0.2">
      <c r="A52" s="71" t="s">
        <v>667</v>
      </c>
      <c r="B52" s="80" t="s">
        <v>666</v>
      </c>
      <c r="C52" s="81">
        <v>499980.04</v>
      </c>
      <c r="D52" s="98">
        <v>0</v>
      </c>
      <c r="E52" s="83">
        <f t="shared" si="0"/>
        <v>0</v>
      </c>
    </row>
    <row r="53" spans="1:5" ht="51" x14ac:dyDescent="0.2">
      <c r="A53" s="71" t="s">
        <v>665</v>
      </c>
      <c r="B53" s="80" t="s">
        <v>664</v>
      </c>
      <c r="C53" s="81">
        <v>826081.2</v>
      </c>
      <c r="D53" s="98">
        <v>0</v>
      </c>
      <c r="E53" s="83">
        <f t="shared" si="0"/>
        <v>0</v>
      </c>
    </row>
    <row r="54" spans="1:5" ht="38.25" x14ac:dyDescent="0.2">
      <c r="A54" s="71" t="s">
        <v>663</v>
      </c>
      <c r="B54" s="80" t="s">
        <v>425</v>
      </c>
      <c r="C54" s="81">
        <v>17250621</v>
      </c>
      <c r="D54" s="98">
        <v>4002783</v>
      </c>
      <c r="E54" s="83">
        <f t="shared" si="0"/>
        <v>23.20370379709809</v>
      </c>
    </row>
    <row r="55" spans="1:5" ht="38.25" x14ac:dyDescent="0.2">
      <c r="A55" s="71" t="s">
        <v>662</v>
      </c>
      <c r="B55" s="80" t="s">
        <v>598</v>
      </c>
      <c r="C55" s="81">
        <v>4734242.42</v>
      </c>
      <c r="D55" s="98">
        <v>1886767.68</v>
      </c>
      <c r="E55" s="83">
        <f t="shared" si="0"/>
        <v>39.853634702550785</v>
      </c>
    </row>
    <row r="56" spans="1:5" ht="25.5" x14ac:dyDescent="0.2">
      <c r="A56" s="71" t="s">
        <v>661</v>
      </c>
      <c r="B56" s="80" t="s">
        <v>660</v>
      </c>
      <c r="C56" s="81">
        <v>20000</v>
      </c>
      <c r="D56" s="98">
        <v>0</v>
      </c>
      <c r="E56" s="83">
        <f t="shared" si="0"/>
        <v>0</v>
      </c>
    </row>
    <row r="57" spans="1:5" ht="25.5" x14ac:dyDescent="0.2">
      <c r="A57" s="71" t="s">
        <v>659</v>
      </c>
      <c r="B57" s="80" t="s">
        <v>658</v>
      </c>
      <c r="C57" s="81">
        <v>1449166.67</v>
      </c>
      <c r="D57" s="98">
        <v>0</v>
      </c>
      <c r="E57" s="83">
        <f t="shared" si="0"/>
        <v>0</v>
      </c>
    </row>
    <row r="58" spans="1:5" ht="25.5" x14ac:dyDescent="0.2">
      <c r="A58" s="71" t="s">
        <v>657</v>
      </c>
      <c r="B58" s="80" t="s">
        <v>656</v>
      </c>
      <c r="C58" s="81">
        <v>156650</v>
      </c>
      <c r="D58" s="98">
        <v>0</v>
      </c>
      <c r="E58" s="83">
        <f t="shared" si="0"/>
        <v>0</v>
      </c>
    </row>
    <row r="59" spans="1:5" ht="25.5" x14ac:dyDescent="0.2">
      <c r="A59" s="71" t="s">
        <v>655</v>
      </c>
      <c r="B59" s="80" t="s">
        <v>654</v>
      </c>
      <c r="C59" s="81">
        <v>24519013</v>
      </c>
      <c r="D59" s="98">
        <v>3387796.52</v>
      </c>
      <c r="E59" s="83">
        <f t="shared" si="0"/>
        <v>13.817018327776898</v>
      </c>
    </row>
    <row r="60" spans="1:5" ht="38.25" x14ac:dyDescent="0.2">
      <c r="A60" s="71" t="s">
        <v>653</v>
      </c>
      <c r="B60" s="80" t="s">
        <v>652</v>
      </c>
      <c r="C60" s="81">
        <v>186551.45</v>
      </c>
      <c r="D60" s="98">
        <v>0</v>
      </c>
      <c r="E60" s="83">
        <f t="shared" si="0"/>
        <v>0</v>
      </c>
    </row>
    <row r="61" spans="1:5" x14ac:dyDescent="0.2">
      <c r="A61" s="71" t="s">
        <v>651</v>
      </c>
      <c r="B61" s="80" t="s">
        <v>650</v>
      </c>
      <c r="C61" s="81">
        <v>15167468</v>
      </c>
      <c r="D61" s="98">
        <v>4000000</v>
      </c>
      <c r="E61" s="83">
        <f t="shared" si="0"/>
        <v>26.372232992349154</v>
      </c>
    </row>
    <row r="62" spans="1:5" ht="38.25" x14ac:dyDescent="0.2">
      <c r="A62" s="71" t="s">
        <v>649</v>
      </c>
      <c r="B62" s="80" t="s">
        <v>598</v>
      </c>
      <c r="C62" s="81">
        <v>1768746.47</v>
      </c>
      <c r="D62" s="98">
        <v>0</v>
      </c>
      <c r="E62" s="83">
        <f t="shared" si="0"/>
        <v>0</v>
      </c>
    </row>
    <row r="63" spans="1:5" x14ac:dyDescent="0.2">
      <c r="A63" s="71" t="s">
        <v>648</v>
      </c>
      <c r="B63" s="80" t="s">
        <v>647</v>
      </c>
      <c r="C63" s="81">
        <v>9393</v>
      </c>
      <c r="D63" s="98">
        <v>0</v>
      </c>
      <c r="E63" s="83">
        <f t="shared" si="0"/>
        <v>0</v>
      </c>
    </row>
    <row r="64" spans="1:5" ht="63.75" x14ac:dyDescent="0.2">
      <c r="A64" s="71" t="s">
        <v>646</v>
      </c>
      <c r="B64" s="80" t="s">
        <v>645</v>
      </c>
      <c r="C64" s="81">
        <v>145220</v>
      </c>
      <c r="D64" s="98">
        <v>0</v>
      </c>
      <c r="E64" s="83">
        <f t="shared" si="0"/>
        <v>0</v>
      </c>
    </row>
    <row r="65" spans="1:5" x14ac:dyDescent="0.2">
      <c r="A65" s="71" t="s">
        <v>644</v>
      </c>
      <c r="B65" s="80" t="s">
        <v>643</v>
      </c>
      <c r="C65" s="81">
        <v>80000</v>
      </c>
      <c r="D65" s="98">
        <v>0</v>
      </c>
      <c r="E65" s="83">
        <f t="shared" si="0"/>
        <v>0</v>
      </c>
    </row>
    <row r="66" spans="1:5" x14ac:dyDescent="0.2">
      <c r="A66" s="71" t="s">
        <v>642</v>
      </c>
      <c r="B66" s="80" t="s">
        <v>639</v>
      </c>
      <c r="C66" s="81">
        <v>14092489</v>
      </c>
      <c r="D66" s="98">
        <v>4500000</v>
      </c>
      <c r="E66" s="83">
        <f t="shared" si="0"/>
        <v>31.931903583533046</v>
      </c>
    </row>
    <row r="67" spans="1:5" ht="51" x14ac:dyDescent="0.2">
      <c r="A67" s="71" t="s">
        <v>641</v>
      </c>
      <c r="B67" s="80" t="s">
        <v>614</v>
      </c>
      <c r="C67" s="81">
        <v>7752187</v>
      </c>
      <c r="D67" s="98">
        <v>0</v>
      </c>
      <c r="E67" s="83">
        <f t="shared" si="0"/>
        <v>0</v>
      </c>
    </row>
    <row r="68" spans="1:5" x14ac:dyDescent="0.2">
      <c r="A68" s="71" t="s">
        <v>640</v>
      </c>
      <c r="B68" s="80" t="s">
        <v>639</v>
      </c>
      <c r="C68" s="81">
        <v>2096737</v>
      </c>
      <c r="D68" s="98">
        <v>600000</v>
      </c>
      <c r="E68" s="83">
        <f t="shared" si="0"/>
        <v>28.615892217288103</v>
      </c>
    </row>
    <row r="69" spans="1:5" ht="51" x14ac:dyDescent="0.2">
      <c r="A69" s="71" t="s">
        <v>638</v>
      </c>
      <c r="B69" s="80" t="s">
        <v>614</v>
      </c>
      <c r="C69" s="81">
        <v>1250353</v>
      </c>
      <c r="D69" s="98">
        <v>0</v>
      </c>
      <c r="E69" s="83">
        <f t="shared" si="0"/>
        <v>0</v>
      </c>
    </row>
    <row r="70" spans="1:5" ht="25.5" x14ac:dyDescent="0.2">
      <c r="A70" s="71" t="s">
        <v>637</v>
      </c>
      <c r="B70" s="80" t="s">
        <v>636</v>
      </c>
      <c r="C70" s="81">
        <v>216527.87</v>
      </c>
      <c r="D70" s="98">
        <v>0</v>
      </c>
      <c r="E70" s="83">
        <f t="shared" si="0"/>
        <v>0</v>
      </c>
    </row>
    <row r="71" spans="1:5" ht="25.5" x14ac:dyDescent="0.2">
      <c r="A71" s="71" t="s">
        <v>635</v>
      </c>
      <c r="B71" s="80" t="s">
        <v>634</v>
      </c>
      <c r="C71" s="81">
        <v>22883955.309999999</v>
      </c>
      <c r="D71" s="98">
        <v>6103946</v>
      </c>
      <c r="E71" s="83">
        <f t="shared" si="0"/>
        <v>26.673474569025458</v>
      </c>
    </row>
    <row r="72" spans="1:5" ht="51" x14ac:dyDescent="0.2">
      <c r="A72" s="71" t="s">
        <v>633</v>
      </c>
      <c r="B72" s="80" t="s">
        <v>614</v>
      </c>
      <c r="C72" s="81">
        <v>7777191.6900000004</v>
      </c>
      <c r="D72" s="98">
        <v>0</v>
      </c>
      <c r="E72" s="83">
        <f t="shared" si="0"/>
        <v>0</v>
      </c>
    </row>
    <row r="73" spans="1:5" x14ac:dyDescent="0.2">
      <c r="A73" s="71" t="s">
        <v>632</v>
      </c>
      <c r="B73" s="80" t="s">
        <v>631</v>
      </c>
      <c r="C73" s="81">
        <v>750000</v>
      </c>
      <c r="D73" s="98">
        <v>10000</v>
      </c>
      <c r="E73" s="83">
        <f t="shared" ref="E73:E136" si="1">D73/C73*100</f>
        <v>1.3333333333333335</v>
      </c>
    </row>
    <row r="74" spans="1:5" ht="76.5" x14ac:dyDescent="0.2">
      <c r="A74" s="71" t="s">
        <v>630</v>
      </c>
      <c r="B74" s="80" t="s">
        <v>629</v>
      </c>
      <c r="C74" s="81">
        <v>1254688.48</v>
      </c>
      <c r="D74" s="98">
        <v>0</v>
      </c>
      <c r="E74" s="83">
        <f t="shared" si="1"/>
        <v>0</v>
      </c>
    </row>
    <row r="75" spans="1:5" ht="38.25" x14ac:dyDescent="0.2">
      <c r="A75" s="71" t="s">
        <v>628</v>
      </c>
      <c r="B75" s="80" t="s">
        <v>627</v>
      </c>
      <c r="C75" s="81">
        <v>271589</v>
      </c>
      <c r="D75" s="98">
        <v>0</v>
      </c>
      <c r="E75" s="83">
        <f t="shared" si="1"/>
        <v>0</v>
      </c>
    </row>
    <row r="76" spans="1:5" x14ac:dyDescent="0.2">
      <c r="A76" s="71" t="s">
        <v>626</v>
      </c>
      <c r="B76" s="80" t="s">
        <v>625</v>
      </c>
      <c r="C76" s="81">
        <v>1954327.15</v>
      </c>
      <c r="D76" s="98">
        <v>175820</v>
      </c>
      <c r="E76" s="83">
        <f t="shared" si="1"/>
        <v>8.9964466798713829</v>
      </c>
    </row>
    <row r="77" spans="1:5" x14ac:dyDescent="0.2">
      <c r="A77" s="71" t="s">
        <v>624</v>
      </c>
      <c r="B77" s="80" t="s">
        <v>623</v>
      </c>
      <c r="C77" s="81">
        <v>100000</v>
      </c>
      <c r="D77" s="98">
        <v>0</v>
      </c>
      <c r="E77" s="83">
        <f t="shared" si="1"/>
        <v>0</v>
      </c>
    </row>
    <row r="78" spans="1:5" ht="25.5" x14ac:dyDescent="0.2">
      <c r="A78" s="71" t="s">
        <v>622</v>
      </c>
      <c r="B78" s="80" t="s">
        <v>621</v>
      </c>
      <c r="C78" s="81">
        <v>6929565</v>
      </c>
      <c r="D78" s="98">
        <v>879348.56</v>
      </c>
      <c r="E78" s="83">
        <f t="shared" si="1"/>
        <v>12.689808956262047</v>
      </c>
    </row>
    <row r="79" spans="1:5" x14ac:dyDescent="0.2">
      <c r="A79" s="71" t="s">
        <v>620</v>
      </c>
      <c r="B79" s="80" t="s">
        <v>619</v>
      </c>
      <c r="C79" s="81">
        <v>20742897</v>
      </c>
      <c r="D79" s="98">
        <v>5000000</v>
      </c>
      <c r="E79" s="83">
        <f t="shared" si="1"/>
        <v>24.104636878831343</v>
      </c>
    </row>
    <row r="80" spans="1:5" ht="51" x14ac:dyDescent="0.2">
      <c r="A80" s="71" t="s">
        <v>618</v>
      </c>
      <c r="B80" s="80" t="s">
        <v>614</v>
      </c>
      <c r="C80" s="81">
        <v>13641819</v>
      </c>
      <c r="D80" s="98">
        <v>0</v>
      </c>
      <c r="E80" s="83">
        <f t="shared" si="1"/>
        <v>0</v>
      </c>
    </row>
    <row r="81" spans="1:5" x14ac:dyDescent="0.2">
      <c r="A81" s="71" t="s">
        <v>617</v>
      </c>
      <c r="B81" s="80" t="s">
        <v>616</v>
      </c>
      <c r="C81" s="81">
        <v>2378623</v>
      </c>
      <c r="D81" s="98">
        <v>750000</v>
      </c>
      <c r="E81" s="83">
        <f t="shared" si="1"/>
        <v>31.530847889724434</v>
      </c>
    </row>
    <row r="82" spans="1:5" ht="51" x14ac:dyDescent="0.2">
      <c r="A82" s="71" t="s">
        <v>615</v>
      </c>
      <c r="B82" s="80" t="s">
        <v>614</v>
      </c>
      <c r="C82" s="81">
        <v>1125318</v>
      </c>
      <c r="D82" s="98">
        <v>0</v>
      </c>
      <c r="E82" s="83">
        <f t="shared" si="1"/>
        <v>0</v>
      </c>
    </row>
    <row r="83" spans="1:5" ht="38.25" x14ac:dyDescent="0.2">
      <c r="A83" s="71" t="s">
        <v>613</v>
      </c>
      <c r="B83" s="80" t="s">
        <v>612</v>
      </c>
      <c r="C83" s="81">
        <v>191485.92</v>
      </c>
      <c r="D83" s="98">
        <v>0</v>
      </c>
      <c r="E83" s="83">
        <f t="shared" si="1"/>
        <v>0</v>
      </c>
    </row>
    <row r="84" spans="1:5" ht="25.5" x14ac:dyDescent="0.2">
      <c r="A84" s="71" t="s">
        <v>611</v>
      </c>
      <c r="B84" s="80" t="s">
        <v>439</v>
      </c>
      <c r="C84" s="81">
        <v>278694</v>
      </c>
      <c r="D84" s="98">
        <v>0</v>
      </c>
      <c r="E84" s="83">
        <f t="shared" si="1"/>
        <v>0</v>
      </c>
    </row>
    <row r="85" spans="1:5" x14ac:dyDescent="0.2">
      <c r="A85" s="71" t="s">
        <v>610</v>
      </c>
      <c r="B85" s="80" t="s">
        <v>609</v>
      </c>
      <c r="C85" s="81">
        <v>1000000</v>
      </c>
      <c r="D85" s="98">
        <v>300000</v>
      </c>
      <c r="E85" s="83">
        <f t="shared" si="1"/>
        <v>30</v>
      </c>
    </row>
    <row r="86" spans="1:5" ht="25.5" x14ac:dyDescent="0.2">
      <c r="A86" s="71" t="s">
        <v>608</v>
      </c>
      <c r="B86" s="80" t="s">
        <v>535</v>
      </c>
      <c r="C86" s="81">
        <v>201000</v>
      </c>
      <c r="D86" s="98">
        <v>0</v>
      </c>
      <c r="E86" s="83">
        <f t="shared" si="1"/>
        <v>0</v>
      </c>
    </row>
    <row r="87" spans="1:5" ht="38.25" x14ac:dyDescent="0.2">
      <c r="A87" s="71" t="s">
        <v>607</v>
      </c>
      <c r="B87" s="80" t="s">
        <v>606</v>
      </c>
      <c r="C87" s="81">
        <v>31532</v>
      </c>
      <c r="D87" s="98">
        <v>0</v>
      </c>
      <c r="E87" s="83">
        <f t="shared" si="1"/>
        <v>0</v>
      </c>
    </row>
    <row r="88" spans="1:5" ht="51" x14ac:dyDescent="0.2">
      <c r="A88" s="71" t="s">
        <v>605</v>
      </c>
      <c r="B88" s="80" t="s">
        <v>604</v>
      </c>
      <c r="C88" s="81">
        <v>300000</v>
      </c>
      <c r="D88" s="98">
        <v>0</v>
      </c>
      <c r="E88" s="83">
        <f t="shared" si="1"/>
        <v>0</v>
      </c>
    </row>
    <row r="89" spans="1:5" ht="38.25" x14ac:dyDescent="0.2">
      <c r="A89" s="71" t="s">
        <v>603</v>
      </c>
      <c r="B89" s="80" t="s">
        <v>602</v>
      </c>
      <c r="C89" s="81">
        <v>804560</v>
      </c>
      <c r="D89" s="98">
        <v>217408</v>
      </c>
      <c r="E89" s="83">
        <f t="shared" si="1"/>
        <v>27.021974743959433</v>
      </c>
    </row>
    <row r="90" spans="1:5" x14ac:dyDescent="0.2">
      <c r="A90" s="71" t="s">
        <v>601</v>
      </c>
      <c r="B90" s="80" t="s">
        <v>600</v>
      </c>
      <c r="C90" s="81">
        <v>6302959</v>
      </c>
      <c r="D90" s="98">
        <v>2000000</v>
      </c>
      <c r="E90" s="83">
        <f t="shared" si="1"/>
        <v>31.73112818915687</v>
      </c>
    </row>
    <row r="91" spans="1:5" ht="38.25" x14ac:dyDescent="0.2">
      <c r="A91" s="71" t="s">
        <v>599</v>
      </c>
      <c r="B91" s="80" t="s">
        <v>598</v>
      </c>
      <c r="C91" s="81">
        <v>1044081.82</v>
      </c>
      <c r="D91" s="98">
        <v>0</v>
      </c>
      <c r="E91" s="83">
        <f t="shared" si="1"/>
        <v>0</v>
      </c>
    </row>
    <row r="92" spans="1:5" ht="38.25" x14ac:dyDescent="0.2">
      <c r="A92" s="71" t="s">
        <v>597</v>
      </c>
      <c r="B92" s="80" t="s">
        <v>596</v>
      </c>
      <c r="C92" s="81">
        <v>20000</v>
      </c>
      <c r="D92" s="98">
        <v>0</v>
      </c>
      <c r="E92" s="83">
        <f t="shared" si="1"/>
        <v>0</v>
      </c>
    </row>
    <row r="93" spans="1:5" ht="76.5" x14ac:dyDescent="0.2">
      <c r="A93" s="71" t="s">
        <v>595</v>
      </c>
      <c r="B93" s="80" t="s">
        <v>594</v>
      </c>
      <c r="C93" s="81">
        <v>203371.2</v>
      </c>
      <c r="D93" s="98">
        <v>0</v>
      </c>
      <c r="E93" s="83">
        <f t="shared" si="1"/>
        <v>0</v>
      </c>
    </row>
    <row r="94" spans="1:5" ht="25.5" x14ac:dyDescent="0.2">
      <c r="A94" s="71" t="s">
        <v>593</v>
      </c>
      <c r="B94" s="80" t="s">
        <v>592</v>
      </c>
      <c r="C94" s="81">
        <v>7794824</v>
      </c>
      <c r="D94" s="98">
        <v>1313976.02</v>
      </c>
      <c r="E94" s="83">
        <f t="shared" si="1"/>
        <v>16.857032564173355</v>
      </c>
    </row>
    <row r="95" spans="1:5" ht="38.25" x14ac:dyDescent="0.2">
      <c r="A95" s="71" t="s">
        <v>591</v>
      </c>
      <c r="B95" s="80" t="s">
        <v>351</v>
      </c>
      <c r="C95" s="81">
        <v>136000</v>
      </c>
      <c r="D95" s="98">
        <v>0</v>
      </c>
      <c r="E95" s="83">
        <f t="shared" si="1"/>
        <v>0</v>
      </c>
    </row>
    <row r="96" spans="1:5" ht="38.25" x14ac:dyDescent="0.2">
      <c r="A96" s="71" t="s">
        <v>590</v>
      </c>
      <c r="B96" s="80" t="s">
        <v>351</v>
      </c>
      <c r="C96" s="81">
        <v>220000</v>
      </c>
      <c r="D96" s="98">
        <v>0</v>
      </c>
      <c r="E96" s="83">
        <f t="shared" si="1"/>
        <v>0</v>
      </c>
    </row>
    <row r="97" spans="1:5" ht="51" x14ac:dyDescent="0.2">
      <c r="A97" s="71" t="s">
        <v>589</v>
      </c>
      <c r="B97" s="80" t="s">
        <v>588</v>
      </c>
      <c r="C97" s="81">
        <v>516200</v>
      </c>
      <c r="D97" s="98">
        <v>516200</v>
      </c>
      <c r="E97" s="83">
        <f t="shared" si="1"/>
        <v>100</v>
      </c>
    </row>
    <row r="98" spans="1:5" x14ac:dyDescent="0.2">
      <c r="A98" s="71" t="s">
        <v>587</v>
      </c>
      <c r="B98" s="80" t="s">
        <v>586</v>
      </c>
      <c r="C98" s="81">
        <v>18340943</v>
      </c>
      <c r="D98" s="98">
        <v>2385722</v>
      </c>
      <c r="E98" s="83">
        <f t="shared" si="1"/>
        <v>13.007629978458576</v>
      </c>
    </row>
    <row r="99" spans="1:5" ht="38.25" x14ac:dyDescent="0.2">
      <c r="A99" s="71" t="s">
        <v>585</v>
      </c>
      <c r="B99" s="80" t="s">
        <v>357</v>
      </c>
      <c r="C99" s="81">
        <v>18716</v>
      </c>
      <c r="D99" s="98">
        <v>0</v>
      </c>
      <c r="E99" s="83">
        <f t="shared" si="1"/>
        <v>0</v>
      </c>
    </row>
    <row r="100" spans="1:5" ht="38.25" x14ac:dyDescent="0.2">
      <c r="A100" s="71" t="s">
        <v>584</v>
      </c>
      <c r="B100" s="80" t="s">
        <v>583</v>
      </c>
      <c r="C100" s="81">
        <v>54231850</v>
      </c>
      <c r="D100" s="98">
        <v>10000000</v>
      </c>
      <c r="E100" s="83">
        <f t="shared" si="1"/>
        <v>18.439348832835318</v>
      </c>
    </row>
    <row r="101" spans="1:5" ht="38.25" x14ac:dyDescent="0.2">
      <c r="A101" s="71" t="s">
        <v>582</v>
      </c>
      <c r="B101" s="80" t="s">
        <v>581</v>
      </c>
      <c r="C101" s="81">
        <v>50845816</v>
      </c>
      <c r="D101" s="98">
        <v>6870852.04</v>
      </c>
      <c r="E101" s="83">
        <f t="shared" si="1"/>
        <v>13.513111953990473</v>
      </c>
    </row>
    <row r="102" spans="1:5" ht="25.5" x14ac:dyDescent="0.2">
      <c r="A102" s="71" t="s">
        <v>580</v>
      </c>
      <c r="B102" s="80" t="s">
        <v>579</v>
      </c>
      <c r="C102" s="81">
        <v>1300000</v>
      </c>
      <c r="D102" s="98">
        <v>1300000</v>
      </c>
      <c r="E102" s="83">
        <f t="shared" si="1"/>
        <v>100</v>
      </c>
    </row>
    <row r="103" spans="1:5" ht="76.5" x14ac:dyDescent="0.2">
      <c r="A103" s="71" t="s">
        <v>578</v>
      </c>
      <c r="B103" s="80" t="s">
        <v>577</v>
      </c>
      <c r="C103" s="81">
        <v>2600000</v>
      </c>
      <c r="D103" s="98">
        <v>362420.72</v>
      </c>
      <c r="E103" s="83">
        <f t="shared" si="1"/>
        <v>13.939258461538461</v>
      </c>
    </row>
    <row r="104" spans="1:5" ht="25.5" x14ac:dyDescent="0.2">
      <c r="A104" s="71" t="s">
        <v>576</v>
      </c>
      <c r="B104" s="80" t="s">
        <v>575</v>
      </c>
      <c r="C104" s="81">
        <v>155000</v>
      </c>
      <c r="D104" s="98">
        <v>0</v>
      </c>
      <c r="E104" s="83">
        <f t="shared" si="1"/>
        <v>0</v>
      </c>
    </row>
    <row r="105" spans="1:5" ht="51" x14ac:dyDescent="0.2">
      <c r="A105" s="71" t="s">
        <v>574</v>
      </c>
      <c r="B105" s="80" t="s">
        <v>573</v>
      </c>
      <c r="C105" s="81">
        <v>1047037</v>
      </c>
      <c r="D105" s="98">
        <v>0</v>
      </c>
      <c r="E105" s="83">
        <f t="shared" si="1"/>
        <v>0</v>
      </c>
    </row>
    <row r="106" spans="1:5" x14ac:dyDescent="0.2">
      <c r="A106" s="71" t="s">
        <v>572</v>
      </c>
      <c r="B106" s="80" t="s">
        <v>571</v>
      </c>
      <c r="C106" s="81">
        <v>5000</v>
      </c>
      <c r="D106" s="98">
        <v>0</v>
      </c>
      <c r="E106" s="83">
        <f t="shared" si="1"/>
        <v>0</v>
      </c>
    </row>
    <row r="107" spans="1:5" ht="38.25" x14ac:dyDescent="0.2">
      <c r="A107" s="71" t="s">
        <v>570</v>
      </c>
      <c r="B107" s="80" t="s">
        <v>569</v>
      </c>
      <c r="C107" s="81">
        <v>47000</v>
      </c>
      <c r="D107" s="98">
        <v>0</v>
      </c>
      <c r="E107" s="83">
        <f t="shared" si="1"/>
        <v>0</v>
      </c>
    </row>
    <row r="108" spans="1:5" x14ac:dyDescent="0.2">
      <c r="A108" s="71" t="s">
        <v>568</v>
      </c>
      <c r="B108" s="80" t="s">
        <v>567</v>
      </c>
      <c r="C108" s="81">
        <v>22000</v>
      </c>
      <c r="D108" s="98">
        <v>0</v>
      </c>
      <c r="E108" s="83">
        <f t="shared" si="1"/>
        <v>0</v>
      </c>
    </row>
    <row r="109" spans="1:5" ht="25.5" x14ac:dyDescent="0.2">
      <c r="A109" s="71" t="s">
        <v>566</v>
      </c>
      <c r="B109" s="80" t="s">
        <v>565</v>
      </c>
      <c r="C109" s="81">
        <v>194750</v>
      </c>
      <c r="D109" s="98">
        <v>0</v>
      </c>
      <c r="E109" s="83">
        <f t="shared" si="1"/>
        <v>0</v>
      </c>
    </row>
    <row r="110" spans="1:5" ht="38.25" x14ac:dyDescent="0.2">
      <c r="A110" s="71" t="s">
        <v>564</v>
      </c>
      <c r="B110" s="80" t="s">
        <v>563</v>
      </c>
      <c r="C110" s="81">
        <v>62080</v>
      </c>
      <c r="D110" s="98">
        <v>0</v>
      </c>
      <c r="E110" s="83">
        <f t="shared" si="1"/>
        <v>0</v>
      </c>
    </row>
    <row r="111" spans="1:5" ht="38.25" x14ac:dyDescent="0.2">
      <c r="A111" s="71" t="s">
        <v>562</v>
      </c>
      <c r="B111" s="80" t="s">
        <v>561</v>
      </c>
      <c r="C111" s="81">
        <v>1758260</v>
      </c>
      <c r="D111" s="98">
        <v>172501.56</v>
      </c>
      <c r="E111" s="83">
        <f t="shared" si="1"/>
        <v>9.8109244366589703</v>
      </c>
    </row>
    <row r="112" spans="1:5" ht="25.5" x14ac:dyDescent="0.2">
      <c r="A112" s="71" t="s">
        <v>560</v>
      </c>
      <c r="B112" s="80" t="s">
        <v>445</v>
      </c>
      <c r="C112" s="81">
        <v>2000</v>
      </c>
      <c r="D112" s="98">
        <v>0</v>
      </c>
      <c r="E112" s="83">
        <f t="shared" si="1"/>
        <v>0</v>
      </c>
    </row>
    <row r="113" spans="1:5" ht="25.5" x14ac:dyDescent="0.2">
      <c r="A113" s="71" t="s">
        <v>559</v>
      </c>
      <c r="B113" s="80" t="s">
        <v>447</v>
      </c>
      <c r="C113" s="81">
        <v>30000</v>
      </c>
      <c r="D113" s="98">
        <v>0</v>
      </c>
      <c r="E113" s="83">
        <f t="shared" si="1"/>
        <v>0</v>
      </c>
    </row>
    <row r="114" spans="1:5" ht="63.75" x14ac:dyDescent="0.2">
      <c r="A114" s="71" t="s">
        <v>558</v>
      </c>
      <c r="B114" s="80" t="s">
        <v>557</v>
      </c>
      <c r="C114" s="81">
        <v>20000</v>
      </c>
      <c r="D114" s="98">
        <v>0</v>
      </c>
      <c r="E114" s="83">
        <f t="shared" si="1"/>
        <v>0</v>
      </c>
    </row>
    <row r="115" spans="1:5" ht="25.5" x14ac:dyDescent="0.2">
      <c r="A115" s="71" t="s">
        <v>556</v>
      </c>
      <c r="B115" s="80" t="s">
        <v>555</v>
      </c>
      <c r="C115" s="81">
        <v>50000</v>
      </c>
      <c r="D115" s="98">
        <v>0</v>
      </c>
      <c r="E115" s="83">
        <f t="shared" si="1"/>
        <v>0</v>
      </c>
    </row>
    <row r="116" spans="1:5" ht="25.5" x14ac:dyDescent="0.2">
      <c r="A116" s="71" t="s">
        <v>554</v>
      </c>
      <c r="B116" s="80" t="s">
        <v>553</v>
      </c>
      <c r="C116" s="81">
        <v>502000</v>
      </c>
      <c r="D116" s="98">
        <v>0</v>
      </c>
      <c r="E116" s="83">
        <f t="shared" si="1"/>
        <v>0</v>
      </c>
    </row>
    <row r="117" spans="1:5" ht="38.25" x14ac:dyDescent="0.2">
      <c r="A117" s="71" t="s">
        <v>552</v>
      </c>
      <c r="B117" s="80" t="s">
        <v>551</v>
      </c>
      <c r="C117" s="81">
        <v>511300</v>
      </c>
      <c r="D117" s="98">
        <v>0</v>
      </c>
      <c r="E117" s="83">
        <f t="shared" si="1"/>
        <v>0</v>
      </c>
    </row>
    <row r="118" spans="1:5" x14ac:dyDescent="0.2">
      <c r="A118" s="71" t="s">
        <v>550</v>
      </c>
      <c r="B118" s="80" t="s">
        <v>549</v>
      </c>
      <c r="C118" s="81">
        <v>70000</v>
      </c>
      <c r="D118" s="98">
        <v>35999.800000000003</v>
      </c>
      <c r="E118" s="83">
        <f t="shared" si="1"/>
        <v>51.428285714285714</v>
      </c>
    </row>
    <row r="119" spans="1:5" ht="38.25" x14ac:dyDescent="0.2">
      <c r="A119" s="71" t="s">
        <v>548</v>
      </c>
      <c r="B119" s="80" t="s">
        <v>547</v>
      </c>
      <c r="C119" s="81">
        <v>66667</v>
      </c>
      <c r="D119" s="98">
        <v>0</v>
      </c>
      <c r="E119" s="83">
        <f t="shared" si="1"/>
        <v>0</v>
      </c>
    </row>
    <row r="120" spans="1:5" ht="25.5" x14ac:dyDescent="0.2">
      <c r="A120" s="71" t="s">
        <v>546</v>
      </c>
      <c r="B120" s="80" t="s">
        <v>392</v>
      </c>
      <c r="C120" s="81">
        <v>12000</v>
      </c>
      <c r="D120" s="98">
        <v>3000</v>
      </c>
      <c r="E120" s="83">
        <f t="shared" si="1"/>
        <v>25</v>
      </c>
    </row>
    <row r="121" spans="1:5" ht="51" x14ac:dyDescent="0.2">
      <c r="A121" s="71" t="s">
        <v>545</v>
      </c>
      <c r="B121" s="80" t="s">
        <v>419</v>
      </c>
      <c r="C121" s="81">
        <v>450000</v>
      </c>
      <c r="D121" s="98">
        <v>193739.16</v>
      </c>
      <c r="E121" s="83">
        <f t="shared" si="1"/>
        <v>43.05314666666667</v>
      </c>
    </row>
    <row r="122" spans="1:5" ht="25.5" x14ac:dyDescent="0.2">
      <c r="A122" s="71" t="s">
        <v>544</v>
      </c>
      <c r="B122" s="80" t="s">
        <v>464</v>
      </c>
      <c r="C122" s="81">
        <v>933125.28</v>
      </c>
      <c r="D122" s="98">
        <v>162783.09</v>
      </c>
      <c r="E122" s="83">
        <f t="shared" si="1"/>
        <v>17.444934082163112</v>
      </c>
    </row>
    <row r="123" spans="1:5" ht="38.25" x14ac:dyDescent="0.2">
      <c r="A123" s="71" t="s">
        <v>543</v>
      </c>
      <c r="B123" s="80" t="s">
        <v>542</v>
      </c>
      <c r="C123" s="81">
        <v>60000</v>
      </c>
      <c r="D123" s="98">
        <v>0</v>
      </c>
      <c r="E123" s="83">
        <f t="shared" si="1"/>
        <v>0</v>
      </c>
    </row>
    <row r="124" spans="1:5" x14ac:dyDescent="0.2">
      <c r="A124" s="71" t="s">
        <v>541</v>
      </c>
      <c r="B124" s="80" t="s">
        <v>540</v>
      </c>
      <c r="C124" s="81">
        <v>6000</v>
      </c>
      <c r="D124" s="98">
        <v>0</v>
      </c>
      <c r="E124" s="83">
        <f t="shared" si="1"/>
        <v>0</v>
      </c>
    </row>
    <row r="125" spans="1:5" x14ac:dyDescent="0.2">
      <c r="A125" s="71" t="s">
        <v>539</v>
      </c>
      <c r="B125" s="80" t="s">
        <v>423</v>
      </c>
      <c r="C125" s="81">
        <v>200000</v>
      </c>
      <c r="D125" s="98">
        <v>0</v>
      </c>
      <c r="E125" s="83">
        <f t="shared" si="1"/>
        <v>0</v>
      </c>
    </row>
    <row r="126" spans="1:5" x14ac:dyDescent="0.2">
      <c r="A126" s="71" t="s">
        <v>538</v>
      </c>
      <c r="B126" s="80" t="s">
        <v>386</v>
      </c>
      <c r="C126" s="81">
        <v>385500</v>
      </c>
      <c r="D126" s="98">
        <v>75853.8</v>
      </c>
      <c r="E126" s="83">
        <f t="shared" si="1"/>
        <v>19.676731517509729</v>
      </c>
    </row>
    <row r="127" spans="1:5" x14ac:dyDescent="0.2">
      <c r="A127" s="71" t="s">
        <v>537</v>
      </c>
      <c r="B127" s="80" t="s">
        <v>423</v>
      </c>
      <c r="C127" s="81">
        <v>200000</v>
      </c>
      <c r="D127" s="98">
        <v>0</v>
      </c>
      <c r="E127" s="83">
        <f t="shared" si="1"/>
        <v>0</v>
      </c>
    </row>
    <row r="128" spans="1:5" ht="25.5" x14ac:dyDescent="0.2">
      <c r="A128" s="71" t="s">
        <v>536</v>
      </c>
      <c r="B128" s="80" t="s">
        <v>535</v>
      </c>
      <c r="C128" s="81">
        <v>67000</v>
      </c>
      <c r="D128" s="98">
        <v>0</v>
      </c>
      <c r="E128" s="83">
        <f t="shared" si="1"/>
        <v>0</v>
      </c>
    </row>
    <row r="129" spans="1:5" x14ac:dyDescent="0.2">
      <c r="A129" s="71" t="s">
        <v>534</v>
      </c>
      <c r="B129" s="80" t="s">
        <v>386</v>
      </c>
      <c r="C129" s="81">
        <v>200000</v>
      </c>
      <c r="D129" s="98">
        <v>198830</v>
      </c>
      <c r="E129" s="83">
        <f t="shared" si="1"/>
        <v>99.414999999999992</v>
      </c>
    </row>
    <row r="130" spans="1:5" ht="25.5" x14ac:dyDescent="0.2">
      <c r="A130" s="71" t="s">
        <v>533</v>
      </c>
      <c r="B130" s="80" t="s">
        <v>377</v>
      </c>
      <c r="C130" s="81">
        <v>33334</v>
      </c>
      <c r="D130" s="98">
        <v>0</v>
      </c>
      <c r="E130" s="83">
        <f t="shared" si="1"/>
        <v>0</v>
      </c>
    </row>
    <row r="131" spans="1:5" x14ac:dyDescent="0.2">
      <c r="A131" s="71" t="s">
        <v>532</v>
      </c>
      <c r="B131" s="80" t="s">
        <v>526</v>
      </c>
      <c r="C131" s="81">
        <v>300000</v>
      </c>
      <c r="D131" s="98">
        <v>0</v>
      </c>
      <c r="E131" s="83">
        <f t="shared" si="1"/>
        <v>0</v>
      </c>
    </row>
    <row r="132" spans="1:5" ht="25.5" x14ac:dyDescent="0.2">
      <c r="A132" s="71" t="s">
        <v>531</v>
      </c>
      <c r="B132" s="80" t="s">
        <v>462</v>
      </c>
      <c r="C132" s="81">
        <v>106491</v>
      </c>
      <c r="D132" s="98">
        <v>79868.22</v>
      </c>
      <c r="E132" s="83">
        <f t="shared" si="1"/>
        <v>74.99997182860524</v>
      </c>
    </row>
    <row r="133" spans="1:5" ht="25.5" x14ac:dyDescent="0.2">
      <c r="A133" s="71" t="s">
        <v>530</v>
      </c>
      <c r="B133" s="80" t="s">
        <v>464</v>
      </c>
      <c r="C133" s="81">
        <v>12766.96</v>
      </c>
      <c r="D133" s="98">
        <v>12766.96</v>
      </c>
      <c r="E133" s="83">
        <f t="shared" si="1"/>
        <v>100</v>
      </c>
    </row>
    <row r="134" spans="1:5" x14ac:dyDescent="0.2">
      <c r="A134" s="71" t="s">
        <v>529</v>
      </c>
      <c r="B134" s="80" t="s">
        <v>423</v>
      </c>
      <c r="C134" s="81">
        <v>750000</v>
      </c>
      <c r="D134" s="98">
        <v>258038.57</v>
      </c>
      <c r="E134" s="83">
        <f t="shared" si="1"/>
        <v>34.405142666666663</v>
      </c>
    </row>
    <row r="135" spans="1:5" x14ac:dyDescent="0.2">
      <c r="A135" s="71" t="s">
        <v>528</v>
      </c>
      <c r="B135" s="80" t="s">
        <v>386</v>
      </c>
      <c r="C135" s="81">
        <v>400000</v>
      </c>
      <c r="D135" s="98">
        <v>159600</v>
      </c>
      <c r="E135" s="83">
        <f t="shared" si="1"/>
        <v>39.900000000000006</v>
      </c>
    </row>
    <row r="136" spans="1:5" x14ac:dyDescent="0.2">
      <c r="A136" s="71" t="s">
        <v>527</v>
      </c>
      <c r="B136" s="80" t="s">
        <v>526</v>
      </c>
      <c r="C136" s="81">
        <v>600000</v>
      </c>
      <c r="D136" s="98">
        <v>0</v>
      </c>
      <c r="E136" s="83">
        <f t="shared" si="1"/>
        <v>0</v>
      </c>
    </row>
    <row r="137" spans="1:5" ht="51" x14ac:dyDescent="0.2">
      <c r="A137" s="71" t="s">
        <v>525</v>
      </c>
      <c r="B137" s="80" t="s">
        <v>419</v>
      </c>
      <c r="C137" s="81">
        <v>15000</v>
      </c>
      <c r="D137" s="98">
        <v>0</v>
      </c>
      <c r="E137" s="83">
        <f t="shared" ref="E137:E200" si="2">D137/C137*100</f>
        <v>0</v>
      </c>
    </row>
    <row r="138" spans="1:5" ht="25.5" x14ac:dyDescent="0.2">
      <c r="A138" s="71" t="s">
        <v>524</v>
      </c>
      <c r="B138" s="80" t="s">
        <v>523</v>
      </c>
      <c r="C138" s="81">
        <v>45000</v>
      </c>
      <c r="D138" s="98">
        <v>3806.28</v>
      </c>
      <c r="E138" s="83">
        <f t="shared" si="2"/>
        <v>8.458400000000001</v>
      </c>
    </row>
    <row r="139" spans="1:5" ht="38.25" x14ac:dyDescent="0.2">
      <c r="A139" s="71" t="s">
        <v>522</v>
      </c>
      <c r="B139" s="80" t="s">
        <v>521</v>
      </c>
      <c r="C139" s="81">
        <v>450770</v>
      </c>
      <c r="D139" s="98">
        <v>0</v>
      </c>
      <c r="E139" s="83">
        <f t="shared" si="2"/>
        <v>0</v>
      </c>
    </row>
    <row r="140" spans="1:5" ht="25.5" x14ac:dyDescent="0.2">
      <c r="A140" s="71" t="s">
        <v>520</v>
      </c>
      <c r="B140" s="80" t="s">
        <v>392</v>
      </c>
      <c r="C140" s="81">
        <v>17800</v>
      </c>
      <c r="D140" s="98">
        <v>4440</v>
      </c>
      <c r="E140" s="83">
        <f t="shared" si="2"/>
        <v>24.943820224719101</v>
      </c>
    </row>
    <row r="141" spans="1:5" ht="38.25" x14ac:dyDescent="0.2">
      <c r="A141" s="71" t="s">
        <v>519</v>
      </c>
      <c r="B141" s="80" t="s">
        <v>518</v>
      </c>
      <c r="C141" s="81">
        <v>55556</v>
      </c>
      <c r="D141" s="98">
        <v>0</v>
      </c>
      <c r="E141" s="83">
        <f t="shared" si="2"/>
        <v>0</v>
      </c>
    </row>
    <row r="142" spans="1:5" ht="38.25" x14ac:dyDescent="0.2">
      <c r="A142" s="71" t="s">
        <v>517</v>
      </c>
      <c r="B142" s="80" t="s">
        <v>516</v>
      </c>
      <c r="C142" s="81">
        <v>133335</v>
      </c>
      <c r="D142" s="98">
        <v>0</v>
      </c>
      <c r="E142" s="83">
        <f t="shared" si="2"/>
        <v>0</v>
      </c>
    </row>
    <row r="143" spans="1:5" x14ac:dyDescent="0.2">
      <c r="A143" s="71" t="s">
        <v>515</v>
      </c>
      <c r="B143" s="80" t="s">
        <v>423</v>
      </c>
      <c r="C143" s="81">
        <v>335000</v>
      </c>
      <c r="D143" s="98">
        <v>75207</v>
      </c>
      <c r="E143" s="83">
        <f t="shared" si="2"/>
        <v>22.449850746268655</v>
      </c>
    </row>
    <row r="144" spans="1:5" x14ac:dyDescent="0.2">
      <c r="A144" s="71" t="s">
        <v>514</v>
      </c>
      <c r="B144" s="80" t="s">
        <v>388</v>
      </c>
      <c r="C144" s="81">
        <v>30000</v>
      </c>
      <c r="D144" s="98">
        <v>0</v>
      </c>
      <c r="E144" s="83">
        <f t="shared" si="2"/>
        <v>0</v>
      </c>
    </row>
    <row r="145" spans="1:5" x14ac:dyDescent="0.2">
      <c r="A145" s="71" t="s">
        <v>513</v>
      </c>
      <c r="B145" s="80" t="s">
        <v>386</v>
      </c>
      <c r="C145" s="81">
        <v>180000</v>
      </c>
      <c r="D145" s="98">
        <v>87000</v>
      </c>
      <c r="E145" s="83">
        <f t="shared" si="2"/>
        <v>48.333333333333336</v>
      </c>
    </row>
    <row r="146" spans="1:5" ht="51" x14ac:dyDescent="0.2">
      <c r="A146" s="71" t="s">
        <v>512</v>
      </c>
      <c r="B146" s="80" t="s">
        <v>511</v>
      </c>
      <c r="C146" s="81">
        <v>132000</v>
      </c>
      <c r="D146" s="98">
        <v>32914.019999999997</v>
      </c>
      <c r="E146" s="83">
        <f t="shared" si="2"/>
        <v>24.934863636363634</v>
      </c>
    </row>
    <row r="147" spans="1:5" ht="25.5" x14ac:dyDescent="0.2">
      <c r="A147" s="71" t="s">
        <v>510</v>
      </c>
      <c r="B147" s="80" t="s">
        <v>412</v>
      </c>
      <c r="C147" s="81">
        <v>12000</v>
      </c>
      <c r="D147" s="98">
        <v>2700</v>
      </c>
      <c r="E147" s="83">
        <f t="shared" si="2"/>
        <v>22.5</v>
      </c>
    </row>
    <row r="148" spans="1:5" ht="51" x14ac:dyDescent="0.2">
      <c r="A148" s="71" t="s">
        <v>509</v>
      </c>
      <c r="B148" s="80" t="s">
        <v>508</v>
      </c>
      <c r="C148" s="81">
        <v>14000</v>
      </c>
      <c r="D148" s="98">
        <v>0</v>
      </c>
      <c r="E148" s="83">
        <f t="shared" si="2"/>
        <v>0</v>
      </c>
    </row>
    <row r="149" spans="1:5" x14ac:dyDescent="0.2">
      <c r="A149" s="71" t="s">
        <v>507</v>
      </c>
      <c r="B149" s="80" t="s">
        <v>423</v>
      </c>
      <c r="C149" s="81">
        <v>1200000</v>
      </c>
      <c r="D149" s="98">
        <v>95103.92</v>
      </c>
      <c r="E149" s="83">
        <f t="shared" si="2"/>
        <v>7.9253266666666669</v>
      </c>
    </row>
    <row r="150" spans="1:5" x14ac:dyDescent="0.2">
      <c r="A150" s="71" t="s">
        <v>506</v>
      </c>
      <c r="B150" s="80" t="s">
        <v>388</v>
      </c>
      <c r="C150" s="81">
        <v>350000</v>
      </c>
      <c r="D150" s="98">
        <v>34825.4</v>
      </c>
      <c r="E150" s="83">
        <f t="shared" si="2"/>
        <v>9.9501142857142852</v>
      </c>
    </row>
    <row r="151" spans="1:5" x14ac:dyDescent="0.2">
      <c r="A151" s="71" t="s">
        <v>505</v>
      </c>
      <c r="B151" s="80" t="s">
        <v>504</v>
      </c>
      <c r="C151" s="81">
        <v>11006</v>
      </c>
      <c r="D151" s="98">
        <v>0</v>
      </c>
      <c r="E151" s="83">
        <f t="shared" si="2"/>
        <v>0</v>
      </c>
    </row>
    <row r="152" spans="1:5" x14ac:dyDescent="0.2">
      <c r="A152" s="71" t="s">
        <v>503</v>
      </c>
      <c r="B152" s="80" t="s">
        <v>502</v>
      </c>
      <c r="C152" s="81">
        <v>4536423.88</v>
      </c>
      <c r="D152" s="98">
        <v>97055</v>
      </c>
      <c r="E152" s="83">
        <f t="shared" si="2"/>
        <v>2.1394605655766017</v>
      </c>
    </row>
    <row r="153" spans="1:5" x14ac:dyDescent="0.2">
      <c r="A153" s="71" t="s">
        <v>501</v>
      </c>
      <c r="B153" s="80" t="s">
        <v>500</v>
      </c>
      <c r="C153" s="81">
        <v>50000</v>
      </c>
      <c r="D153" s="98">
        <v>9000</v>
      </c>
      <c r="E153" s="83">
        <f t="shared" si="2"/>
        <v>18</v>
      </c>
    </row>
    <row r="154" spans="1:5" ht="25.5" x14ac:dyDescent="0.2">
      <c r="A154" s="71" t="s">
        <v>499</v>
      </c>
      <c r="B154" s="80" t="s">
        <v>464</v>
      </c>
      <c r="C154" s="81">
        <v>100000</v>
      </c>
      <c r="D154" s="98">
        <v>0</v>
      </c>
      <c r="E154" s="83">
        <f t="shared" si="2"/>
        <v>0</v>
      </c>
    </row>
    <row r="155" spans="1:5" x14ac:dyDescent="0.2">
      <c r="A155" s="71" t="s">
        <v>498</v>
      </c>
      <c r="B155" s="80" t="s">
        <v>497</v>
      </c>
      <c r="C155" s="81">
        <v>15000</v>
      </c>
      <c r="D155" s="98">
        <v>1099.5</v>
      </c>
      <c r="E155" s="83">
        <f t="shared" si="2"/>
        <v>7.33</v>
      </c>
    </row>
    <row r="156" spans="1:5" ht="25.5" x14ac:dyDescent="0.2">
      <c r="A156" s="71" t="s">
        <v>496</v>
      </c>
      <c r="B156" s="80" t="s">
        <v>495</v>
      </c>
      <c r="C156" s="81">
        <v>310000</v>
      </c>
      <c r="D156" s="98">
        <v>58558.9</v>
      </c>
      <c r="E156" s="83">
        <f t="shared" si="2"/>
        <v>18.889967741935486</v>
      </c>
    </row>
    <row r="157" spans="1:5" ht="38.25" x14ac:dyDescent="0.2">
      <c r="A157" s="71" t="s">
        <v>494</v>
      </c>
      <c r="B157" s="80" t="s">
        <v>493</v>
      </c>
      <c r="C157" s="81">
        <v>40000</v>
      </c>
      <c r="D157" s="98">
        <v>0</v>
      </c>
      <c r="E157" s="83">
        <f t="shared" si="2"/>
        <v>0</v>
      </c>
    </row>
    <row r="158" spans="1:5" ht="25.5" x14ac:dyDescent="0.2">
      <c r="A158" s="71" t="s">
        <v>492</v>
      </c>
      <c r="B158" s="80" t="s">
        <v>491</v>
      </c>
      <c r="C158" s="81">
        <v>50000</v>
      </c>
      <c r="D158" s="98">
        <v>3150</v>
      </c>
      <c r="E158" s="83">
        <f t="shared" si="2"/>
        <v>6.3</v>
      </c>
    </row>
    <row r="159" spans="1:5" ht="38.25" x14ac:dyDescent="0.2">
      <c r="A159" s="71" t="s">
        <v>490</v>
      </c>
      <c r="B159" s="80" t="s">
        <v>489</v>
      </c>
      <c r="C159" s="81">
        <v>746794.53</v>
      </c>
      <c r="D159" s="98">
        <v>0</v>
      </c>
      <c r="E159" s="83">
        <f t="shared" si="2"/>
        <v>0</v>
      </c>
    </row>
    <row r="160" spans="1:5" x14ac:dyDescent="0.2">
      <c r="A160" s="71" t="s">
        <v>488</v>
      </c>
      <c r="B160" s="80" t="s">
        <v>487</v>
      </c>
      <c r="C160" s="81">
        <v>100000</v>
      </c>
      <c r="D160" s="98">
        <v>0</v>
      </c>
      <c r="E160" s="83">
        <f t="shared" si="2"/>
        <v>0</v>
      </c>
    </row>
    <row r="161" spans="1:5" ht="25.5" x14ac:dyDescent="0.2">
      <c r="A161" s="71" t="s">
        <v>486</v>
      </c>
      <c r="B161" s="80" t="s">
        <v>412</v>
      </c>
      <c r="C161" s="81">
        <v>12000</v>
      </c>
      <c r="D161" s="98">
        <v>3000</v>
      </c>
      <c r="E161" s="83">
        <f t="shared" si="2"/>
        <v>25</v>
      </c>
    </row>
    <row r="162" spans="1:5" x14ac:dyDescent="0.2">
      <c r="A162" s="71" t="s">
        <v>485</v>
      </c>
      <c r="B162" s="80" t="s">
        <v>484</v>
      </c>
      <c r="C162" s="81">
        <v>100000</v>
      </c>
      <c r="D162" s="98">
        <v>35000</v>
      </c>
      <c r="E162" s="83">
        <f t="shared" si="2"/>
        <v>35</v>
      </c>
    </row>
    <row r="163" spans="1:5" ht="25.5" x14ac:dyDescent="0.2">
      <c r="A163" s="71" t="s">
        <v>483</v>
      </c>
      <c r="B163" s="80" t="s">
        <v>482</v>
      </c>
      <c r="C163" s="81">
        <v>100000</v>
      </c>
      <c r="D163" s="98">
        <v>0</v>
      </c>
      <c r="E163" s="83">
        <f t="shared" si="2"/>
        <v>0</v>
      </c>
    </row>
    <row r="164" spans="1:5" ht="25.5" x14ac:dyDescent="0.2">
      <c r="A164" s="71" t="s">
        <v>481</v>
      </c>
      <c r="B164" s="80" t="s">
        <v>447</v>
      </c>
      <c r="C164" s="81">
        <v>15000</v>
      </c>
      <c r="D164" s="98">
        <v>0</v>
      </c>
      <c r="E164" s="83">
        <f t="shared" si="2"/>
        <v>0</v>
      </c>
    </row>
    <row r="165" spans="1:5" ht="25.5" x14ac:dyDescent="0.2">
      <c r="A165" s="71" t="s">
        <v>480</v>
      </c>
      <c r="B165" s="80" t="s">
        <v>445</v>
      </c>
      <c r="C165" s="81">
        <v>1000</v>
      </c>
      <c r="D165" s="98">
        <v>0</v>
      </c>
      <c r="E165" s="83">
        <f t="shared" si="2"/>
        <v>0</v>
      </c>
    </row>
    <row r="166" spans="1:5" ht="25.5" x14ac:dyDescent="0.2">
      <c r="A166" s="71" t="s">
        <v>479</v>
      </c>
      <c r="B166" s="80" t="s">
        <v>412</v>
      </c>
      <c r="C166" s="81">
        <v>12000</v>
      </c>
      <c r="D166" s="98">
        <v>0</v>
      </c>
      <c r="E166" s="83">
        <f t="shared" si="2"/>
        <v>0</v>
      </c>
    </row>
    <row r="167" spans="1:5" x14ac:dyDescent="0.2">
      <c r="A167" s="71" t="s">
        <v>478</v>
      </c>
      <c r="B167" s="80" t="s">
        <v>423</v>
      </c>
      <c r="C167" s="81">
        <v>70000</v>
      </c>
      <c r="D167" s="98">
        <v>0</v>
      </c>
      <c r="E167" s="83">
        <f t="shared" si="2"/>
        <v>0</v>
      </c>
    </row>
    <row r="168" spans="1:5" x14ac:dyDescent="0.2">
      <c r="A168" s="71" t="s">
        <v>477</v>
      </c>
      <c r="B168" s="80" t="s">
        <v>386</v>
      </c>
      <c r="C168" s="81">
        <v>170000</v>
      </c>
      <c r="D168" s="98">
        <v>70000</v>
      </c>
      <c r="E168" s="83">
        <f t="shared" si="2"/>
        <v>41.17647058823529</v>
      </c>
    </row>
    <row r="169" spans="1:5" ht="38.25" x14ac:dyDescent="0.2">
      <c r="A169" s="71" t="s">
        <v>476</v>
      </c>
      <c r="B169" s="80" t="s">
        <v>400</v>
      </c>
      <c r="C169" s="81">
        <v>1111111</v>
      </c>
      <c r="D169" s="98">
        <v>0</v>
      </c>
      <c r="E169" s="83">
        <f t="shared" si="2"/>
        <v>0</v>
      </c>
    </row>
    <row r="170" spans="1:5" ht="38.25" x14ac:dyDescent="0.2">
      <c r="A170" s="71" t="s">
        <v>475</v>
      </c>
      <c r="B170" s="80" t="s">
        <v>474</v>
      </c>
      <c r="C170" s="81">
        <v>67000</v>
      </c>
      <c r="D170" s="98">
        <v>0</v>
      </c>
      <c r="E170" s="83">
        <f t="shared" si="2"/>
        <v>0</v>
      </c>
    </row>
    <row r="171" spans="1:5" x14ac:dyDescent="0.2">
      <c r="A171" s="71" t="s">
        <v>473</v>
      </c>
      <c r="B171" s="80" t="s">
        <v>472</v>
      </c>
      <c r="C171" s="81">
        <v>180000</v>
      </c>
      <c r="D171" s="98">
        <v>90000</v>
      </c>
      <c r="E171" s="83">
        <f t="shared" si="2"/>
        <v>50</v>
      </c>
    </row>
    <row r="172" spans="1:5" ht="25.5" x14ac:dyDescent="0.2">
      <c r="A172" s="71" t="s">
        <v>471</v>
      </c>
      <c r="B172" s="80" t="s">
        <v>470</v>
      </c>
      <c r="C172" s="81">
        <v>8448137</v>
      </c>
      <c r="D172" s="98">
        <v>2000000</v>
      </c>
      <c r="E172" s="83">
        <f t="shared" si="2"/>
        <v>23.673858508686589</v>
      </c>
    </row>
    <row r="173" spans="1:5" ht="38.25" x14ac:dyDescent="0.2">
      <c r="A173" s="71" t="s">
        <v>469</v>
      </c>
      <c r="B173" s="80" t="s">
        <v>468</v>
      </c>
      <c r="C173" s="81">
        <v>45000</v>
      </c>
      <c r="D173" s="98">
        <v>20000</v>
      </c>
      <c r="E173" s="83">
        <f t="shared" si="2"/>
        <v>44.444444444444443</v>
      </c>
    </row>
    <row r="174" spans="1:5" ht="25.5" x14ac:dyDescent="0.2">
      <c r="A174" s="71" t="s">
        <v>467</v>
      </c>
      <c r="B174" s="80" t="s">
        <v>466</v>
      </c>
      <c r="C174" s="81">
        <v>50000</v>
      </c>
      <c r="D174" s="98">
        <v>0</v>
      </c>
      <c r="E174" s="83">
        <f t="shared" si="2"/>
        <v>0</v>
      </c>
    </row>
    <row r="175" spans="1:5" ht="25.5" x14ac:dyDescent="0.2">
      <c r="A175" s="71" t="s">
        <v>465</v>
      </c>
      <c r="B175" s="80" t="s">
        <v>464</v>
      </c>
      <c r="C175" s="81">
        <v>1000000</v>
      </c>
      <c r="D175" s="98">
        <v>168396.32</v>
      </c>
      <c r="E175" s="83">
        <f t="shared" si="2"/>
        <v>16.839632000000002</v>
      </c>
    </row>
    <row r="176" spans="1:5" ht="25.5" x14ac:dyDescent="0.2">
      <c r="A176" s="71" t="s">
        <v>463</v>
      </c>
      <c r="B176" s="80" t="s">
        <v>462</v>
      </c>
      <c r="C176" s="81">
        <v>1000000</v>
      </c>
      <c r="D176" s="98">
        <v>0</v>
      </c>
      <c r="E176" s="83">
        <f t="shared" si="2"/>
        <v>0</v>
      </c>
    </row>
    <row r="177" spans="1:5" x14ac:dyDescent="0.2">
      <c r="A177" s="71" t="s">
        <v>461</v>
      </c>
      <c r="B177" s="80" t="s">
        <v>460</v>
      </c>
      <c r="C177" s="81">
        <v>300000</v>
      </c>
      <c r="D177" s="98">
        <v>0</v>
      </c>
      <c r="E177" s="83">
        <f t="shared" si="2"/>
        <v>0</v>
      </c>
    </row>
    <row r="178" spans="1:5" ht="25.5" x14ac:dyDescent="0.2">
      <c r="A178" s="71" t="s">
        <v>459</v>
      </c>
      <c r="B178" s="80" t="s">
        <v>458</v>
      </c>
      <c r="C178" s="81">
        <v>150000</v>
      </c>
      <c r="D178" s="98">
        <v>0</v>
      </c>
      <c r="E178" s="83">
        <f t="shared" si="2"/>
        <v>0</v>
      </c>
    </row>
    <row r="179" spans="1:5" x14ac:dyDescent="0.2">
      <c r="A179" s="71" t="s">
        <v>457</v>
      </c>
      <c r="B179" s="80" t="s">
        <v>423</v>
      </c>
      <c r="C179" s="81">
        <v>4500000</v>
      </c>
      <c r="D179" s="98">
        <v>1636616.23</v>
      </c>
      <c r="E179" s="83">
        <f t="shared" si="2"/>
        <v>36.369249555555555</v>
      </c>
    </row>
    <row r="180" spans="1:5" x14ac:dyDescent="0.2">
      <c r="A180" s="71" t="s">
        <v>456</v>
      </c>
      <c r="B180" s="80" t="s">
        <v>455</v>
      </c>
      <c r="C180" s="81">
        <v>50000</v>
      </c>
      <c r="D180" s="98">
        <v>0</v>
      </c>
      <c r="E180" s="83">
        <f t="shared" si="2"/>
        <v>0</v>
      </c>
    </row>
    <row r="181" spans="1:5" x14ac:dyDescent="0.2">
      <c r="A181" s="71" t="s">
        <v>454</v>
      </c>
      <c r="B181" s="80" t="s">
        <v>453</v>
      </c>
      <c r="C181" s="81">
        <v>200000</v>
      </c>
      <c r="D181" s="98">
        <v>0</v>
      </c>
      <c r="E181" s="83">
        <f t="shared" si="2"/>
        <v>0</v>
      </c>
    </row>
    <row r="182" spans="1:5" x14ac:dyDescent="0.2">
      <c r="A182" s="71" t="s">
        <v>452</v>
      </c>
      <c r="B182" s="80" t="s">
        <v>451</v>
      </c>
      <c r="C182" s="81">
        <v>400000</v>
      </c>
      <c r="D182" s="98">
        <v>0</v>
      </c>
      <c r="E182" s="83">
        <f t="shared" si="2"/>
        <v>0</v>
      </c>
    </row>
    <row r="183" spans="1:5" ht="25.5" x14ac:dyDescent="0.2">
      <c r="A183" s="71" t="s">
        <v>450</v>
      </c>
      <c r="B183" s="80" t="s">
        <v>449</v>
      </c>
      <c r="C183" s="81">
        <v>320000</v>
      </c>
      <c r="D183" s="98">
        <v>0</v>
      </c>
      <c r="E183" s="83">
        <f t="shared" si="2"/>
        <v>0</v>
      </c>
    </row>
    <row r="184" spans="1:5" ht="25.5" x14ac:dyDescent="0.2">
      <c r="A184" s="71" t="s">
        <v>448</v>
      </c>
      <c r="B184" s="80" t="s">
        <v>447</v>
      </c>
      <c r="C184" s="81">
        <v>15000</v>
      </c>
      <c r="D184" s="98">
        <v>0</v>
      </c>
      <c r="E184" s="83">
        <f t="shared" si="2"/>
        <v>0</v>
      </c>
    </row>
    <row r="185" spans="1:5" ht="25.5" x14ac:dyDescent="0.2">
      <c r="A185" s="71" t="s">
        <v>446</v>
      </c>
      <c r="B185" s="80" t="s">
        <v>445</v>
      </c>
      <c r="C185" s="81">
        <v>1000</v>
      </c>
      <c r="D185" s="98">
        <v>0</v>
      </c>
      <c r="E185" s="83">
        <f t="shared" si="2"/>
        <v>0</v>
      </c>
    </row>
    <row r="186" spans="1:5" ht="51" x14ac:dyDescent="0.2">
      <c r="A186" s="71" t="s">
        <v>444</v>
      </c>
      <c r="B186" s="80" t="s">
        <v>443</v>
      </c>
      <c r="C186" s="81">
        <v>4703559.66</v>
      </c>
      <c r="D186" s="98">
        <v>0</v>
      </c>
      <c r="E186" s="83">
        <f t="shared" si="2"/>
        <v>0</v>
      </c>
    </row>
    <row r="187" spans="1:5" ht="51" x14ac:dyDescent="0.2">
      <c r="A187" s="71" t="s">
        <v>442</v>
      </c>
      <c r="B187" s="80" t="s">
        <v>441</v>
      </c>
      <c r="C187" s="81">
        <v>5000000</v>
      </c>
      <c r="D187" s="98">
        <v>0</v>
      </c>
      <c r="E187" s="83">
        <f t="shared" si="2"/>
        <v>0</v>
      </c>
    </row>
    <row r="188" spans="1:5" ht="25.5" x14ac:dyDescent="0.2">
      <c r="A188" s="71" t="s">
        <v>440</v>
      </c>
      <c r="B188" s="80" t="s">
        <v>439</v>
      </c>
      <c r="C188" s="81">
        <v>278694</v>
      </c>
      <c r="D188" s="98">
        <v>0</v>
      </c>
      <c r="E188" s="83">
        <f t="shared" si="2"/>
        <v>0</v>
      </c>
    </row>
    <row r="189" spans="1:5" ht="25.5" x14ac:dyDescent="0.2">
      <c r="A189" s="71" t="s">
        <v>438</v>
      </c>
      <c r="B189" s="80" t="s">
        <v>437</v>
      </c>
      <c r="C189" s="81">
        <v>3570615.15</v>
      </c>
      <c r="D189" s="98">
        <v>744207.64</v>
      </c>
      <c r="E189" s="83">
        <f t="shared" si="2"/>
        <v>20.842560980003686</v>
      </c>
    </row>
    <row r="190" spans="1:5" ht="25.5" x14ac:dyDescent="0.2">
      <c r="A190" s="71" t="s">
        <v>436</v>
      </c>
      <c r="B190" s="80" t="s">
        <v>435</v>
      </c>
      <c r="C190" s="81">
        <v>3154747.47</v>
      </c>
      <c r="D190" s="98">
        <v>0</v>
      </c>
      <c r="E190" s="83">
        <f t="shared" si="2"/>
        <v>0</v>
      </c>
    </row>
    <row r="191" spans="1:5" x14ac:dyDescent="0.2">
      <c r="A191" s="71" t="s">
        <v>434</v>
      </c>
      <c r="B191" s="80" t="s">
        <v>433</v>
      </c>
      <c r="C191" s="81">
        <v>5900000</v>
      </c>
      <c r="D191" s="98">
        <v>0</v>
      </c>
      <c r="E191" s="83">
        <f t="shared" si="2"/>
        <v>0</v>
      </c>
    </row>
    <row r="192" spans="1:5" ht="25.5" x14ac:dyDescent="0.2">
      <c r="A192" s="71" t="s">
        <v>432</v>
      </c>
      <c r="B192" s="80" t="s">
        <v>431</v>
      </c>
      <c r="C192" s="81">
        <v>8000000</v>
      </c>
      <c r="D192" s="98">
        <v>1028997.21</v>
      </c>
      <c r="E192" s="83">
        <f t="shared" si="2"/>
        <v>12.862465125</v>
      </c>
    </row>
    <row r="193" spans="1:5" ht="76.5" x14ac:dyDescent="0.2">
      <c r="A193" s="71" t="s">
        <v>430</v>
      </c>
      <c r="B193" s="80" t="s">
        <v>429</v>
      </c>
      <c r="C193" s="81">
        <v>17434653.539999999</v>
      </c>
      <c r="D193" s="98">
        <v>0</v>
      </c>
      <c r="E193" s="83">
        <f t="shared" si="2"/>
        <v>0</v>
      </c>
    </row>
    <row r="194" spans="1:5" ht="38.25" x14ac:dyDescent="0.2">
      <c r="A194" s="71" t="s">
        <v>428</v>
      </c>
      <c r="B194" s="80" t="s">
        <v>427</v>
      </c>
      <c r="C194" s="81">
        <v>67000</v>
      </c>
      <c r="D194" s="98">
        <v>0</v>
      </c>
      <c r="E194" s="83">
        <f t="shared" si="2"/>
        <v>0</v>
      </c>
    </row>
    <row r="195" spans="1:5" ht="38.25" x14ac:dyDescent="0.2">
      <c r="A195" s="71" t="s">
        <v>426</v>
      </c>
      <c r="B195" s="80" t="s">
        <v>425</v>
      </c>
      <c r="C195" s="81">
        <v>30393050</v>
      </c>
      <c r="D195" s="98">
        <v>4750000</v>
      </c>
      <c r="E195" s="83">
        <f t="shared" si="2"/>
        <v>15.628572979677921</v>
      </c>
    </row>
    <row r="196" spans="1:5" x14ac:dyDescent="0.2">
      <c r="A196" s="71" t="s">
        <v>424</v>
      </c>
      <c r="B196" s="80" t="s">
        <v>423</v>
      </c>
      <c r="C196" s="81">
        <v>450000</v>
      </c>
      <c r="D196" s="98">
        <v>135600</v>
      </c>
      <c r="E196" s="83">
        <f t="shared" si="2"/>
        <v>30.133333333333333</v>
      </c>
    </row>
    <row r="197" spans="1:5" x14ac:dyDescent="0.2">
      <c r="A197" s="71" t="s">
        <v>422</v>
      </c>
      <c r="B197" s="80" t="s">
        <v>388</v>
      </c>
      <c r="C197" s="81">
        <v>25000</v>
      </c>
      <c r="D197" s="98">
        <v>0</v>
      </c>
      <c r="E197" s="83">
        <f t="shared" si="2"/>
        <v>0</v>
      </c>
    </row>
    <row r="198" spans="1:5" x14ac:dyDescent="0.2">
      <c r="A198" s="71" t="s">
        <v>421</v>
      </c>
      <c r="B198" s="80" t="s">
        <v>386</v>
      </c>
      <c r="C198" s="81">
        <v>300000</v>
      </c>
      <c r="D198" s="98">
        <v>244931.20000000001</v>
      </c>
      <c r="E198" s="83">
        <f t="shared" si="2"/>
        <v>81.64373333333333</v>
      </c>
    </row>
    <row r="199" spans="1:5" ht="51" x14ac:dyDescent="0.2">
      <c r="A199" s="71" t="s">
        <v>420</v>
      </c>
      <c r="B199" s="80" t="s">
        <v>419</v>
      </c>
      <c r="C199" s="81">
        <v>60000</v>
      </c>
      <c r="D199" s="98">
        <v>0</v>
      </c>
      <c r="E199" s="83">
        <f t="shared" si="2"/>
        <v>0</v>
      </c>
    </row>
    <row r="200" spans="1:5" ht="38.25" x14ac:dyDescent="0.2">
      <c r="A200" s="71" t="s">
        <v>418</v>
      </c>
      <c r="B200" s="80" t="s">
        <v>400</v>
      </c>
      <c r="C200" s="81">
        <v>111111</v>
      </c>
      <c r="D200" s="98">
        <v>0</v>
      </c>
      <c r="E200" s="83">
        <f t="shared" si="2"/>
        <v>0</v>
      </c>
    </row>
    <row r="201" spans="1:5" x14ac:dyDescent="0.2">
      <c r="A201" s="71" t="s">
        <v>417</v>
      </c>
      <c r="B201" s="80" t="s">
        <v>416</v>
      </c>
      <c r="C201" s="81">
        <v>5000</v>
      </c>
      <c r="D201" s="98">
        <v>0</v>
      </c>
      <c r="E201" s="83">
        <f t="shared" ref="E201:E246" si="3">D201/C201*100</f>
        <v>0</v>
      </c>
    </row>
    <row r="202" spans="1:5" ht="25.5" x14ac:dyDescent="0.2">
      <c r="A202" s="71" t="s">
        <v>415</v>
      </c>
      <c r="B202" s="80" t="s">
        <v>414</v>
      </c>
      <c r="C202" s="81">
        <v>66667</v>
      </c>
      <c r="D202" s="98">
        <v>0</v>
      </c>
      <c r="E202" s="83">
        <f t="shared" si="3"/>
        <v>0</v>
      </c>
    </row>
    <row r="203" spans="1:5" ht="25.5" x14ac:dyDescent="0.2">
      <c r="A203" s="71" t="s">
        <v>413</v>
      </c>
      <c r="B203" s="80" t="s">
        <v>412</v>
      </c>
      <c r="C203" s="81">
        <v>12000</v>
      </c>
      <c r="D203" s="98">
        <v>1800</v>
      </c>
      <c r="E203" s="83">
        <f t="shared" si="3"/>
        <v>15</v>
      </c>
    </row>
    <row r="204" spans="1:5" x14ac:dyDescent="0.2">
      <c r="A204" s="71" t="s">
        <v>411</v>
      </c>
      <c r="B204" s="80" t="s">
        <v>410</v>
      </c>
      <c r="C204" s="81">
        <v>100000</v>
      </c>
      <c r="D204" s="98">
        <v>21169.27</v>
      </c>
      <c r="E204" s="83">
        <f t="shared" si="3"/>
        <v>21.169270000000001</v>
      </c>
    </row>
    <row r="205" spans="1:5" ht="38.25" x14ac:dyDescent="0.2">
      <c r="A205" s="71" t="s">
        <v>409</v>
      </c>
      <c r="B205" s="80" t="s">
        <v>408</v>
      </c>
      <c r="C205" s="81">
        <v>650731.12</v>
      </c>
      <c r="D205" s="98">
        <v>0</v>
      </c>
      <c r="E205" s="83">
        <f t="shared" si="3"/>
        <v>0</v>
      </c>
    </row>
    <row r="206" spans="1:5" ht="25.5" x14ac:dyDescent="0.2">
      <c r="A206" s="71" t="s">
        <v>407</v>
      </c>
      <c r="B206" s="80" t="s">
        <v>406</v>
      </c>
      <c r="C206" s="81">
        <v>2167471.5299999998</v>
      </c>
      <c r="D206" s="98">
        <v>11387</v>
      </c>
      <c r="E206" s="83">
        <f t="shared" si="3"/>
        <v>0.52535868833303667</v>
      </c>
    </row>
    <row r="207" spans="1:5" ht="25.5" x14ac:dyDescent="0.2">
      <c r="A207" s="71" t="s">
        <v>405</v>
      </c>
      <c r="B207" s="80" t="s">
        <v>404</v>
      </c>
      <c r="C207" s="81">
        <v>63137.35</v>
      </c>
      <c r="D207" s="98">
        <v>0</v>
      </c>
      <c r="E207" s="83">
        <f t="shared" si="3"/>
        <v>0</v>
      </c>
    </row>
    <row r="208" spans="1:5" ht="38.25" x14ac:dyDescent="0.2">
      <c r="A208" s="71" t="s">
        <v>403</v>
      </c>
      <c r="B208" s="80" t="s">
        <v>402</v>
      </c>
      <c r="C208" s="81">
        <v>313690</v>
      </c>
      <c r="D208" s="98">
        <v>0</v>
      </c>
      <c r="E208" s="83">
        <f t="shared" si="3"/>
        <v>0</v>
      </c>
    </row>
    <row r="209" spans="1:5" ht="38.25" x14ac:dyDescent="0.2">
      <c r="A209" s="71" t="s">
        <v>401</v>
      </c>
      <c r="B209" s="80" t="s">
        <v>400</v>
      </c>
      <c r="C209" s="81">
        <v>333333</v>
      </c>
      <c r="D209" s="98">
        <v>0</v>
      </c>
      <c r="E209" s="83">
        <f t="shared" si="3"/>
        <v>0</v>
      </c>
    </row>
    <row r="210" spans="1:5" ht="38.25" x14ac:dyDescent="0.2">
      <c r="A210" s="71" t="s">
        <v>399</v>
      </c>
      <c r="B210" s="80" t="s">
        <v>398</v>
      </c>
      <c r="C210" s="81">
        <v>5867124</v>
      </c>
      <c r="D210" s="98">
        <v>0</v>
      </c>
      <c r="E210" s="83">
        <f t="shared" si="3"/>
        <v>0</v>
      </c>
    </row>
    <row r="211" spans="1:5" ht="25.5" x14ac:dyDescent="0.2">
      <c r="A211" s="71" t="s">
        <v>397</v>
      </c>
      <c r="B211" s="80" t="s">
        <v>396</v>
      </c>
      <c r="C211" s="81">
        <v>20202020.199999999</v>
      </c>
      <c r="D211" s="98">
        <v>0</v>
      </c>
      <c r="E211" s="83">
        <f t="shared" si="3"/>
        <v>0</v>
      </c>
    </row>
    <row r="212" spans="1:5" ht="38.25" x14ac:dyDescent="0.2">
      <c r="A212" s="71" t="s">
        <v>395</v>
      </c>
      <c r="B212" s="80" t="s">
        <v>394</v>
      </c>
      <c r="C212" s="81">
        <v>300</v>
      </c>
      <c r="D212" s="98">
        <v>0</v>
      </c>
      <c r="E212" s="83">
        <f t="shared" si="3"/>
        <v>0</v>
      </c>
    </row>
    <row r="213" spans="1:5" ht="25.5" x14ac:dyDescent="0.2">
      <c r="A213" s="71" t="s">
        <v>393</v>
      </c>
      <c r="B213" s="80" t="s">
        <v>392</v>
      </c>
      <c r="C213" s="81">
        <v>18600</v>
      </c>
      <c r="D213" s="98">
        <v>2700</v>
      </c>
      <c r="E213" s="83">
        <f t="shared" si="3"/>
        <v>14.516129032258066</v>
      </c>
    </row>
    <row r="214" spans="1:5" x14ac:dyDescent="0.2">
      <c r="A214" s="71" t="s">
        <v>391</v>
      </c>
      <c r="B214" s="80" t="s">
        <v>390</v>
      </c>
      <c r="C214" s="81">
        <v>254234</v>
      </c>
      <c r="D214" s="98">
        <v>54980.1</v>
      </c>
      <c r="E214" s="83">
        <f t="shared" si="3"/>
        <v>21.625785693494969</v>
      </c>
    </row>
    <row r="215" spans="1:5" x14ac:dyDescent="0.2">
      <c r="A215" s="71" t="s">
        <v>389</v>
      </c>
      <c r="B215" s="80" t="s">
        <v>388</v>
      </c>
      <c r="C215" s="81">
        <v>20000</v>
      </c>
      <c r="D215" s="98">
        <v>0</v>
      </c>
      <c r="E215" s="83">
        <f t="shared" si="3"/>
        <v>0</v>
      </c>
    </row>
    <row r="216" spans="1:5" x14ac:dyDescent="0.2">
      <c r="A216" s="71" t="s">
        <v>387</v>
      </c>
      <c r="B216" s="80" t="s">
        <v>386</v>
      </c>
      <c r="C216" s="81">
        <v>200000</v>
      </c>
      <c r="D216" s="98">
        <v>72372</v>
      </c>
      <c r="E216" s="83">
        <f t="shared" si="3"/>
        <v>36.186</v>
      </c>
    </row>
    <row r="217" spans="1:5" x14ac:dyDescent="0.2">
      <c r="A217" s="71" t="s">
        <v>385</v>
      </c>
      <c r="B217" s="80" t="s">
        <v>384</v>
      </c>
      <c r="C217" s="81">
        <v>90000</v>
      </c>
      <c r="D217" s="98">
        <v>30000</v>
      </c>
      <c r="E217" s="83">
        <f t="shared" si="3"/>
        <v>33.333333333333329</v>
      </c>
    </row>
    <row r="218" spans="1:5" ht="25.5" x14ac:dyDescent="0.2">
      <c r="A218" s="71" t="s">
        <v>383</v>
      </c>
      <c r="B218" s="80" t="s">
        <v>382</v>
      </c>
      <c r="C218" s="81">
        <v>1000</v>
      </c>
      <c r="D218" s="98">
        <v>0</v>
      </c>
      <c r="E218" s="83">
        <f t="shared" si="3"/>
        <v>0</v>
      </c>
    </row>
    <row r="219" spans="1:5" ht="25.5" x14ac:dyDescent="0.2">
      <c r="A219" s="71" t="s">
        <v>381</v>
      </c>
      <c r="B219" s="80" t="s">
        <v>379</v>
      </c>
      <c r="C219" s="81">
        <v>1000</v>
      </c>
      <c r="D219" s="98">
        <v>0</v>
      </c>
      <c r="E219" s="83">
        <f t="shared" si="3"/>
        <v>0</v>
      </c>
    </row>
    <row r="220" spans="1:5" ht="25.5" x14ac:dyDescent="0.2">
      <c r="A220" s="71" t="s">
        <v>380</v>
      </c>
      <c r="B220" s="80" t="s">
        <v>379</v>
      </c>
      <c r="C220" s="81">
        <v>1000</v>
      </c>
      <c r="D220" s="98">
        <v>0</v>
      </c>
      <c r="E220" s="83">
        <f t="shared" si="3"/>
        <v>0</v>
      </c>
    </row>
    <row r="221" spans="1:5" ht="25.5" x14ac:dyDescent="0.2">
      <c r="A221" s="71" t="s">
        <v>378</v>
      </c>
      <c r="B221" s="80" t="s">
        <v>377</v>
      </c>
      <c r="C221" s="81">
        <v>66667</v>
      </c>
      <c r="D221" s="98">
        <v>0</v>
      </c>
      <c r="E221" s="83">
        <f t="shared" si="3"/>
        <v>0</v>
      </c>
    </row>
    <row r="222" spans="1:5" ht="89.25" x14ac:dyDescent="0.2">
      <c r="A222" s="71" t="s">
        <v>376</v>
      </c>
      <c r="B222" s="80" t="s">
        <v>375</v>
      </c>
      <c r="C222" s="81">
        <v>3000000</v>
      </c>
      <c r="D222" s="98">
        <v>0</v>
      </c>
      <c r="E222" s="83">
        <f t="shared" si="3"/>
        <v>0</v>
      </c>
    </row>
    <row r="223" spans="1:5" ht="25.5" x14ac:dyDescent="0.2">
      <c r="A223" s="71" t="s">
        <v>374</v>
      </c>
      <c r="B223" s="80" t="s">
        <v>373</v>
      </c>
      <c r="C223" s="81">
        <v>5148223</v>
      </c>
      <c r="D223" s="98">
        <v>925556.78</v>
      </c>
      <c r="E223" s="83">
        <f t="shared" si="3"/>
        <v>17.978179655387887</v>
      </c>
    </row>
    <row r="224" spans="1:5" ht="38.25" x14ac:dyDescent="0.2">
      <c r="A224" s="71" t="s">
        <v>372</v>
      </c>
      <c r="B224" s="80" t="s">
        <v>371</v>
      </c>
      <c r="C224" s="81">
        <v>5373611</v>
      </c>
      <c r="D224" s="98">
        <v>1938941.38</v>
      </c>
      <c r="E224" s="83">
        <f t="shared" si="3"/>
        <v>36.082652428692732</v>
      </c>
    </row>
    <row r="225" spans="1:5" x14ac:dyDescent="0.2">
      <c r="A225" s="71" t="s">
        <v>370</v>
      </c>
      <c r="B225" s="80" t="s">
        <v>369</v>
      </c>
      <c r="C225" s="81">
        <v>1339117</v>
      </c>
      <c r="D225" s="98">
        <v>319222.90999999997</v>
      </c>
      <c r="E225" s="83">
        <f t="shared" si="3"/>
        <v>23.838313605159218</v>
      </c>
    </row>
    <row r="226" spans="1:5" x14ac:dyDescent="0.2">
      <c r="A226" s="71" t="s">
        <v>368</v>
      </c>
      <c r="B226" s="80" t="s">
        <v>367</v>
      </c>
      <c r="C226" s="81">
        <v>3000</v>
      </c>
      <c r="D226" s="98">
        <v>750</v>
      </c>
      <c r="E226" s="83">
        <f t="shared" si="3"/>
        <v>25</v>
      </c>
    </row>
    <row r="227" spans="1:5" ht="38.25" x14ac:dyDescent="0.2">
      <c r="A227" s="71" t="s">
        <v>366</v>
      </c>
      <c r="B227" s="80" t="s">
        <v>365</v>
      </c>
      <c r="C227" s="81">
        <v>1447000</v>
      </c>
      <c r="D227" s="98">
        <v>179102.22</v>
      </c>
      <c r="E227" s="83">
        <f t="shared" si="3"/>
        <v>12.377485832757429</v>
      </c>
    </row>
    <row r="228" spans="1:5" ht="38.25" x14ac:dyDescent="0.2">
      <c r="A228" s="71" t="s">
        <v>364</v>
      </c>
      <c r="B228" s="80" t="s">
        <v>363</v>
      </c>
      <c r="C228" s="81">
        <v>34700</v>
      </c>
      <c r="D228" s="98">
        <v>0</v>
      </c>
      <c r="E228" s="83">
        <f t="shared" si="3"/>
        <v>0</v>
      </c>
    </row>
    <row r="229" spans="1:5" ht="25.5" x14ac:dyDescent="0.2">
      <c r="A229" s="71" t="s">
        <v>362</v>
      </c>
      <c r="B229" s="80" t="s">
        <v>361</v>
      </c>
      <c r="C229" s="81">
        <v>462608.7</v>
      </c>
      <c r="D229" s="98">
        <v>0</v>
      </c>
      <c r="E229" s="83">
        <f t="shared" si="3"/>
        <v>0</v>
      </c>
    </row>
    <row r="230" spans="1:5" ht="38.25" x14ac:dyDescent="0.2">
      <c r="A230" s="71" t="s">
        <v>360</v>
      </c>
      <c r="B230" s="80" t="s">
        <v>359</v>
      </c>
      <c r="C230" s="81">
        <v>52489</v>
      </c>
      <c r="D230" s="98">
        <v>0</v>
      </c>
      <c r="E230" s="83">
        <f t="shared" si="3"/>
        <v>0</v>
      </c>
    </row>
    <row r="231" spans="1:5" ht="38.25" x14ac:dyDescent="0.2">
      <c r="A231" s="71" t="s">
        <v>358</v>
      </c>
      <c r="B231" s="80" t="s">
        <v>357</v>
      </c>
      <c r="C231" s="81">
        <v>56148</v>
      </c>
      <c r="D231" s="98">
        <v>30534</v>
      </c>
      <c r="E231" s="83">
        <f t="shared" si="3"/>
        <v>54.381278050865568</v>
      </c>
    </row>
    <row r="232" spans="1:5" ht="25.5" x14ac:dyDescent="0.2">
      <c r="A232" s="71" t="s">
        <v>356</v>
      </c>
      <c r="B232" s="80" t="s">
        <v>355</v>
      </c>
      <c r="C232" s="81">
        <v>1816</v>
      </c>
      <c r="D232" s="98">
        <v>0</v>
      </c>
      <c r="E232" s="83">
        <f t="shared" si="3"/>
        <v>0</v>
      </c>
    </row>
    <row r="233" spans="1:5" ht="25.5" x14ac:dyDescent="0.2">
      <c r="A233" s="71" t="s">
        <v>354</v>
      </c>
      <c r="B233" s="80" t="s">
        <v>353</v>
      </c>
      <c r="C233" s="81">
        <v>6951425.2800000003</v>
      </c>
      <c r="D233" s="98">
        <v>840888.77</v>
      </c>
      <c r="E233" s="83">
        <f t="shared" si="3"/>
        <v>12.096638259485111</v>
      </c>
    </row>
    <row r="234" spans="1:5" ht="38.25" x14ac:dyDescent="0.2">
      <c r="A234" s="71" t="s">
        <v>352</v>
      </c>
      <c r="B234" s="80" t="s">
        <v>351</v>
      </c>
      <c r="C234" s="81">
        <v>110000</v>
      </c>
      <c r="D234" s="98">
        <v>0</v>
      </c>
      <c r="E234" s="83">
        <f t="shared" si="3"/>
        <v>0</v>
      </c>
    </row>
    <row r="235" spans="1:5" x14ac:dyDescent="0.2">
      <c r="A235" s="71" t="s">
        <v>350</v>
      </c>
      <c r="B235" s="80" t="s">
        <v>349</v>
      </c>
      <c r="C235" s="81">
        <v>1300000</v>
      </c>
      <c r="D235" s="98">
        <v>1300000</v>
      </c>
      <c r="E235" s="83">
        <f t="shared" si="3"/>
        <v>100</v>
      </c>
    </row>
    <row r="236" spans="1:5" ht="89.25" x14ac:dyDescent="0.2">
      <c r="A236" s="71" t="s">
        <v>348</v>
      </c>
      <c r="B236" s="80" t="s">
        <v>347</v>
      </c>
      <c r="C236" s="81">
        <v>12900</v>
      </c>
      <c r="D236" s="98">
        <v>0</v>
      </c>
      <c r="E236" s="83">
        <f t="shared" si="3"/>
        <v>0</v>
      </c>
    </row>
    <row r="237" spans="1:5" ht="89.25" x14ac:dyDescent="0.2">
      <c r="A237" s="71" t="s">
        <v>346</v>
      </c>
      <c r="B237" s="80" t="s">
        <v>345</v>
      </c>
      <c r="C237" s="81">
        <v>2391100</v>
      </c>
      <c r="D237" s="98">
        <v>424657</v>
      </c>
      <c r="E237" s="83">
        <f t="shared" si="3"/>
        <v>17.759901300656601</v>
      </c>
    </row>
    <row r="238" spans="1:5" ht="89.25" x14ac:dyDescent="0.2">
      <c r="A238" s="71" t="s">
        <v>344</v>
      </c>
      <c r="B238" s="80" t="s">
        <v>343</v>
      </c>
      <c r="C238" s="81">
        <v>68042</v>
      </c>
      <c r="D238" s="98">
        <v>0</v>
      </c>
      <c r="E238" s="83">
        <f t="shared" si="3"/>
        <v>0</v>
      </c>
    </row>
    <row r="239" spans="1:5" ht="89.25" x14ac:dyDescent="0.2">
      <c r="A239" s="71" t="s">
        <v>342</v>
      </c>
      <c r="B239" s="80" t="s">
        <v>341</v>
      </c>
      <c r="C239" s="81">
        <v>161348</v>
      </c>
      <c r="D239" s="98">
        <v>0</v>
      </c>
      <c r="E239" s="83">
        <f t="shared" si="3"/>
        <v>0</v>
      </c>
    </row>
    <row r="240" spans="1:5" ht="89.25" x14ac:dyDescent="0.2">
      <c r="A240" s="71" t="s">
        <v>340</v>
      </c>
      <c r="B240" s="80" t="s">
        <v>339</v>
      </c>
      <c r="C240" s="81">
        <v>45100</v>
      </c>
      <c r="D240" s="98">
        <v>2568</v>
      </c>
      <c r="E240" s="83">
        <f t="shared" si="3"/>
        <v>5.6940133037694007</v>
      </c>
    </row>
    <row r="241" spans="1:5" ht="89.25" x14ac:dyDescent="0.2">
      <c r="A241" s="71" t="s">
        <v>337</v>
      </c>
      <c r="B241" s="80" t="s">
        <v>338</v>
      </c>
      <c r="C241" s="81">
        <v>333409</v>
      </c>
      <c r="D241" s="98">
        <v>179391</v>
      </c>
      <c r="E241" s="83">
        <f t="shared" si="3"/>
        <v>53.805086245422288</v>
      </c>
    </row>
    <row r="242" spans="1:5" ht="114.75" x14ac:dyDescent="0.2">
      <c r="A242" s="71" t="s">
        <v>337</v>
      </c>
      <c r="B242" s="80" t="s">
        <v>336</v>
      </c>
      <c r="C242" s="81">
        <v>19501</v>
      </c>
      <c r="D242" s="98">
        <v>0</v>
      </c>
      <c r="E242" s="83">
        <f t="shared" si="3"/>
        <v>0</v>
      </c>
    </row>
    <row r="243" spans="1:5" ht="89.25" x14ac:dyDescent="0.2">
      <c r="A243" s="71" t="s">
        <v>335</v>
      </c>
      <c r="B243" s="80" t="s">
        <v>334</v>
      </c>
      <c r="C243" s="81">
        <v>9000</v>
      </c>
      <c r="D243" s="98">
        <v>0</v>
      </c>
      <c r="E243" s="83">
        <f t="shared" si="3"/>
        <v>0</v>
      </c>
    </row>
    <row r="244" spans="1:5" ht="89.25" x14ac:dyDescent="0.2">
      <c r="A244" s="71" t="s">
        <v>333</v>
      </c>
      <c r="B244" s="80" t="s">
        <v>332</v>
      </c>
      <c r="C244" s="81">
        <v>26275376.449999999</v>
      </c>
      <c r="D244" s="98">
        <v>4447800.0199999996</v>
      </c>
      <c r="E244" s="83">
        <f t="shared" si="3"/>
        <v>16.927635759905542</v>
      </c>
    </row>
    <row r="245" spans="1:5" ht="38.25" x14ac:dyDescent="0.2">
      <c r="A245" s="71" t="s">
        <v>331</v>
      </c>
      <c r="B245" s="80" t="s">
        <v>330</v>
      </c>
      <c r="C245" s="81">
        <v>1650000</v>
      </c>
      <c r="D245" s="98">
        <v>0</v>
      </c>
      <c r="E245" s="83">
        <f t="shared" si="3"/>
        <v>0</v>
      </c>
    </row>
    <row r="246" spans="1:5" x14ac:dyDescent="0.2">
      <c r="A246" s="71" t="s">
        <v>329</v>
      </c>
      <c r="B246" s="80" t="s">
        <v>328</v>
      </c>
      <c r="C246" s="81">
        <v>9491164.1300000008</v>
      </c>
      <c r="D246" s="98">
        <v>2356870.63</v>
      </c>
      <c r="E246" s="83">
        <f t="shared" si="3"/>
        <v>24.832260802974858</v>
      </c>
    </row>
    <row r="247" spans="1:5" x14ac:dyDescent="0.2">
      <c r="A247" s="99"/>
      <c r="B247" s="100"/>
      <c r="C247" s="100"/>
      <c r="D247" s="101"/>
      <c r="E247" s="83"/>
    </row>
    <row r="248" spans="1:5" x14ac:dyDescent="0.2">
      <c r="A248" s="49" t="s">
        <v>322</v>
      </c>
      <c r="B248" s="50"/>
      <c r="C248" s="51">
        <v>981181923.88</v>
      </c>
      <c r="D248" s="52">
        <f>SUM(D9:D246)</f>
        <v>166034355.57000002</v>
      </c>
      <c r="E248" s="53">
        <f>D248/C248*100</f>
        <v>16.921872644517478</v>
      </c>
    </row>
    <row r="249" spans="1:5" x14ac:dyDescent="0.2">
      <c r="A249" s="89"/>
      <c r="B249" s="89"/>
      <c r="C249" s="89"/>
      <c r="D249" s="89"/>
      <c r="E249" s="90"/>
    </row>
    <row r="250" spans="1:5" x14ac:dyDescent="0.2">
      <c r="A250" s="91"/>
      <c r="B250" s="91"/>
      <c r="C250" s="91"/>
      <c r="D250" s="91"/>
    </row>
  </sheetData>
  <mergeCells count="8">
    <mergeCell ref="D1:E1"/>
    <mergeCell ref="D2:E2"/>
    <mergeCell ref="A250:D250"/>
    <mergeCell ref="A3:E3"/>
    <mergeCell ref="A4:E4"/>
    <mergeCell ref="A5:D5"/>
    <mergeCell ref="A6:A7"/>
    <mergeCell ref="B6:B7"/>
  </mergeCells>
  <pageMargins left="0.7" right="0.7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5"/>
  <sheetViews>
    <sheetView topLeftCell="A46" workbookViewId="0">
      <selection activeCell="A91" sqref="A91:B91"/>
    </sheetView>
  </sheetViews>
  <sheetFormatPr defaultColWidth="12.7109375" defaultRowHeight="15.75" x14ac:dyDescent="0.25"/>
  <cols>
    <col min="1" max="1" width="10.28515625" style="45" customWidth="1"/>
    <col min="2" max="2" width="67.28515625" style="46" customWidth="1"/>
    <col min="3" max="3" width="10.85546875" style="46" customWidth="1"/>
    <col min="4" max="4" width="12" style="3" customWidth="1"/>
    <col min="5" max="256" width="12.7109375" style="4"/>
    <col min="257" max="257" width="6.42578125" style="4" customWidth="1"/>
    <col min="258" max="258" width="59.7109375" style="4" customWidth="1"/>
    <col min="259" max="259" width="10.85546875" style="4" customWidth="1"/>
    <col min="260" max="260" width="12" style="4" customWidth="1"/>
    <col min="261" max="512" width="12.7109375" style="4"/>
    <col min="513" max="513" width="6.42578125" style="4" customWidth="1"/>
    <col min="514" max="514" width="59.7109375" style="4" customWidth="1"/>
    <col min="515" max="515" width="10.85546875" style="4" customWidth="1"/>
    <col min="516" max="516" width="12" style="4" customWidth="1"/>
    <col min="517" max="768" width="12.7109375" style="4"/>
    <col min="769" max="769" width="6.42578125" style="4" customWidth="1"/>
    <col min="770" max="770" width="59.7109375" style="4" customWidth="1"/>
    <col min="771" max="771" width="10.85546875" style="4" customWidth="1"/>
    <col min="772" max="772" width="12" style="4" customWidth="1"/>
    <col min="773" max="1024" width="12.7109375" style="4"/>
    <col min="1025" max="1025" width="6.42578125" style="4" customWidth="1"/>
    <col min="1026" max="1026" width="59.7109375" style="4" customWidth="1"/>
    <col min="1027" max="1027" width="10.85546875" style="4" customWidth="1"/>
    <col min="1028" max="1028" width="12" style="4" customWidth="1"/>
    <col min="1029" max="1280" width="12.7109375" style="4"/>
    <col min="1281" max="1281" width="6.42578125" style="4" customWidth="1"/>
    <col min="1282" max="1282" width="59.7109375" style="4" customWidth="1"/>
    <col min="1283" max="1283" width="10.85546875" style="4" customWidth="1"/>
    <col min="1284" max="1284" width="12" style="4" customWidth="1"/>
    <col min="1285" max="1536" width="12.7109375" style="4"/>
    <col min="1537" max="1537" width="6.42578125" style="4" customWidth="1"/>
    <col min="1538" max="1538" width="59.7109375" style="4" customWidth="1"/>
    <col min="1539" max="1539" width="10.85546875" style="4" customWidth="1"/>
    <col min="1540" max="1540" width="12" style="4" customWidth="1"/>
    <col min="1541" max="1792" width="12.7109375" style="4"/>
    <col min="1793" max="1793" width="6.42578125" style="4" customWidth="1"/>
    <col min="1794" max="1794" width="59.7109375" style="4" customWidth="1"/>
    <col min="1795" max="1795" width="10.85546875" style="4" customWidth="1"/>
    <col min="1796" max="1796" width="12" style="4" customWidth="1"/>
    <col min="1797" max="2048" width="12.7109375" style="4"/>
    <col min="2049" max="2049" width="6.42578125" style="4" customWidth="1"/>
    <col min="2050" max="2050" width="59.7109375" style="4" customWidth="1"/>
    <col min="2051" max="2051" width="10.85546875" style="4" customWidth="1"/>
    <col min="2052" max="2052" width="12" style="4" customWidth="1"/>
    <col min="2053" max="2304" width="12.7109375" style="4"/>
    <col min="2305" max="2305" width="6.42578125" style="4" customWidth="1"/>
    <col min="2306" max="2306" width="59.7109375" style="4" customWidth="1"/>
    <col min="2307" max="2307" width="10.85546875" style="4" customWidth="1"/>
    <col min="2308" max="2308" width="12" style="4" customWidth="1"/>
    <col min="2309" max="2560" width="12.7109375" style="4"/>
    <col min="2561" max="2561" width="6.42578125" style="4" customWidth="1"/>
    <col min="2562" max="2562" width="59.7109375" style="4" customWidth="1"/>
    <col min="2563" max="2563" width="10.85546875" style="4" customWidth="1"/>
    <col min="2564" max="2564" width="12" style="4" customWidth="1"/>
    <col min="2565" max="2816" width="12.7109375" style="4"/>
    <col min="2817" max="2817" width="6.42578125" style="4" customWidth="1"/>
    <col min="2818" max="2818" width="59.7109375" style="4" customWidth="1"/>
    <col min="2819" max="2819" width="10.85546875" style="4" customWidth="1"/>
    <col min="2820" max="2820" width="12" style="4" customWidth="1"/>
    <col min="2821" max="3072" width="12.7109375" style="4"/>
    <col min="3073" max="3073" width="6.42578125" style="4" customWidth="1"/>
    <col min="3074" max="3074" width="59.7109375" style="4" customWidth="1"/>
    <col min="3075" max="3075" width="10.85546875" style="4" customWidth="1"/>
    <col min="3076" max="3076" width="12" style="4" customWidth="1"/>
    <col min="3077" max="3328" width="12.7109375" style="4"/>
    <col min="3329" max="3329" width="6.42578125" style="4" customWidth="1"/>
    <col min="3330" max="3330" width="59.7109375" style="4" customWidth="1"/>
    <col min="3331" max="3331" width="10.85546875" style="4" customWidth="1"/>
    <col min="3332" max="3332" width="12" style="4" customWidth="1"/>
    <col min="3333" max="3584" width="12.7109375" style="4"/>
    <col min="3585" max="3585" width="6.42578125" style="4" customWidth="1"/>
    <col min="3586" max="3586" width="59.7109375" style="4" customWidth="1"/>
    <col min="3587" max="3587" width="10.85546875" style="4" customWidth="1"/>
    <col min="3588" max="3588" width="12" style="4" customWidth="1"/>
    <col min="3589" max="3840" width="12.7109375" style="4"/>
    <col min="3841" max="3841" width="6.42578125" style="4" customWidth="1"/>
    <col min="3842" max="3842" width="59.7109375" style="4" customWidth="1"/>
    <col min="3843" max="3843" width="10.85546875" style="4" customWidth="1"/>
    <col min="3844" max="3844" width="12" style="4" customWidth="1"/>
    <col min="3845" max="4096" width="12.7109375" style="4"/>
    <col min="4097" max="4097" width="6.42578125" style="4" customWidth="1"/>
    <col min="4098" max="4098" width="59.7109375" style="4" customWidth="1"/>
    <col min="4099" max="4099" width="10.85546875" style="4" customWidth="1"/>
    <col min="4100" max="4100" width="12" style="4" customWidth="1"/>
    <col min="4101" max="4352" width="12.7109375" style="4"/>
    <col min="4353" max="4353" width="6.42578125" style="4" customWidth="1"/>
    <col min="4354" max="4354" width="59.7109375" style="4" customWidth="1"/>
    <col min="4355" max="4355" width="10.85546875" style="4" customWidth="1"/>
    <col min="4356" max="4356" width="12" style="4" customWidth="1"/>
    <col min="4357" max="4608" width="12.7109375" style="4"/>
    <col min="4609" max="4609" width="6.42578125" style="4" customWidth="1"/>
    <col min="4610" max="4610" width="59.7109375" style="4" customWidth="1"/>
    <col min="4611" max="4611" width="10.85546875" style="4" customWidth="1"/>
    <col min="4612" max="4612" width="12" style="4" customWidth="1"/>
    <col min="4613" max="4864" width="12.7109375" style="4"/>
    <col min="4865" max="4865" width="6.42578125" style="4" customWidth="1"/>
    <col min="4866" max="4866" width="59.7109375" style="4" customWidth="1"/>
    <col min="4867" max="4867" width="10.85546875" style="4" customWidth="1"/>
    <col min="4868" max="4868" width="12" style="4" customWidth="1"/>
    <col min="4869" max="5120" width="12.7109375" style="4"/>
    <col min="5121" max="5121" width="6.42578125" style="4" customWidth="1"/>
    <col min="5122" max="5122" width="59.7109375" style="4" customWidth="1"/>
    <col min="5123" max="5123" width="10.85546875" style="4" customWidth="1"/>
    <col min="5124" max="5124" width="12" style="4" customWidth="1"/>
    <col min="5125" max="5376" width="12.7109375" style="4"/>
    <col min="5377" max="5377" width="6.42578125" style="4" customWidth="1"/>
    <col min="5378" max="5378" width="59.7109375" style="4" customWidth="1"/>
    <col min="5379" max="5379" width="10.85546875" style="4" customWidth="1"/>
    <col min="5380" max="5380" width="12" style="4" customWidth="1"/>
    <col min="5381" max="5632" width="12.7109375" style="4"/>
    <col min="5633" max="5633" width="6.42578125" style="4" customWidth="1"/>
    <col min="5634" max="5634" width="59.7109375" style="4" customWidth="1"/>
    <col min="5635" max="5635" width="10.85546875" style="4" customWidth="1"/>
    <col min="5636" max="5636" width="12" style="4" customWidth="1"/>
    <col min="5637" max="5888" width="12.7109375" style="4"/>
    <col min="5889" max="5889" width="6.42578125" style="4" customWidth="1"/>
    <col min="5890" max="5890" width="59.7109375" style="4" customWidth="1"/>
    <col min="5891" max="5891" width="10.85546875" style="4" customWidth="1"/>
    <col min="5892" max="5892" width="12" style="4" customWidth="1"/>
    <col min="5893" max="6144" width="12.7109375" style="4"/>
    <col min="6145" max="6145" width="6.42578125" style="4" customWidth="1"/>
    <col min="6146" max="6146" width="59.7109375" style="4" customWidth="1"/>
    <col min="6147" max="6147" width="10.85546875" style="4" customWidth="1"/>
    <col min="6148" max="6148" width="12" style="4" customWidth="1"/>
    <col min="6149" max="6400" width="12.7109375" style="4"/>
    <col min="6401" max="6401" width="6.42578125" style="4" customWidth="1"/>
    <col min="6402" max="6402" width="59.7109375" style="4" customWidth="1"/>
    <col min="6403" max="6403" width="10.85546875" style="4" customWidth="1"/>
    <col min="6404" max="6404" width="12" style="4" customWidth="1"/>
    <col min="6405" max="6656" width="12.7109375" style="4"/>
    <col min="6657" max="6657" width="6.42578125" style="4" customWidth="1"/>
    <col min="6658" max="6658" width="59.7109375" style="4" customWidth="1"/>
    <col min="6659" max="6659" width="10.85546875" style="4" customWidth="1"/>
    <col min="6660" max="6660" width="12" style="4" customWidth="1"/>
    <col min="6661" max="6912" width="12.7109375" style="4"/>
    <col min="6913" max="6913" width="6.42578125" style="4" customWidth="1"/>
    <col min="6914" max="6914" width="59.7109375" style="4" customWidth="1"/>
    <col min="6915" max="6915" width="10.85546875" style="4" customWidth="1"/>
    <col min="6916" max="6916" width="12" style="4" customWidth="1"/>
    <col min="6917" max="7168" width="12.7109375" style="4"/>
    <col min="7169" max="7169" width="6.42578125" style="4" customWidth="1"/>
    <col min="7170" max="7170" width="59.7109375" style="4" customWidth="1"/>
    <col min="7171" max="7171" width="10.85546875" style="4" customWidth="1"/>
    <col min="7172" max="7172" width="12" style="4" customWidth="1"/>
    <col min="7173" max="7424" width="12.7109375" style="4"/>
    <col min="7425" max="7425" width="6.42578125" style="4" customWidth="1"/>
    <col min="7426" max="7426" width="59.7109375" style="4" customWidth="1"/>
    <col min="7427" max="7427" width="10.85546875" style="4" customWidth="1"/>
    <col min="7428" max="7428" width="12" style="4" customWidth="1"/>
    <col min="7429" max="7680" width="12.7109375" style="4"/>
    <col min="7681" max="7681" width="6.42578125" style="4" customWidth="1"/>
    <col min="7682" max="7682" width="59.7109375" style="4" customWidth="1"/>
    <col min="7683" max="7683" width="10.85546875" style="4" customWidth="1"/>
    <col min="7684" max="7684" width="12" style="4" customWidth="1"/>
    <col min="7685" max="7936" width="12.7109375" style="4"/>
    <col min="7937" max="7937" width="6.42578125" style="4" customWidth="1"/>
    <col min="7938" max="7938" width="59.7109375" style="4" customWidth="1"/>
    <col min="7939" max="7939" width="10.85546875" style="4" customWidth="1"/>
    <col min="7940" max="7940" width="12" style="4" customWidth="1"/>
    <col min="7941" max="8192" width="12.7109375" style="4"/>
    <col min="8193" max="8193" width="6.42578125" style="4" customWidth="1"/>
    <col min="8194" max="8194" width="59.7109375" style="4" customWidth="1"/>
    <col min="8195" max="8195" width="10.85546875" style="4" customWidth="1"/>
    <col min="8196" max="8196" width="12" style="4" customWidth="1"/>
    <col min="8197" max="8448" width="12.7109375" style="4"/>
    <col min="8449" max="8449" width="6.42578125" style="4" customWidth="1"/>
    <col min="8450" max="8450" width="59.7109375" style="4" customWidth="1"/>
    <col min="8451" max="8451" width="10.85546875" style="4" customWidth="1"/>
    <col min="8452" max="8452" width="12" style="4" customWidth="1"/>
    <col min="8453" max="8704" width="12.7109375" style="4"/>
    <col min="8705" max="8705" width="6.42578125" style="4" customWidth="1"/>
    <col min="8706" max="8706" width="59.7109375" style="4" customWidth="1"/>
    <col min="8707" max="8707" width="10.85546875" style="4" customWidth="1"/>
    <col min="8708" max="8708" width="12" style="4" customWidth="1"/>
    <col min="8709" max="8960" width="12.7109375" style="4"/>
    <col min="8961" max="8961" width="6.42578125" style="4" customWidth="1"/>
    <col min="8962" max="8962" width="59.7109375" style="4" customWidth="1"/>
    <col min="8963" max="8963" width="10.85546875" style="4" customWidth="1"/>
    <col min="8964" max="8964" width="12" style="4" customWidth="1"/>
    <col min="8965" max="9216" width="12.7109375" style="4"/>
    <col min="9217" max="9217" width="6.42578125" style="4" customWidth="1"/>
    <col min="9218" max="9218" width="59.7109375" style="4" customWidth="1"/>
    <col min="9219" max="9219" width="10.85546875" style="4" customWidth="1"/>
    <col min="9220" max="9220" width="12" style="4" customWidth="1"/>
    <col min="9221" max="9472" width="12.7109375" style="4"/>
    <col min="9473" max="9473" width="6.42578125" style="4" customWidth="1"/>
    <col min="9474" max="9474" width="59.7109375" style="4" customWidth="1"/>
    <col min="9475" max="9475" width="10.85546875" style="4" customWidth="1"/>
    <col min="9476" max="9476" width="12" style="4" customWidth="1"/>
    <col min="9477" max="9728" width="12.7109375" style="4"/>
    <col min="9729" max="9729" width="6.42578125" style="4" customWidth="1"/>
    <col min="9730" max="9730" width="59.7109375" style="4" customWidth="1"/>
    <col min="9731" max="9731" width="10.85546875" style="4" customWidth="1"/>
    <col min="9732" max="9732" width="12" style="4" customWidth="1"/>
    <col min="9733" max="9984" width="12.7109375" style="4"/>
    <col min="9985" max="9985" width="6.42578125" style="4" customWidth="1"/>
    <col min="9986" max="9986" width="59.7109375" style="4" customWidth="1"/>
    <col min="9987" max="9987" width="10.85546875" style="4" customWidth="1"/>
    <col min="9988" max="9988" width="12" style="4" customWidth="1"/>
    <col min="9989" max="10240" width="12.7109375" style="4"/>
    <col min="10241" max="10241" width="6.42578125" style="4" customWidth="1"/>
    <col min="10242" max="10242" width="59.7109375" style="4" customWidth="1"/>
    <col min="10243" max="10243" width="10.85546875" style="4" customWidth="1"/>
    <col min="10244" max="10244" width="12" style="4" customWidth="1"/>
    <col min="10245" max="10496" width="12.7109375" style="4"/>
    <col min="10497" max="10497" width="6.42578125" style="4" customWidth="1"/>
    <col min="10498" max="10498" width="59.7109375" style="4" customWidth="1"/>
    <col min="10499" max="10499" width="10.85546875" style="4" customWidth="1"/>
    <col min="10500" max="10500" width="12" style="4" customWidth="1"/>
    <col min="10501" max="10752" width="12.7109375" style="4"/>
    <col min="10753" max="10753" width="6.42578125" style="4" customWidth="1"/>
    <col min="10754" max="10754" width="59.7109375" style="4" customWidth="1"/>
    <col min="10755" max="10755" width="10.85546875" style="4" customWidth="1"/>
    <col min="10756" max="10756" width="12" style="4" customWidth="1"/>
    <col min="10757" max="11008" width="12.7109375" style="4"/>
    <col min="11009" max="11009" width="6.42578125" style="4" customWidth="1"/>
    <col min="11010" max="11010" width="59.7109375" style="4" customWidth="1"/>
    <col min="11011" max="11011" width="10.85546875" style="4" customWidth="1"/>
    <col min="11012" max="11012" width="12" style="4" customWidth="1"/>
    <col min="11013" max="11264" width="12.7109375" style="4"/>
    <col min="11265" max="11265" width="6.42578125" style="4" customWidth="1"/>
    <col min="11266" max="11266" width="59.7109375" style="4" customWidth="1"/>
    <col min="11267" max="11267" width="10.85546875" style="4" customWidth="1"/>
    <col min="11268" max="11268" width="12" style="4" customWidth="1"/>
    <col min="11269" max="11520" width="12.7109375" style="4"/>
    <col min="11521" max="11521" width="6.42578125" style="4" customWidth="1"/>
    <col min="11522" max="11522" width="59.7109375" style="4" customWidth="1"/>
    <col min="11523" max="11523" width="10.85546875" style="4" customWidth="1"/>
    <col min="11524" max="11524" width="12" style="4" customWidth="1"/>
    <col min="11525" max="11776" width="12.7109375" style="4"/>
    <col min="11777" max="11777" width="6.42578125" style="4" customWidth="1"/>
    <col min="11778" max="11778" width="59.7109375" style="4" customWidth="1"/>
    <col min="11779" max="11779" width="10.85546875" style="4" customWidth="1"/>
    <col min="11780" max="11780" width="12" style="4" customWidth="1"/>
    <col min="11781" max="12032" width="12.7109375" style="4"/>
    <col min="12033" max="12033" width="6.42578125" style="4" customWidth="1"/>
    <col min="12034" max="12034" width="59.7109375" style="4" customWidth="1"/>
    <col min="12035" max="12035" width="10.85546875" style="4" customWidth="1"/>
    <col min="12036" max="12036" width="12" style="4" customWidth="1"/>
    <col min="12037" max="12288" width="12.7109375" style="4"/>
    <col min="12289" max="12289" width="6.42578125" style="4" customWidth="1"/>
    <col min="12290" max="12290" width="59.7109375" style="4" customWidth="1"/>
    <col min="12291" max="12291" width="10.85546875" style="4" customWidth="1"/>
    <col min="12292" max="12292" width="12" style="4" customWidth="1"/>
    <col min="12293" max="12544" width="12.7109375" style="4"/>
    <col min="12545" max="12545" width="6.42578125" style="4" customWidth="1"/>
    <col min="12546" max="12546" width="59.7109375" style="4" customWidth="1"/>
    <col min="12547" max="12547" width="10.85546875" style="4" customWidth="1"/>
    <col min="12548" max="12548" width="12" style="4" customWidth="1"/>
    <col min="12549" max="12800" width="12.7109375" style="4"/>
    <col min="12801" max="12801" width="6.42578125" style="4" customWidth="1"/>
    <col min="12802" max="12802" width="59.7109375" style="4" customWidth="1"/>
    <col min="12803" max="12803" width="10.85546875" style="4" customWidth="1"/>
    <col min="12804" max="12804" width="12" style="4" customWidth="1"/>
    <col min="12805" max="13056" width="12.7109375" style="4"/>
    <col min="13057" max="13057" width="6.42578125" style="4" customWidth="1"/>
    <col min="13058" max="13058" width="59.7109375" style="4" customWidth="1"/>
    <col min="13059" max="13059" width="10.85546875" style="4" customWidth="1"/>
    <col min="13060" max="13060" width="12" style="4" customWidth="1"/>
    <col min="13061" max="13312" width="12.7109375" style="4"/>
    <col min="13313" max="13313" width="6.42578125" style="4" customWidth="1"/>
    <col min="13314" max="13314" width="59.7109375" style="4" customWidth="1"/>
    <col min="13315" max="13315" width="10.85546875" style="4" customWidth="1"/>
    <col min="13316" max="13316" width="12" style="4" customWidth="1"/>
    <col min="13317" max="13568" width="12.7109375" style="4"/>
    <col min="13569" max="13569" width="6.42578125" style="4" customWidth="1"/>
    <col min="13570" max="13570" width="59.7109375" style="4" customWidth="1"/>
    <col min="13571" max="13571" width="10.85546875" style="4" customWidth="1"/>
    <col min="13572" max="13572" width="12" style="4" customWidth="1"/>
    <col min="13573" max="13824" width="12.7109375" style="4"/>
    <col min="13825" max="13825" width="6.42578125" style="4" customWidth="1"/>
    <col min="13826" max="13826" width="59.7109375" style="4" customWidth="1"/>
    <col min="13827" max="13827" width="10.85546875" style="4" customWidth="1"/>
    <col min="13828" max="13828" width="12" style="4" customWidth="1"/>
    <col min="13829" max="14080" width="12.7109375" style="4"/>
    <col min="14081" max="14081" width="6.42578125" style="4" customWidth="1"/>
    <col min="14082" max="14082" width="59.7109375" style="4" customWidth="1"/>
    <col min="14083" max="14083" width="10.85546875" style="4" customWidth="1"/>
    <col min="14084" max="14084" width="12" style="4" customWidth="1"/>
    <col min="14085" max="14336" width="12.7109375" style="4"/>
    <col min="14337" max="14337" width="6.42578125" style="4" customWidth="1"/>
    <col min="14338" max="14338" width="59.7109375" style="4" customWidth="1"/>
    <col min="14339" max="14339" width="10.85546875" style="4" customWidth="1"/>
    <col min="14340" max="14340" width="12" style="4" customWidth="1"/>
    <col min="14341" max="14592" width="12.7109375" style="4"/>
    <col min="14593" max="14593" width="6.42578125" style="4" customWidth="1"/>
    <col min="14594" max="14594" width="59.7109375" style="4" customWidth="1"/>
    <col min="14595" max="14595" width="10.85546875" style="4" customWidth="1"/>
    <col min="14596" max="14596" width="12" style="4" customWidth="1"/>
    <col min="14597" max="14848" width="12.7109375" style="4"/>
    <col min="14849" max="14849" width="6.42578125" style="4" customWidth="1"/>
    <col min="14850" max="14850" width="59.7109375" style="4" customWidth="1"/>
    <col min="14851" max="14851" width="10.85546875" style="4" customWidth="1"/>
    <col min="14852" max="14852" width="12" style="4" customWidth="1"/>
    <col min="14853" max="15104" width="12.7109375" style="4"/>
    <col min="15105" max="15105" width="6.42578125" style="4" customWidth="1"/>
    <col min="15106" max="15106" width="59.7109375" style="4" customWidth="1"/>
    <col min="15107" max="15107" width="10.85546875" style="4" customWidth="1"/>
    <col min="15108" max="15108" width="12" style="4" customWidth="1"/>
    <col min="15109" max="15360" width="12.7109375" style="4"/>
    <col min="15361" max="15361" width="6.42578125" style="4" customWidth="1"/>
    <col min="15362" max="15362" width="59.7109375" style="4" customWidth="1"/>
    <col min="15363" max="15363" width="10.85546875" style="4" customWidth="1"/>
    <col min="15364" max="15364" width="12" style="4" customWidth="1"/>
    <col min="15365" max="15616" width="12.7109375" style="4"/>
    <col min="15617" max="15617" width="6.42578125" style="4" customWidth="1"/>
    <col min="15618" max="15618" width="59.7109375" style="4" customWidth="1"/>
    <col min="15619" max="15619" width="10.85546875" style="4" customWidth="1"/>
    <col min="15620" max="15620" width="12" style="4" customWidth="1"/>
    <col min="15621" max="15872" width="12.7109375" style="4"/>
    <col min="15873" max="15873" width="6.42578125" style="4" customWidth="1"/>
    <col min="15874" max="15874" width="59.7109375" style="4" customWidth="1"/>
    <col min="15875" max="15875" width="10.85546875" style="4" customWidth="1"/>
    <col min="15876" max="15876" width="12" style="4" customWidth="1"/>
    <col min="15877" max="16128" width="12.7109375" style="4"/>
    <col min="16129" max="16129" width="6.42578125" style="4" customWidth="1"/>
    <col min="16130" max="16130" width="59.7109375" style="4" customWidth="1"/>
    <col min="16131" max="16131" width="10.85546875" style="4" customWidth="1"/>
    <col min="16132" max="16132" width="12" style="4" customWidth="1"/>
    <col min="16133" max="16384" width="12.7109375" style="4"/>
  </cols>
  <sheetData>
    <row r="1" spans="1:4" ht="15.75" hidden="1" customHeight="1" x14ac:dyDescent="0.25">
      <c r="A1" s="1"/>
      <c r="B1" s="2"/>
      <c r="C1" s="2"/>
    </row>
    <row r="2" spans="1:4" ht="15.75" hidden="1" customHeight="1" x14ac:dyDescent="0.25">
      <c r="A2" s="1"/>
      <c r="B2" s="2"/>
      <c r="C2" s="2"/>
    </row>
    <row r="3" spans="1:4" ht="15.75" hidden="1" customHeight="1" x14ac:dyDescent="0.25">
      <c r="A3" s="1"/>
      <c r="B3" s="2"/>
      <c r="C3" s="2"/>
    </row>
    <row r="4" spans="1:4" ht="15.75" hidden="1" customHeight="1" x14ac:dyDescent="0.25">
      <c r="A4" s="1"/>
      <c r="B4" s="2"/>
      <c r="C4" s="2"/>
    </row>
    <row r="5" spans="1:4" ht="15.75" customHeight="1" x14ac:dyDescent="0.25">
      <c r="A5" s="1"/>
      <c r="B5" s="102"/>
      <c r="C5" s="103" t="s">
        <v>887</v>
      </c>
      <c r="D5" s="103"/>
    </row>
    <row r="6" spans="1:4" ht="66" customHeight="1" x14ac:dyDescent="0.25">
      <c r="A6" s="1"/>
      <c r="B6" s="104"/>
      <c r="C6" s="103" t="s">
        <v>894</v>
      </c>
      <c r="D6" s="103"/>
    </row>
    <row r="7" spans="1:4" ht="20.25" customHeight="1" x14ac:dyDescent="0.25">
      <c r="A7" s="1"/>
      <c r="C7" s="103" t="s">
        <v>891</v>
      </c>
      <c r="D7" s="103"/>
    </row>
    <row r="8" spans="1:4" ht="12.75" customHeight="1" x14ac:dyDescent="0.15">
      <c r="A8" s="47" t="s">
        <v>886</v>
      </c>
      <c r="B8" s="47"/>
      <c r="C8" s="47"/>
      <c r="D8" s="47"/>
    </row>
    <row r="9" spans="1:4" ht="33.75" customHeight="1" x14ac:dyDescent="0.15">
      <c r="A9" s="47"/>
      <c r="B9" s="47"/>
      <c r="C9" s="47"/>
      <c r="D9" s="47"/>
    </row>
    <row r="10" spans="1:4" ht="12.75" x14ac:dyDescent="0.2">
      <c r="A10" s="5"/>
      <c r="B10" s="105"/>
      <c r="C10" s="105"/>
      <c r="D10" s="106" t="s">
        <v>747</v>
      </c>
    </row>
    <row r="11" spans="1:4" ht="38.25" x14ac:dyDescent="0.15">
      <c r="A11" s="6"/>
      <c r="B11" s="6" t="s">
        <v>748</v>
      </c>
      <c r="C11" s="6" t="s">
        <v>888</v>
      </c>
      <c r="D11" s="6" t="s">
        <v>889</v>
      </c>
    </row>
    <row r="12" spans="1:4" ht="12.75" x14ac:dyDescent="0.15">
      <c r="A12" s="7"/>
      <c r="B12" s="107" t="s">
        <v>749</v>
      </c>
      <c r="C12" s="108">
        <v>887876.53099999996</v>
      </c>
      <c r="D12" s="108">
        <v>172527.9</v>
      </c>
    </row>
    <row r="13" spans="1:4" ht="12.75" x14ac:dyDescent="0.15">
      <c r="A13" s="7"/>
      <c r="B13" s="109" t="s">
        <v>750</v>
      </c>
      <c r="C13" s="110"/>
      <c r="D13" s="8"/>
    </row>
    <row r="14" spans="1:4" s="10" customFormat="1" ht="12.75" x14ac:dyDescent="0.15">
      <c r="A14" s="7"/>
      <c r="B14" s="107" t="s">
        <v>751</v>
      </c>
      <c r="C14" s="108">
        <v>317298.40000000002</v>
      </c>
      <c r="D14" s="9">
        <v>78973.399999999994</v>
      </c>
    </row>
    <row r="15" spans="1:4" ht="12.75" x14ac:dyDescent="0.15">
      <c r="A15" s="7"/>
      <c r="B15" s="107" t="s">
        <v>752</v>
      </c>
      <c r="C15" s="108">
        <v>570578.1</v>
      </c>
      <c r="D15" s="108">
        <v>93554.5</v>
      </c>
    </row>
    <row r="16" spans="1:4" ht="12.75" x14ac:dyDescent="0.15">
      <c r="A16" s="7"/>
      <c r="B16" s="109" t="s">
        <v>753</v>
      </c>
      <c r="C16" s="110">
        <v>149989.70000000001</v>
      </c>
      <c r="D16" s="8">
        <v>34716.300000000003</v>
      </c>
    </row>
    <row r="17" spans="1:4" ht="12.75" x14ac:dyDescent="0.15">
      <c r="A17" s="7"/>
      <c r="B17" s="109" t="s">
        <v>754</v>
      </c>
      <c r="C17" s="110">
        <v>121172.8</v>
      </c>
      <c r="D17" s="8">
        <v>2494.1</v>
      </c>
    </row>
    <row r="18" spans="1:4" ht="12.75" x14ac:dyDescent="0.15">
      <c r="A18" s="7"/>
      <c r="B18" s="109" t="s">
        <v>755</v>
      </c>
      <c r="C18" s="110">
        <v>285953.40000000002</v>
      </c>
      <c r="D18" s="8">
        <v>53053.1</v>
      </c>
    </row>
    <row r="19" spans="1:4" ht="12.75" x14ac:dyDescent="0.15">
      <c r="A19" s="7"/>
      <c r="B19" s="109" t="s">
        <v>302</v>
      </c>
      <c r="C19" s="110">
        <v>13462.2</v>
      </c>
      <c r="D19" s="8">
        <v>2186.5</v>
      </c>
    </row>
    <row r="20" spans="1:4" ht="31.5" hidden="1" customHeight="1" x14ac:dyDescent="0.15">
      <c r="A20" s="7"/>
      <c r="B20" s="109" t="s">
        <v>756</v>
      </c>
      <c r="C20" s="110"/>
      <c r="D20" s="8"/>
    </row>
    <row r="21" spans="1:4" ht="16.5" hidden="1" customHeight="1" x14ac:dyDescent="0.15">
      <c r="A21" s="7"/>
      <c r="B21" s="109" t="s">
        <v>757</v>
      </c>
      <c r="C21" s="110">
        <v>0</v>
      </c>
      <c r="D21" s="8"/>
    </row>
    <row r="22" spans="1:4" ht="12.75" x14ac:dyDescent="0.15">
      <c r="A22" s="11"/>
      <c r="B22" s="111" t="s">
        <v>758</v>
      </c>
      <c r="C22" s="111">
        <v>0</v>
      </c>
      <c r="D22" s="12">
        <v>1104.5</v>
      </c>
    </row>
    <row r="23" spans="1:4" ht="12.75" x14ac:dyDescent="0.2">
      <c r="A23" s="13" t="s">
        <v>759</v>
      </c>
      <c r="B23" s="14" t="s">
        <v>760</v>
      </c>
      <c r="C23" s="15">
        <f>C24+C25+C26+C27+C28+C29+C30+C31</f>
        <v>132018.628</v>
      </c>
      <c r="D23" s="15">
        <f>D24+D25+D26+D27+D28+D29+D30+D31</f>
        <v>22587.174999999999</v>
      </c>
    </row>
    <row r="24" spans="1:4" ht="25.5" x14ac:dyDescent="0.2">
      <c r="A24" s="16" t="s">
        <v>761</v>
      </c>
      <c r="B24" s="17" t="s">
        <v>762</v>
      </c>
      <c r="C24" s="12">
        <v>8607.0889999999999</v>
      </c>
      <c r="D24" s="12">
        <v>2489.9</v>
      </c>
    </row>
    <row r="25" spans="1:4" ht="38.25" x14ac:dyDescent="0.2">
      <c r="A25" s="16" t="s">
        <v>763</v>
      </c>
      <c r="B25" s="17" t="s">
        <v>764</v>
      </c>
      <c r="C25" s="12">
        <v>150</v>
      </c>
      <c r="D25" s="12">
        <v>70.734999999999999</v>
      </c>
    </row>
    <row r="26" spans="1:4" s="21" customFormat="1" ht="48.75" customHeight="1" x14ac:dyDescent="0.25">
      <c r="A26" s="18" t="s">
        <v>765</v>
      </c>
      <c r="B26" s="19" t="s">
        <v>766</v>
      </c>
      <c r="C26" s="20">
        <v>83054.683999999994</v>
      </c>
      <c r="D26" s="20">
        <v>12161.14</v>
      </c>
    </row>
    <row r="27" spans="1:4" s="21" customFormat="1" ht="24" customHeight="1" x14ac:dyDescent="0.25">
      <c r="A27" s="18" t="s">
        <v>767</v>
      </c>
      <c r="B27" s="19" t="s">
        <v>768</v>
      </c>
      <c r="C27" s="20">
        <v>34.700000000000003</v>
      </c>
      <c r="D27" s="20">
        <v>0</v>
      </c>
    </row>
    <row r="28" spans="1:4" s="21" customFormat="1" ht="33" customHeight="1" x14ac:dyDescent="0.25">
      <c r="A28" s="18" t="s">
        <v>769</v>
      </c>
      <c r="B28" s="19" t="s">
        <v>770</v>
      </c>
      <c r="C28" s="20">
        <v>20402.142</v>
      </c>
      <c r="D28" s="20">
        <v>2735.4789999999998</v>
      </c>
    </row>
    <row r="29" spans="1:4" s="21" customFormat="1" ht="33" customHeight="1" x14ac:dyDescent="0.25">
      <c r="A29" s="18" t="s">
        <v>771</v>
      </c>
      <c r="B29" s="19" t="s">
        <v>772</v>
      </c>
      <c r="C29" s="20">
        <v>2600</v>
      </c>
      <c r="D29" s="20">
        <v>2600</v>
      </c>
    </row>
    <row r="30" spans="1:4" ht="15" customHeight="1" x14ac:dyDescent="0.2">
      <c r="A30" s="16" t="s">
        <v>773</v>
      </c>
      <c r="B30" s="22" t="s">
        <v>774</v>
      </c>
      <c r="C30" s="20">
        <v>1671.5</v>
      </c>
      <c r="D30" s="20">
        <v>0</v>
      </c>
    </row>
    <row r="31" spans="1:4" ht="15" customHeight="1" x14ac:dyDescent="0.2">
      <c r="A31" s="16" t="s">
        <v>775</v>
      </c>
      <c r="B31" s="22" t="s">
        <v>776</v>
      </c>
      <c r="C31" s="20">
        <v>15498.513000000001</v>
      </c>
      <c r="D31" s="20">
        <v>2529.9209999999998</v>
      </c>
    </row>
    <row r="32" spans="1:4" ht="15" customHeight="1" x14ac:dyDescent="0.2">
      <c r="A32" s="13" t="s">
        <v>777</v>
      </c>
      <c r="B32" s="23" t="s">
        <v>778</v>
      </c>
      <c r="C32" s="24">
        <v>0</v>
      </c>
      <c r="D32" s="24">
        <v>0</v>
      </c>
    </row>
    <row r="33" spans="1:4" ht="15" customHeight="1" x14ac:dyDescent="0.2">
      <c r="A33" s="16" t="s">
        <v>779</v>
      </c>
      <c r="B33" s="22" t="s">
        <v>780</v>
      </c>
      <c r="C33" s="20">
        <v>0</v>
      </c>
      <c r="D33" s="20">
        <v>0</v>
      </c>
    </row>
    <row r="34" spans="1:4" ht="29.25" customHeight="1" x14ac:dyDescent="0.2">
      <c r="A34" s="13" t="s">
        <v>781</v>
      </c>
      <c r="B34" s="23" t="s">
        <v>782</v>
      </c>
      <c r="C34" s="24">
        <f>C35</f>
        <v>604.73400000000004</v>
      </c>
      <c r="D34" s="24">
        <f>D35</f>
        <v>88.64</v>
      </c>
    </row>
    <row r="35" spans="1:4" ht="27.75" customHeight="1" x14ac:dyDescent="0.2">
      <c r="A35" s="16" t="s">
        <v>783</v>
      </c>
      <c r="B35" s="22" t="s">
        <v>784</v>
      </c>
      <c r="C35" s="20">
        <v>604.73400000000004</v>
      </c>
      <c r="D35" s="20">
        <v>88.64</v>
      </c>
    </row>
    <row r="36" spans="1:4" s="25" customFormat="1" ht="12.75" x14ac:dyDescent="0.2">
      <c r="A36" s="13" t="s">
        <v>785</v>
      </c>
      <c r="B36" s="14" t="s">
        <v>786</v>
      </c>
      <c r="C36" s="15">
        <f>C37+C38+C39+C40+C41+C42</f>
        <v>82538.903999999995</v>
      </c>
      <c r="D36" s="15">
        <f>D37+D38+D39+D40+D41+D42</f>
        <v>2556.0720000000001</v>
      </c>
    </row>
    <row r="37" spans="1:4" s="25" customFormat="1" ht="15" customHeight="1" x14ac:dyDescent="0.2">
      <c r="A37" s="16" t="s">
        <v>787</v>
      </c>
      <c r="B37" s="26" t="s">
        <v>788</v>
      </c>
      <c r="C37" s="12">
        <v>566.67200000000003</v>
      </c>
      <c r="D37" s="12">
        <v>0</v>
      </c>
    </row>
    <row r="38" spans="1:4" s="25" customFormat="1" ht="15" customHeight="1" x14ac:dyDescent="0.2">
      <c r="A38" s="16" t="s">
        <v>789</v>
      </c>
      <c r="B38" s="26" t="s">
        <v>790</v>
      </c>
      <c r="C38" s="12">
        <v>150</v>
      </c>
      <c r="D38" s="12"/>
    </row>
    <row r="39" spans="1:4" s="25" customFormat="1" ht="15" customHeight="1" x14ac:dyDescent="0.2">
      <c r="A39" s="16" t="s">
        <v>791</v>
      </c>
      <c r="B39" s="26" t="s">
        <v>792</v>
      </c>
      <c r="C39" s="12">
        <v>50</v>
      </c>
      <c r="D39" s="12">
        <v>3.1</v>
      </c>
    </row>
    <row r="40" spans="1:4" s="25" customFormat="1" ht="15" customHeight="1" x14ac:dyDescent="0.2">
      <c r="A40" s="16" t="s">
        <v>793</v>
      </c>
      <c r="B40" s="26" t="s">
        <v>794</v>
      </c>
      <c r="C40" s="12">
        <v>23907</v>
      </c>
      <c r="D40" s="12">
        <v>1422.8820000000001</v>
      </c>
    </row>
    <row r="41" spans="1:4" s="25" customFormat="1" ht="15" customHeight="1" x14ac:dyDescent="0.2">
      <c r="A41" s="16" t="s">
        <v>795</v>
      </c>
      <c r="B41" s="26" t="s">
        <v>796</v>
      </c>
      <c r="C41" s="12">
        <v>46212.885000000002</v>
      </c>
      <c r="D41" s="12">
        <v>1130.0899999999999</v>
      </c>
    </row>
    <row r="42" spans="1:4" s="25" customFormat="1" ht="15" customHeight="1" x14ac:dyDescent="0.2">
      <c r="A42" s="16" t="s">
        <v>797</v>
      </c>
      <c r="B42" s="26" t="s">
        <v>798</v>
      </c>
      <c r="C42" s="12">
        <v>11652.347</v>
      </c>
      <c r="D42" s="12">
        <v>0</v>
      </c>
    </row>
    <row r="43" spans="1:4" s="25" customFormat="1" ht="15" customHeight="1" x14ac:dyDescent="0.2">
      <c r="A43" s="13" t="s">
        <v>799</v>
      </c>
      <c r="B43" s="14" t="s">
        <v>800</v>
      </c>
      <c r="C43" s="15">
        <f>C44+C45+C46</f>
        <v>69464.899999999994</v>
      </c>
      <c r="D43" s="15">
        <f>D44+D45+D46</f>
        <v>5612.6620000000003</v>
      </c>
    </row>
    <row r="44" spans="1:4" s="25" customFormat="1" ht="15" customHeight="1" x14ac:dyDescent="0.2">
      <c r="A44" s="16" t="s">
        <v>801</v>
      </c>
      <c r="B44" s="26" t="s">
        <v>802</v>
      </c>
      <c r="C44" s="12">
        <v>9067.9699999999993</v>
      </c>
      <c r="D44" s="12">
        <v>2186.5410000000002</v>
      </c>
    </row>
    <row r="45" spans="1:4" ht="15" customHeight="1" x14ac:dyDescent="0.2">
      <c r="A45" s="16" t="s">
        <v>803</v>
      </c>
      <c r="B45" s="26" t="s">
        <v>804</v>
      </c>
      <c r="C45" s="12">
        <v>13993.47</v>
      </c>
      <c r="D45" s="12">
        <v>73.069000000000003</v>
      </c>
    </row>
    <row r="46" spans="1:4" ht="15" customHeight="1" x14ac:dyDescent="0.2">
      <c r="A46" s="16" t="s">
        <v>805</v>
      </c>
      <c r="B46" s="26" t="s">
        <v>806</v>
      </c>
      <c r="C46" s="12">
        <v>46403.46</v>
      </c>
      <c r="D46" s="12">
        <v>3353.0520000000001</v>
      </c>
    </row>
    <row r="47" spans="1:4" ht="15" hidden="1" customHeight="1" x14ac:dyDescent="0.2">
      <c r="A47" s="13" t="s">
        <v>807</v>
      </c>
      <c r="B47" s="14" t="s">
        <v>808</v>
      </c>
      <c r="C47" s="15">
        <f>SUM(C48)</f>
        <v>0</v>
      </c>
      <c r="D47" s="15">
        <f>SUM(D48)</f>
        <v>0</v>
      </c>
    </row>
    <row r="48" spans="1:4" ht="15" hidden="1" customHeight="1" x14ac:dyDescent="0.2">
      <c r="A48" s="16" t="s">
        <v>809</v>
      </c>
      <c r="B48" s="26" t="s">
        <v>810</v>
      </c>
      <c r="C48" s="12">
        <v>0</v>
      </c>
      <c r="D48" s="12"/>
    </row>
    <row r="49" spans="1:4" ht="15" customHeight="1" x14ac:dyDescent="0.2">
      <c r="A49" s="13" t="s">
        <v>807</v>
      </c>
      <c r="B49" s="14" t="s">
        <v>811</v>
      </c>
      <c r="C49" s="15">
        <f>C50</f>
        <v>62.08</v>
      </c>
      <c r="D49" s="15">
        <f>D50</f>
        <v>0</v>
      </c>
    </row>
    <row r="50" spans="1:4" ht="15" customHeight="1" x14ac:dyDescent="0.2">
      <c r="A50" s="16" t="s">
        <v>809</v>
      </c>
      <c r="B50" s="26" t="s">
        <v>810</v>
      </c>
      <c r="C50" s="12">
        <v>62.08</v>
      </c>
      <c r="D50" s="12"/>
    </row>
    <row r="51" spans="1:4" ht="15" customHeight="1" x14ac:dyDescent="0.2">
      <c r="A51" s="13" t="s">
        <v>812</v>
      </c>
      <c r="B51" s="14" t="s">
        <v>813</v>
      </c>
      <c r="C51" s="15">
        <f>C52+C53+C54+C55+C56</f>
        <v>452233.57199999999</v>
      </c>
      <c r="D51" s="15">
        <f>D52+D53+D54+D55+D56</f>
        <v>94949.767999999996</v>
      </c>
    </row>
    <row r="52" spans="1:4" ht="15" customHeight="1" x14ac:dyDescent="0.2">
      <c r="A52" s="27" t="s">
        <v>814</v>
      </c>
      <c r="B52" s="28" t="s">
        <v>815</v>
      </c>
      <c r="C52" s="29">
        <v>150413.48199999999</v>
      </c>
      <c r="D52" s="12">
        <v>31455.538</v>
      </c>
    </row>
    <row r="53" spans="1:4" ht="15" customHeight="1" x14ac:dyDescent="0.2">
      <c r="A53" s="27" t="s">
        <v>816</v>
      </c>
      <c r="B53" s="28" t="s">
        <v>817</v>
      </c>
      <c r="C53" s="29">
        <v>234030.43100000001</v>
      </c>
      <c r="D53" s="12">
        <v>49784.464999999997</v>
      </c>
    </row>
    <row r="54" spans="1:4" ht="15" customHeight="1" x14ac:dyDescent="0.2">
      <c r="A54" s="27" t="s">
        <v>818</v>
      </c>
      <c r="B54" s="28" t="s">
        <v>819</v>
      </c>
      <c r="C54" s="29">
        <v>39208.629000000001</v>
      </c>
      <c r="D54" s="12">
        <v>9894.7430000000004</v>
      </c>
    </row>
    <row r="55" spans="1:4" ht="15" customHeight="1" x14ac:dyDescent="0.2">
      <c r="A55" s="27" t="s">
        <v>820</v>
      </c>
      <c r="B55" s="28" t="s">
        <v>821</v>
      </c>
      <c r="C55" s="29">
        <v>1625.817</v>
      </c>
      <c r="D55" s="12">
        <v>0</v>
      </c>
    </row>
    <row r="56" spans="1:4" ht="15" customHeight="1" x14ac:dyDescent="0.2">
      <c r="A56" s="27" t="s">
        <v>822</v>
      </c>
      <c r="B56" s="28" t="s">
        <v>823</v>
      </c>
      <c r="C56" s="29">
        <v>26955.213</v>
      </c>
      <c r="D56" s="12">
        <v>3815.0219999999999</v>
      </c>
    </row>
    <row r="57" spans="1:4" ht="15" customHeight="1" x14ac:dyDescent="0.2">
      <c r="A57" s="13" t="s">
        <v>824</v>
      </c>
      <c r="B57" s="30" t="s">
        <v>825</v>
      </c>
      <c r="C57" s="15">
        <f>C58+C59</f>
        <v>107523.65400000001</v>
      </c>
      <c r="D57" s="15">
        <f>D58+D59</f>
        <v>18345.357</v>
      </c>
    </row>
    <row r="58" spans="1:4" ht="15" customHeight="1" x14ac:dyDescent="0.2">
      <c r="A58" s="27" t="s">
        <v>826</v>
      </c>
      <c r="B58" s="28" t="s">
        <v>827</v>
      </c>
      <c r="C58" s="29">
        <v>66189.373000000007</v>
      </c>
      <c r="D58" s="12">
        <v>12466.008</v>
      </c>
    </row>
    <row r="59" spans="1:4" ht="15" customHeight="1" x14ac:dyDescent="0.2">
      <c r="A59" s="27" t="s">
        <v>828</v>
      </c>
      <c r="B59" s="28" t="s">
        <v>829</v>
      </c>
      <c r="C59" s="29">
        <v>41334.281000000003</v>
      </c>
      <c r="D59" s="12">
        <v>5879.3490000000002</v>
      </c>
    </row>
    <row r="60" spans="1:4" ht="15" hidden="1" customHeight="1" x14ac:dyDescent="0.2">
      <c r="A60" s="13" t="s">
        <v>830</v>
      </c>
      <c r="B60" s="14" t="s">
        <v>831</v>
      </c>
      <c r="C60" s="15">
        <f>SUM(C61:C65)</f>
        <v>0</v>
      </c>
      <c r="D60" s="15">
        <f>SUM(D61:D65)</f>
        <v>0</v>
      </c>
    </row>
    <row r="61" spans="1:4" ht="15" hidden="1" customHeight="1" x14ac:dyDescent="0.2">
      <c r="A61" s="16" t="s">
        <v>832</v>
      </c>
      <c r="B61" s="26" t="s">
        <v>833</v>
      </c>
      <c r="C61" s="12"/>
      <c r="D61" s="12"/>
    </row>
    <row r="62" spans="1:4" ht="15" hidden="1" customHeight="1" x14ac:dyDescent="0.2">
      <c r="A62" s="16" t="s">
        <v>834</v>
      </c>
      <c r="B62" s="26" t="s">
        <v>835</v>
      </c>
      <c r="C62" s="12"/>
      <c r="D62" s="12"/>
    </row>
    <row r="63" spans="1:4" ht="15" hidden="1" customHeight="1" x14ac:dyDescent="0.2">
      <c r="A63" s="16" t="s">
        <v>836</v>
      </c>
      <c r="B63" s="26" t="s">
        <v>837</v>
      </c>
      <c r="C63" s="12"/>
      <c r="D63" s="12"/>
    </row>
    <row r="64" spans="1:4" ht="15" hidden="1" customHeight="1" x14ac:dyDescent="0.2">
      <c r="A64" s="16" t="s">
        <v>838</v>
      </c>
      <c r="B64" s="26" t="s">
        <v>839</v>
      </c>
      <c r="C64" s="12"/>
      <c r="D64" s="12"/>
    </row>
    <row r="65" spans="1:4" ht="15" hidden="1" customHeight="1" x14ac:dyDescent="0.2">
      <c r="A65" s="16" t="s">
        <v>840</v>
      </c>
      <c r="B65" s="26" t="s">
        <v>841</v>
      </c>
      <c r="C65" s="12"/>
      <c r="D65" s="12"/>
    </row>
    <row r="66" spans="1:4" ht="15" customHeight="1" x14ac:dyDescent="0.2">
      <c r="A66" s="13" t="s">
        <v>842</v>
      </c>
      <c r="B66" s="14" t="s">
        <v>843</v>
      </c>
      <c r="C66" s="15">
        <f>C67+C68+C69+C70</f>
        <v>33981.290999999997</v>
      </c>
      <c r="D66" s="15">
        <f>D67+D68+D69+D70</f>
        <v>2353.9719999999998</v>
      </c>
    </row>
    <row r="67" spans="1:4" ht="15" customHeight="1" x14ac:dyDescent="0.2">
      <c r="A67" s="16" t="s">
        <v>844</v>
      </c>
      <c r="B67" s="26" t="s">
        <v>845</v>
      </c>
      <c r="C67" s="12">
        <v>7733.1120000000001</v>
      </c>
      <c r="D67" s="12">
        <v>1766.5509999999999</v>
      </c>
    </row>
    <row r="68" spans="1:4" ht="15" customHeight="1" x14ac:dyDescent="0.2">
      <c r="A68" s="16" t="s">
        <v>846</v>
      </c>
      <c r="B68" s="26" t="s">
        <v>847</v>
      </c>
      <c r="C68" s="12">
        <v>3579.498</v>
      </c>
      <c r="D68" s="12">
        <v>382.42099999999999</v>
      </c>
    </row>
    <row r="69" spans="1:4" ht="15" customHeight="1" x14ac:dyDescent="0.2">
      <c r="A69" s="16" t="s">
        <v>848</v>
      </c>
      <c r="B69" s="26" t="s">
        <v>849</v>
      </c>
      <c r="C69" s="12">
        <v>22096.681</v>
      </c>
      <c r="D69" s="12">
        <v>205</v>
      </c>
    </row>
    <row r="70" spans="1:4" ht="15" customHeight="1" x14ac:dyDescent="0.2">
      <c r="A70" s="16" t="s">
        <v>850</v>
      </c>
      <c r="B70" s="26" t="s">
        <v>851</v>
      </c>
      <c r="C70" s="12">
        <v>572</v>
      </c>
      <c r="D70" s="12">
        <v>0</v>
      </c>
    </row>
    <row r="71" spans="1:4" ht="15" customHeight="1" x14ac:dyDescent="0.2">
      <c r="A71" s="13" t="s">
        <v>852</v>
      </c>
      <c r="B71" s="14" t="s">
        <v>853</v>
      </c>
      <c r="C71" s="15">
        <f>C72+C73+C74</f>
        <v>48006.11</v>
      </c>
      <c r="D71" s="15">
        <f>D72+D73+D74</f>
        <v>9024.4290000000001</v>
      </c>
    </row>
    <row r="72" spans="1:4" ht="12.75" x14ac:dyDescent="0.2">
      <c r="A72" s="16" t="s">
        <v>854</v>
      </c>
      <c r="B72" s="26" t="s">
        <v>855</v>
      </c>
      <c r="C72" s="12">
        <v>39088.186999999998</v>
      </c>
      <c r="D72" s="12">
        <v>6840</v>
      </c>
    </row>
    <row r="73" spans="1:4" ht="12.75" x14ac:dyDescent="0.2">
      <c r="A73" s="16" t="s">
        <v>856</v>
      </c>
      <c r="B73" s="26" t="s">
        <v>857</v>
      </c>
      <c r="C73" s="12">
        <v>8147.9229999999998</v>
      </c>
      <c r="D73" s="12">
        <v>2000.7329999999999</v>
      </c>
    </row>
    <row r="74" spans="1:4" ht="12.75" x14ac:dyDescent="0.2">
      <c r="A74" s="16" t="s">
        <v>858</v>
      </c>
      <c r="B74" s="26" t="s">
        <v>859</v>
      </c>
      <c r="C74" s="12">
        <v>770</v>
      </c>
      <c r="D74" s="12">
        <v>183.696</v>
      </c>
    </row>
    <row r="75" spans="1:4" ht="15" hidden="1" customHeight="1" x14ac:dyDescent="0.2">
      <c r="A75" s="13" t="s">
        <v>860</v>
      </c>
      <c r="B75" s="14" t="s">
        <v>861</v>
      </c>
      <c r="C75" s="15"/>
      <c r="D75" s="15">
        <f>D76</f>
        <v>0</v>
      </c>
    </row>
    <row r="76" spans="1:4" ht="15" hidden="1" customHeight="1" x14ac:dyDescent="0.2">
      <c r="A76" s="16" t="s">
        <v>862</v>
      </c>
      <c r="B76" s="26" t="s">
        <v>863</v>
      </c>
      <c r="C76" s="12"/>
      <c r="D76" s="12"/>
    </row>
    <row r="77" spans="1:4" ht="51" customHeight="1" x14ac:dyDescent="0.2">
      <c r="A77" s="13" t="s">
        <v>864</v>
      </c>
      <c r="B77" s="31" t="s">
        <v>865</v>
      </c>
      <c r="C77" s="15">
        <f>SUM(C78:C80)</f>
        <v>54748.05</v>
      </c>
      <c r="D77" s="15">
        <f>SUM(D78:D80)</f>
        <v>10516.2</v>
      </c>
    </row>
    <row r="78" spans="1:4" ht="32.25" customHeight="1" x14ac:dyDescent="0.2">
      <c r="A78" s="16" t="s">
        <v>866</v>
      </c>
      <c r="B78" s="17" t="s">
        <v>867</v>
      </c>
      <c r="C78" s="12">
        <v>54748.05</v>
      </c>
      <c r="D78" s="12">
        <v>10516.2</v>
      </c>
    </row>
    <row r="79" spans="1:4" ht="15" customHeight="1" x14ac:dyDescent="0.2">
      <c r="A79" s="16" t="s">
        <v>868</v>
      </c>
      <c r="B79" s="17" t="s">
        <v>869</v>
      </c>
      <c r="C79" s="12"/>
      <c r="D79" s="12"/>
    </row>
    <row r="80" spans="1:4" ht="15" customHeight="1" x14ac:dyDescent="0.2">
      <c r="A80" s="16" t="s">
        <v>870</v>
      </c>
      <c r="B80" s="17" t="s">
        <v>871</v>
      </c>
      <c r="C80" s="12"/>
      <c r="D80" s="12"/>
    </row>
    <row r="81" spans="1:4" ht="15" customHeight="1" x14ac:dyDescent="0.2">
      <c r="A81" s="32"/>
      <c r="B81" s="33" t="s">
        <v>872</v>
      </c>
      <c r="C81" s="15">
        <f>C23+C32+C34+C36+C43+C51+C57+C66+C71+C77+C49</f>
        <v>981181.92299999984</v>
      </c>
      <c r="D81" s="15">
        <f>D23+D32+D34+D36+D43+D51+D57+D66+D71+D77+D49</f>
        <v>166034.27500000002</v>
      </c>
    </row>
    <row r="82" spans="1:4" ht="32.25" customHeight="1" x14ac:dyDescent="0.2">
      <c r="A82" s="34"/>
      <c r="B82" s="31" t="s">
        <v>873</v>
      </c>
      <c r="C82" s="15">
        <f>C12-C81</f>
        <v>-93305.391999999876</v>
      </c>
      <c r="D82" s="15">
        <f>D12-D81</f>
        <v>6493.6249999999709</v>
      </c>
    </row>
    <row r="83" spans="1:4" ht="38.25" customHeight="1" x14ac:dyDescent="0.2">
      <c r="A83" s="13" t="s">
        <v>874</v>
      </c>
      <c r="B83" s="35" t="s">
        <v>875</v>
      </c>
      <c r="C83" s="112">
        <f>C82</f>
        <v>-93305.391999999876</v>
      </c>
      <c r="D83" s="112">
        <f>D82</f>
        <v>6493.6249999999709</v>
      </c>
    </row>
    <row r="84" spans="1:4" ht="34.5" customHeight="1" x14ac:dyDescent="0.2">
      <c r="A84" s="13" t="s">
        <v>876</v>
      </c>
      <c r="B84" s="30" t="s">
        <v>877</v>
      </c>
      <c r="C84" s="112">
        <f>C82</f>
        <v>-93305.391999999876</v>
      </c>
      <c r="D84" s="112">
        <f>D82</f>
        <v>6493.6249999999709</v>
      </c>
    </row>
    <row r="85" spans="1:4" ht="36.75" customHeight="1" x14ac:dyDescent="0.2">
      <c r="A85" s="13" t="s">
        <v>878</v>
      </c>
      <c r="B85" s="30" t="s">
        <v>879</v>
      </c>
      <c r="C85" s="112">
        <f>SUM(C87)</f>
        <v>0</v>
      </c>
      <c r="D85" s="112"/>
    </row>
    <row r="86" spans="1:4" ht="34.5" hidden="1" customHeight="1" x14ac:dyDescent="0.2">
      <c r="A86" s="16" t="s">
        <v>880</v>
      </c>
      <c r="B86" s="36" t="s">
        <v>881</v>
      </c>
      <c r="C86" s="113"/>
      <c r="D86" s="113"/>
    </row>
    <row r="87" spans="1:4" ht="37.5" customHeight="1" x14ac:dyDescent="0.15">
      <c r="A87" s="18" t="s">
        <v>882</v>
      </c>
      <c r="B87" s="37" t="s">
        <v>883</v>
      </c>
      <c r="C87" s="113"/>
      <c r="D87" s="113"/>
    </row>
    <row r="88" spans="1:4" ht="12.75" x14ac:dyDescent="0.2">
      <c r="A88" s="38"/>
      <c r="B88" s="39"/>
      <c r="C88" s="39"/>
      <c r="D88" s="40"/>
    </row>
    <row r="89" spans="1:4" ht="12.75" x14ac:dyDescent="0.2">
      <c r="A89" s="48" t="s">
        <v>884</v>
      </c>
      <c r="B89" s="48"/>
      <c r="C89" s="41"/>
      <c r="D89" s="42"/>
    </row>
    <row r="90" spans="1:4" ht="39.75" customHeight="1" x14ac:dyDescent="0.15">
      <c r="A90" s="114" t="s">
        <v>890</v>
      </c>
      <c r="B90" s="114"/>
      <c r="C90" s="114"/>
      <c r="D90" s="114"/>
    </row>
    <row r="91" spans="1:4" ht="158.25" customHeight="1" x14ac:dyDescent="0.2">
      <c r="A91" s="115"/>
      <c r="B91" s="115"/>
      <c r="C91" s="116" t="s">
        <v>892</v>
      </c>
      <c r="D91" s="116" t="s">
        <v>893</v>
      </c>
    </row>
    <row r="92" spans="1:4" ht="12.75" x14ac:dyDescent="0.15">
      <c r="A92" s="117" t="s">
        <v>885</v>
      </c>
      <c r="B92" s="117"/>
      <c r="C92" s="43">
        <v>1061</v>
      </c>
      <c r="D92" s="44">
        <v>102625.5</v>
      </c>
    </row>
    <row r="93" spans="1:4" ht="12.75" x14ac:dyDescent="0.2">
      <c r="A93" s="38"/>
      <c r="B93" s="39"/>
      <c r="C93" s="39"/>
      <c r="D93" s="40"/>
    </row>
    <row r="94" spans="1:4" ht="12.75" x14ac:dyDescent="0.2">
      <c r="A94" s="38"/>
      <c r="B94" s="39"/>
      <c r="C94" s="39"/>
      <c r="D94" s="40"/>
    </row>
    <row r="95" spans="1:4" ht="12.75" x14ac:dyDescent="0.2">
      <c r="A95" s="38"/>
      <c r="B95" s="39"/>
      <c r="C95" s="39"/>
      <c r="D95" s="40"/>
    </row>
    <row r="96" spans="1:4" ht="12.75" x14ac:dyDescent="0.2">
      <c r="A96" s="38"/>
      <c r="B96" s="39"/>
      <c r="C96" s="39"/>
      <c r="D96" s="40"/>
    </row>
    <row r="97" spans="1:4" ht="12.75" x14ac:dyDescent="0.2">
      <c r="A97" s="38"/>
      <c r="B97" s="39"/>
      <c r="C97" s="39"/>
      <c r="D97" s="40"/>
    </row>
    <row r="98" spans="1:4" ht="12.75" x14ac:dyDescent="0.2">
      <c r="A98" s="38"/>
      <c r="B98" s="39"/>
      <c r="C98" s="39"/>
      <c r="D98" s="40"/>
    </row>
    <row r="99" spans="1:4" ht="12.75" x14ac:dyDescent="0.2">
      <c r="A99" s="38"/>
      <c r="B99" s="39"/>
      <c r="C99" s="39"/>
      <c r="D99" s="40"/>
    </row>
    <row r="100" spans="1:4" ht="12.75" x14ac:dyDescent="0.2">
      <c r="A100" s="38"/>
      <c r="B100" s="39"/>
      <c r="C100" s="39"/>
      <c r="D100" s="40"/>
    </row>
    <row r="101" spans="1:4" ht="12.75" x14ac:dyDescent="0.2">
      <c r="A101" s="38"/>
      <c r="B101" s="39"/>
      <c r="C101" s="39"/>
      <c r="D101" s="40"/>
    </row>
    <row r="102" spans="1:4" ht="12.75" x14ac:dyDescent="0.2">
      <c r="A102" s="38"/>
      <c r="B102" s="39"/>
      <c r="C102" s="39"/>
      <c r="D102" s="40"/>
    </row>
    <row r="103" spans="1:4" ht="12.75" x14ac:dyDescent="0.2">
      <c r="A103" s="38"/>
      <c r="B103" s="39"/>
      <c r="C103" s="39"/>
      <c r="D103" s="40"/>
    </row>
    <row r="104" spans="1:4" ht="12.75" x14ac:dyDescent="0.2">
      <c r="A104" s="38"/>
      <c r="B104" s="39"/>
      <c r="C104" s="39"/>
      <c r="D104" s="40"/>
    </row>
    <row r="105" spans="1:4" ht="12.75" x14ac:dyDescent="0.2">
      <c r="A105" s="38"/>
      <c r="B105" s="39"/>
      <c r="C105" s="39"/>
      <c r="D105" s="40"/>
    </row>
    <row r="106" spans="1:4" ht="12.75" x14ac:dyDescent="0.2">
      <c r="A106" s="38"/>
      <c r="B106" s="39"/>
      <c r="C106" s="39"/>
      <c r="D106" s="40"/>
    </row>
    <row r="107" spans="1:4" ht="12.75" x14ac:dyDescent="0.2">
      <c r="A107" s="38"/>
      <c r="B107" s="39"/>
      <c r="C107" s="39"/>
      <c r="D107" s="40"/>
    </row>
    <row r="108" spans="1:4" ht="12.75" x14ac:dyDescent="0.2">
      <c r="A108" s="38"/>
      <c r="B108" s="39"/>
      <c r="C108" s="39"/>
      <c r="D108" s="40"/>
    </row>
    <row r="109" spans="1:4" ht="12.75" x14ac:dyDescent="0.2">
      <c r="A109" s="38"/>
      <c r="B109" s="39"/>
      <c r="C109" s="39"/>
      <c r="D109" s="40"/>
    </row>
    <row r="110" spans="1:4" ht="12.75" x14ac:dyDescent="0.2">
      <c r="A110" s="38"/>
      <c r="B110" s="39"/>
      <c r="C110" s="39"/>
      <c r="D110" s="40"/>
    </row>
    <row r="111" spans="1:4" ht="12.75" x14ac:dyDescent="0.2">
      <c r="A111" s="38"/>
      <c r="B111" s="39"/>
      <c r="C111" s="39"/>
      <c r="D111" s="40"/>
    </row>
    <row r="112" spans="1:4" ht="12.75" x14ac:dyDescent="0.2">
      <c r="A112" s="38"/>
      <c r="B112" s="39"/>
      <c r="C112" s="39"/>
      <c r="D112" s="40"/>
    </row>
    <row r="113" spans="1:4" ht="12.75" x14ac:dyDescent="0.2">
      <c r="A113" s="38"/>
      <c r="B113" s="39"/>
      <c r="C113" s="39"/>
      <c r="D113" s="40"/>
    </row>
    <row r="114" spans="1:4" ht="12.75" x14ac:dyDescent="0.2">
      <c r="A114" s="38"/>
      <c r="B114" s="39"/>
      <c r="C114" s="39"/>
      <c r="D114" s="40"/>
    </row>
    <row r="115" spans="1:4" ht="12.75" x14ac:dyDescent="0.2">
      <c r="A115" s="38"/>
      <c r="B115" s="39"/>
      <c r="C115" s="39"/>
      <c r="D115" s="40"/>
    </row>
    <row r="116" spans="1:4" ht="12.75" x14ac:dyDescent="0.2">
      <c r="A116" s="38"/>
      <c r="B116" s="39"/>
      <c r="C116" s="39"/>
      <c r="D116" s="40"/>
    </row>
    <row r="117" spans="1:4" ht="12.75" x14ac:dyDescent="0.2">
      <c r="A117" s="38"/>
      <c r="B117" s="39"/>
      <c r="C117" s="39"/>
      <c r="D117" s="40"/>
    </row>
    <row r="118" spans="1:4" ht="12.75" x14ac:dyDescent="0.2">
      <c r="A118" s="38"/>
      <c r="B118" s="39"/>
      <c r="C118" s="39"/>
      <c r="D118" s="40"/>
    </row>
    <row r="119" spans="1:4" ht="12.75" x14ac:dyDescent="0.2">
      <c r="A119" s="38"/>
      <c r="B119" s="39"/>
      <c r="C119" s="39"/>
      <c r="D119" s="40"/>
    </row>
    <row r="120" spans="1:4" ht="12.75" x14ac:dyDescent="0.2">
      <c r="A120" s="38"/>
      <c r="B120" s="39"/>
      <c r="C120" s="39"/>
      <c r="D120" s="40"/>
    </row>
    <row r="121" spans="1:4" ht="12.75" x14ac:dyDescent="0.2">
      <c r="A121" s="38"/>
      <c r="B121" s="39"/>
      <c r="C121" s="39"/>
      <c r="D121" s="40"/>
    </row>
    <row r="122" spans="1:4" ht="12.75" x14ac:dyDescent="0.2">
      <c r="A122" s="38"/>
      <c r="B122" s="39"/>
      <c r="C122" s="39"/>
      <c r="D122" s="40"/>
    </row>
    <row r="123" spans="1:4" ht="12.75" x14ac:dyDescent="0.2">
      <c r="A123" s="38"/>
      <c r="B123" s="39"/>
      <c r="C123" s="39"/>
      <c r="D123" s="40"/>
    </row>
    <row r="124" spans="1:4" ht="12.75" x14ac:dyDescent="0.2">
      <c r="A124" s="38"/>
      <c r="B124" s="39"/>
      <c r="C124" s="39"/>
      <c r="D124" s="40"/>
    </row>
    <row r="125" spans="1:4" ht="12.75" x14ac:dyDescent="0.2">
      <c r="A125" s="38"/>
      <c r="B125" s="39"/>
      <c r="C125" s="39"/>
      <c r="D125" s="40"/>
    </row>
  </sheetData>
  <mergeCells count="8">
    <mergeCell ref="A92:B92"/>
    <mergeCell ref="C7:D7"/>
    <mergeCell ref="C6:D6"/>
    <mergeCell ref="C5:D5"/>
    <mergeCell ref="A8:D9"/>
    <mergeCell ref="A89:B89"/>
    <mergeCell ref="A90:D90"/>
    <mergeCell ref="A91:B91"/>
  </mergeCells>
  <pageMargins left="0.7" right="0.7" top="0.75" bottom="0.75" header="0.3" footer="0.3"/>
  <pageSetup paperSize="9"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2EB1448-3BED-43A2-990B-6B7DA37692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 1 доходы</vt:lpstr>
      <vt:lpstr>табл 2 расходы</vt:lpstr>
      <vt:lpstr>табл 3</vt:lpstr>
      <vt:lpstr>'табл 1 доходы'!Заголовки_для_печати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Kovrigina</dc:creator>
  <cp:lastModifiedBy>Hlupina</cp:lastModifiedBy>
  <cp:lastPrinted>2020-04-23T08:14:28Z</cp:lastPrinted>
  <dcterms:created xsi:type="dcterms:W3CDTF">2020-04-16T10:44:03Z</dcterms:created>
  <dcterms:modified xsi:type="dcterms:W3CDTF">2020-04-23T08:16:10Z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19.2.40.3020</vt:lpwstr>
  </property>
  <property fmtid="{D5CDD505-2E9C-101B-9397-08002B2CF9AE}" pid="5" name="Версия базы">
    <vt:lpwstr>19.2.2804.292766810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