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915" windowWidth="27495" windowHeight="12930" activeTab="3"/>
  </bookViews>
  <sheets>
    <sheet name="Доходная часть" sheetId="2" r:id="rId1"/>
    <sheet name="Расходная часть" sheetId="3" r:id="rId2"/>
    <sheet name="Источники" sheetId="4" r:id="rId3"/>
    <sheet name="Сведения" sheetId="5" r:id="rId4"/>
  </sheets>
  <externalReferences>
    <externalReference r:id="rId5"/>
  </externalReferences>
  <definedNames>
    <definedName name="_xlnm.Print_Titles" localSheetId="0">'Доходная часть'!$10:$10</definedName>
    <definedName name="_xlnm.Print_Area" localSheetId="0">'Доходная часть'!$A$1:$E$52</definedName>
    <definedName name="_xlnm.Print_Area" localSheetId="1">'Расходная часть'!$A$1:$E$261</definedName>
    <definedName name="_xlnm.Print_Area" localSheetId="3">Сведения!$A$1:$C$39</definedName>
  </definedNames>
  <calcPr calcId="145621"/>
</workbook>
</file>

<file path=xl/calcChain.xml><?xml version="1.0" encoding="utf-8"?>
<calcChain xmlns="http://schemas.openxmlformats.org/spreadsheetml/2006/main">
  <c r="B20" i="5" l="1"/>
  <c r="C19" i="5"/>
  <c r="B19" i="5"/>
  <c r="C18" i="5"/>
  <c r="B18" i="5"/>
  <c r="C15" i="5"/>
  <c r="C12" i="5"/>
  <c r="B12" i="5"/>
  <c r="A7" i="5"/>
  <c r="A4" i="5"/>
  <c r="C20" i="5"/>
  <c r="D18" i="4"/>
  <c r="E18" i="4" l="1"/>
  <c r="A7" i="4"/>
  <c r="A6" i="3"/>
  <c r="A4" i="4"/>
  <c r="D3" i="4"/>
  <c r="C2" i="4"/>
  <c r="A4" i="3"/>
  <c r="D3" i="3"/>
  <c r="C2" i="3"/>
  <c r="C261" i="3" l="1"/>
  <c r="F18" i="4" l="1"/>
  <c r="D44" i="2" l="1"/>
  <c r="D49" i="2"/>
  <c r="C17" i="5" s="1"/>
  <c r="C49" i="2"/>
  <c r="B17" i="5" s="1"/>
  <c r="D48" i="2"/>
  <c r="C16" i="5" s="1"/>
  <c r="C48" i="2"/>
  <c r="B16" i="5" s="1"/>
  <c r="C47" i="2"/>
  <c r="B15" i="5" s="1"/>
  <c r="D46" i="2"/>
  <c r="C14" i="5" s="1"/>
  <c r="C46" i="2"/>
  <c r="B14" i="5" s="1"/>
  <c r="D45" i="2"/>
  <c r="C45" i="2"/>
  <c r="C44" i="2"/>
  <c r="C52" i="2" l="1"/>
  <c r="D17" i="4" s="1"/>
  <c r="D11" i="4" s="1"/>
  <c r="B13" i="5"/>
  <c r="B10" i="5" s="1"/>
  <c r="B31" i="5" s="1"/>
  <c r="D52" i="2"/>
  <c r="E17" i="4" s="1"/>
  <c r="E11" i="4" s="1"/>
  <c r="C13" i="5"/>
  <c r="C10" i="5" s="1"/>
  <c r="C31" i="5" s="1"/>
  <c r="E52" i="2"/>
  <c r="E51" i="2"/>
  <c r="E50" i="2"/>
  <c r="E49" i="2"/>
  <c r="E48" i="2"/>
  <c r="E47" i="2"/>
  <c r="E46" i="2"/>
  <c r="E45" i="2"/>
  <c r="E44" i="2"/>
  <c r="E43" i="2"/>
  <c r="E41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F11" i="4" l="1"/>
  <c r="F17" i="4"/>
  <c r="C33" i="5"/>
  <c r="C32" i="5"/>
  <c r="B33" i="5"/>
  <c r="B32" i="5"/>
</calcChain>
</file>

<file path=xl/sharedStrings.xml><?xml version="1.0" encoding="utf-8"?>
<sst xmlns="http://schemas.openxmlformats.org/spreadsheetml/2006/main" count="693" uniqueCount="603">
  <si>
    <t>Единица измерения: руб.</t>
  </si>
  <si>
    <t>1</t>
  </si>
  <si>
    <t>2</t>
  </si>
  <si>
    <t>3</t>
  </si>
  <si>
    <t>4</t>
  </si>
  <si>
    <t>5</t>
  </si>
  <si>
    <t>00010000000000000000</t>
  </si>
  <si>
    <t>НАЛОГОВЫЕ И НЕНАЛОГОВЫЕ ДОХОДЫ</t>
  </si>
  <si>
    <t>00010100000000000000</t>
  </si>
  <si>
    <t>НАЛОГИ НА ПРИБЫЛЬ, ДОХОДЫ</t>
  </si>
  <si>
    <t>00010102000010000110</t>
  </si>
  <si>
    <t>Налог на доходы физических лиц</t>
  </si>
  <si>
    <t>00010300000000000000</t>
  </si>
  <si>
    <t>НАЛОГИ НА ТОВАРЫ (РАБОТЫ, УСЛУГИ), РЕАЛИЗУЕМЫЕ НА ТЕРРИТОРИИ РОССИЙСКОЙ ФЕДЕРАЦИИ</t>
  </si>
  <si>
    <t>00010302000010000110</t>
  </si>
  <si>
    <t>Акцизы по подакцизным товарам (продукции), производимым на территории Российской Федерации</t>
  </si>
  <si>
    <t>00010500000000000000</t>
  </si>
  <si>
    <t>НАЛОГИ НА СОВОКУПНЫЙ ДОХОД</t>
  </si>
  <si>
    <t>00010501000000000110</t>
  </si>
  <si>
    <t>Налог, взимаемый в связи с применением упрощенной системы налогообложения</t>
  </si>
  <si>
    <t>00010502000020000110</t>
  </si>
  <si>
    <t>Единый налог на вмененный доход для отдельных видов деятельности</t>
  </si>
  <si>
    <t>00010503000010000110</t>
  </si>
  <si>
    <t>Единый сельскохозяйственный налог</t>
  </si>
  <si>
    <t>00010504000020000110</t>
  </si>
  <si>
    <t>Налог, взимаемый в связи с применением патентной системы налогообложения</t>
  </si>
  <si>
    <t>00010600000000000000</t>
  </si>
  <si>
    <t>НАЛОГИ НА ИМУЩЕСТВО (0000)</t>
  </si>
  <si>
    <t>00010606000000000110</t>
  </si>
  <si>
    <t>Земельный налог (0000)</t>
  </si>
  <si>
    <t>00010800000000000000</t>
  </si>
  <si>
    <t>ГОСУДАРСТВЕННАЯ ПОШЛИНА</t>
  </si>
  <si>
    <t>00010803000010000110</t>
  </si>
  <si>
    <t>Государственная пошлина по делам, рассматриваемым в судах общей юрисдикции, мировыми судьями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</si>
  <si>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</si>
  <si>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</si>
  <si>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</si>
  <si>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</si>
  <si>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</si>
  <si>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</si>
  <si>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00011200000000000000</t>
  </si>
  <si>
    <t>ПЛАТЕЖИ ПРИ ПОЛЬЗОВАНИИ ПРИРОДНЫМИ РЕСУРСАМИ</t>
  </si>
  <si>
    <t>00011201000010000120</t>
  </si>
  <si>
    <t>Плата за негативное воздействие на окружающую среду</t>
  </si>
  <si>
    <t>00011300000000000000</t>
  </si>
  <si>
    <t>ДОХОДЫ ОТ ОКАЗАНИЯ ПЛАТНЫХ УСЛУГ И КОМПЕНСАЦИИ ЗАТРАТ ГОСУДАРСТВА</t>
  </si>
  <si>
    <t>00011302000000000130</t>
  </si>
  <si>
    <t>Доходы от компенсации затрат государства</t>
  </si>
  <si>
    <t>00011400000000000000</t>
  </si>
  <si>
    <t>ДОХОДЫ ОТ ПРОДАЖИ МАТЕРИАЛЬНЫХ И НЕМАТЕРИАЛЬНЫХ АКТИВОВ</t>
  </si>
  <si>
    <t>00011402000000000000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</si>
  <si>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</si>
  <si>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00011406000000000430</t>
  </si>
  <si>
    <t>Доходы от продажи земельных участков, находящихся в государственной и муниципальной собственности</t>
  </si>
  <si>
    <t>00011600000000000000</t>
  </si>
  <si>
    <t>ШТРАФЫ, САНКЦИИ, ВОЗМЕЩЕНИЕ УЩЕРБА</t>
  </si>
  <si>
    <t>00011601000010000140</t>
  </si>
  <si>
    <t>Административные штрафы, установленные Кодексом Российской Федерации об административных правонарушениях</t>
  </si>
  <si>
    <t>00011610000000000140</t>
  </si>
  <si>
    <t>Платежи в целях возмещения причиненного ущерба (убытков)</t>
  </si>
  <si>
    <t>00011611000010000140</t>
  </si>
  <si>
    <t>Платежи, уплачиваемые в целях возмещения вреда</t>
  </si>
  <si>
    <t>00011700000000000000</t>
  </si>
  <si>
    <t>ПРОЧИЕ НЕНАЛОГОВЫЕ ДОХОДЫ</t>
  </si>
  <si>
    <t>00011701000000000180</t>
  </si>
  <si>
    <t>Невыясненные поступления</t>
  </si>
  <si>
    <t>00020000000000000000</t>
  </si>
  <si>
    <t>БЕЗВОЗМЕЗДНЫЕ ПОСТУПЛЕНИЯ</t>
  </si>
  <si>
    <t>00020200000000000000</t>
  </si>
  <si>
    <t>БЕЗВОЗМЕЗДНЫЕ ПОСТУПЛЕНИЯ ОТ ДРУГИХ БЮДЖЕТОВ БЮДЖЕТНОЙ СИСТЕМЫ РОССИЙСКОЙ ФЕДЕРАЦИИ</t>
  </si>
  <si>
    <t>00020210000000000150</t>
  </si>
  <si>
    <t>Дотации бюджетам бюджетной системы Российской Федерации</t>
  </si>
  <si>
    <t>00020220000000000150</t>
  </si>
  <si>
    <t>Субсидии бюджетам бюджетной системы Российской Федерации (межбюджетные субсидии)</t>
  </si>
  <si>
    <t>00020230000000000150</t>
  </si>
  <si>
    <t>Субвенции бюджетам бюджетной системы Российской Федерации</t>
  </si>
  <si>
    <t>00020240000000000150</t>
  </si>
  <si>
    <t>Иные межбюджетные трансферты</t>
  </si>
  <si>
    <t>Итого:</t>
  </si>
  <si>
    <t>Процент исполнения</t>
  </si>
  <si>
    <t>Код БК доходов (с учетом группировки)</t>
  </si>
  <si>
    <t>Наименование БК доходов (с учетом группировки)</t>
  </si>
  <si>
    <t>Плановые назначения</t>
  </si>
  <si>
    <t>Фактическое поступление</t>
  </si>
  <si>
    <t>на 2020 год</t>
  </si>
  <si>
    <t>00010601000000000110</t>
  </si>
  <si>
    <t>Налог на имущество физических лиц (0000)</t>
  </si>
  <si>
    <t>00010804000010000110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</si>
  <si>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</si>
  <si>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00011705000000000180</t>
  </si>
  <si>
    <t>Прочие неналоговые доходы</t>
  </si>
  <si>
    <t>00020700000000000000</t>
  </si>
  <si>
    <t>ПРОЧИЕ БЕЗВОЗМЕЗДНЫЕ ПОСТУПЛЕНИЯ</t>
  </si>
  <si>
    <t>00020705000100000150</t>
  </si>
  <si>
    <t>Прочие безвозмездные поступления в бюджеты сельских поселений</t>
  </si>
  <si>
    <t>Исполнение консолидированного бюджета МР "Княжпогостский" по доходам</t>
  </si>
  <si>
    <t>Исполнение консолидированного бюджета МР "Княжпогостский" по расходам</t>
  </si>
  <si>
    <t>Код целевой статьи</t>
  </si>
  <si>
    <t>Наименование целевой статьи</t>
  </si>
  <si>
    <t>Бюджетная роспись (расходы)</t>
  </si>
  <si>
    <t>Кассовый расход</t>
  </si>
  <si>
    <t>Текущий год</t>
  </si>
  <si>
    <t>Итого за период</t>
  </si>
  <si>
    <t>0112Б00000</t>
  </si>
  <si>
    <t>Субсидирование субъектам малого и среднего предпринимательства части затрат на уплату лизинговых платежей по договорам финансовой аренды (лизинга)</t>
  </si>
  <si>
    <t>011I4S2560</t>
  </si>
  <si>
    <t>Реализация народных проектов в сфере ПРЕДПРИНИМАТЕЛЬСТВА, прошедших отбор в рамках проекта "Народный бюджет"</t>
  </si>
  <si>
    <t>0131ИS2550</t>
  </si>
  <si>
    <t>Реализация народных проектов в сфере АГРОПРОМЫШЛЕННОГО комплекса, прошедших отбор в рамках проекта "Народный бюджет"</t>
  </si>
  <si>
    <t>0151В73060</t>
  </si>
  <si>
    <t>Субвенции на возмещение убытков, возникающих в результате государственного регулирования цен на топливо твёрдое, реализуемое гражданам и используемое для нужд отопления</t>
  </si>
  <si>
    <t>0211A00000</t>
  </si>
  <si>
    <t>Содержание автомобильных дорог общего пользования местного значения</t>
  </si>
  <si>
    <t>0211АS2220</t>
  </si>
  <si>
    <t>0211Б00000</t>
  </si>
  <si>
    <t>Капитальный ремонт и ремонт автомобильных дорого общего пользования местного значения</t>
  </si>
  <si>
    <t>0211В00000</t>
  </si>
  <si>
    <t>Оборудование и содержание ледовых переправ</t>
  </si>
  <si>
    <t>0211ВS2210</t>
  </si>
  <si>
    <t>0211М00000</t>
  </si>
  <si>
    <t>Организация межмуниципальных перевозок</t>
  </si>
  <si>
    <t>0311АS9602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</si>
  <si>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строительства</t>
  </si>
  <si>
    <t>0311В00000</t>
  </si>
  <si>
    <t>Формирование и проведение государственного кадастрового учета земельных участков под многоквартирными домами и муниципальными объектами, паспортизация муниципальных объектов, определение рыночной стоимости объектов недвижимости</t>
  </si>
  <si>
    <t>0311Г00000</t>
  </si>
  <si>
    <t>Предоставление земельных участков отдельным категориям граждан</t>
  </si>
  <si>
    <t>0311Д51760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</si>
  <si>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</si>
  <si>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0311Е00000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</si>
  <si>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</t>
  </si>
  <si>
    <t>0311Е73030</t>
  </si>
  <si>
    <t>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</t>
  </si>
  <si>
    <t>0311ЕR0820</t>
  </si>
  <si>
    <t>031F367483</t>
  </si>
  <si>
    <t>Обеспечение мероприятий по расселению непригодного для проживания жилищного фонда</t>
  </si>
  <si>
    <t>031F367484</t>
  </si>
  <si>
    <t>031F36748S</t>
  </si>
  <si>
    <t>0322В00000</t>
  </si>
  <si>
    <t>Оплата коммунальных услуг по муниципальному жилищному фонду</t>
  </si>
  <si>
    <t>0322И00000</t>
  </si>
  <si>
    <t>Разработка и утверждение схем водоснабжения, водоотведения</t>
  </si>
  <si>
    <t>0322К00000</t>
  </si>
  <si>
    <t>Содержание объектов муниципальной собственности</t>
  </si>
  <si>
    <t>0333АS2410</t>
  </si>
  <si>
    <t>Разработка генеральных планов, правил землепользования и застройки и документации по планировке территорий муниципальных образований</t>
  </si>
  <si>
    <t>0411А00000</t>
  </si>
  <si>
    <t>Выполнение планового объема оказываемых муниципальных услуг, установленного муниципальным заданием</t>
  </si>
  <si>
    <t>0411А73010</t>
  </si>
  <si>
    <t>Субвенции на реализацию муниципальными дошкольными и общеобразовательными организациями в Республике Коми образовательных программ</t>
  </si>
  <si>
    <t>0411В73020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</si>
  <si>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</si>
  <si>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0411Д00000</t>
  </si>
  <si>
    <t>Проведение текущих ремонтов в дошкольных образовательных организациях</t>
  </si>
  <si>
    <t>0411Д74090</t>
  </si>
  <si>
    <t>Проведение текущих ремонтов в дошкольных образовательных организациях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</si>
  <si>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0411ЛS2010</t>
  </si>
  <si>
    <t>Укрепление материально-технической базы и создание безопасных условий в дошкольных образовательных организациях</t>
  </si>
  <si>
    <t>0411М00000</t>
  </si>
  <si>
    <t>Предоставление доступа к сети Интернет</t>
  </si>
  <si>
    <t>0422А00000</t>
  </si>
  <si>
    <t>Оказание муниципальных услуг (выполнение работ) общеобразовательными учреждениями</t>
  </si>
  <si>
    <t>0422А73010</t>
  </si>
  <si>
    <t>0422Б73020</t>
  </si>
  <si>
    <t>0422В00000</t>
  </si>
  <si>
    <t>0422Г00000</t>
  </si>
  <si>
    <t>Укрепление материально-технической базы</t>
  </si>
  <si>
    <t>0422ГS2010</t>
  </si>
  <si>
    <t>Укрепление материально-технической базы и создание безопасных условий в организациях в сфере образования в Республике Коми</t>
  </si>
  <si>
    <t>0422Ж00000</t>
  </si>
  <si>
    <t>Проведение текущих ремонтов в общеобразовательных организациях</t>
  </si>
  <si>
    <t>0422К00000</t>
  </si>
  <si>
    <t>Развитие системы оценки качества общего образования</t>
  </si>
  <si>
    <t>0422РS2000</t>
  </si>
  <si>
    <t>Иная субсидия на мероприятия по организации питания обучающихся 1-4 классов в образовательных организациях в РК, реализующих программу начального общего образования</t>
  </si>
  <si>
    <t>0422СS2020</t>
  </si>
  <si>
    <t>Реализация народных проектов в сфере образования, прошедших отбор в рамках проекта "Народный бюджет"</t>
  </si>
  <si>
    <t>0433Д00000</t>
  </si>
  <si>
    <t>Содействие трудоустройству и временной занятости молодежи</t>
  </si>
  <si>
    <t>0433КL4970</t>
  </si>
  <si>
    <t>Предоставление социальных выплат молодым семьям на приобретение жилого помещения или создание объекта индивидуального жилищного строительства</t>
  </si>
  <si>
    <t>0433Л00000</t>
  </si>
  <si>
    <t>0433ЛS2700</t>
  </si>
  <si>
    <t>Обеспечение роста уровня оплаты труда педагогических работников муниципальных организаций дополнительного образования</t>
  </si>
  <si>
    <t>0433ПS2010</t>
  </si>
  <si>
    <t>Укрепление материально-технической базы и создание безопасных условий в организациях дополнительного образования</t>
  </si>
  <si>
    <t>0444А00000</t>
  </si>
  <si>
    <t>Обеспечение деятельности лагерей с дневным пребыванием</t>
  </si>
  <si>
    <t>0444АS2040</t>
  </si>
  <si>
    <t>Мероприятия по проведению оздоровительной кампании детей</t>
  </si>
  <si>
    <t>0444Б00000</t>
  </si>
  <si>
    <t>Организация оздоровления и отдыха детей на базе выездных оздоровительных лагерей</t>
  </si>
  <si>
    <t>0466А00000</t>
  </si>
  <si>
    <t>Расходы в целях обеспечения выполнения функций органа местного самоуправления</t>
  </si>
  <si>
    <t>0511БS2150</t>
  </si>
  <si>
    <t>Предоставление субсидий на укрепление материально-технической базы муниципальных учреждений сферы культуры</t>
  </si>
  <si>
    <t>0511В00000</t>
  </si>
  <si>
    <t>Выполнение муниципального задания (ДШИ)</t>
  </si>
  <si>
    <t>0511ВS2700</t>
  </si>
  <si>
    <t>0511Г00000</t>
  </si>
  <si>
    <t>Проведение текущих ремонтов</t>
  </si>
  <si>
    <t>0522АL5190</t>
  </si>
  <si>
    <t>Субсидия на поддержку отрасли культуры</t>
  </si>
  <si>
    <t>0522АS2470</t>
  </si>
  <si>
    <t>Субсидии на поддержку отрасли культуры (комплектование книжных фондов муниципальных общедоступных библиотек и государственных центральных библиотек субъектов Российской Федерации)</t>
  </si>
  <si>
    <t>0522Б00000</t>
  </si>
  <si>
    <t>Подписка на периодические издания</t>
  </si>
  <si>
    <t>0522Д00000</t>
  </si>
  <si>
    <t>Выполнение муниципального задания</t>
  </si>
  <si>
    <t>0522ДS2690</t>
  </si>
  <si>
    <t>Субсидия на софинансирование расходных обязательств, связанных с повышением оплаты труда работникам муниципальных учреждений культуры</t>
  </si>
  <si>
    <t>0522Ж00000</t>
  </si>
  <si>
    <t>0522К00000</t>
  </si>
  <si>
    <t>Разработка проектно-сметной документации и проведение экспертиз</t>
  </si>
  <si>
    <t>0533Б00000</t>
  </si>
  <si>
    <t>0533БS2690</t>
  </si>
  <si>
    <t>0533В00000</t>
  </si>
  <si>
    <t>Выполнение противоаварийных и противопожарных мероприятий</t>
  </si>
  <si>
    <t>0544А00000</t>
  </si>
  <si>
    <t>Выполнение муниципального задания (учреждения культуры)</t>
  </si>
  <si>
    <t>0544АS2690</t>
  </si>
  <si>
    <t>0544Б00000</t>
  </si>
  <si>
    <t>Проведение культурно-досуговых мероприятий</t>
  </si>
  <si>
    <t>0544ВL4670</t>
  </si>
  <si>
    <t>Субсидия на укрепление материально-технической базы муниципальных учреждений сферы культуры в части обеспечения развития и укрепления материально-технической базы муниципальных домов культуры (и их филиалов),</t>
  </si>
  <si>
    <t>0544И74090</t>
  </si>
  <si>
    <t>Проведение ремонтных работ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</si>
  <si>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0544ЛS2460</t>
  </si>
  <si>
    <t>Реализация народных проектов в сфере КУЛЬТУРЫ, прошедших отбор в рамках проекта "Народный бюджет"</t>
  </si>
  <si>
    <t>0544М00000</t>
  </si>
  <si>
    <t>Строительство объектов культуры</t>
  </si>
  <si>
    <t>0544НL5190</t>
  </si>
  <si>
    <t>Субсидии на поддержку отрасли культуры</t>
  </si>
  <si>
    <t>0555А00000</t>
  </si>
  <si>
    <t>Расходы в целях обеспечения выполнения функций ОМС</t>
  </si>
  <si>
    <t>0566А00000</t>
  </si>
  <si>
    <t>Выполнение муниципального задания (ЦХТО)</t>
  </si>
  <si>
    <t>0566АS2690</t>
  </si>
  <si>
    <t>0588А00000</t>
  </si>
  <si>
    <t>Выполнение муниципального задания (КЦНК)</t>
  </si>
  <si>
    <t>0588АS2690</t>
  </si>
  <si>
    <t>0588ВL4670</t>
  </si>
  <si>
    <t>Субсидии на укрепление материально-технической базы муниципальных учреждений сферы культуры.</t>
  </si>
  <si>
    <t>058A354530</t>
  </si>
  <si>
    <t>Создание виртуальных концертных залов</t>
  </si>
  <si>
    <t>0611Ж64592</t>
  </si>
  <si>
    <t>Организация и проведение ремонтных работ муниципальных учреждений спорта</t>
  </si>
  <si>
    <t>0611Е52280</t>
  </si>
  <si>
    <t>Оснащение объектов спортивной инфраструктуры спортивно-технологическим оборудованием</t>
  </si>
  <si>
    <t>0622Г00000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</si>
  <si>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</t>
  </si>
  <si>
    <t>0633Б00000</t>
  </si>
  <si>
    <t>Участие в спортивных мероприятиях республиканского, межрегионального и всероссийского уровня</t>
  </si>
  <si>
    <t>0644А00000</t>
  </si>
  <si>
    <t>Выполнение муниципального задания (ДЮСШ)</t>
  </si>
  <si>
    <t>0644АS2700</t>
  </si>
  <si>
    <t>0733А00000</t>
  </si>
  <si>
    <t>Организация обучения лиц,замещающих муниципальные должности и лиц включенных в кадровый резерв управленческих кадров</t>
  </si>
  <si>
    <t>0741БS2840</t>
  </si>
  <si>
    <t>Субсидии на 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 в Республике Коми</t>
  </si>
  <si>
    <t>0744Д00000</t>
  </si>
  <si>
    <t>Руководство и управление в сфере реализации подпрограммы</t>
  </si>
  <si>
    <t>0744Е00000</t>
  </si>
  <si>
    <t>Реализация мероприятий по учету и управлению объектами муниципальной собственности</t>
  </si>
  <si>
    <t>0755Е00000</t>
  </si>
  <si>
    <t>Руководство и управление в сфере финансов</t>
  </si>
  <si>
    <t>0755Е64502</t>
  </si>
  <si>
    <t>Осуществление полномочий по формированию, исполнению и контролю за исполнением бюджета поселений</t>
  </si>
  <si>
    <t>0777А00000</t>
  </si>
  <si>
    <t>Руководство и управление в сфере установленных функций органов местного самоуправления</t>
  </si>
  <si>
    <t>0811Б73190</t>
  </si>
  <si>
    <t>Субвенция на осуществление государственного полномочия РК по выплате ежемесячной денежной компенсации на оплату жилого помещения и коммунальных услуг, компенсация твердого топлива, приобретаемого в пределах норм</t>
  </si>
  <si>
    <t>0822В00000</t>
  </si>
  <si>
    <t>Обеспечение безопасного участия детей в дорожном движении</t>
  </si>
  <si>
    <t>0833Б73120</t>
  </si>
  <si>
    <t>Субвенция на осуществление переданных государственных полномочий Республики Коми по отлову и содержанию безнадзорных животных (средства РБ)</t>
  </si>
  <si>
    <t>0833Г00000</t>
  </si>
  <si>
    <t>Антитеррористическая пропаганда</t>
  </si>
  <si>
    <t>0833Е00000</t>
  </si>
  <si>
    <t>Осуществление меропритяий по предупреждению и пресечению преступлений, профилактики правонарушений</t>
  </si>
  <si>
    <t>0833И00000</t>
  </si>
  <si>
    <t>Противопожарные мероприятия</t>
  </si>
  <si>
    <t>0833ИS2100</t>
  </si>
  <si>
    <t>Создание безопасных условий в организациях в сфере физической культуры и спорта</t>
  </si>
  <si>
    <t>0841Б00000</t>
  </si>
  <si>
    <t>Мероприятия по организации деятельности по сбору и транспортированию твердых коммунальных отходов</t>
  </si>
  <si>
    <t>0841БS2850</t>
  </si>
  <si>
    <t>Мероприятия по организации деятельности по сбору и транспортированию твёрдых коммунальных отходов</t>
  </si>
  <si>
    <t>0911А00000</t>
  </si>
  <si>
    <t>Оказание мер социальной поддержки малоимущих пенсионерам и инвалидам, детям-сиротам, малообеспеченным семьям, гражданам, оказавшихся в экстремальных условиях</t>
  </si>
  <si>
    <t>0911Б00000</t>
  </si>
  <si>
    <t>Проведение мероприятий социальной направленности</t>
  </si>
  <si>
    <t>0911Д00000</t>
  </si>
  <si>
    <t>предоставление на конкурсной основе субсидий СО НКО</t>
  </si>
  <si>
    <t>0933АL0270</t>
  </si>
  <si>
    <t>Реализация мероприятий государственной программы Российской Федерации "Доступная среда" на 2011 - 2020 годы."</t>
  </si>
  <si>
    <t>1011В00000</t>
  </si>
  <si>
    <t>Очиста пожарных водоемов</t>
  </si>
  <si>
    <t>1011ДS2540</t>
  </si>
  <si>
    <t>Реализация народных проектов в сфере занятости населения, прошедших отбор в рамках "Народный бюджет" за счет средств РБ"</t>
  </si>
  <si>
    <t>1022А00000</t>
  </si>
  <si>
    <t>Техническое обслуживание пожарной сигнализации</t>
  </si>
  <si>
    <t>1111Г64585</t>
  </si>
  <si>
    <t>Осуществление полномочий по решению Совета МР "Княжпогостский" с 2020 года (Отчисления региональному оператору на капитальный ремонт )</t>
  </si>
  <si>
    <t>1111Д00000</t>
  </si>
  <si>
    <t>1111Д64585</t>
  </si>
  <si>
    <t>Осуществление полномочий по решению Совета МР "Княжпогостский" с 2020 года (Оплата коммунальных услуг по муниципальному жилищному фонду)</t>
  </si>
  <si>
    <t>1111Е00000</t>
  </si>
  <si>
    <t>Расходы за оказание услуг по начислению, сбору и перечислению платежей за пользование жилыми помещениями</t>
  </si>
  <si>
    <t>1122Г00000</t>
  </si>
  <si>
    <t>Улучшение санитарного состояния</t>
  </si>
  <si>
    <t>1122Д00000</t>
  </si>
  <si>
    <t>Расходы на содержание уличного освещения</t>
  </si>
  <si>
    <t>1122Ж00000</t>
  </si>
  <si>
    <t>Содержание улично-дорожной сети</t>
  </si>
  <si>
    <t>1122РS2120</t>
  </si>
  <si>
    <t>Проведение дезинфекционных мероприятий на открытых пространствах населенных пунктов в целях недопущения распространения новой коронавирусной инфекции (COVID-19)</t>
  </si>
  <si>
    <t>1211А00000</t>
  </si>
  <si>
    <t>1211Ж00000</t>
  </si>
  <si>
    <t>1222А00000</t>
  </si>
  <si>
    <t>Расходы на содержание бани</t>
  </si>
  <si>
    <t>1222В00000</t>
  </si>
  <si>
    <t>Реализация мероприятий на содержание жилфонда</t>
  </si>
  <si>
    <t>1222Г00000</t>
  </si>
  <si>
    <t>Отчисление региональному оператору на капитальный ремонт</t>
  </si>
  <si>
    <t>1222Д00000</t>
  </si>
  <si>
    <t>1311А00000</t>
  </si>
  <si>
    <t>1311В00000</t>
  </si>
  <si>
    <t>1322А00000</t>
  </si>
  <si>
    <t>1322И64585</t>
  </si>
  <si>
    <t>1322М00000</t>
  </si>
  <si>
    <t>Расходы на обследование жилого и нежилого фонда</t>
  </si>
  <si>
    <t>1341Б00000</t>
  </si>
  <si>
    <t>Электроэнергия в муниципальном жилищном фонде</t>
  </si>
  <si>
    <t>1341В00000</t>
  </si>
  <si>
    <t>Техническое обслуживание и ремонт внутридомового газового оборудования в муниципально жилом фонде</t>
  </si>
  <si>
    <t>1422А00000</t>
  </si>
  <si>
    <t>1731А00000</t>
  </si>
  <si>
    <t>1731Б00000</t>
  </si>
  <si>
    <t>Благоустройство территории</t>
  </si>
  <si>
    <t>1731В00000</t>
  </si>
  <si>
    <t>1731Д64585</t>
  </si>
  <si>
    <t>Осуществление полномочий по решению Совета МР "Княжпогостский" с 2020 года (Формирование фонда капитального ремонта и организация проведения капитального ремонта)</t>
  </si>
  <si>
    <t>1731М00000</t>
  </si>
  <si>
    <t>Приведение в нормативное состояние муниципального жилищного фонда</t>
  </si>
  <si>
    <t>1731ПS2120</t>
  </si>
  <si>
    <t>1811БS2540</t>
  </si>
  <si>
    <t>Реализация народных проектов в сфере занятости населения, прошедших отбор в рамках "Народный бюджет"</t>
  </si>
  <si>
    <t>1822А00000</t>
  </si>
  <si>
    <t>Техническое обслуживание автоматической пожарной сигнализации</t>
  </si>
  <si>
    <t>1831А64585</t>
  </si>
  <si>
    <t>Осуществление полномочий по решению Совета МР "Княжпогостский" с 2020 года (Содержание транспортного средства, оснащенного пожарно-техническим оборудованием, используемым при пожарно-спасательных работах)</t>
  </si>
  <si>
    <t>1911А00000</t>
  </si>
  <si>
    <t>1911Б00000</t>
  </si>
  <si>
    <t>1911Р00000</t>
  </si>
  <si>
    <t>Межевание земельных участков</t>
  </si>
  <si>
    <t>1911Т00000</t>
  </si>
  <si>
    <t>Содержание и ремонт улично-дорожной сети</t>
  </si>
  <si>
    <t>1911У00000</t>
  </si>
  <si>
    <t>Услуги по транспортировке трупов</t>
  </si>
  <si>
    <t>1911ЦS2120</t>
  </si>
  <si>
    <t>1922В00000</t>
  </si>
  <si>
    <t>1922Д00000</t>
  </si>
  <si>
    <t>Оплата мероприятий по вывозу ТБО</t>
  </si>
  <si>
    <t>1922Ж00000</t>
  </si>
  <si>
    <t>Отчисления региональному оператору на проведение капитального ремонта</t>
  </si>
  <si>
    <t>1922П00000</t>
  </si>
  <si>
    <t>Оплата услуг по начислению, сбору, взысканию и перечислению платы за наём муниципального жилищного фонда</t>
  </si>
  <si>
    <t>1951А00000</t>
  </si>
  <si>
    <t>Постановка на кадастровый учёт лесных участков</t>
  </si>
  <si>
    <t>1961АS2410</t>
  </si>
  <si>
    <t>Cубсидия на разработку генеральных планов, правил землепользования и застройки и документации по планировке территорий</t>
  </si>
  <si>
    <t>2011А00000</t>
  </si>
  <si>
    <t>Ремонт пожарных водоёмов</t>
  </si>
  <si>
    <t>2022А00000</t>
  </si>
  <si>
    <t>2022Б00000</t>
  </si>
  <si>
    <t>Обработка крыш огнезащитным составом</t>
  </si>
  <si>
    <t>2022Г00000</t>
  </si>
  <si>
    <t>Приобретение и установка системы оповещения</t>
  </si>
  <si>
    <t>2031А64583</t>
  </si>
  <si>
    <t>Проведение профилактических мероприятий правоохранительной направленности</t>
  </si>
  <si>
    <t>2031А64584</t>
  </si>
  <si>
    <t>Организация охраны общественного порядка добровольными народными дружинами</t>
  </si>
  <si>
    <t>2122А00000</t>
  </si>
  <si>
    <t>2231А00000</t>
  </si>
  <si>
    <t>2231В00000</t>
  </si>
  <si>
    <t>2231МS2480</t>
  </si>
  <si>
    <t>Реализация народного проекта в сфере благоустройства территории, прошедших отбор в рамках проекта "Народный бюджет"</t>
  </si>
  <si>
    <t>2231ПS2500</t>
  </si>
  <si>
    <t>Реализация народного проекта в сфере физической культуры и спорта, прошедших отбор в рамках проекта "Народный бюджет"</t>
  </si>
  <si>
    <t>2311Б00000</t>
  </si>
  <si>
    <t>Проведение спортивно-массовых мероприятий</t>
  </si>
  <si>
    <t>2333А00000</t>
  </si>
  <si>
    <t>Обеспечение деятельности подведомственных учреждений</t>
  </si>
  <si>
    <t>2344А00000</t>
  </si>
  <si>
    <t>Оказание мер социальной поддержки специалистам отрасли "Физическая культура и спорт"</t>
  </si>
  <si>
    <t>2411А00000</t>
  </si>
  <si>
    <t>Приведение в нормативное состояние жилищного фонда</t>
  </si>
  <si>
    <t>2411Б00000</t>
  </si>
  <si>
    <t>2411Г00000</t>
  </si>
  <si>
    <t>2411Д64571</t>
  </si>
  <si>
    <t>Снос аварийных домов</t>
  </si>
  <si>
    <t>2411Е00000</t>
  </si>
  <si>
    <t>Техническое обслуживание наружных стальных газопроводов, арматуры и сооружений г.Емва</t>
  </si>
  <si>
    <t>2411И64593</t>
  </si>
  <si>
    <t>Исполнение судебных решений в сфере жилищного законодательства</t>
  </si>
  <si>
    <t>2422А00000</t>
  </si>
  <si>
    <t>2422Б00000</t>
  </si>
  <si>
    <t>Содержание зелёных насаждений</t>
  </si>
  <si>
    <t>2422В00000</t>
  </si>
  <si>
    <t>Расходы по содержанию бани</t>
  </si>
  <si>
    <t>2422В64572</t>
  </si>
  <si>
    <t>Модернизация и ремонт коммунальных систем инженерной инфраструктуры и другого имущества</t>
  </si>
  <si>
    <t>2422В64594</t>
  </si>
  <si>
    <t>Создание условий для обеспечения жителей поселения услугами бытового обслуживания</t>
  </si>
  <si>
    <t>2422Е00000</t>
  </si>
  <si>
    <t>Содержание мест захоронения</t>
  </si>
  <si>
    <t>2422Е64591</t>
  </si>
  <si>
    <t>Выполнение мероприятий по обустройству мест захоронения, транспортировки и вывоз в морг тел умерших</t>
  </si>
  <si>
    <t>2422Ж00000</t>
  </si>
  <si>
    <t>Сбор и вывоз ТБО с несанкционированных свалок</t>
  </si>
  <si>
    <t>2422М00100</t>
  </si>
  <si>
    <t>Осуществление меропритяий по предупреждению и пресечению преступлений, профилактики правонарушений МБ</t>
  </si>
  <si>
    <t>2422М64583</t>
  </si>
  <si>
    <t>2422М64584</t>
  </si>
  <si>
    <t>2422ПS2410</t>
  </si>
  <si>
    <t>Субсидия на разработку генеральных планов, правил землепользования и застройки и документации по планировке территорий муниципальных образований</t>
  </si>
  <si>
    <t>2422Р64589</t>
  </si>
  <si>
    <t>Обеспечение населения муниципального образования питьевой водой, соответствующей требованиям безопасности, установленным санитарно-эпидемическим правилам</t>
  </si>
  <si>
    <t>2422Т64590</t>
  </si>
  <si>
    <t>Восстановление (ремонт) памятников и систем "Вечного огня"</t>
  </si>
  <si>
    <t>2422УS2120</t>
  </si>
  <si>
    <t>2433А00000</t>
  </si>
  <si>
    <t>Содержание и ремонт автомобильных дорог, улично-дорожной сети</t>
  </si>
  <si>
    <t>2433АS2220</t>
  </si>
  <si>
    <t>2433Д00100</t>
  </si>
  <si>
    <t>Организация паромной переправы</t>
  </si>
  <si>
    <t>2433Ж00100</t>
  </si>
  <si>
    <t>Организация транспортного обслуживания на городских маршрутах</t>
  </si>
  <si>
    <t>243R1S2110</t>
  </si>
  <si>
    <t>Реализация отдельных мероприятий регионального проекта "Дорожная сеть" в части проведения в нормативное состояние автомобильных дорог местного значения и улиц в населенных пунктах административных центров муниципальных образований</t>
  </si>
  <si>
    <t>2511ВS2500</t>
  </si>
  <si>
    <t>Реализацию народных проектов в сфере физической культуры и спорта, прошедших отбор в рамках проекта "Народный бюджет"</t>
  </si>
  <si>
    <t>2511Г64592</t>
  </si>
  <si>
    <t>2521А00000</t>
  </si>
  <si>
    <t>2611А00000</t>
  </si>
  <si>
    <t>2611Б00000</t>
  </si>
  <si>
    <t>2611В00000</t>
  </si>
  <si>
    <t>2611Г64585</t>
  </si>
  <si>
    <t>2611И74090</t>
  </si>
  <si>
    <t>Мероприятия по обустройству мест захоронения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</si>
  <si>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2611К74090</t>
  </si>
  <si>
    <t>Обеспечение населения питьевой водой, соответствующей требованиям безопасности, установленным санитарно-эпидемическим правилам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</si>
  <si>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2611ЛS2120</t>
  </si>
  <si>
    <t>2621В64585</t>
  </si>
  <si>
    <t>Осуществление полномочий по решению Совета МР "Княжпогостский" с 2020 года (Вывоз ТКО)</t>
  </si>
  <si>
    <t>2711А00000</t>
  </si>
  <si>
    <t>Обустройство минерализированной полосы</t>
  </si>
  <si>
    <t>2711ВS2540</t>
  </si>
  <si>
    <t>Реализация народных проектов в сфере занятости населения</t>
  </si>
  <si>
    <t>2721А00000</t>
  </si>
  <si>
    <t>2811А00000</t>
  </si>
  <si>
    <t>Оплата энергосберегающих мероприятий</t>
  </si>
  <si>
    <t>291F255550</t>
  </si>
  <si>
    <t>Субсидии на поддержку муниципальных программ формирования современной городской среды</t>
  </si>
  <si>
    <t>3011А00000</t>
  </si>
  <si>
    <t>Содержание и ремонт автомобильных дорог местного значения</t>
  </si>
  <si>
    <t>312F255550</t>
  </si>
  <si>
    <t>Субсидии на поддержку муниципальных программ формирования современной сельской среды.</t>
  </si>
  <si>
    <t>3211А64567</t>
  </si>
  <si>
    <t>Формирование современной городской среды</t>
  </si>
  <si>
    <t>322F255550</t>
  </si>
  <si>
    <t>Субсидии на поддержку муниципальных программ формирования современной городской среды.</t>
  </si>
  <si>
    <t>322F2S2250</t>
  </si>
  <si>
    <t>Реализация мероприятий по благоустройству территорий</t>
  </si>
  <si>
    <t>3801Б00100</t>
  </si>
  <si>
    <t>Распространение буклетов, плакатов, памяток и рекомендаций по антитеррористической тематике</t>
  </si>
  <si>
    <t>3922А00000</t>
  </si>
  <si>
    <t>3933Б64585</t>
  </si>
  <si>
    <t>4011А00000</t>
  </si>
  <si>
    <t>Расходы на содержание уличного освещение</t>
  </si>
  <si>
    <t>4011Б00000</t>
  </si>
  <si>
    <t>4011В00000</t>
  </si>
  <si>
    <t>4022А00100</t>
  </si>
  <si>
    <t>Содержание паромной переправы</t>
  </si>
  <si>
    <t>4210Б00000</t>
  </si>
  <si>
    <t>Изготовление печатных памяток по тематике противодействия экстремизму и терроризму</t>
  </si>
  <si>
    <t>4311А00000</t>
  </si>
  <si>
    <t>Информирование населения по вопросам противодействия терроризму</t>
  </si>
  <si>
    <t>4411А00000</t>
  </si>
  <si>
    <t>4522И74090</t>
  </si>
  <si>
    <t>Противопожарные мероприятия в рамках выполнения расходных обязательств, отнесенных к полномочиям соответствующих органов местного самоуправления (содержание пожарных водоемов)</t>
  </si>
  <si>
    <t>461I555272</t>
  </si>
  <si>
    <t>Оказание финансовой поддержки субъектам малого и среднего предпринимательства, занимающихся социально значимыми видами деятельности, в рамках реализации регионального проекта «Акселерация субъектов малого и среднего предпринимательства</t>
  </si>
  <si>
    <t>9990000100</t>
  </si>
  <si>
    <t>Расходы по высшему должностному лицу органа местного самоуправления</t>
  </si>
  <si>
    <t>9990000200</t>
  </si>
  <si>
    <t>Расходы в целях обеспечения выполнения функций органов местного самоуправления (руководитель администрации)</t>
  </si>
  <si>
    <t>9990000300</t>
  </si>
  <si>
    <t>Руководитель контрольно-счетной палаты</t>
  </si>
  <si>
    <t>9990004080</t>
  </si>
  <si>
    <t>Содержание парома</t>
  </si>
  <si>
    <t>9990051180</t>
  </si>
  <si>
    <t>Субвенции на осуществление первичного воинского учета на территориях, где отсутствуют военные комиссариаты</t>
  </si>
  <si>
    <t>9990051200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</si>
  <si>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</si>
  <si>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9990054690</t>
  </si>
  <si>
    <t>Субвенция на проведение Всероссийской переписи населения 2020 года</t>
  </si>
  <si>
    <t>9990059300</t>
  </si>
  <si>
    <t>Осуществление полномочий Российской Федерации по государственной регистрации актов гражданского состояния</t>
  </si>
  <si>
    <t>9990064502</t>
  </si>
  <si>
    <t>9990064512</t>
  </si>
  <si>
    <t>Осуществление полномочий в области градостроительной деятельности</t>
  </si>
  <si>
    <t>9990064585</t>
  </si>
  <si>
    <t>Осуществление полномочий по решению Совета МР "Княжпогостский" с 2020 года</t>
  </si>
  <si>
    <t>9990064587</t>
  </si>
  <si>
    <t>9990064588</t>
  </si>
  <si>
    <t>Расходы на подготовку и проведение выборов</t>
  </si>
  <si>
    <t>9990064595</t>
  </si>
  <si>
    <t>Выполнение планового объема оказываемых муниципальных услуг, установленного муниципальным заданиема</t>
  </si>
  <si>
    <t>9990073040</t>
  </si>
  <si>
    <t>Субвенции на осуществление государственных полномочий Республики Коми, предусмотренных пунктами 7 - 9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</si>
  <si>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9990073050</t>
  </si>
  <si>
    <t>Субвенции на осуществление государственных полномочий Республики Коми, предусмотренных пунктами 11 и 12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Ком"</t>
  </si>
  <si>
    <t>9990073070</t>
  </si>
  <si>
    <t>Субвенции на осуществление переданных государственных полномочийпредусмотренных подпунктом "А" пункта 5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Ком"</t>
  </si>
  <si>
    <t>9990073080</t>
  </si>
  <si>
    <t>Субвенции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</t>
  </si>
  <si>
    <t>9990073140</t>
  </si>
  <si>
    <t>Субвенции на осуществление государственных полномочий Республики Коми по расчету и предоставлению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</t>
  </si>
  <si>
    <t>9990073150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</si>
  <si>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</si>
  <si>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"Об административной ответственности в Республике Коми"</t>
  </si>
  <si>
    <t>9990073160</t>
  </si>
  <si>
    <t>Осуществление государственных полномочий РК по расчету и предоставлению субвенций бюджетам поселений на осущ гос полномочия РК по определению перечня долж лиц органов самоуправления, уполномоченных составлять протоколы об админ правонарушениях, предусмот</t>
  </si>
  <si>
    <t>9990082040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</si>
  <si>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</t>
  </si>
  <si>
    <t>9990092710</t>
  </si>
  <si>
    <t>Резервный фонд по предупреждению и ликвидации чрезвычайных ситуаций и последствий стихийных бедствий</t>
  </si>
  <si>
    <t>9990092920</t>
  </si>
  <si>
    <t>Выполнение других обязательств государства</t>
  </si>
  <si>
    <t>99900S2690</t>
  </si>
  <si>
    <t>Приложение 3</t>
  </si>
  <si>
    <t>МР "Княжпогостский"</t>
  </si>
  <si>
    <t>Единица измерения руб.</t>
  </si>
  <si>
    <t>Наименование 
показателя</t>
  </si>
  <si>
    <t>Код источника по бюджетной классификации</t>
  </si>
  <si>
    <t>6</t>
  </si>
  <si>
    <t>Источники финансирования дефицита бюджетов - всего</t>
  </si>
  <si>
    <t>500</t>
  </si>
  <si>
    <t>х</t>
  </si>
  <si>
    <t xml:space="preserve">     в том числе:</t>
  </si>
  <si>
    <t>источники внутреннего финансирования</t>
  </si>
  <si>
    <t>520</t>
  </si>
  <si>
    <t>-</t>
  </si>
  <si>
    <t>из них:</t>
  </si>
  <si>
    <t xml:space="preserve">источники внешнего финансирования </t>
  </si>
  <si>
    <t>620</t>
  </si>
  <si>
    <t xml:space="preserve">  Увеличение прочих остатков денежных средств  бюджетов муниципальных районов</t>
  </si>
  <si>
    <t>710</t>
  </si>
  <si>
    <t xml:space="preserve"> 000 0105020105 0000 510</t>
  </si>
  <si>
    <t xml:space="preserve">  Уменьшение прочих остатков денежных средств бюджетов муниципальных районов</t>
  </si>
  <si>
    <t>720</t>
  </si>
  <si>
    <t xml:space="preserve"> 000 0105020105 0000 610</t>
  </si>
  <si>
    <t>Приложение 1</t>
  </si>
  <si>
    <t>Приложение 2</t>
  </si>
  <si>
    <t xml:space="preserve">Исполнение консолидированного бюджета МР "Княжпогостский" по источникам финансирования дефицита бюджета </t>
  </si>
  <si>
    <t>План на 2020 год</t>
  </si>
  <si>
    <t xml:space="preserve">Исполнено </t>
  </si>
  <si>
    <t>Код строки</t>
  </si>
  <si>
    <t>Приложение 4</t>
  </si>
  <si>
    <t>(тыс.руб.)</t>
  </si>
  <si>
    <t>Наименование доходов и расходов</t>
  </si>
  <si>
    <t>ДОХОДЫ, всего</t>
  </si>
  <si>
    <t>в том числе:</t>
  </si>
  <si>
    <t>БЕЗВОЗМЕЗДНЫЕ  ПОСТУПЛЕНИЯ</t>
  </si>
  <si>
    <t xml:space="preserve">                  Дотации</t>
  </si>
  <si>
    <t xml:space="preserve">                  Субсидии</t>
  </si>
  <si>
    <t xml:space="preserve">                  Субвенции</t>
  </si>
  <si>
    <t xml:space="preserve">                  Иные межбюджетные трансферты</t>
  </si>
  <si>
    <t>РАСХОДЫ, всего</t>
  </si>
  <si>
    <t>Общегосударственные вопросы</t>
  </si>
  <si>
    <t>Национальная оборона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</si>
  <si>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</si>
  <si>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</si>
  <si>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</si>
  <si>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</si>
  <si>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</si>
  <si>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</si>
  <si>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</si>
  <si>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 xml:space="preserve"> Дефицит бюджета:                                                                                                                                      ("-" - дефицит, "+" - превышение доходов над расходами)</t>
  </si>
  <si>
    <t>ИСТОЧНИКИ ВНУТРЕННЕГО ФИНАНСИРОВАНИЯ ДЕФИЦИТА БЮДЖЕТА, всего</t>
  </si>
  <si>
    <t>Изменение остатков средств на счетах по учету средств бюджета</t>
  </si>
  <si>
    <t>Справочно:</t>
  </si>
  <si>
    <t>Численность муниципальных служащих, чел.</t>
  </si>
  <si>
    <t>Фактические затраты на их содержание, тыс. руб.</t>
  </si>
  <si>
    <t xml:space="preserve">Численность работников бюджетных учреждений, чел. </t>
  </si>
  <si>
    <t>Уточненный план</t>
  </si>
  <si>
    <t>Национальная безопасность и правоохранительная деятельность</t>
  </si>
  <si>
    <t>к постановлению администрации</t>
  </si>
  <si>
    <t xml:space="preserve"> за 1 полугодие 2020 года</t>
  </si>
  <si>
    <t xml:space="preserve">                                                                                             от 24 июля 2020г. № 514</t>
  </si>
  <si>
    <t>Сведения об исполнении консолидированного бюджета МР "Княжпогостский" о численности муниципальных служащих, работниках муниципальных бюджетных учреждений и фактических расходах на их денежное содержание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</si>
</sst>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0.00"/>
  </numFmts>
  <fonts count="31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1"/>
      <name val="Times New Roman"/>
      <family val="1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8"/>
      <name val="Arial"/>
      <family val="2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/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A6A6A6"/>
      </right>
      <top style="thin">
        <color rgb="FFD9D9D9"/>
      </top>
      <bottom/>
      <diagonal/>
    </border>
    <border>
      <left style="thin">
        <color rgb="FFBFBFBF"/>
      </left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rgb="FFD9D9D9"/>
      </left>
      <right style="thin">
        <color rgb="FFBFBFBF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FAC09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5">
    <xf numFmtId="0" fontId="0" fillId="0" borderId="0"/>
    <xf numFmtId="0" fontId="1" fillId="0" borderId="2">
      <alignment horizontal="center" vertical="top" wrapText="1"/>
    </xf>
    <xf numFmtId="0" fontId="2" fillId="0" borderId="2">
      <alignment horizontal="right" vertical="top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49" fontId="3" fillId="0" borderId="8">
      <alignment horizontal="center" vertical="center" wrapText="1"/>
    </xf>
    <xf numFmtId="49" fontId="3" fillId="0" borderId="9">
      <alignment horizontal="center" vertical="center" wrapText="1"/>
    </xf>
    <xf numFmtId="49" fontId="4" fillId="2" borderId="10">
      <alignment horizontal="center" vertical="top" shrinkToFit="1"/>
    </xf>
    <xf numFmtId="0" fontId="4" fillId="2" borderId="11">
      <alignment horizontal="left" vertical="top" wrapText="1"/>
    </xf>
    <xf numFmtId="4" fontId="4" fillId="2" borderId="11">
      <alignment horizontal="right" vertical="top" wrapText="1" shrinkToFit="1"/>
    </xf>
    <xf numFmtId="4" fontId="4" fillId="2" borderId="12">
      <alignment horizontal="right" vertical="top" shrinkToFit="1"/>
    </xf>
    <xf numFmtId="49" fontId="3" fillId="3" borderId="13">
      <alignment horizontal="center" vertical="top" shrinkToFit="1"/>
    </xf>
    <xf numFmtId="0" fontId="3" fillId="3" borderId="14">
      <alignment horizontal="left" vertical="top" wrapText="1"/>
    </xf>
    <xf numFmtId="4" fontId="3" fillId="3" borderId="14">
      <alignment horizontal="right" vertical="top" shrinkToFit="1"/>
    </xf>
    <xf numFmtId="4" fontId="3" fillId="3" borderId="15">
      <alignment horizontal="right" vertical="top" shrinkToFit="1"/>
    </xf>
    <xf numFmtId="49" fontId="3" fillId="4" borderId="16">
      <alignment horizontal="center" vertical="top" shrinkToFit="1"/>
    </xf>
    <xf numFmtId="0" fontId="3" fillId="4" borderId="17">
      <alignment horizontal="left" vertical="top" wrapText="1"/>
    </xf>
    <xf numFmtId="4" fontId="3" fillId="4" borderId="17">
      <alignment horizontal="right" vertical="top" shrinkToFit="1"/>
    </xf>
    <xf numFmtId="4" fontId="3" fillId="4" borderId="18">
      <alignment horizontal="right" vertical="top" shrinkToFit="1"/>
    </xf>
    <xf numFmtId="49" fontId="5" fillId="0" borderId="16">
      <alignment horizontal="center" vertical="top" shrinkToFit="1"/>
    </xf>
    <xf numFmtId="0" fontId="2" fillId="0" borderId="17">
      <alignment horizontal="left" vertical="top" wrapText="1"/>
    </xf>
    <xf numFmtId="4" fontId="2" fillId="0" borderId="17">
      <alignment horizontal="right" vertical="top" shrinkToFit="1"/>
    </xf>
    <xf numFmtId="4" fontId="6" fillId="0" borderId="18">
      <alignment horizontal="right" vertical="top" shrinkToFit="1"/>
    </xf>
    <xf numFmtId="0" fontId="4" fillId="5" borderId="19"/>
    <xf numFmtId="0" fontId="4" fillId="5" borderId="20"/>
    <xf numFmtId="4" fontId="4" fillId="5" borderId="20">
      <alignment horizontal="right" shrinkToFit="1"/>
    </xf>
    <xf numFmtId="4" fontId="4" fillId="5" borderId="21">
      <alignment horizontal="right" shrinkToFit="1"/>
    </xf>
    <xf numFmtId="0" fontId="7" fillId="0" borderId="0"/>
    <xf numFmtId="0" fontId="7" fillId="0" borderId="0"/>
    <xf numFmtId="0" fontId="7" fillId="0" borderId="0"/>
    <xf numFmtId="0" fontId="2" fillId="0" borderId="2"/>
    <xf numFmtId="0" fontId="2" fillId="0" borderId="2"/>
    <xf numFmtId="0" fontId="2" fillId="0" borderId="32"/>
    <xf numFmtId="0" fontId="2" fillId="0" borderId="2">
      <alignment horizontal="left" vertical="top" wrapText="1"/>
    </xf>
    <xf numFmtId="0" fontId="11" fillId="0" borderId="2"/>
    <xf numFmtId="0" fontId="8" fillId="0" borderId="2">
      <alignment horizontal="center" wrapText="1"/>
    </xf>
    <xf numFmtId="0" fontId="10" fillId="0" borderId="2"/>
    <xf numFmtId="0" fontId="13" fillId="0" borderId="2"/>
    <xf numFmtId="0" fontId="14" fillId="0" borderId="2">
      <alignment horizontal="left"/>
    </xf>
    <xf numFmtId="0" fontId="15" fillId="0" borderId="2">
      <alignment horizontal="center" vertical="top"/>
    </xf>
    <xf numFmtId="49" fontId="14" fillId="0" borderId="2">
      <alignment horizontal="right"/>
    </xf>
    <xf numFmtId="0" fontId="16" fillId="0" borderId="2"/>
    <xf numFmtId="0" fontId="9" fillId="0" borderId="2"/>
    <xf numFmtId="49" fontId="14" fillId="0" borderId="34">
      <alignment horizontal="center" vertical="center" wrapText="1"/>
    </xf>
    <xf numFmtId="49" fontId="14" fillId="0" borderId="35">
      <alignment horizontal="center" vertical="center" wrapText="1"/>
    </xf>
    <xf numFmtId="0" fontId="14" fillId="0" borderId="36">
      <alignment horizontal="left" wrapText="1"/>
    </xf>
    <xf numFmtId="49" fontId="14" fillId="0" borderId="37">
      <alignment horizontal="center" wrapText="1"/>
    </xf>
    <xf numFmtId="49" fontId="14" fillId="0" borderId="38">
      <alignment horizontal="center"/>
    </xf>
    <xf numFmtId="4" fontId="14" fillId="0" borderId="34">
      <alignment horizontal="right"/>
    </xf>
    <xf numFmtId="0" fontId="14" fillId="0" borderId="39">
      <alignment horizontal="left" wrapText="1"/>
    </xf>
    <xf numFmtId="49" fontId="14" fillId="0" borderId="40">
      <alignment horizontal="center" wrapText="1"/>
    </xf>
    <xf numFmtId="49" fontId="14" fillId="0" borderId="41">
      <alignment horizontal="center"/>
    </xf>
    <xf numFmtId="0" fontId="9" fillId="0" borderId="41"/>
    <xf numFmtId="0" fontId="14" fillId="0" borderId="36">
      <alignment horizontal="left" wrapText="1" indent="1"/>
    </xf>
    <xf numFmtId="49" fontId="14" fillId="0" borderId="42">
      <alignment horizontal="center" wrapText="1"/>
    </xf>
    <xf numFmtId="49" fontId="14" fillId="0" borderId="43">
      <alignment horizontal="center"/>
    </xf>
    <xf numFmtId="4" fontId="14" fillId="0" borderId="43">
      <alignment horizontal="right"/>
    </xf>
    <xf numFmtId="0" fontId="14" fillId="0" borderId="39">
      <alignment horizontal="left" wrapText="1" indent="2"/>
    </xf>
    <xf numFmtId="0" fontId="14" fillId="0" borderId="44">
      <alignment horizontal="left" wrapText="1" indent="2"/>
    </xf>
    <xf numFmtId="49" fontId="14" fillId="0" borderId="42">
      <alignment horizontal="center" shrinkToFit="1"/>
    </xf>
    <xf numFmtId="49" fontId="14" fillId="0" borderId="43">
      <alignment horizontal="center" shrinkToFit="1"/>
    </xf>
    <xf numFmtId="0" fontId="20" fillId="0" borderId="2"/>
  </cellStyleXfs>
  <cellXfs count="167">
    <xf numFmtId="0" fontId="0" fillId="0" borderId="0" xfId="0"/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4" fontId="2" fillId="0" borderId="2" xfId="35" applyNumberFormat="1" applyBorder="1" applyProtection="1"/>
    <xf numFmtId="0" fontId="2" fillId="0" borderId="2" xfId="35" applyNumberFormat="1" applyBorder="1" applyProtection="1"/>
    <xf numFmtId="0" fontId="12" fillId="0" borderId="0" xfId="0" applyFont="1"/>
    <xf numFmtId="0" fontId="17" fillId="0" borderId="0" xfId="0" applyFont="1"/>
    <xf numFmtId="0" fontId="18" fillId="0" borderId="0" xfId="0" applyFont="1"/>
    <xf numFmtId="0" fontId="19" fillId="0" borderId="2" xfId="39" applyNumberFormat="1" applyFont="1" applyFill="1" applyAlignment="1" applyProtection="1"/>
    <xf numFmtId="0" fontId="19" fillId="0" borderId="0" xfId="0" applyFont="1"/>
    <xf numFmtId="0" fontId="19" fillId="0" borderId="0" xfId="0" applyFont="1" applyFill="1" applyProtection="1">
      <protection locked="0"/>
    </xf>
    <xf numFmtId="0" fontId="21" fillId="0" borderId="2" xfId="44" applyNumberFormat="1" applyFont="1" applyFill="1" applyAlignment="1" applyProtection="1">
      <alignment wrapText="1"/>
    </xf>
    <xf numFmtId="0" fontId="22" fillId="0" borderId="0" xfId="0" applyFont="1" applyFill="1" applyProtection="1">
      <protection locked="0"/>
    </xf>
    <xf numFmtId="0" fontId="20" fillId="0" borderId="0" xfId="0" applyFont="1"/>
    <xf numFmtId="4" fontId="23" fillId="0" borderId="0" xfId="0" applyNumberFormat="1" applyFont="1" applyFill="1"/>
    <xf numFmtId="0" fontId="23" fillId="0" borderId="0" xfId="0" applyFont="1" applyFill="1"/>
    <xf numFmtId="4" fontId="23" fillId="0" borderId="2" xfId="0" applyNumberFormat="1" applyFont="1" applyFill="1" applyBorder="1"/>
    <xf numFmtId="0" fontId="23" fillId="0" borderId="2" xfId="0" applyFont="1" applyFill="1" applyBorder="1"/>
    <xf numFmtId="164" fontId="23" fillId="0" borderId="2" xfId="0" applyNumberFormat="1" applyFont="1" applyFill="1" applyBorder="1"/>
    <xf numFmtId="4" fontId="26" fillId="0" borderId="2" xfId="0" applyNumberFormat="1" applyFont="1" applyFill="1" applyBorder="1" applyAlignment="1" applyProtection="1">
      <alignment horizontal="right" vertical="center" wrapText="1"/>
    </xf>
    <xf numFmtId="4" fontId="24" fillId="0" borderId="2" xfId="0" applyNumberFormat="1" applyFont="1" applyFill="1" applyBorder="1" applyAlignment="1" applyProtection="1">
      <alignment horizontal="right" vertical="center" wrapText="1"/>
    </xf>
    <xf numFmtId="0" fontId="22" fillId="0" borderId="0" xfId="0" applyFont="1" applyFill="1" applyAlignment="1">
      <alignment horizontal="left" vertical="top" wrapText="1"/>
    </xf>
    <xf numFmtId="0" fontId="22" fillId="0" borderId="0" xfId="0" applyFont="1" applyFill="1" applyAlignment="1">
      <alignment horizontal="center" vertical="top"/>
    </xf>
    <xf numFmtId="0" fontId="25" fillId="0" borderId="0" xfId="0" applyFont="1" applyFill="1" applyAlignment="1">
      <alignment horizontal="left" vertical="top" wrapText="1"/>
    </xf>
    <xf numFmtId="0" fontId="25" fillId="0" borderId="0" xfId="0" applyFont="1" applyFill="1" applyAlignment="1">
      <alignment horizontal="center" vertical="top"/>
    </xf>
    <xf numFmtId="4" fontId="26" fillId="0" borderId="2" xfId="0" applyNumberFormat="1" applyFont="1" applyFill="1" applyBorder="1" applyAlignment="1" applyProtection="1">
      <alignment horizontal="right"/>
    </xf>
    <xf numFmtId="0" fontId="20" fillId="0" borderId="0" xfId="0" applyFont="1" applyFill="1" applyAlignment="1">
      <alignment horizontal="left" vertical="top" wrapText="1"/>
    </xf>
    <xf numFmtId="0" fontId="20" fillId="0" borderId="0" xfId="0" applyFont="1" applyFill="1" applyAlignment="1">
      <alignment horizontal="center" vertical="top"/>
    </xf>
    <xf numFmtId="0" fontId="2" fillId="0" borderId="2" xfId="36" applyNumberFormat="1" applyProtection="1">
      <alignment horizontal="left" vertical="top" wrapText="1"/>
    </xf>
    <xf numFmtId="0" fontId="2" fillId="0" borderId="2" xfId="36">
      <alignment horizontal="left" vertical="top" wrapText="1"/>
    </xf>
    <xf numFmtId="0" fontId="27" fillId="0" borderId="0" xfId="0" applyFont="1" applyProtection="1">
      <protection locked="0"/>
    </xf>
    <xf numFmtId="0" fontId="27" fillId="0" borderId="0" xfId="0" applyFont="1" applyAlignment="1" applyProtection="1">
      <alignment horizontal="right"/>
      <protection locked="0"/>
    </xf>
    <xf numFmtId="0" fontId="27" fillId="0" borderId="2" xfId="0" applyFont="1" applyBorder="1" applyAlignment="1" applyProtection="1">
      <alignment horizontal="right" wrapText="1"/>
      <protection locked="0"/>
    </xf>
    <xf numFmtId="0" fontId="28" fillId="0" borderId="2" xfId="1" applyNumberFormat="1" applyFont="1" applyAlignment="1" applyProtection="1">
      <alignment horizontal="center" wrapText="1"/>
    </xf>
    <xf numFmtId="0" fontId="28" fillId="0" borderId="2" xfId="1" applyFont="1" applyAlignment="1">
      <alignment horizontal="center" wrapText="1"/>
    </xf>
    <xf numFmtId="0" fontId="29" fillId="0" borderId="22" xfId="2" applyNumberFormat="1" applyFont="1" applyBorder="1" applyAlignment="1" applyProtection="1">
      <alignment horizontal="right" wrapText="1"/>
    </xf>
    <xf numFmtId="0" fontId="29" fillId="0" borderId="22" xfId="2" applyFont="1" applyBorder="1" applyAlignment="1">
      <alignment horizontal="right" wrapText="1"/>
    </xf>
    <xf numFmtId="49" fontId="28" fillId="0" borderId="3" xfId="3" applyNumberFormat="1" applyFont="1" applyProtection="1">
      <alignment horizontal="center" vertical="center" wrapText="1"/>
    </xf>
    <xf numFmtId="49" fontId="28" fillId="0" borderId="1" xfId="4" applyNumberFormat="1" applyFont="1" applyBorder="1" applyProtection="1">
      <alignment horizontal="center" vertical="center" wrapText="1"/>
    </xf>
    <xf numFmtId="49" fontId="28" fillId="0" borderId="4" xfId="4" applyNumberFormat="1" applyFont="1" applyProtection="1">
      <alignment horizontal="center" vertical="center" wrapText="1"/>
    </xf>
    <xf numFmtId="49" fontId="28" fillId="0" borderId="4" xfId="4" applyNumberFormat="1" applyFont="1" applyProtection="1">
      <alignment horizontal="center" vertical="center" wrapText="1"/>
    </xf>
    <xf numFmtId="49" fontId="28" fillId="0" borderId="5" xfId="5" applyNumberFormat="1" applyFont="1" applyProtection="1">
      <alignment horizontal="center" vertical="center" wrapText="1"/>
    </xf>
    <xf numFmtId="49" fontId="28" fillId="0" borderId="3" xfId="3" applyFont="1">
      <alignment horizontal="center" vertical="center" wrapText="1"/>
    </xf>
    <xf numFmtId="49" fontId="28" fillId="0" borderId="17" xfId="4" applyNumberFormat="1" applyFont="1" applyBorder="1" applyProtection="1">
      <alignment horizontal="center" vertical="center" wrapText="1"/>
    </xf>
    <xf numFmtId="49" fontId="28" fillId="0" borderId="6" xfId="6" applyNumberFormat="1" applyFont="1" applyProtection="1">
      <alignment horizontal="center" vertical="center" wrapText="1"/>
    </xf>
    <xf numFmtId="49" fontId="28" fillId="0" borderId="4" xfId="4" applyFont="1">
      <alignment horizontal="center" vertical="center" wrapText="1"/>
    </xf>
    <xf numFmtId="49" fontId="28" fillId="0" borderId="5" xfId="5" applyFont="1">
      <alignment horizontal="center" vertical="center" wrapText="1"/>
    </xf>
    <xf numFmtId="49" fontId="28" fillId="0" borderId="24" xfId="7" applyNumberFormat="1" applyFont="1" applyBorder="1" applyProtection="1">
      <alignment horizontal="center" vertical="center" wrapText="1"/>
    </xf>
    <xf numFmtId="49" fontId="28" fillId="0" borderId="25" xfId="8" applyNumberFormat="1" applyFont="1" applyBorder="1" applyProtection="1">
      <alignment horizontal="center" vertical="center" wrapText="1"/>
    </xf>
    <xf numFmtId="49" fontId="28" fillId="0" borderId="26" xfId="9" applyNumberFormat="1" applyFont="1" applyBorder="1" applyProtection="1">
      <alignment horizontal="center" vertical="center" wrapText="1"/>
    </xf>
    <xf numFmtId="49" fontId="28" fillId="6" borderId="23" xfId="10" applyNumberFormat="1" applyFont="1" applyFill="1" applyBorder="1" applyProtection="1">
      <alignment horizontal="center" vertical="top" shrinkToFit="1"/>
    </xf>
    <xf numFmtId="0" fontId="28" fillId="6" borderId="23" xfId="11" quotePrefix="1" applyNumberFormat="1" applyFont="1" applyFill="1" applyBorder="1" applyProtection="1">
      <alignment horizontal="left" vertical="top" wrapText="1"/>
    </xf>
    <xf numFmtId="4" fontId="28" fillId="6" borderId="23" xfId="12" applyNumberFormat="1" applyFont="1" applyFill="1" applyBorder="1" applyProtection="1">
      <alignment horizontal="right" vertical="top" wrapText="1" shrinkToFit="1"/>
    </xf>
    <xf numFmtId="164" fontId="28" fillId="6" borderId="23" xfId="13" applyNumberFormat="1" applyFont="1" applyFill="1" applyBorder="1" applyProtection="1">
      <alignment horizontal="right" vertical="top" shrinkToFit="1"/>
    </xf>
    <xf numFmtId="49" fontId="28" fillId="7" borderId="13" xfId="14" applyNumberFormat="1" applyFont="1" applyFill="1" applyProtection="1">
      <alignment horizontal="center" vertical="top" shrinkToFit="1"/>
    </xf>
    <xf numFmtId="0" fontId="28" fillId="7" borderId="14" xfId="15" quotePrefix="1" applyNumberFormat="1" applyFont="1" applyFill="1" applyProtection="1">
      <alignment horizontal="left" vertical="top" wrapText="1"/>
    </xf>
    <xf numFmtId="4" fontId="28" fillId="7" borderId="14" xfId="16" applyNumberFormat="1" applyFont="1" applyFill="1" applyProtection="1">
      <alignment horizontal="right" vertical="top" shrinkToFit="1"/>
    </xf>
    <xf numFmtId="164" fontId="28" fillId="7" borderId="15" xfId="17" applyNumberFormat="1" applyFont="1" applyFill="1" applyProtection="1">
      <alignment horizontal="right" vertical="top" shrinkToFit="1"/>
    </xf>
    <xf numFmtId="49" fontId="28" fillId="8" borderId="16" xfId="18" applyNumberFormat="1" applyFont="1" applyFill="1" applyProtection="1">
      <alignment horizontal="center" vertical="top" shrinkToFit="1"/>
    </xf>
    <xf numFmtId="0" fontId="28" fillId="8" borderId="17" xfId="19" quotePrefix="1" applyNumberFormat="1" applyFont="1" applyFill="1" applyProtection="1">
      <alignment horizontal="left" vertical="top" wrapText="1"/>
    </xf>
    <xf numFmtId="4" fontId="28" fillId="8" borderId="17" xfId="20" applyNumberFormat="1" applyFont="1" applyFill="1" applyProtection="1">
      <alignment horizontal="right" vertical="top" shrinkToFit="1"/>
    </xf>
    <xf numFmtId="164" fontId="28" fillId="8" borderId="18" xfId="21" applyNumberFormat="1" applyFont="1" applyFill="1" applyProtection="1">
      <alignment horizontal="right" vertical="top" shrinkToFit="1"/>
    </xf>
    <xf numFmtId="164" fontId="28" fillId="7" borderId="18" xfId="21" applyNumberFormat="1" applyFont="1" applyFill="1" applyProtection="1">
      <alignment horizontal="right" vertical="top" shrinkToFit="1"/>
    </xf>
    <xf numFmtId="49" fontId="28" fillId="8" borderId="27" xfId="18" applyNumberFormat="1" applyFont="1" applyFill="1" applyBorder="1" applyProtection="1">
      <alignment horizontal="center" vertical="top" shrinkToFit="1"/>
    </xf>
    <xf numFmtId="0" fontId="28" fillId="8" borderId="28" xfId="19" quotePrefix="1" applyNumberFormat="1" applyFont="1" applyFill="1" applyBorder="1" applyProtection="1">
      <alignment horizontal="left" vertical="top" wrapText="1"/>
    </xf>
    <xf numFmtId="4" fontId="28" fillId="8" borderId="28" xfId="20" applyNumberFormat="1" applyFont="1" applyFill="1" applyBorder="1" applyProtection="1">
      <alignment horizontal="right" vertical="top" shrinkToFit="1"/>
    </xf>
    <xf numFmtId="164" fontId="28" fillId="8" borderId="29" xfId="21" applyNumberFormat="1" applyFont="1" applyFill="1" applyBorder="1" applyProtection="1">
      <alignment horizontal="right" vertical="top" shrinkToFit="1"/>
    </xf>
    <xf numFmtId="0" fontId="28" fillId="5" borderId="30" xfId="26" applyNumberFormat="1" applyFont="1" applyBorder="1" applyProtection="1"/>
    <xf numFmtId="0" fontId="28" fillId="5" borderId="31" xfId="27" applyNumberFormat="1" applyFont="1" applyBorder="1" applyProtection="1"/>
    <xf numFmtId="4" fontId="28" fillId="5" borderId="23" xfId="28" applyNumberFormat="1" applyFont="1" applyBorder="1" applyProtection="1">
      <alignment horizontal="right" shrinkToFit="1"/>
    </xf>
    <xf numFmtId="164" fontId="28" fillId="5" borderId="23" xfId="29" applyNumberFormat="1" applyFont="1" applyBorder="1" applyProtection="1">
      <alignment horizontal="right" shrinkToFit="1"/>
    </xf>
    <xf numFmtId="0" fontId="27" fillId="0" borderId="2" xfId="0" applyFont="1" applyBorder="1" applyAlignment="1" applyProtection="1">
      <alignment horizontal="right"/>
      <protection locked="0"/>
    </xf>
    <xf numFmtId="0" fontId="0" fillId="0" borderId="2" xfId="0" applyBorder="1" applyAlignment="1">
      <alignment wrapText="1"/>
    </xf>
    <xf numFmtId="4" fontId="28" fillId="6" borderId="23" xfId="12" applyNumberFormat="1" applyFont="1" applyFill="1" applyBorder="1" applyAlignment="1" applyProtection="1">
      <alignment horizontal="right" vertical="top" wrapText="1" shrinkToFit="1"/>
    </xf>
    <xf numFmtId="49" fontId="29" fillId="8" borderId="16" xfId="18" applyNumberFormat="1" applyFont="1" applyFill="1" applyProtection="1">
      <alignment horizontal="center" vertical="top" shrinkToFit="1"/>
    </xf>
    <xf numFmtId="0" fontId="29" fillId="8" borderId="17" xfId="19" quotePrefix="1" applyNumberFormat="1" applyFont="1" applyFill="1" applyProtection="1">
      <alignment horizontal="left" vertical="top" wrapText="1"/>
    </xf>
    <xf numFmtId="4" fontId="29" fillId="8" borderId="17" xfId="20" applyNumberFormat="1" applyFont="1" applyFill="1" applyProtection="1">
      <alignment horizontal="right" vertical="top" shrinkToFit="1"/>
    </xf>
    <xf numFmtId="164" fontId="29" fillId="8" borderId="18" xfId="21" applyNumberFormat="1" applyFont="1" applyFill="1" applyProtection="1">
      <alignment horizontal="right" vertical="top" shrinkToFit="1"/>
    </xf>
    <xf numFmtId="4" fontId="29" fillId="0" borderId="17" xfId="20" applyNumberFormat="1" applyFont="1" applyFill="1" applyProtection="1">
      <alignment horizontal="right" vertical="top" shrinkToFit="1"/>
    </xf>
    <xf numFmtId="164" fontId="29" fillId="0" borderId="15" xfId="17" applyNumberFormat="1" applyFont="1" applyFill="1" applyProtection="1">
      <alignment horizontal="right" vertical="top" shrinkToFit="1"/>
    </xf>
    <xf numFmtId="49" fontId="29" fillId="7" borderId="13" xfId="14" applyNumberFormat="1" applyFont="1" applyFill="1" applyProtection="1">
      <alignment horizontal="center" vertical="top" shrinkToFit="1"/>
    </xf>
    <xf numFmtId="0" fontId="29" fillId="7" borderId="14" xfId="15" quotePrefix="1" applyNumberFormat="1" applyFont="1" applyFill="1" applyProtection="1">
      <alignment horizontal="left" vertical="top" wrapText="1"/>
    </xf>
    <xf numFmtId="4" fontId="29" fillId="7" borderId="14" xfId="16" applyNumberFormat="1" applyFont="1" applyFill="1" applyProtection="1">
      <alignment horizontal="right" vertical="top" shrinkToFit="1"/>
    </xf>
    <xf numFmtId="164" fontId="29" fillId="7" borderId="15" xfId="17" applyNumberFormat="1" applyFont="1" applyFill="1" applyProtection="1">
      <alignment horizontal="right" vertical="top" shrinkToFit="1"/>
    </xf>
    <xf numFmtId="0" fontId="27" fillId="0" borderId="2" xfId="0" applyFont="1" applyBorder="1" applyAlignment="1">
      <alignment wrapText="1"/>
    </xf>
    <xf numFmtId="0" fontId="29" fillId="0" borderId="45" xfId="2" applyNumberFormat="1" applyFont="1" applyBorder="1" applyProtection="1">
      <alignment horizontal="right" vertical="top" wrapText="1"/>
    </xf>
    <xf numFmtId="49" fontId="28" fillId="0" borderId="23" xfId="3" applyNumberFormat="1" applyFont="1" applyBorder="1" applyProtection="1">
      <alignment horizontal="center" vertical="center" wrapText="1"/>
    </xf>
    <xf numFmtId="49" fontId="28" fillId="0" borderId="23" xfId="4" applyNumberFormat="1" applyFont="1" applyBorder="1" applyProtection="1">
      <alignment horizontal="center" vertical="center" wrapText="1"/>
    </xf>
    <xf numFmtId="49" fontId="28" fillId="0" borderId="23" xfId="4" applyNumberFormat="1" applyFont="1" applyBorder="1" applyProtection="1">
      <alignment horizontal="center" vertical="center" wrapText="1"/>
    </xf>
    <xf numFmtId="49" fontId="28" fillId="0" borderId="23" xfId="5" applyNumberFormat="1" applyFont="1" applyBorder="1" applyProtection="1">
      <alignment horizontal="center" vertical="center" wrapText="1"/>
    </xf>
    <xf numFmtId="49" fontId="28" fillId="0" borderId="23" xfId="3" applyFont="1" applyBorder="1">
      <alignment horizontal="center" vertical="center" wrapText="1"/>
    </xf>
    <xf numFmtId="49" fontId="28" fillId="0" borderId="23" xfId="6" applyNumberFormat="1" applyFont="1" applyBorder="1" applyProtection="1">
      <alignment horizontal="center" vertical="center" wrapText="1"/>
    </xf>
    <xf numFmtId="49" fontId="28" fillId="0" borderId="23" xfId="5" applyFont="1" applyBorder="1">
      <alignment horizontal="center" vertical="center" wrapText="1"/>
    </xf>
    <xf numFmtId="49" fontId="28" fillId="0" borderId="23" xfId="7" applyNumberFormat="1" applyFont="1" applyBorder="1" applyProtection="1">
      <alignment horizontal="center" vertical="center" wrapText="1"/>
    </xf>
    <xf numFmtId="49" fontId="28" fillId="0" borderId="23" xfId="8" applyNumberFormat="1" applyFont="1" applyBorder="1" applyProtection="1">
      <alignment horizontal="center" vertical="center" wrapText="1"/>
    </xf>
    <xf numFmtId="49" fontId="28" fillId="0" borderId="23" xfId="9" applyNumberFormat="1" applyFont="1" applyBorder="1" applyProtection="1">
      <alignment horizontal="center" vertical="center" wrapText="1"/>
    </xf>
    <xf numFmtId="49" fontId="29" fillId="8" borderId="23" xfId="10" applyNumberFormat="1" applyFont="1" applyFill="1" applyBorder="1" applyProtection="1">
      <alignment horizontal="center" vertical="top" shrinkToFit="1"/>
    </xf>
    <xf numFmtId="0" fontId="29" fillId="8" borderId="23" xfId="11" quotePrefix="1" applyNumberFormat="1" applyFont="1" applyFill="1" applyBorder="1" applyProtection="1">
      <alignment horizontal="left" vertical="top" wrapText="1"/>
    </xf>
    <xf numFmtId="4" fontId="29" fillId="8" borderId="23" xfId="12" applyNumberFormat="1" applyFont="1" applyFill="1" applyBorder="1" applyAlignment="1" applyProtection="1">
      <alignment horizontal="right" vertical="top" shrinkToFit="1"/>
    </xf>
    <xf numFmtId="165" fontId="29" fillId="8" borderId="23" xfId="13" applyNumberFormat="1" applyFont="1" applyFill="1" applyBorder="1" applyProtection="1">
      <alignment horizontal="right" vertical="top" shrinkToFit="1"/>
    </xf>
    <xf numFmtId="165" fontId="28" fillId="5" borderId="23" xfId="29" applyNumberFormat="1" applyFont="1" applyBorder="1" applyProtection="1">
      <alignment horizontal="right" shrinkToFit="1"/>
    </xf>
    <xf numFmtId="0" fontId="30" fillId="0" borderId="2" xfId="37" applyNumberFormat="1" applyFont="1" applyFill="1" applyProtection="1"/>
    <xf numFmtId="0" fontId="30" fillId="0" borderId="2" xfId="40" applyNumberFormat="1" applyFont="1" applyFill="1" applyProtection="1"/>
    <xf numFmtId="0" fontId="27" fillId="0" borderId="2" xfId="41" applyNumberFormat="1" applyFont="1" applyFill="1" applyProtection="1">
      <alignment horizontal="left"/>
    </xf>
    <xf numFmtId="0" fontId="27" fillId="0" borderId="2" xfId="42" applyNumberFormat="1" applyFont="1" applyFill="1" applyProtection="1">
      <alignment horizontal="center" vertical="top"/>
    </xf>
    <xf numFmtId="49" fontId="27" fillId="0" borderId="2" xfId="43" applyFont="1" applyFill="1" applyProtection="1">
      <alignment horizontal="right"/>
    </xf>
    <xf numFmtId="0" fontId="27" fillId="0" borderId="0" xfId="0" applyFont="1" applyFill="1" applyProtection="1">
      <protection locked="0"/>
    </xf>
    <xf numFmtId="0" fontId="27" fillId="0" borderId="33" xfId="0" applyFont="1" applyBorder="1" applyAlignment="1" applyProtection="1">
      <alignment horizontal="right"/>
    </xf>
    <xf numFmtId="0" fontId="30" fillId="0" borderId="2" xfId="44" applyNumberFormat="1" applyFont="1" applyFill="1" applyAlignment="1" applyProtection="1">
      <alignment horizontal="center" wrapText="1"/>
    </xf>
    <xf numFmtId="0" fontId="30" fillId="0" borderId="2" xfId="45" applyNumberFormat="1" applyFont="1" applyFill="1" applyAlignment="1" applyProtection="1">
      <alignment horizontal="center"/>
    </xf>
    <xf numFmtId="49" fontId="28" fillId="0" borderId="34" xfId="46" applyFont="1" applyBorder="1" applyProtection="1">
      <alignment horizontal="center" vertical="center" wrapText="1"/>
    </xf>
    <xf numFmtId="49" fontId="28" fillId="0" borderId="34" xfId="46" applyFont="1" applyFill="1" applyBorder="1" applyProtection="1">
      <alignment horizontal="center" vertical="center" wrapText="1"/>
      <protection locked="0"/>
    </xf>
    <xf numFmtId="49" fontId="29" fillId="0" borderId="34" xfId="46" applyFont="1" applyBorder="1" applyProtection="1">
      <alignment horizontal="center" vertical="center" wrapText="1"/>
    </xf>
    <xf numFmtId="49" fontId="29" fillId="0" borderId="34" xfId="47" applyFont="1" applyFill="1" applyBorder="1" applyProtection="1">
      <alignment horizontal="center" vertical="center" wrapText="1"/>
    </xf>
    <xf numFmtId="0" fontId="29" fillId="0" borderId="34" xfId="48" applyNumberFormat="1" applyFont="1" applyBorder="1" applyProtection="1">
      <alignment horizontal="left" wrapText="1"/>
    </xf>
    <xf numFmtId="49" fontId="29" fillId="0" borderId="34" xfId="49" applyFont="1" applyBorder="1" applyProtection="1">
      <alignment horizontal="center" wrapText="1"/>
    </xf>
    <xf numFmtId="49" fontId="29" fillId="0" borderId="34" xfId="50" applyFont="1" applyBorder="1" applyProtection="1">
      <alignment horizontal="center"/>
    </xf>
    <xf numFmtId="4" fontId="29" fillId="0" borderId="34" xfId="51" applyFont="1" applyFill="1" applyBorder="1" applyProtection="1">
      <alignment horizontal="right"/>
    </xf>
    <xf numFmtId="0" fontId="29" fillId="0" borderId="34" xfId="52" applyNumberFormat="1" applyFont="1" applyBorder="1" applyProtection="1">
      <alignment horizontal="left" wrapText="1"/>
    </xf>
    <xf numFmtId="49" fontId="29" fillId="0" borderId="34" xfId="53" applyFont="1" applyBorder="1" applyProtection="1">
      <alignment horizontal="center" wrapText="1"/>
    </xf>
    <xf numFmtId="49" fontId="29" fillId="0" borderId="34" xfId="54" applyFont="1" applyBorder="1" applyProtection="1">
      <alignment horizontal="center"/>
    </xf>
    <xf numFmtId="49" fontId="29" fillId="0" borderId="34" xfId="54" applyFont="1" applyFill="1" applyBorder="1" applyProtection="1">
      <alignment horizontal="center"/>
    </xf>
    <xf numFmtId="0" fontId="29" fillId="0" borderId="34" xfId="55" applyNumberFormat="1" applyFont="1" applyFill="1" applyBorder="1" applyProtection="1"/>
    <xf numFmtId="0" fontId="29" fillId="0" borderId="34" xfId="56" applyNumberFormat="1" applyFont="1" applyBorder="1" applyProtection="1">
      <alignment horizontal="left" wrapText="1" indent="1"/>
    </xf>
    <xf numFmtId="49" fontId="29" fillId="0" borderId="34" xfId="57" applyFont="1" applyBorder="1" applyProtection="1">
      <alignment horizontal="center" wrapText="1"/>
    </xf>
    <xf numFmtId="49" fontId="29" fillId="0" borderId="34" xfId="58" applyFont="1" applyBorder="1" applyProtection="1">
      <alignment horizontal="center"/>
    </xf>
    <xf numFmtId="4" fontId="29" fillId="0" borderId="34" xfId="59" applyFont="1" applyFill="1" applyBorder="1" applyProtection="1">
      <alignment horizontal="right"/>
    </xf>
    <xf numFmtId="0" fontId="29" fillId="0" borderId="34" xfId="60" applyNumberFormat="1" applyFont="1" applyBorder="1" applyProtection="1">
      <alignment horizontal="left" wrapText="1" indent="2"/>
    </xf>
    <xf numFmtId="0" fontId="29" fillId="0" borderId="34" xfId="61" applyNumberFormat="1" applyFont="1" applyBorder="1" applyProtection="1">
      <alignment horizontal="left" wrapText="1" indent="2"/>
    </xf>
    <xf numFmtId="49" fontId="29" fillId="0" borderId="34" xfId="62" applyFont="1" applyBorder="1" applyProtection="1">
      <alignment horizontal="center" shrinkToFit="1"/>
    </xf>
    <xf numFmtId="49" fontId="29" fillId="0" borderId="34" xfId="63" applyFont="1" applyBorder="1" applyProtection="1">
      <alignment horizontal="center" shrinkToFit="1"/>
    </xf>
    <xf numFmtId="0" fontId="30" fillId="0" borderId="2" xfId="38" applyFont="1" applyFill="1" applyAlignment="1" applyProtection="1">
      <alignment wrapText="1"/>
      <protection locked="0"/>
    </xf>
    <xf numFmtId="0" fontId="27" fillId="0" borderId="2" xfId="39" applyNumberFormat="1" applyFont="1" applyFill="1" applyAlignment="1" applyProtection="1"/>
    <xf numFmtId="0" fontId="27" fillId="0" borderId="2" xfId="39" applyNumberFormat="1" applyFont="1" applyFill="1" applyAlignment="1" applyProtection="1">
      <alignment horizontal="right"/>
    </xf>
    <xf numFmtId="0" fontId="27" fillId="0" borderId="2" xfId="39" applyNumberFormat="1" applyFont="1" applyFill="1" applyAlignment="1" applyProtection="1">
      <alignment horizontal="right" wrapText="1"/>
    </xf>
    <xf numFmtId="0" fontId="30" fillId="0" borderId="0" xfId="0" applyFont="1" applyFill="1" applyAlignment="1" applyProtection="1">
      <alignment horizontal="center" wrapText="1"/>
      <protection locked="0"/>
    </xf>
    <xf numFmtId="0" fontId="27" fillId="0" borderId="45" xfId="0" applyFont="1" applyFill="1" applyBorder="1" applyAlignment="1">
      <alignment horizontal="right" vertical="center" wrapText="1"/>
    </xf>
    <xf numFmtId="0" fontId="27" fillId="0" borderId="45" xfId="0" applyFont="1" applyFill="1" applyBorder="1" applyAlignment="1">
      <alignment horizontal="right" vertical="center"/>
    </xf>
    <xf numFmtId="0" fontId="30" fillId="0" borderId="23" xfId="0" applyFont="1" applyFill="1" applyBorder="1" applyAlignment="1" applyProtection="1">
      <alignment horizontal="center" vertical="center" wrapText="1"/>
      <protection locked="0"/>
    </xf>
    <xf numFmtId="164" fontId="30" fillId="7" borderId="23" xfId="0" applyNumberFormat="1" applyFont="1" applyFill="1" applyBorder="1" applyAlignment="1" applyProtection="1">
      <alignment horizontal="left" vertical="center" wrapText="1"/>
      <protection locked="0"/>
    </xf>
    <xf numFmtId="164" fontId="30" fillId="7" borderId="23" xfId="0" applyNumberFormat="1" applyFont="1" applyFill="1" applyBorder="1" applyAlignment="1" applyProtection="1">
      <alignment vertical="center" wrapText="1"/>
      <protection locked="0"/>
    </xf>
    <xf numFmtId="164" fontId="27" fillId="0" borderId="46" xfId="0" applyNumberFormat="1" applyFont="1" applyFill="1" applyBorder="1" applyAlignment="1" applyProtection="1">
      <alignment horizontal="left" vertical="center" wrapText="1"/>
      <protection locked="0"/>
    </xf>
    <xf numFmtId="164" fontId="27" fillId="0" borderId="46" xfId="0" applyNumberFormat="1" applyFont="1" applyFill="1" applyBorder="1" applyAlignment="1" applyProtection="1">
      <alignment vertical="center" wrapText="1"/>
      <protection locked="0"/>
    </xf>
    <xf numFmtId="164" fontId="27" fillId="0" borderId="46" xfId="0" applyNumberFormat="1" applyFont="1" applyFill="1" applyBorder="1" applyAlignment="1" applyProtection="1">
      <alignment vertical="center"/>
      <protection locked="0"/>
    </xf>
    <xf numFmtId="164" fontId="27" fillId="0" borderId="47" xfId="0" applyNumberFormat="1" applyFont="1" applyFill="1" applyBorder="1" applyAlignment="1" applyProtection="1">
      <alignment horizontal="left" vertical="center" wrapText="1"/>
      <protection locked="0"/>
    </xf>
    <xf numFmtId="164" fontId="27" fillId="0" borderId="47" xfId="0" applyNumberFormat="1" applyFont="1" applyFill="1" applyBorder="1" applyAlignment="1" applyProtection="1">
      <alignment vertical="center" wrapText="1"/>
      <protection locked="0"/>
    </xf>
    <xf numFmtId="164" fontId="27" fillId="0" borderId="23" xfId="0" applyNumberFormat="1" applyFont="1" applyFill="1" applyBorder="1" applyAlignment="1" applyProtection="1">
      <alignment horizontal="left" vertical="center" wrapText="1"/>
      <protection locked="0"/>
    </xf>
    <xf numFmtId="164" fontId="27" fillId="0" borderId="23" xfId="0" applyNumberFormat="1" applyFont="1" applyFill="1" applyBorder="1" applyAlignment="1" applyProtection="1">
      <alignment vertical="center" wrapText="1"/>
      <protection locked="0"/>
    </xf>
    <xf numFmtId="164" fontId="27" fillId="0" borderId="23" xfId="0" quotePrefix="1" applyNumberFormat="1" applyFont="1" applyFill="1" applyBorder="1" applyAlignment="1" applyProtection="1">
      <alignment horizontal="left" vertical="center" wrapText="1"/>
      <protection locked="0"/>
    </xf>
    <xf numFmtId="0" fontId="27" fillId="0" borderId="23" xfId="0" applyFont="1" applyFill="1" applyBorder="1"/>
    <xf numFmtId="164" fontId="27" fillId="0" borderId="23" xfId="0" applyNumberFormat="1" applyFont="1" applyFill="1" applyBorder="1" applyAlignment="1">
      <alignment vertical="center"/>
    </xf>
    <xf numFmtId="0" fontId="27" fillId="0" borderId="23" xfId="64" applyNumberFormat="1" applyFont="1" applyFill="1" applyBorder="1" applyAlignment="1" applyProtection="1">
      <alignment horizontal="left" wrapText="1"/>
      <protection hidden="1"/>
    </xf>
    <xf numFmtId="164" fontId="27" fillId="0" borderId="23" xfId="64" applyNumberFormat="1" applyFont="1" applyFill="1" applyBorder="1" applyAlignment="1" applyProtection="1">
      <alignment vertical="center" wrapText="1"/>
      <protection hidden="1"/>
    </xf>
    <xf numFmtId="0" fontId="27" fillId="0" borderId="23" xfId="0" applyFont="1" applyFill="1" applyBorder="1" applyAlignment="1">
      <alignment vertical="top" wrapText="1"/>
    </xf>
    <xf numFmtId="0" fontId="30" fillId="7" borderId="23" xfId="0" applyFont="1" applyFill="1" applyBorder="1" applyAlignment="1">
      <alignment wrapText="1"/>
    </xf>
    <xf numFmtId="164" fontId="30" fillId="7" borderId="23" xfId="0" applyNumberFormat="1" applyFont="1" applyFill="1" applyBorder="1" applyAlignment="1">
      <alignment vertical="center"/>
    </xf>
    <xf numFmtId="0" fontId="30" fillId="0" borderId="23" xfId="0" applyNumberFormat="1" applyFont="1" applyFill="1" applyBorder="1" applyAlignment="1" applyProtection="1">
      <alignment horizontal="left" vertical="top" wrapText="1"/>
    </xf>
    <xf numFmtId="164" fontId="30" fillId="0" borderId="23" xfId="0" applyNumberFormat="1" applyFont="1" applyFill="1" applyBorder="1" applyAlignment="1" applyProtection="1">
      <alignment vertical="center"/>
    </xf>
    <xf numFmtId="0" fontId="30" fillId="0" borderId="23" xfId="0" applyFont="1" applyFill="1" applyBorder="1" applyAlignment="1">
      <alignment vertical="top" wrapText="1"/>
    </xf>
    <xf numFmtId="0" fontId="27" fillId="0" borderId="0" xfId="0" applyFont="1" applyFill="1" applyAlignment="1">
      <alignment horizontal="left" vertical="top" wrapText="1"/>
    </xf>
    <xf numFmtId="0" fontId="27" fillId="0" borderId="0" xfId="0" applyFont="1" applyFill="1" applyAlignment="1">
      <alignment horizontal="center" vertical="top"/>
    </xf>
    <xf numFmtId="0" fontId="30" fillId="7" borderId="30" xfId="0" applyFont="1" applyFill="1" applyBorder="1" applyAlignment="1">
      <alignment horizontal="left" vertical="top" wrapText="1"/>
    </xf>
    <xf numFmtId="0" fontId="30" fillId="7" borderId="31" xfId="0" applyFont="1" applyFill="1" applyBorder="1" applyAlignment="1">
      <alignment horizontal="left" vertical="top" wrapText="1"/>
    </xf>
    <xf numFmtId="0" fontId="27" fillId="0" borderId="23" xfId="0" applyFont="1" applyFill="1" applyBorder="1" applyAlignment="1">
      <alignment horizontal="left" vertical="top" wrapText="1"/>
    </xf>
    <xf numFmtId="0" fontId="27" fillId="7" borderId="23" xfId="0" applyFont="1" applyFill="1" applyBorder="1" applyAlignment="1">
      <alignment horizontal="right" vertical="top" wrapText="1"/>
    </xf>
    <xf numFmtId="164" fontId="27" fillId="0" borderId="0" xfId="0" applyNumberFormat="1" applyFont="1" applyFill="1" applyAlignment="1">
      <alignment horizontal="center" vertical="top"/>
    </xf>
    <xf numFmtId="3" fontId="27" fillId="7" borderId="23" xfId="0" applyNumberFormat="1" applyFont="1" applyFill="1" applyBorder="1" applyAlignment="1">
      <alignment horizontal="right" vertical="top" wrapText="1"/>
    </xf>
  </cellXfs>
  <cellStyles count="65">
    <cellStyle name="br" xfId="32"/>
    <cellStyle name="col" xfId="31"/>
    <cellStyle name="ex58" xfId="28"/>
    <cellStyle name="ex59" xfId="29"/>
    <cellStyle name="ex60" xfId="10"/>
    <cellStyle name="ex61" xfId="11"/>
    <cellStyle name="ex62" xfId="12"/>
    <cellStyle name="ex63" xfId="13"/>
    <cellStyle name="ex64" xfId="14"/>
    <cellStyle name="ex65" xfId="15"/>
    <cellStyle name="ex66" xfId="16"/>
    <cellStyle name="ex67" xfId="17"/>
    <cellStyle name="ex68" xfId="18"/>
    <cellStyle name="ex69" xfId="19"/>
    <cellStyle name="ex70" xfId="20"/>
    <cellStyle name="ex71" xfId="21"/>
    <cellStyle name="ex72" xfId="22"/>
    <cellStyle name="ex73" xfId="23"/>
    <cellStyle name="ex74" xfId="24"/>
    <cellStyle name="ex75" xfId="25"/>
    <cellStyle name="st57" xfId="2"/>
    <cellStyle name="style0" xfId="33"/>
    <cellStyle name="td" xfId="34"/>
    <cellStyle name="tr" xfId="30"/>
    <cellStyle name="xl_bot_header" xfId="8"/>
    <cellStyle name="xl_bot_left_header" xfId="7"/>
    <cellStyle name="xl_bot_right_header" xfId="9"/>
    <cellStyle name="xl_center_header" xfId="6"/>
    <cellStyle name="xl_footer" xfId="36"/>
    <cellStyle name="xl_header" xfId="1"/>
    <cellStyle name="xl_top_header" xfId="4"/>
    <cellStyle name="xl_top_left_header" xfId="3"/>
    <cellStyle name="xl_top_right_header" xfId="5"/>
    <cellStyle name="xl_total_bot" xfId="35"/>
    <cellStyle name="xl_total_center" xfId="27"/>
    <cellStyle name="xl_total_left" xfId="26"/>
    <cellStyle name="xl108" xfId="52"/>
    <cellStyle name="xl109" xfId="56"/>
    <cellStyle name="xl110" xfId="60"/>
    <cellStyle name="xl111" xfId="61"/>
    <cellStyle name="xl114" xfId="57"/>
    <cellStyle name="xl115" xfId="62"/>
    <cellStyle name="xl117" xfId="63"/>
    <cellStyle name="xl122" xfId="55"/>
    <cellStyle name="xl22" xfId="37"/>
    <cellStyle name="xl23" xfId="40"/>
    <cellStyle name="xl24" xfId="41"/>
    <cellStyle name="xl26" xfId="44"/>
    <cellStyle name="xl27" xfId="45"/>
    <cellStyle name="xl28" xfId="46"/>
    <cellStyle name="xl33" xfId="42"/>
    <cellStyle name="xl35" xfId="49"/>
    <cellStyle name="xl36" xfId="53"/>
    <cellStyle name="xl42" xfId="50"/>
    <cellStyle name="xl43" xfId="54"/>
    <cellStyle name="xl45" xfId="47"/>
    <cellStyle name="xl46" xfId="51"/>
    <cellStyle name="xl49" xfId="38"/>
    <cellStyle name="xl66" xfId="39"/>
    <cellStyle name="xl78" xfId="43"/>
    <cellStyle name="xl81" xfId="48"/>
    <cellStyle name="xl94" xfId="58"/>
    <cellStyle name="xl96" xfId="59"/>
    <cellStyle name="Обычный" xfId="0" builtinId="0"/>
    <cellStyle name="Обычный_Tmp4" xfId="64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03317G_201601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ы"/>
      <sheetName val="Расходы"/>
      <sheetName val="Источники"/>
      <sheetName val="КонсТабл"/>
    </sheetNames>
    <sheetDataSet>
      <sheetData sheetId="0">
        <row r="137">
          <cell r="E137">
            <v>77947231.269999996</v>
          </cell>
          <cell r="J137">
            <v>38238172.780000001</v>
          </cell>
        </row>
        <row r="138">
          <cell r="E138">
            <v>77947231.269999996</v>
          </cell>
          <cell r="J138">
            <v>38238172.780000001</v>
          </cell>
        </row>
        <row r="139">
          <cell r="E139">
            <v>55281175.280000001</v>
          </cell>
          <cell r="J139">
            <v>30116200</v>
          </cell>
        </row>
        <row r="163">
          <cell r="E163">
            <v>175510</v>
          </cell>
          <cell r="J163">
            <v>175510</v>
          </cell>
        </row>
        <row r="186">
          <cell r="E186">
            <v>22490545.989999998</v>
          </cell>
          <cell r="J186">
            <v>7946462.7800000003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view="pageBreakPreview" zoomScaleNormal="100" zoomScaleSheetLayoutView="100" workbookViewId="0">
      <selection activeCell="A45" sqref="A45:E45"/>
    </sheetView>
  </sheetViews>
  <sheetFormatPr defaultRowHeight="15" x14ac:dyDescent="0.25"/>
  <cols>
    <col min="1" max="1" width="21.7109375" style="1" customWidth="1"/>
    <col min="2" max="2" width="44" style="1" customWidth="1"/>
    <col min="3" max="3" width="20.7109375" style="1" customWidth="1"/>
    <col min="4" max="4" width="19.42578125" style="1" customWidth="1"/>
    <col min="5" max="5" width="16.28515625" style="1" customWidth="1"/>
    <col min="6" max="6" width="13.5703125" style="1" bestFit="1" customWidth="1"/>
    <col min="7" max="7" width="17.28515625" style="1" customWidth="1"/>
    <col min="8" max="16384" width="9.140625" style="1"/>
  </cols>
  <sheetData>
    <row r="1" spans="1:5" ht="18.75" x14ac:dyDescent="0.3">
      <c r="A1" s="30"/>
      <c r="B1" s="30"/>
      <c r="C1" s="30"/>
      <c r="D1" s="31" t="s">
        <v>564</v>
      </c>
      <c r="E1" s="31"/>
    </row>
    <row r="2" spans="1:5" ht="18.75" x14ac:dyDescent="0.3">
      <c r="A2" s="30"/>
      <c r="B2" s="30"/>
      <c r="C2" s="32" t="s">
        <v>599</v>
      </c>
      <c r="D2" s="72"/>
      <c r="E2" s="72"/>
    </row>
    <row r="3" spans="1:5" ht="18.75" x14ac:dyDescent="0.3">
      <c r="A3" s="30"/>
      <c r="B3" s="30"/>
      <c r="C3" s="30"/>
      <c r="D3" s="31" t="s">
        <v>543</v>
      </c>
      <c r="E3" s="31"/>
    </row>
    <row r="4" spans="1:5" ht="18" customHeight="1" x14ac:dyDescent="0.3">
      <c r="A4" s="32" t="s">
        <v>601</v>
      </c>
      <c r="B4" s="32"/>
      <c r="C4" s="32"/>
      <c r="D4" s="32"/>
      <c r="E4" s="32"/>
    </row>
    <row r="5" spans="1:5" ht="31.5" customHeight="1" x14ac:dyDescent="0.3">
      <c r="A5" s="33" t="s">
        <v>95</v>
      </c>
      <c r="B5" s="33"/>
      <c r="C5" s="33"/>
      <c r="D5" s="33"/>
      <c r="E5" s="33"/>
    </row>
    <row r="6" spans="1:5" ht="20.25" customHeight="1" x14ac:dyDescent="0.3">
      <c r="A6" s="33" t="s">
        <v>600</v>
      </c>
      <c r="B6" s="34"/>
      <c r="C6" s="34"/>
      <c r="D6" s="34"/>
      <c r="E6" s="34"/>
    </row>
    <row r="7" spans="1:5" ht="18.75" x14ac:dyDescent="0.3">
      <c r="A7" s="35" t="s">
        <v>0</v>
      </c>
      <c r="B7" s="36"/>
      <c r="C7" s="36"/>
      <c r="D7" s="36"/>
      <c r="E7" s="36"/>
    </row>
    <row r="8" spans="1:5" ht="37.5" x14ac:dyDescent="0.25">
      <c r="A8" s="37" t="s">
        <v>80</v>
      </c>
      <c r="B8" s="38" t="s">
        <v>81</v>
      </c>
      <c r="C8" s="39" t="s">
        <v>82</v>
      </c>
      <c r="D8" s="40" t="s">
        <v>83</v>
      </c>
      <c r="E8" s="41" t="s">
        <v>79</v>
      </c>
    </row>
    <row r="9" spans="1:5" ht="18.75" x14ac:dyDescent="0.25">
      <c r="A9" s="42"/>
      <c r="B9" s="43"/>
      <c r="C9" s="44" t="s">
        <v>84</v>
      </c>
      <c r="D9" s="45"/>
      <c r="E9" s="46"/>
    </row>
    <row r="10" spans="1:5" ht="18.75" x14ac:dyDescent="0.25">
      <c r="A10" s="47" t="s">
        <v>1</v>
      </c>
      <c r="B10" s="48" t="s">
        <v>2</v>
      </c>
      <c r="C10" s="48" t="s">
        <v>3</v>
      </c>
      <c r="D10" s="48" t="s">
        <v>4</v>
      </c>
      <c r="E10" s="49" t="s">
        <v>5</v>
      </c>
    </row>
    <row r="11" spans="1:5" ht="37.5" x14ac:dyDescent="0.25">
      <c r="A11" s="50" t="s">
        <v>6</v>
      </c>
      <c r="B11" s="51" t="s">
        <v>7</v>
      </c>
      <c r="C11" s="73">
        <v>317410451.63</v>
      </c>
      <c r="D11" s="52">
        <v>159273626.13</v>
      </c>
      <c r="E11" s="53">
        <f>D11/C11*100</f>
        <v>50.179074227732926</v>
      </c>
    </row>
    <row r="12" spans="1:5" ht="37.5" x14ac:dyDescent="0.25">
      <c r="A12" s="54" t="s">
        <v>8</v>
      </c>
      <c r="B12" s="55" t="s">
        <v>9</v>
      </c>
      <c r="C12" s="56">
        <v>254099520</v>
      </c>
      <c r="D12" s="56">
        <v>122128501.09999999</v>
      </c>
      <c r="E12" s="57">
        <f>D12/C12*100</f>
        <v>48.063255333973082</v>
      </c>
    </row>
    <row r="13" spans="1:5" ht="18.75" x14ac:dyDescent="0.25">
      <c r="A13" s="58" t="s">
        <v>10</v>
      </c>
      <c r="B13" s="59" t="s">
        <v>11</v>
      </c>
      <c r="C13" s="60">
        <v>254099520</v>
      </c>
      <c r="D13" s="60">
        <v>122128501.09999999</v>
      </c>
      <c r="E13" s="61">
        <f>D13/C13*100</f>
        <v>48.063255333973082</v>
      </c>
    </row>
    <row r="14" spans="1:5" ht="75" x14ac:dyDescent="0.25">
      <c r="A14" s="54" t="s">
        <v>12</v>
      </c>
      <c r="B14" s="55" t="s">
        <v>13</v>
      </c>
      <c r="C14" s="56">
        <v>14554662.859999999</v>
      </c>
      <c r="D14" s="56">
        <v>5918855.9400000004</v>
      </c>
      <c r="E14" s="62">
        <f t="shared" ref="E14:E43" si="0">D14/C14*100</f>
        <v>40.666389849994786</v>
      </c>
    </row>
    <row r="15" spans="1:5" ht="56.25" x14ac:dyDescent="0.25">
      <c r="A15" s="74" t="s">
        <v>14</v>
      </c>
      <c r="B15" s="75" t="s">
        <v>15</v>
      </c>
      <c r="C15" s="76">
        <v>14554662.859999999</v>
      </c>
      <c r="D15" s="76">
        <v>5918855.9400000004</v>
      </c>
      <c r="E15" s="77">
        <f t="shared" si="0"/>
        <v>40.666389849994786</v>
      </c>
    </row>
    <row r="16" spans="1:5" ht="37.5" x14ac:dyDescent="0.25">
      <c r="A16" s="54" t="s">
        <v>16</v>
      </c>
      <c r="B16" s="55" t="s">
        <v>17</v>
      </c>
      <c r="C16" s="56">
        <v>16769000</v>
      </c>
      <c r="D16" s="56">
        <v>6972187.96</v>
      </c>
      <c r="E16" s="62">
        <f t="shared" si="0"/>
        <v>41.577839823483806</v>
      </c>
    </row>
    <row r="17" spans="1:5" ht="56.25" x14ac:dyDescent="0.25">
      <c r="A17" s="74" t="s">
        <v>18</v>
      </c>
      <c r="B17" s="75" t="s">
        <v>19</v>
      </c>
      <c r="C17" s="76">
        <v>8545000</v>
      </c>
      <c r="D17" s="76">
        <v>3041616.54</v>
      </c>
      <c r="E17" s="77">
        <f t="shared" si="0"/>
        <v>35.595278408425976</v>
      </c>
    </row>
    <row r="18" spans="1:5" ht="37.5" x14ac:dyDescent="0.25">
      <c r="A18" s="74" t="s">
        <v>20</v>
      </c>
      <c r="B18" s="75" t="s">
        <v>21</v>
      </c>
      <c r="C18" s="76">
        <v>7475000</v>
      </c>
      <c r="D18" s="76">
        <v>3649448.3</v>
      </c>
      <c r="E18" s="77">
        <f t="shared" si="0"/>
        <v>48.822050836120404</v>
      </c>
    </row>
    <row r="19" spans="1:5" ht="37.5" x14ac:dyDescent="0.25">
      <c r="A19" s="74" t="s">
        <v>22</v>
      </c>
      <c r="B19" s="75" t="s">
        <v>23</v>
      </c>
      <c r="C19" s="76">
        <v>155000</v>
      </c>
      <c r="D19" s="76">
        <v>70500.97</v>
      </c>
      <c r="E19" s="77">
        <f t="shared" si="0"/>
        <v>45.484496774193552</v>
      </c>
    </row>
    <row r="20" spans="1:5" ht="56.25" x14ac:dyDescent="0.25">
      <c r="A20" s="74" t="s">
        <v>24</v>
      </c>
      <c r="B20" s="75" t="s">
        <v>25</v>
      </c>
      <c r="C20" s="76">
        <v>594000</v>
      </c>
      <c r="D20" s="76">
        <v>210622.15</v>
      </c>
      <c r="E20" s="77">
        <f t="shared" si="0"/>
        <v>35.458274410774408</v>
      </c>
    </row>
    <row r="21" spans="1:5" ht="37.5" x14ac:dyDescent="0.25">
      <c r="A21" s="54" t="s">
        <v>26</v>
      </c>
      <c r="B21" s="55" t="s">
        <v>27</v>
      </c>
      <c r="C21" s="56">
        <v>6190000</v>
      </c>
      <c r="D21" s="56">
        <v>1206995.43</v>
      </c>
      <c r="E21" s="62">
        <f t="shared" si="0"/>
        <v>19.499118416801291</v>
      </c>
    </row>
    <row r="22" spans="1:5" ht="37.5" x14ac:dyDescent="0.25">
      <c r="A22" s="74" t="s">
        <v>85</v>
      </c>
      <c r="B22" s="75" t="s">
        <v>86</v>
      </c>
      <c r="C22" s="76">
        <v>4242000</v>
      </c>
      <c r="D22" s="76">
        <v>564442.63</v>
      </c>
      <c r="E22" s="77">
        <f t="shared" si="0"/>
        <v>13.306049740688355</v>
      </c>
    </row>
    <row r="23" spans="1:5" ht="18.75" x14ac:dyDescent="0.25">
      <c r="A23" s="74" t="s">
        <v>28</v>
      </c>
      <c r="B23" s="75" t="s">
        <v>29</v>
      </c>
      <c r="C23" s="76">
        <v>1948000</v>
      </c>
      <c r="D23" s="76">
        <v>642552.80000000005</v>
      </c>
      <c r="E23" s="77">
        <f t="shared" si="0"/>
        <v>32.985256673511302</v>
      </c>
    </row>
    <row r="24" spans="1:5" ht="37.5" x14ac:dyDescent="0.25">
      <c r="A24" s="54" t="s">
        <v>30</v>
      </c>
      <c r="B24" s="55" t="s">
        <v>31</v>
      </c>
      <c r="C24" s="56">
        <v>3352900</v>
      </c>
      <c r="D24" s="56">
        <v>1449091.08</v>
      </c>
      <c r="E24" s="62">
        <f t="shared" si="0"/>
        <v>43.21903665483611</v>
      </c>
    </row>
    <row r="25" spans="1:5" ht="75" x14ac:dyDescent="0.25">
      <c r="A25" s="74" t="s">
        <v>32</v>
      </c>
      <c r="B25" s="75" t="s">
        <v>33</v>
      </c>
      <c r="C25" s="76">
        <v>3300000</v>
      </c>
      <c r="D25" s="76">
        <v>1436641.08</v>
      </c>
      <c r="E25" s="77">
        <f t="shared" si="0"/>
        <v>43.534578181818183</v>
      </c>
    </row>
    <row r="26" spans="1:5" ht="112.5" x14ac:dyDescent="0.25">
      <c r="A26" s="74" t="s">
        <v>87</v>
      </c>
      <c r="B26" s="75" t="s">
        <v>88</v>
      </c>
      <c r="C26" s="76">
        <v>52900</v>
      </c>
      <c r="D26" s="76">
        <v>12450</v>
      </c>
      <c r="E26" s="77">
        <f t="shared" si="0"/>
        <v>23.534971644612476</v>
      </c>
    </row>
    <row r="27" spans="1:5" ht="112.5" x14ac:dyDescent="0.25">
      <c r="A27" s="54" t="s">
        <v>34</v>
      </c>
      <c r="B27" s="55" t="s">
        <v>35</v>
      </c>
      <c r="C27" s="56">
        <v>15168059.57</v>
      </c>
      <c r="D27" s="56">
        <v>8774174.9399999995</v>
      </c>
      <c r="E27" s="62">
        <f t="shared" si="0"/>
        <v>57.846390301327112</v>
      </c>
    </row>
    <row r="28" spans="1:5" ht="206.25" x14ac:dyDescent="0.25">
      <c r="A28" s="74" t="s">
        <v>36</v>
      </c>
      <c r="B28" s="75" t="s">
        <v>37</v>
      </c>
      <c r="C28" s="76">
        <v>14830859.57</v>
      </c>
      <c r="D28" s="76">
        <v>8098711.0599999996</v>
      </c>
      <c r="E28" s="77">
        <f t="shared" si="0"/>
        <v>54.607158956464986</v>
      </c>
    </row>
    <row r="29" spans="1:5" ht="187.5" x14ac:dyDescent="0.25">
      <c r="A29" s="74" t="s">
        <v>38</v>
      </c>
      <c r="B29" s="75" t="s">
        <v>39</v>
      </c>
      <c r="C29" s="76">
        <v>337200</v>
      </c>
      <c r="D29" s="76">
        <v>675463.88</v>
      </c>
      <c r="E29" s="77">
        <f t="shared" si="0"/>
        <v>200.31550415183864</v>
      </c>
    </row>
    <row r="30" spans="1:5" ht="37.5" x14ac:dyDescent="0.25">
      <c r="A30" s="54" t="s">
        <v>40</v>
      </c>
      <c r="B30" s="55" t="s">
        <v>41</v>
      </c>
      <c r="C30" s="56">
        <v>2507700</v>
      </c>
      <c r="D30" s="56">
        <v>9160610.1500000004</v>
      </c>
      <c r="E30" s="62">
        <f t="shared" si="0"/>
        <v>365.29928420464967</v>
      </c>
    </row>
    <row r="31" spans="1:5" ht="37.5" x14ac:dyDescent="0.25">
      <c r="A31" s="74" t="s">
        <v>42</v>
      </c>
      <c r="B31" s="75" t="s">
        <v>43</v>
      </c>
      <c r="C31" s="76">
        <v>2507700</v>
      </c>
      <c r="D31" s="76">
        <v>9160610.1500000004</v>
      </c>
      <c r="E31" s="77">
        <f t="shared" si="0"/>
        <v>365.29928420464967</v>
      </c>
    </row>
    <row r="32" spans="1:5" ht="75" x14ac:dyDescent="0.25">
      <c r="A32" s="54" t="s">
        <v>44</v>
      </c>
      <c r="B32" s="55" t="s">
        <v>45</v>
      </c>
      <c r="C32" s="56">
        <v>360000</v>
      </c>
      <c r="D32" s="56">
        <v>257604.11</v>
      </c>
      <c r="E32" s="62">
        <f t="shared" si="0"/>
        <v>71.556697222222226</v>
      </c>
    </row>
    <row r="33" spans="1:7" ht="37.5" x14ac:dyDescent="0.25">
      <c r="A33" s="74" t="s">
        <v>46</v>
      </c>
      <c r="B33" s="75" t="s">
        <v>47</v>
      </c>
      <c r="C33" s="76">
        <v>360000</v>
      </c>
      <c r="D33" s="76">
        <v>257604.11</v>
      </c>
      <c r="E33" s="77">
        <f t="shared" si="0"/>
        <v>71.556697222222226</v>
      </c>
    </row>
    <row r="34" spans="1:7" ht="56.25" x14ac:dyDescent="0.25">
      <c r="A34" s="54" t="s">
        <v>48</v>
      </c>
      <c r="B34" s="55" t="s">
        <v>49</v>
      </c>
      <c r="C34" s="56">
        <v>3408600</v>
      </c>
      <c r="D34" s="56">
        <v>1602529.6</v>
      </c>
      <c r="E34" s="62">
        <f t="shared" si="0"/>
        <v>47.014304993252367</v>
      </c>
    </row>
    <row r="35" spans="1:7" ht="187.5" x14ac:dyDescent="0.25">
      <c r="A35" s="74" t="s">
        <v>50</v>
      </c>
      <c r="B35" s="75" t="s">
        <v>51</v>
      </c>
      <c r="C35" s="76">
        <v>2400000</v>
      </c>
      <c r="D35" s="76">
        <v>1079933.68</v>
      </c>
      <c r="E35" s="77">
        <f t="shared" si="0"/>
        <v>44.997236666666666</v>
      </c>
    </row>
    <row r="36" spans="1:7" ht="75" x14ac:dyDescent="0.25">
      <c r="A36" s="74" t="s">
        <v>52</v>
      </c>
      <c r="B36" s="75" t="s">
        <v>53</v>
      </c>
      <c r="C36" s="76">
        <v>1008600</v>
      </c>
      <c r="D36" s="76">
        <v>522595.92</v>
      </c>
      <c r="E36" s="77">
        <f t="shared" si="0"/>
        <v>51.813991671624024</v>
      </c>
    </row>
    <row r="37" spans="1:7" ht="37.5" x14ac:dyDescent="0.25">
      <c r="A37" s="54" t="s">
        <v>54</v>
      </c>
      <c r="B37" s="55" t="s">
        <v>55</v>
      </c>
      <c r="C37" s="56">
        <v>246609.2</v>
      </c>
      <c r="D37" s="56">
        <v>1208583.3</v>
      </c>
      <c r="E37" s="62">
        <f t="shared" si="0"/>
        <v>490.08037818540424</v>
      </c>
    </row>
    <row r="38" spans="1:7" ht="93.75" x14ac:dyDescent="0.25">
      <c r="A38" s="74" t="s">
        <v>56</v>
      </c>
      <c r="B38" s="75" t="s">
        <v>57</v>
      </c>
      <c r="C38" s="76">
        <v>246609.2</v>
      </c>
      <c r="D38" s="76">
        <v>27450</v>
      </c>
      <c r="E38" s="77">
        <f t="shared" si="0"/>
        <v>11.130971593922693</v>
      </c>
    </row>
    <row r="39" spans="1:7" ht="37.5" x14ac:dyDescent="0.25">
      <c r="A39" s="74" t="s">
        <v>58</v>
      </c>
      <c r="B39" s="75" t="s">
        <v>59</v>
      </c>
      <c r="C39" s="76">
        <v>0</v>
      </c>
      <c r="D39" s="76">
        <v>1152376.3</v>
      </c>
      <c r="E39" s="77"/>
    </row>
    <row r="40" spans="1:7" ht="37.5" x14ac:dyDescent="0.25">
      <c r="A40" s="74" t="s">
        <v>60</v>
      </c>
      <c r="B40" s="75" t="s">
        <v>61</v>
      </c>
      <c r="C40" s="76">
        <v>0</v>
      </c>
      <c r="D40" s="76">
        <v>28757</v>
      </c>
      <c r="E40" s="77"/>
    </row>
    <row r="41" spans="1:7" ht="37.5" x14ac:dyDescent="0.25">
      <c r="A41" s="54" t="s">
        <v>62</v>
      </c>
      <c r="B41" s="55" t="s">
        <v>63</v>
      </c>
      <c r="C41" s="56">
        <v>753400</v>
      </c>
      <c r="D41" s="56">
        <v>594492.52</v>
      </c>
      <c r="E41" s="62">
        <f t="shared" si="0"/>
        <v>78.907953278470927</v>
      </c>
    </row>
    <row r="42" spans="1:7" ht="18.75" x14ac:dyDescent="0.25">
      <c r="A42" s="58" t="s">
        <v>64</v>
      </c>
      <c r="B42" s="59" t="s">
        <v>65</v>
      </c>
      <c r="C42" s="60">
        <v>0</v>
      </c>
      <c r="D42" s="60">
        <v>69140.179999999993</v>
      </c>
      <c r="E42" s="61"/>
    </row>
    <row r="43" spans="1:7" ht="18.75" x14ac:dyDescent="0.25">
      <c r="A43" s="63" t="s">
        <v>89</v>
      </c>
      <c r="B43" s="64" t="s">
        <v>90</v>
      </c>
      <c r="C43" s="65">
        <v>753400</v>
      </c>
      <c r="D43" s="65">
        <v>525352.34</v>
      </c>
      <c r="E43" s="66">
        <f t="shared" si="0"/>
        <v>69.730865410140694</v>
      </c>
    </row>
    <row r="44" spans="1:7" ht="37.5" x14ac:dyDescent="0.25">
      <c r="A44" s="50" t="s">
        <v>66</v>
      </c>
      <c r="B44" s="51" t="s">
        <v>67</v>
      </c>
      <c r="C44" s="52">
        <f>589000671.34-[1]Доходы!$E$137</f>
        <v>511053440.07000005</v>
      </c>
      <c r="D44" s="52">
        <f>279007477.27-[1]Доходы!$J$137-1830714.7</f>
        <v>238938589.78999999</v>
      </c>
      <c r="E44" s="53">
        <f>D44/C44*100</f>
        <v>46.754130009822866</v>
      </c>
      <c r="F44" s="2"/>
      <c r="G44" s="2"/>
    </row>
    <row r="45" spans="1:7" ht="93.75" x14ac:dyDescent="0.25">
      <c r="A45" s="80" t="s">
        <v>68</v>
      </c>
      <c r="B45" s="81" t="s">
        <v>69</v>
      </c>
      <c r="C45" s="82">
        <f>588992071.34-[1]Доходы!$E$138</f>
        <v>511044840.07000005</v>
      </c>
      <c r="D45" s="82">
        <f>277099162.57-[1]Доходы!$J$138</f>
        <v>238860989.78999999</v>
      </c>
      <c r="E45" s="83">
        <f>D45/C45*100</f>
        <v>46.739732223356789</v>
      </c>
    </row>
    <row r="46" spans="1:7" ht="37.5" x14ac:dyDescent="0.25">
      <c r="A46" s="74" t="s">
        <v>70</v>
      </c>
      <c r="B46" s="75" t="s">
        <v>71</v>
      </c>
      <c r="C46" s="76">
        <f>149288975.28-[1]Доходы!$E$139</f>
        <v>94007800</v>
      </c>
      <c r="D46" s="78">
        <f>77115052-[1]Доходы!$J$139</f>
        <v>46998852</v>
      </c>
      <c r="E46" s="79">
        <f t="shared" ref="E46:E51" si="1">D46/C46*100</f>
        <v>49.994630232810465</v>
      </c>
    </row>
    <row r="47" spans="1:7" ht="56.25" x14ac:dyDescent="0.25">
      <c r="A47" s="74" t="s">
        <v>72</v>
      </c>
      <c r="B47" s="75" t="s">
        <v>73</v>
      </c>
      <c r="C47" s="76">
        <f>129558417.37</f>
        <v>129558417.37</v>
      </c>
      <c r="D47" s="78">
        <v>42504426.299999997</v>
      </c>
      <c r="E47" s="79">
        <f t="shared" si="1"/>
        <v>32.807151525024835</v>
      </c>
    </row>
    <row r="48" spans="1:7" ht="37.5" x14ac:dyDescent="0.25">
      <c r="A48" s="74" t="s">
        <v>74</v>
      </c>
      <c r="B48" s="75" t="s">
        <v>75</v>
      </c>
      <c r="C48" s="76">
        <f>286654132.7-[1]Доходы!$E$163</f>
        <v>286478622.69999999</v>
      </c>
      <c r="D48" s="78">
        <f>148225391.49-[1]Доходы!$J$163</f>
        <v>148049881.49000001</v>
      </c>
      <c r="E48" s="79">
        <f t="shared" si="1"/>
        <v>51.679207367956955</v>
      </c>
    </row>
    <row r="49" spans="1:7" ht="18.75" x14ac:dyDescent="0.25">
      <c r="A49" s="74" t="s">
        <v>76</v>
      </c>
      <c r="B49" s="75" t="s">
        <v>77</v>
      </c>
      <c r="C49" s="76">
        <f>23490545.99-[1]Доходы!$E$186</f>
        <v>1000000</v>
      </c>
      <c r="D49" s="78">
        <f>9254292.78-[1]Доходы!$J$186</f>
        <v>1307829.9999999991</v>
      </c>
      <c r="E49" s="79">
        <f t="shared" si="1"/>
        <v>130.7829999999999</v>
      </c>
    </row>
    <row r="50" spans="1:7" ht="37.5" x14ac:dyDescent="0.25">
      <c r="A50" s="80" t="s">
        <v>91</v>
      </c>
      <c r="B50" s="81" t="s">
        <v>92</v>
      </c>
      <c r="C50" s="82">
        <v>8600</v>
      </c>
      <c r="D50" s="82">
        <v>77600</v>
      </c>
      <c r="E50" s="83">
        <f t="shared" si="1"/>
        <v>902.32558139534888</v>
      </c>
    </row>
    <row r="51" spans="1:7" ht="56.25" x14ac:dyDescent="0.25">
      <c r="A51" s="74" t="s">
        <v>93</v>
      </c>
      <c r="B51" s="75" t="s">
        <v>94</v>
      </c>
      <c r="C51" s="76">
        <v>8600</v>
      </c>
      <c r="D51" s="76">
        <v>77600</v>
      </c>
      <c r="E51" s="79">
        <f t="shared" si="1"/>
        <v>902.32558139534888</v>
      </c>
    </row>
    <row r="52" spans="1:7" ht="18.75" x14ac:dyDescent="0.3">
      <c r="A52" s="67" t="s">
        <v>78</v>
      </c>
      <c r="B52" s="68"/>
      <c r="C52" s="69">
        <f>C11+C44</f>
        <v>828463891.70000005</v>
      </c>
      <c r="D52" s="69">
        <f>D11+D44</f>
        <v>398212215.91999996</v>
      </c>
      <c r="E52" s="70">
        <f>D52/C52*100</f>
        <v>48.066333356167434</v>
      </c>
      <c r="F52" s="2"/>
      <c r="G52" s="2"/>
    </row>
  </sheetData>
  <mergeCells count="11">
    <mergeCell ref="D1:E1"/>
    <mergeCell ref="D3:E3"/>
    <mergeCell ref="A5:E5"/>
    <mergeCell ref="A4:E4"/>
    <mergeCell ref="C2:E2"/>
    <mergeCell ref="A6:E6"/>
    <mergeCell ref="A7:E7"/>
    <mergeCell ref="A8:A9"/>
    <mergeCell ref="D8:D9"/>
    <mergeCell ref="E8:E9"/>
    <mergeCell ref="B8:B9"/>
  </mergeCells>
  <pageMargins left="0.7" right="0.7" top="0.75" bottom="0.75" header="0.3" footer="0.3"/>
  <pageSetup paperSize="9" scale="71" fitToHeight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3"/>
  <sheetViews>
    <sheetView view="pageBreakPreview" zoomScaleNormal="100" zoomScaleSheetLayoutView="100" workbookViewId="0">
      <selection activeCell="B8" sqref="B8:B9"/>
    </sheetView>
  </sheetViews>
  <sheetFormatPr defaultRowHeight="15" x14ac:dyDescent="0.25"/>
  <cols>
    <col min="1" max="1" width="21.7109375" style="1" customWidth="1"/>
    <col min="2" max="2" width="46" style="1" customWidth="1"/>
    <col min="3" max="4" width="17.7109375" style="1" customWidth="1"/>
    <col min="5" max="5" width="16.28515625" style="1" customWidth="1"/>
    <col min="6" max="6" width="13.5703125" style="1" bestFit="1" customWidth="1"/>
    <col min="7" max="7" width="17.28515625" style="1" customWidth="1"/>
    <col min="8" max="16384" width="9.140625" style="1"/>
  </cols>
  <sheetData>
    <row r="1" spans="1:5" ht="18.75" x14ac:dyDescent="0.3">
      <c r="A1" s="30"/>
      <c r="B1" s="30"/>
      <c r="C1" s="30"/>
      <c r="D1" s="31" t="s">
        <v>565</v>
      </c>
      <c r="E1" s="31"/>
    </row>
    <row r="2" spans="1:5" ht="17.25" customHeight="1" x14ac:dyDescent="0.3">
      <c r="A2" s="30"/>
      <c r="B2" s="30"/>
      <c r="C2" s="32" t="str">
        <f>'Доходная часть'!C2:E2</f>
        <v>к постановлению администрации</v>
      </c>
      <c r="D2" s="84"/>
      <c r="E2" s="84"/>
    </row>
    <row r="3" spans="1:5" ht="18.75" x14ac:dyDescent="0.3">
      <c r="A3" s="30"/>
      <c r="B3" s="30"/>
      <c r="C3" s="30"/>
      <c r="D3" s="31" t="str">
        <f>'Доходная часть'!D3:E3</f>
        <v>МР "Княжпогостский"</v>
      </c>
      <c r="E3" s="31"/>
    </row>
    <row r="4" spans="1:5" ht="15.75" customHeight="1" x14ac:dyDescent="0.3">
      <c r="A4" s="71" t="str">
        <f>'Доходная часть'!A4:E4</f>
        <v xml:space="preserve">                                                                                             от 24 июля 2020г. № 514</v>
      </c>
      <c r="B4" s="71"/>
      <c r="C4" s="71"/>
      <c r="D4" s="71"/>
      <c r="E4" s="71"/>
    </row>
    <row r="5" spans="1:5" ht="31.5" customHeight="1" x14ac:dyDescent="0.3">
      <c r="A5" s="33" t="s">
        <v>96</v>
      </c>
      <c r="B5" s="33"/>
      <c r="C5" s="33"/>
      <c r="D5" s="33"/>
      <c r="E5" s="33"/>
    </row>
    <row r="6" spans="1:5" ht="21" customHeight="1" x14ac:dyDescent="0.3">
      <c r="A6" s="33" t="str">
        <f>'Доходная часть'!A6:E6</f>
        <v xml:space="preserve"> за 1 полугодие 2020 года</v>
      </c>
      <c r="B6" s="33"/>
      <c r="C6" s="33"/>
      <c r="D6" s="33"/>
      <c r="E6" s="33"/>
    </row>
    <row r="7" spans="1:5" ht="21.75" customHeight="1" x14ac:dyDescent="0.25">
      <c r="A7" s="85" t="s">
        <v>0</v>
      </c>
      <c r="B7" s="85"/>
      <c r="C7" s="85"/>
      <c r="D7" s="85"/>
      <c r="E7" s="85"/>
    </row>
    <row r="8" spans="1:5" ht="56.25" x14ac:dyDescent="0.25">
      <c r="A8" s="86" t="s">
        <v>97</v>
      </c>
      <c r="B8" s="87" t="s">
        <v>98</v>
      </c>
      <c r="C8" s="88" t="s">
        <v>99</v>
      </c>
      <c r="D8" s="88" t="s">
        <v>100</v>
      </c>
      <c r="E8" s="89" t="s">
        <v>79</v>
      </c>
    </row>
    <row r="9" spans="1:5" ht="37.5" x14ac:dyDescent="0.25">
      <c r="A9" s="90"/>
      <c r="B9" s="87"/>
      <c r="C9" s="91" t="s">
        <v>101</v>
      </c>
      <c r="D9" s="91" t="s">
        <v>102</v>
      </c>
      <c r="E9" s="92"/>
    </row>
    <row r="10" spans="1:5" ht="18.75" x14ac:dyDescent="0.25">
      <c r="A10" s="93" t="s">
        <v>1</v>
      </c>
      <c r="B10" s="94" t="s">
        <v>2</v>
      </c>
      <c r="C10" s="94" t="s">
        <v>3</v>
      </c>
      <c r="D10" s="94" t="s">
        <v>4</v>
      </c>
      <c r="E10" s="95" t="s">
        <v>5</v>
      </c>
    </row>
    <row r="11" spans="1:5" ht="93.75" x14ac:dyDescent="0.25">
      <c r="A11" s="96" t="s">
        <v>103</v>
      </c>
      <c r="B11" s="97" t="s">
        <v>104</v>
      </c>
      <c r="C11" s="98">
        <v>1000000</v>
      </c>
      <c r="D11" s="98">
        <v>0</v>
      </c>
      <c r="E11" s="99">
        <v>0</v>
      </c>
    </row>
    <row r="12" spans="1:5" ht="75" x14ac:dyDescent="0.25">
      <c r="A12" s="96" t="s">
        <v>105</v>
      </c>
      <c r="B12" s="97" t="s">
        <v>106</v>
      </c>
      <c r="C12" s="98">
        <v>914286</v>
      </c>
      <c r="D12" s="98">
        <v>0</v>
      </c>
      <c r="E12" s="99">
        <v>0</v>
      </c>
    </row>
    <row r="13" spans="1:5" ht="75" x14ac:dyDescent="0.25">
      <c r="A13" s="96" t="s">
        <v>107</v>
      </c>
      <c r="B13" s="97" t="s">
        <v>108</v>
      </c>
      <c r="C13" s="98">
        <v>950000</v>
      </c>
      <c r="D13" s="98">
        <v>0</v>
      </c>
      <c r="E13" s="99">
        <v>0</v>
      </c>
    </row>
    <row r="14" spans="1:5" ht="112.5" x14ac:dyDescent="0.25">
      <c r="A14" s="96" t="s">
        <v>109</v>
      </c>
      <c r="B14" s="97" t="s">
        <v>110</v>
      </c>
      <c r="C14" s="98">
        <v>210000</v>
      </c>
      <c r="D14" s="98">
        <v>0</v>
      </c>
      <c r="E14" s="99">
        <v>0</v>
      </c>
    </row>
    <row r="15" spans="1:5" ht="56.25" x14ac:dyDescent="0.25">
      <c r="A15" s="96" t="s">
        <v>111</v>
      </c>
      <c r="B15" s="97" t="s">
        <v>112</v>
      </c>
      <c r="C15" s="98">
        <v>5948639.6600000001</v>
      </c>
      <c r="D15" s="98">
        <v>852665.99</v>
      </c>
      <c r="E15" s="99">
        <v>14.333797956085981</v>
      </c>
    </row>
    <row r="16" spans="1:5" ht="56.25" x14ac:dyDescent="0.25">
      <c r="A16" s="96" t="s">
        <v>113</v>
      </c>
      <c r="B16" s="97" t="s">
        <v>112</v>
      </c>
      <c r="C16" s="98">
        <v>8916464.6500000004</v>
      </c>
      <c r="D16" s="98">
        <v>2838830.84</v>
      </c>
      <c r="E16" s="99">
        <v>31.838076540795797</v>
      </c>
    </row>
    <row r="17" spans="1:5" ht="56.25" x14ac:dyDescent="0.25">
      <c r="A17" s="96" t="s">
        <v>114</v>
      </c>
      <c r="B17" s="97" t="s">
        <v>115</v>
      </c>
      <c r="C17" s="98">
        <v>7857777.6500000004</v>
      </c>
      <c r="D17" s="98">
        <v>0</v>
      </c>
      <c r="E17" s="99">
        <v>0</v>
      </c>
    </row>
    <row r="18" spans="1:5" ht="37.5" x14ac:dyDescent="0.25">
      <c r="A18" s="96" t="s">
        <v>116</v>
      </c>
      <c r="B18" s="97" t="s">
        <v>117</v>
      </c>
      <c r="C18" s="98">
        <v>40902.370000000003</v>
      </c>
      <c r="D18" s="98">
        <v>0</v>
      </c>
      <c r="E18" s="99">
        <v>0</v>
      </c>
    </row>
    <row r="19" spans="1:5" ht="37.5" x14ac:dyDescent="0.25">
      <c r="A19" s="96" t="s">
        <v>118</v>
      </c>
      <c r="B19" s="97" t="s">
        <v>117</v>
      </c>
      <c r="C19" s="98">
        <v>445052.63</v>
      </c>
      <c r="D19" s="98">
        <v>323970.01</v>
      </c>
      <c r="E19" s="99">
        <v>72.793640158917839</v>
      </c>
    </row>
    <row r="20" spans="1:5" ht="37.5" x14ac:dyDescent="0.25">
      <c r="A20" s="96" t="s">
        <v>119</v>
      </c>
      <c r="B20" s="97" t="s">
        <v>120</v>
      </c>
      <c r="C20" s="98">
        <v>9900000</v>
      </c>
      <c r="D20" s="98">
        <v>1263718.3899999999</v>
      </c>
      <c r="E20" s="99">
        <v>12.764832222222223</v>
      </c>
    </row>
    <row r="21" spans="1:5" ht="131.25" x14ac:dyDescent="0.25">
      <c r="A21" s="96" t="s">
        <v>121</v>
      </c>
      <c r="B21" s="97" t="s">
        <v>122</v>
      </c>
      <c r="C21" s="98">
        <v>244104</v>
      </c>
      <c r="D21" s="98">
        <v>0</v>
      </c>
      <c r="E21" s="99">
        <v>0</v>
      </c>
    </row>
    <row r="22" spans="1:5" ht="150" x14ac:dyDescent="0.25">
      <c r="A22" s="96" t="s">
        <v>123</v>
      </c>
      <c r="B22" s="97" t="s">
        <v>124</v>
      </c>
      <c r="C22" s="98">
        <v>974000</v>
      </c>
      <c r="D22" s="98">
        <v>113800</v>
      </c>
      <c r="E22" s="99">
        <v>11.683778234086242</v>
      </c>
    </row>
    <row r="23" spans="1:5" ht="37.5" x14ac:dyDescent="0.25">
      <c r="A23" s="96" t="s">
        <v>125</v>
      </c>
      <c r="B23" s="97" t="s">
        <v>126</v>
      </c>
      <c r="C23" s="98">
        <v>100000</v>
      </c>
      <c r="D23" s="98">
        <v>0</v>
      </c>
      <c r="E23" s="99">
        <v>0</v>
      </c>
    </row>
    <row r="24" spans="1:5" ht="131.25" x14ac:dyDescent="0.25">
      <c r="A24" s="96" t="s">
        <v>127</v>
      </c>
      <c r="B24" s="97" t="s">
        <v>128</v>
      </c>
      <c r="C24" s="98">
        <v>834498</v>
      </c>
      <c r="D24" s="98">
        <v>0</v>
      </c>
      <c r="E24" s="99">
        <v>0</v>
      </c>
    </row>
    <row r="25" spans="1:5" ht="150" x14ac:dyDescent="0.25">
      <c r="A25" s="96" t="s">
        <v>129</v>
      </c>
      <c r="B25" s="97" t="s">
        <v>130</v>
      </c>
      <c r="C25" s="98">
        <v>5000000</v>
      </c>
      <c r="D25" s="98">
        <v>0</v>
      </c>
      <c r="E25" s="99">
        <v>0</v>
      </c>
    </row>
    <row r="26" spans="1:5" ht="150" x14ac:dyDescent="0.25">
      <c r="A26" s="96" t="s">
        <v>131</v>
      </c>
      <c r="B26" s="97" t="s">
        <v>132</v>
      </c>
      <c r="C26" s="98">
        <v>4606855</v>
      </c>
      <c r="D26" s="98">
        <v>0</v>
      </c>
      <c r="E26" s="99">
        <v>0</v>
      </c>
    </row>
    <row r="27" spans="1:5" ht="150" x14ac:dyDescent="0.25">
      <c r="A27" s="96" t="s">
        <v>133</v>
      </c>
      <c r="B27" s="97" t="s">
        <v>132</v>
      </c>
      <c r="C27" s="98">
        <v>7735245</v>
      </c>
      <c r="D27" s="98">
        <v>2848000</v>
      </c>
      <c r="E27" s="99">
        <v>36.818484740948733</v>
      </c>
    </row>
    <row r="28" spans="1:5" ht="56.25" x14ac:dyDescent="0.25">
      <c r="A28" s="96" t="s">
        <v>134</v>
      </c>
      <c r="B28" s="97" t="s">
        <v>135</v>
      </c>
      <c r="C28" s="98">
        <v>2281102.1800000002</v>
      </c>
      <c r="D28" s="98">
        <v>1996352.98</v>
      </c>
      <c r="E28" s="99">
        <v>87.517034418861499</v>
      </c>
    </row>
    <row r="29" spans="1:5" ht="56.25" x14ac:dyDescent="0.25">
      <c r="A29" s="96" t="s">
        <v>136</v>
      </c>
      <c r="B29" s="97" t="s">
        <v>135</v>
      </c>
      <c r="C29" s="98">
        <v>96046.41</v>
      </c>
      <c r="D29" s="98">
        <v>84056.97</v>
      </c>
      <c r="E29" s="99">
        <v>87.517034733521015</v>
      </c>
    </row>
    <row r="30" spans="1:5" ht="56.25" x14ac:dyDescent="0.25">
      <c r="A30" s="96" t="s">
        <v>137</v>
      </c>
      <c r="B30" s="97" t="s">
        <v>135</v>
      </c>
      <c r="C30" s="98">
        <v>23104</v>
      </c>
      <c r="D30" s="98">
        <v>21014.240000000002</v>
      </c>
      <c r="E30" s="99">
        <v>90.954986149584485</v>
      </c>
    </row>
    <row r="31" spans="1:5" ht="37.5" x14ac:dyDescent="0.25">
      <c r="A31" s="96" t="s">
        <v>138</v>
      </c>
      <c r="B31" s="97" t="s">
        <v>139</v>
      </c>
      <c r="C31" s="98">
        <v>1063511.3</v>
      </c>
      <c r="D31" s="98">
        <v>535312.86</v>
      </c>
      <c r="E31" s="99">
        <v>50.334477875317354</v>
      </c>
    </row>
    <row r="32" spans="1:5" ht="37.5" x14ac:dyDescent="0.25">
      <c r="A32" s="96" t="s">
        <v>140</v>
      </c>
      <c r="B32" s="97" t="s">
        <v>141</v>
      </c>
      <c r="C32" s="98">
        <v>75000</v>
      </c>
      <c r="D32" s="98">
        <v>0</v>
      </c>
      <c r="E32" s="99">
        <v>0</v>
      </c>
    </row>
    <row r="33" spans="1:7" ht="37.5" x14ac:dyDescent="0.25">
      <c r="A33" s="96" t="s">
        <v>142</v>
      </c>
      <c r="B33" s="97" t="s">
        <v>143</v>
      </c>
      <c r="C33" s="98">
        <v>2476231.58</v>
      </c>
      <c r="D33" s="98">
        <v>694024.54</v>
      </c>
      <c r="E33" s="99">
        <v>28.027448870513151</v>
      </c>
    </row>
    <row r="34" spans="1:7" ht="93.75" x14ac:dyDescent="0.25">
      <c r="A34" s="96" t="s">
        <v>144</v>
      </c>
      <c r="B34" s="97" t="s">
        <v>145</v>
      </c>
      <c r="C34" s="98">
        <v>1179920.7</v>
      </c>
      <c r="D34" s="98">
        <v>0</v>
      </c>
      <c r="E34" s="99">
        <v>0</v>
      </c>
    </row>
    <row r="35" spans="1:7" ht="75" x14ac:dyDescent="0.25">
      <c r="A35" s="96" t="s">
        <v>146</v>
      </c>
      <c r="B35" s="97" t="s">
        <v>147</v>
      </c>
      <c r="C35" s="98">
        <v>54559465</v>
      </c>
      <c r="D35" s="98">
        <v>28677089</v>
      </c>
      <c r="E35" s="99">
        <v>52.561162394096058</v>
      </c>
    </row>
    <row r="36" spans="1:7" ht="93.75" x14ac:dyDescent="0.25">
      <c r="A36" s="96" t="s">
        <v>148</v>
      </c>
      <c r="B36" s="97" t="s">
        <v>149</v>
      </c>
      <c r="C36" s="98">
        <v>95189470</v>
      </c>
      <c r="D36" s="98">
        <v>47833758</v>
      </c>
      <c r="E36" s="99">
        <v>50.25110235407341</v>
      </c>
    </row>
    <row r="37" spans="1:7" ht="168.75" x14ac:dyDescent="0.25">
      <c r="A37" s="96" t="s">
        <v>150</v>
      </c>
      <c r="B37" s="97" t="s">
        <v>151</v>
      </c>
      <c r="C37" s="98">
        <v>3347700</v>
      </c>
      <c r="D37" s="98">
        <v>512246</v>
      </c>
      <c r="E37" s="99">
        <v>15.301430833109299</v>
      </c>
    </row>
    <row r="38" spans="1:7" ht="56.25" x14ac:dyDescent="0.25">
      <c r="A38" s="96" t="s">
        <v>152</v>
      </c>
      <c r="B38" s="97" t="s">
        <v>153</v>
      </c>
      <c r="C38" s="98">
        <v>38185.040000000001</v>
      </c>
      <c r="D38" s="98">
        <v>38185.040000000001</v>
      </c>
      <c r="E38" s="99">
        <v>100</v>
      </c>
    </row>
    <row r="39" spans="1:7" ht="168.75" x14ac:dyDescent="0.25">
      <c r="A39" s="96" t="s">
        <v>154</v>
      </c>
      <c r="B39" s="97" t="s">
        <v>155</v>
      </c>
      <c r="C39" s="98">
        <v>600000</v>
      </c>
      <c r="D39" s="98">
        <v>0</v>
      </c>
      <c r="E39" s="99">
        <v>0</v>
      </c>
    </row>
    <row r="40" spans="1:7" ht="75" x14ac:dyDescent="0.25">
      <c r="A40" s="96" t="s">
        <v>156</v>
      </c>
      <c r="B40" s="97" t="s">
        <v>157</v>
      </c>
      <c r="C40" s="98">
        <v>1099218.1200000001</v>
      </c>
      <c r="D40" s="98">
        <v>0</v>
      </c>
      <c r="E40" s="99">
        <v>0</v>
      </c>
    </row>
    <row r="41" spans="1:7" ht="37.5" x14ac:dyDescent="0.25">
      <c r="A41" s="96" t="s">
        <v>158</v>
      </c>
      <c r="B41" s="97" t="s">
        <v>159</v>
      </c>
      <c r="C41" s="98">
        <v>94800</v>
      </c>
      <c r="D41" s="98">
        <v>48633.83</v>
      </c>
      <c r="E41" s="99">
        <v>51.301508438818566</v>
      </c>
    </row>
    <row r="42" spans="1:7" ht="75" x14ac:dyDescent="0.25">
      <c r="A42" s="96" t="s">
        <v>160</v>
      </c>
      <c r="B42" s="97" t="s">
        <v>161</v>
      </c>
      <c r="C42" s="98">
        <v>42998791</v>
      </c>
      <c r="D42" s="98">
        <v>24065449</v>
      </c>
      <c r="E42" s="99">
        <v>55.967734069546282</v>
      </c>
    </row>
    <row r="43" spans="1:7" ht="93.75" x14ac:dyDescent="0.25">
      <c r="A43" s="96" t="s">
        <v>162</v>
      </c>
      <c r="B43" s="97" t="s">
        <v>149</v>
      </c>
      <c r="C43" s="98">
        <v>164949130</v>
      </c>
      <c r="D43" s="98">
        <v>93550216</v>
      </c>
      <c r="E43" s="99">
        <v>56.714585884751259</v>
      </c>
    </row>
    <row r="44" spans="1:7" ht="168.75" x14ac:dyDescent="0.25">
      <c r="A44" s="96" t="s">
        <v>163</v>
      </c>
      <c r="B44" s="97" t="s">
        <v>151</v>
      </c>
      <c r="C44" s="98">
        <v>580800</v>
      </c>
      <c r="D44" s="98">
        <v>83154</v>
      </c>
      <c r="E44" s="99">
        <v>14.317148760330578</v>
      </c>
      <c r="F44" s="2"/>
      <c r="G44" s="2"/>
    </row>
    <row r="45" spans="1:7" ht="37.5" x14ac:dyDescent="0.25">
      <c r="A45" s="96" t="s">
        <v>164</v>
      </c>
      <c r="B45" s="97" t="s">
        <v>159</v>
      </c>
      <c r="C45" s="98">
        <v>805700</v>
      </c>
      <c r="D45" s="98">
        <v>330663.21000000002</v>
      </c>
      <c r="E45" s="99">
        <v>41.040487774605936</v>
      </c>
    </row>
    <row r="46" spans="1:7" ht="37.5" x14ac:dyDescent="0.25">
      <c r="A46" s="96" t="s">
        <v>165</v>
      </c>
      <c r="B46" s="97" t="s">
        <v>166</v>
      </c>
      <c r="C46" s="98">
        <v>1617647</v>
      </c>
      <c r="D46" s="98">
        <v>648296</v>
      </c>
      <c r="E46" s="99">
        <v>40.076481457326601</v>
      </c>
    </row>
    <row r="47" spans="1:7" ht="93.75" x14ac:dyDescent="0.25">
      <c r="A47" s="96" t="s">
        <v>167</v>
      </c>
      <c r="B47" s="97" t="s">
        <v>168</v>
      </c>
      <c r="C47" s="98">
        <v>5041051.67</v>
      </c>
      <c r="D47" s="98">
        <v>0</v>
      </c>
      <c r="E47" s="99">
        <v>0</v>
      </c>
    </row>
    <row r="48" spans="1:7" ht="37.5" x14ac:dyDescent="0.25">
      <c r="A48" s="96" t="s">
        <v>169</v>
      </c>
      <c r="B48" s="97" t="s">
        <v>170</v>
      </c>
      <c r="C48" s="98">
        <v>9759240</v>
      </c>
      <c r="D48" s="98">
        <v>1305317.49</v>
      </c>
      <c r="E48" s="99">
        <v>13.375196121829159</v>
      </c>
    </row>
    <row r="49" spans="1:7" ht="37.5" x14ac:dyDescent="0.25">
      <c r="A49" s="96" t="s">
        <v>171</v>
      </c>
      <c r="B49" s="97" t="s">
        <v>172</v>
      </c>
      <c r="C49" s="98">
        <v>20000</v>
      </c>
      <c r="D49" s="98">
        <v>19978.599999999999</v>
      </c>
      <c r="E49" s="99">
        <v>99.893000000000001</v>
      </c>
    </row>
    <row r="50" spans="1:7" ht="57.75" customHeight="1" x14ac:dyDescent="0.25">
      <c r="A50" s="96" t="s">
        <v>173</v>
      </c>
      <c r="B50" s="97" t="s">
        <v>174</v>
      </c>
      <c r="C50" s="98">
        <v>8502424.25</v>
      </c>
      <c r="D50" s="98">
        <v>3980921.35</v>
      </c>
      <c r="E50" s="99">
        <v>46.82101519457818</v>
      </c>
    </row>
    <row r="51" spans="1:7" ht="75" x14ac:dyDescent="0.25">
      <c r="A51" s="96" t="s">
        <v>175</v>
      </c>
      <c r="B51" s="97" t="s">
        <v>176</v>
      </c>
      <c r="C51" s="98">
        <v>1427093.34</v>
      </c>
      <c r="D51" s="98">
        <v>666666.67000000004</v>
      </c>
      <c r="E51" s="99">
        <v>46.715001136505897</v>
      </c>
    </row>
    <row r="52" spans="1:7" ht="37.5" x14ac:dyDescent="0.25">
      <c r="A52" s="96" t="s">
        <v>177</v>
      </c>
      <c r="B52" s="97" t="s">
        <v>178</v>
      </c>
      <c r="C52" s="98">
        <v>500000</v>
      </c>
      <c r="D52" s="98">
        <v>0</v>
      </c>
      <c r="E52" s="99">
        <v>0</v>
      </c>
      <c r="F52" s="2"/>
      <c r="G52" s="2"/>
    </row>
    <row r="53" spans="1:7" ht="93.75" x14ac:dyDescent="0.25">
      <c r="A53" s="96" t="s">
        <v>179</v>
      </c>
      <c r="B53" s="97" t="s">
        <v>180</v>
      </c>
      <c r="C53" s="98">
        <v>826081.2</v>
      </c>
      <c r="D53" s="98">
        <v>826081.2</v>
      </c>
      <c r="E53" s="99">
        <v>100</v>
      </c>
    </row>
    <row r="54" spans="1:7" ht="75" x14ac:dyDescent="0.25">
      <c r="A54" s="96" t="s">
        <v>181</v>
      </c>
      <c r="B54" s="97" t="s">
        <v>147</v>
      </c>
      <c r="C54" s="98">
        <v>17378621</v>
      </c>
      <c r="D54" s="98">
        <v>8079829</v>
      </c>
      <c r="E54" s="99">
        <v>46.49292369055059</v>
      </c>
    </row>
    <row r="55" spans="1:7" ht="75" x14ac:dyDescent="0.25">
      <c r="A55" s="96" t="s">
        <v>182</v>
      </c>
      <c r="B55" s="97" t="s">
        <v>183</v>
      </c>
      <c r="C55" s="98">
        <v>4734242.42</v>
      </c>
      <c r="D55" s="98">
        <v>1886767.68</v>
      </c>
      <c r="E55" s="99">
        <v>39.853634702550785</v>
      </c>
    </row>
    <row r="56" spans="1:7" ht="75" x14ac:dyDescent="0.25">
      <c r="A56" s="96" t="s">
        <v>184</v>
      </c>
      <c r="B56" s="97" t="s">
        <v>185</v>
      </c>
      <c r="C56" s="98">
        <v>184508</v>
      </c>
      <c r="D56" s="98">
        <v>0</v>
      </c>
      <c r="E56" s="99">
        <v>0</v>
      </c>
    </row>
    <row r="57" spans="1:7" ht="37.5" x14ac:dyDescent="0.25">
      <c r="A57" s="96" t="s">
        <v>186</v>
      </c>
      <c r="B57" s="97" t="s">
        <v>187</v>
      </c>
      <c r="C57" s="98">
        <v>20000</v>
      </c>
      <c r="D57" s="98">
        <v>0</v>
      </c>
      <c r="E57" s="99">
        <v>0</v>
      </c>
    </row>
    <row r="58" spans="1:7" ht="37.5" x14ac:dyDescent="0.25">
      <c r="A58" s="96" t="s">
        <v>188</v>
      </c>
      <c r="B58" s="97" t="s">
        <v>189</v>
      </c>
      <c r="C58" s="98">
        <v>1449166.67</v>
      </c>
      <c r="D58" s="98">
        <v>0</v>
      </c>
      <c r="E58" s="99">
        <v>0</v>
      </c>
    </row>
    <row r="59" spans="1:7" ht="56.25" x14ac:dyDescent="0.25">
      <c r="A59" s="96" t="s">
        <v>190</v>
      </c>
      <c r="B59" s="97" t="s">
        <v>191</v>
      </c>
      <c r="C59" s="98">
        <v>156650</v>
      </c>
      <c r="D59" s="98">
        <v>0</v>
      </c>
      <c r="E59" s="99">
        <v>0</v>
      </c>
    </row>
    <row r="60" spans="1:7" ht="56.25" x14ac:dyDescent="0.25">
      <c r="A60" s="96" t="s">
        <v>192</v>
      </c>
      <c r="B60" s="97" t="s">
        <v>193</v>
      </c>
      <c r="C60" s="98">
        <v>24518993.039999999</v>
      </c>
      <c r="D60" s="98">
        <v>8682182.0600000005</v>
      </c>
      <c r="E60" s="99">
        <v>35.410027017977406</v>
      </c>
    </row>
    <row r="61" spans="1:7" ht="75" x14ac:dyDescent="0.25">
      <c r="A61" s="96" t="s">
        <v>194</v>
      </c>
      <c r="B61" s="97" t="s">
        <v>195</v>
      </c>
      <c r="C61" s="98">
        <v>186551.45</v>
      </c>
      <c r="D61" s="98">
        <v>186551.45</v>
      </c>
      <c r="E61" s="99">
        <v>100</v>
      </c>
    </row>
    <row r="62" spans="1:7" ht="37.5" x14ac:dyDescent="0.25">
      <c r="A62" s="96" t="s">
        <v>196</v>
      </c>
      <c r="B62" s="97" t="s">
        <v>197</v>
      </c>
      <c r="C62" s="98">
        <v>15167468</v>
      </c>
      <c r="D62" s="98">
        <v>8000000</v>
      </c>
      <c r="E62" s="99">
        <v>52.744465984698301</v>
      </c>
    </row>
    <row r="63" spans="1:7" ht="75" x14ac:dyDescent="0.25">
      <c r="A63" s="96" t="s">
        <v>198</v>
      </c>
      <c r="B63" s="97" t="s">
        <v>183</v>
      </c>
      <c r="C63" s="98">
        <v>2112487.0099999998</v>
      </c>
      <c r="D63" s="98">
        <v>1186426.3899999999</v>
      </c>
      <c r="E63" s="99">
        <v>56.162541326112105</v>
      </c>
    </row>
    <row r="64" spans="1:7" ht="18.75" x14ac:dyDescent="0.25">
      <c r="A64" s="96" t="s">
        <v>199</v>
      </c>
      <c r="B64" s="97" t="s">
        <v>200</v>
      </c>
      <c r="C64" s="98">
        <v>500000</v>
      </c>
      <c r="D64" s="98">
        <v>0</v>
      </c>
      <c r="E64" s="99">
        <v>0</v>
      </c>
    </row>
    <row r="65" spans="1:5" ht="37.5" x14ac:dyDescent="0.25">
      <c r="A65" s="96" t="s">
        <v>201</v>
      </c>
      <c r="B65" s="97" t="s">
        <v>202</v>
      </c>
      <c r="C65" s="98">
        <v>9393.7000000000007</v>
      </c>
      <c r="D65" s="98">
        <v>0</v>
      </c>
      <c r="E65" s="99">
        <v>0</v>
      </c>
    </row>
    <row r="66" spans="1:5" ht="131.25" x14ac:dyDescent="0.25">
      <c r="A66" s="96" t="s">
        <v>203</v>
      </c>
      <c r="B66" s="97" t="s">
        <v>204</v>
      </c>
      <c r="C66" s="98">
        <v>145220</v>
      </c>
      <c r="D66" s="98">
        <v>145220</v>
      </c>
      <c r="E66" s="99">
        <v>100</v>
      </c>
    </row>
    <row r="67" spans="1:5" ht="18.75" x14ac:dyDescent="0.25">
      <c r="A67" s="96" t="s">
        <v>205</v>
      </c>
      <c r="B67" s="97" t="s">
        <v>206</v>
      </c>
      <c r="C67" s="98">
        <v>80000</v>
      </c>
      <c r="D67" s="98">
        <v>59977.9</v>
      </c>
      <c r="E67" s="99">
        <v>74.972375</v>
      </c>
    </row>
    <row r="68" spans="1:5" ht="37.5" x14ac:dyDescent="0.25">
      <c r="A68" s="96" t="s">
        <v>207</v>
      </c>
      <c r="B68" s="97" t="s">
        <v>208</v>
      </c>
      <c r="C68" s="98">
        <v>13957489</v>
      </c>
      <c r="D68" s="98">
        <v>7500000</v>
      </c>
      <c r="E68" s="99">
        <v>53.734593665092625</v>
      </c>
    </row>
    <row r="69" spans="1:5" ht="93.75" x14ac:dyDescent="0.25">
      <c r="A69" s="96" t="s">
        <v>209</v>
      </c>
      <c r="B69" s="97" t="s">
        <v>210</v>
      </c>
      <c r="C69" s="98">
        <v>7752187</v>
      </c>
      <c r="D69" s="98">
        <v>4640049.93</v>
      </c>
      <c r="E69" s="99">
        <v>59.854721383784991</v>
      </c>
    </row>
    <row r="70" spans="1:5" ht="18.75" x14ac:dyDescent="0.25">
      <c r="A70" s="96" t="s">
        <v>211</v>
      </c>
      <c r="B70" s="97" t="s">
        <v>200</v>
      </c>
      <c r="C70" s="98">
        <v>350000</v>
      </c>
      <c r="D70" s="98">
        <v>0</v>
      </c>
      <c r="E70" s="99">
        <v>0</v>
      </c>
    </row>
    <row r="71" spans="1:5" ht="56.25" x14ac:dyDescent="0.25">
      <c r="A71" s="96" t="s">
        <v>212</v>
      </c>
      <c r="B71" s="97" t="s">
        <v>213</v>
      </c>
      <c r="C71" s="98">
        <v>690000</v>
      </c>
      <c r="D71" s="98">
        <v>0</v>
      </c>
      <c r="E71" s="99">
        <v>0</v>
      </c>
    </row>
    <row r="72" spans="1:5" ht="37.5" x14ac:dyDescent="0.25">
      <c r="A72" s="96" t="s">
        <v>214</v>
      </c>
      <c r="B72" s="97" t="s">
        <v>208</v>
      </c>
      <c r="C72" s="98">
        <v>2196737</v>
      </c>
      <c r="D72" s="98">
        <v>1100000</v>
      </c>
      <c r="E72" s="99">
        <v>50.074269245703967</v>
      </c>
    </row>
    <row r="73" spans="1:5" ht="93.75" x14ac:dyDescent="0.25">
      <c r="A73" s="96" t="s">
        <v>215</v>
      </c>
      <c r="B73" s="97" t="s">
        <v>210</v>
      </c>
      <c r="C73" s="98">
        <v>1250353</v>
      </c>
      <c r="D73" s="98">
        <v>1250352.67</v>
      </c>
      <c r="E73" s="99">
        <v>99.999973607453256</v>
      </c>
    </row>
    <row r="74" spans="1:5" ht="37.5" x14ac:dyDescent="0.25">
      <c r="A74" s="96" t="s">
        <v>216</v>
      </c>
      <c r="B74" s="97" t="s">
        <v>217</v>
      </c>
      <c r="C74" s="98">
        <v>216527.87</v>
      </c>
      <c r="D74" s="98">
        <v>216527.87</v>
      </c>
      <c r="E74" s="99">
        <v>100</v>
      </c>
    </row>
    <row r="75" spans="1:5" ht="37.5" x14ac:dyDescent="0.25">
      <c r="A75" s="96" t="s">
        <v>218</v>
      </c>
      <c r="B75" s="97" t="s">
        <v>219</v>
      </c>
      <c r="C75" s="98">
        <v>22368976.940000001</v>
      </c>
      <c r="D75" s="98">
        <v>10930000</v>
      </c>
      <c r="E75" s="99">
        <v>48.862315113102355</v>
      </c>
    </row>
    <row r="76" spans="1:5" ht="93.75" x14ac:dyDescent="0.25">
      <c r="A76" s="96" t="s">
        <v>220</v>
      </c>
      <c r="B76" s="97" t="s">
        <v>210</v>
      </c>
      <c r="C76" s="98">
        <v>7716073.6900000004</v>
      </c>
      <c r="D76" s="98">
        <v>3785820.15</v>
      </c>
      <c r="E76" s="99">
        <v>49.064074581174715</v>
      </c>
    </row>
    <row r="77" spans="1:5" ht="37.5" x14ac:dyDescent="0.25">
      <c r="A77" s="96" t="s">
        <v>221</v>
      </c>
      <c r="B77" s="97" t="s">
        <v>222</v>
      </c>
      <c r="C77" s="98">
        <v>750000</v>
      </c>
      <c r="D77" s="98">
        <v>160000</v>
      </c>
      <c r="E77" s="99">
        <v>21.333333333333332</v>
      </c>
    </row>
    <row r="78" spans="1:5" ht="131.25" x14ac:dyDescent="0.25">
      <c r="A78" s="96" t="s">
        <v>223</v>
      </c>
      <c r="B78" s="97" t="s">
        <v>224</v>
      </c>
      <c r="C78" s="98">
        <v>1254688.48</v>
      </c>
      <c r="D78" s="98">
        <v>1254688.48</v>
      </c>
      <c r="E78" s="99">
        <v>100</v>
      </c>
    </row>
    <row r="79" spans="1:5" ht="150" x14ac:dyDescent="0.25">
      <c r="A79" s="96" t="s">
        <v>225</v>
      </c>
      <c r="B79" s="97" t="s">
        <v>226</v>
      </c>
      <c r="C79" s="98">
        <v>870000</v>
      </c>
      <c r="D79" s="98">
        <v>0</v>
      </c>
      <c r="E79" s="99">
        <v>0</v>
      </c>
    </row>
    <row r="80" spans="1:5" ht="75" x14ac:dyDescent="0.25">
      <c r="A80" s="96" t="s">
        <v>227</v>
      </c>
      <c r="B80" s="97" t="s">
        <v>228</v>
      </c>
      <c r="C80" s="98">
        <v>667000</v>
      </c>
      <c r="D80" s="98">
        <v>200100</v>
      </c>
      <c r="E80" s="99">
        <v>30</v>
      </c>
    </row>
    <row r="81" spans="1:5" ht="18.75" x14ac:dyDescent="0.25">
      <c r="A81" s="96" t="s">
        <v>229</v>
      </c>
      <c r="B81" s="97" t="s">
        <v>230</v>
      </c>
      <c r="C81" s="98">
        <v>1954327.15</v>
      </c>
      <c r="D81" s="98">
        <v>1954327.15</v>
      </c>
      <c r="E81" s="99">
        <v>100</v>
      </c>
    </row>
    <row r="82" spans="1:5" ht="37.5" x14ac:dyDescent="0.25">
      <c r="A82" s="96" t="s">
        <v>231</v>
      </c>
      <c r="B82" s="97" t="s">
        <v>232</v>
      </c>
      <c r="C82" s="98">
        <v>100000</v>
      </c>
      <c r="D82" s="98">
        <v>0</v>
      </c>
      <c r="E82" s="99">
        <v>0</v>
      </c>
    </row>
    <row r="83" spans="1:5" ht="37.5" x14ac:dyDescent="0.25">
      <c r="A83" s="96" t="s">
        <v>233</v>
      </c>
      <c r="B83" s="97" t="s">
        <v>234</v>
      </c>
      <c r="C83" s="98">
        <v>6929565</v>
      </c>
      <c r="D83" s="98">
        <v>2650909.48</v>
      </c>
      <c r="E83" s="99">
        <v>38.255063340916784</v>
      </c>
    </row>
    <row r="84" spans="1:5" ht="37.5" x14ac:dyDescent="0.25">
      <c r="A84" s="96" t="s">
        <v>235</v>
      </c>
      <c r="B84" s="97" t="s">
        <v>236</v>
      </c>
      <c r="C84" s="98">
        <v>20742897</v>
      </c>
      <c r="D84" s="98">
        <v>7000000</v>
      </c>
      <c r="E84" s="99">
        <v>33.746491630363877</v>
      </c>
    </row>
    <row r="85" spans="1:5" ht="93.75" x14ac:dyDescent="0.25">
      <c r="A85" s="96" t="s">
        <v>237</v>
      </c>
      <c r="B85" s="97" t="s">
        <v>210</v>
      </c>
      <c r="C85" s="98">
        <v>13641819</v>
      </c>
      <c r="D85" s="98">
        <v>7738863.8600000003</v>
      </c>
      <c r="E85" s="99">
        <v>56.728973313602829</v>
      </c>
    </row>
    <row r="86" spans="1:5" ht="37.5" x14ac:dyDescent="0.25">
      <c r="A86" s="96" t="s">
        <v>238</v>
      </c>
      <c r="B86" s="97" t="s">
        <v>239</v>
      </c>
      <c r="C86" s="98">
        <v>2378623</v>
      </c>
      <c r="D86" s="98">
        <v>1400000</v>
      </c>
      <c r="E86" s="99">
        <v>58.857582727485607</v>
      </c>
    </row>
    <row r="87" spans="1:5" ht="93.75" x14ac:dyDescent="0.25">
      <c r="A87" s="96" t="s">
        <v>240</v>
      </c>
      <c r="B87" s="97" t="s">
        <v>210</v>
      </c>
      <c r="C87" s="98">
        <v>1125318</v>
      </c>
      <c r="D87" s="98">
        <v>1125317.43</v>
      </c>
      <c r="E87" s="99">
        <v>99.999949347651068</v>
      </c>
    </row>
    <row r="88" spans="1:5" ht="28.5" customHeight="1" x14ac:dyDescent="0.25">
      <c r="A88" s="96" t="s">
        <v>241</v>
      </c>
      <c r="B88" s="97" t="s">
        <v>242</v>
      </c>
      <c r="C88" s="98">
        <v>191485.92</v>
      </c>
      <c r="D88" s="98">
        <v>191485.92</v>
      </c>
      <c r="E88" s="99">
        <v>100</v>
      </c>
    </row>
    <row r="89" spans="1:5" ht="37.5" x14ac:dyDescent="0.25">
      <c r="A89" s="96" t="s">
        <v>243</v>
      </c>
      <c r="B89" s="97" t="s">
        <v>244</v>
      </c>
      <c r="C89" s="98">
        <v>1000000</v>
      </c>
      <c r="D89" s="98">
        <v>1000000</v>
      </c>
      <c r="E89" s="99">
        <v>100</v>
      </c>
    </row>
    <row r="90" spans="1:5" ht="56.25" x14ac:dyDescent="0.25">
      <c r="A90" s="96" t="s">
        <v>245</v>
      </c>
      <c r="B90" s="97" t="s">
        <v>246</v>
      </c>
      <c r="C90" s="98">
        <v>12000</v>
      </c>
      <c r="D90" s="98">
        <v>0</v>
      </c>
      <c r="E90" s="99">
        <v>0</v>
      </c>
    </row>
    <row r="91" spans="1:5" ht="56.25" x14ac:dyDescent="0.25">
      <c r="A91" s="96" t="s">
        <v>247</v>
      </c>
      <c r="B91" s="97" t="s">
        <v>248</v>
      </c>
      <c r="C91" s="98">
        <v>31532</v>
      </c>
      <c r="D91" s="98">
        <v>0</v>
      </c>
      <c r="E91" s="99">
        <v>0</v>
      </c>
    </row>
    <row r="92" spans="1:5" ht="112.5" x14ac:dyDescent="0.25">
      <c r="A92" s="96" t="s">
        <v>249</v>
      </c>
      <c r="B92" s="97" t="s">
        <v>250</v>
      </c>
      <c r="C92" s="98">
        <v>300000</v>
      </c>
      <c r="D92" s="98">
        <v>41000</v>
      </c>
      <c r="E92" s="99">
        <v>13.666666666666666</v>
      </c>
    </row>
    <row r="93" spans="1:5" ht="75" x14ac:dyDescent="0.25">
      <c r="A93" s="96" t="s">
        <v>251</v>
      </c>
      <c r="B93" s="97" t="s">
        <v>252</v>
      </c>
      <c r="C93" s="98">
        <v>804560</v>
      </c>
      <c r="D93" s="98">
        <v>217408</v>
      </c>
      <c r="E93" s="99">
        <v>27.021974743959433</v>
      </c>
    </row>
    <row r="94" spans="1:5" ht="37.5" x14ac:dyDescent="0.25">
      <c r="A94" s="96" t="s">
        <v>253</v>
      </c>
      <c r="B94" s="97" t="s">
        <v>254</v>
      </c>
      <c r="C94" s="98">
        <v>6337959</v>
      </c>
      <c r="D94" s="98">
        <v>4000000</v>
      </c>
      <c r="E94" s="99">
        <v>63.11179987122037</v>
      </c>
    </row>
    <row r="95" spans="1:5" ht="75" x14ac:dyDescent="0.25">
      <c r="A95" s="96" t="s">
        <v>255</v>
      </c>
      <c r="B95" s="97" t="s">
        <v>183</v>
      </c>
      <c r="C95" s="98">
        <v>700341.28</v>
      </c>
      <c r="D95" s="98">
        <v>700341.28</v>
      </c>
      <c r="E95" s="99">
        <v>100</v>
      </c>
    </row>
    <row r="96" spans="1:5" ht="93.75" x14ac:dyDescent="0.25">
      <c r="A96" s="96" t="s">
        <v>256</v>
      </c>
      <c r="B96" s="97" t="s">
        <v>257</v>
      </c>
      <c r="C96" s="98">
        <v>20000</v>
      </c>
      <c r="D96" s="98">
        <v>0</v>
      </c>
      <c r="E96" s="99">
        <v>0</v>
      </c>
    </row>
    <row r="97" spans="1:5" ht="168.75" x14ac:dyDescent="0.25">
      <c r="A97" s="96" t="s">
        <v>258</v>
      </c>
      <c r="B97" s="97" t="s">
        <v>259</v>
      </c>
      <c r="C97" s="98">
        <v>203371.2</v>
      </c>
      <c r="D97" s="98">
        <v>84738</v>
      </c>
      <c r="E97" s="99">
        <v>41.666666666666664</v>
      </c>
    </row>
    <row r="98" spans="1:5" ht="37.5" x14ac:dyDescent="0.25">
      <c r="A98" s="96" t="s">
        <v>260</v>
      </c>
      <c r="B98" s="97" t="s">
        <v>261</v>
      </c>
      <c r="C98" s="98">
        <v>7794824</v>
      </c>
      <c r="D98" s="98">
        <v>3138578.04</v>
      </c>
      <c r="E98" s="99">
        <v>40.264899374251428</v>
      </c>
    </row>
    <row r="99" spans="1:5" ht="56.25" x14ac:dyDescent="0.25">
      <c r="A99" s="96" t="s">
        <v>262</v>
      </c>
      <c r="B99" s="97" t="s">
        <v>263</v>
      </c>
      <c r="C99" s="98">
        <v>136000</v>
      </c>
      <c r="D99" s="98">
        <v>0</v>
      </c>
      <c r="E99" s="99">
        <v>0</v>
      </c>
    </row>
    <row r="100" spans="1:5" ht="37.5" x14ac:dyDescent="0.25">
      <c r="A100" s="96" t="s">
        <v>264</v>
      </c>
      <c r="B100" s="97" t="s">
        <v>265</v>
      </c>
      <c r="C100" s="98">
        <v>18320943</v>
      </c>
      <c r="D100" s="98">
        <v>6984577.5099999998</v>
      </c>
      <c r="E100" s="99">
        <v>38.123460730160012</v>
      </c>
    </row>
    <row r="101" spans="1:5" ht="75" x14ac:dyDescent="0.25">
      <c r="A101" s="96" t="s">
        <v>266</v>
      </c>
      <c r="B101" s="97" t="s">
        <v>267</v>
      </c>
      <c r="C101" s="98">
        <v>18716</v>
      </c>
      <c r="D101" s="98">
        <v>0</v>
      </c>
      <c r="E101" s="99">
        <v>0</v>
      </c>
    </row>
    <row r="102" spans="1:5" ht="28.5" customHeight="1" x14ac:dyDescent="0.25">
      <c r="A102" s="96" t="s">
        <v>268</v>
      </c>
      <c r="B102" s="97" t="s">
        <v>269</v>
      </c>
      <c r="C102" s="98">
        <v>51466023</v>
      </c>
      <c r="D102" s="98">
        <v>19899159.539999999</v>
      </c>
      <c r="E102" s="99">
        <v>38.664653649262931</v>
      </c>
    </row>
    <row r="103" spans="1:5" ht="67.5" customHeight="1" x14ac:dyDescent="0.25">
      <c r="A103" s="96" t="s">
        <v>270</v>
      </c>
      <c r="B103" s="97" t="s">
        <v>271</v>
      </c>
      <c r="C103" s="98">
        <v>2600000</v>
      </c>
      <c r="D103" s="98">
        <v>891599.44</v>
      </c>
      <c r="E103" s="99">
        <v>34.292286153846156</v>
      </c>
    </row>
    <row r="104" spans="1:5" ht="37.5" x14ac:dyDescent="0.25">
      <c r="A104" s="96" t="s">
        <v>272</v>
      </c>
      <c r="B104" s="97" t="s">
        <v>273</v>
      </c>
      <c r="C104" s="98">
        <v>155000</v>
      </c>
      <c r="D104" s="98">
        <v>0</v>
      </c>
      <c r="E104" s="99">
        <v>0</v>
      </c>
    </row>
    <row r="105" spans="1:5" ht="93.75" x14ac:dyDescent="0.25">
      <c r="A105" s="96" t="s">
        <v>274</v>
      </c>
      <c r="B105" s="97" t="s">
        <v>275</v>
      </c>
      <c r="C105" s="98">
        <v>1047037</v>
      </c>
      <c r="D105" s="98">
        <v>139916.78</v>
      </c>
      <c r="E105" s="99">
        <v>13.363117062720802</v>
      </c>
    </row>
    <row r="106" spans="1:5" ht="18.75" x14ac:dyDescent="0.25">
      <c r="A106" s="96" t="s">
        <v>276</v>
      </c>
      <c r="B106" s="97" t="s">
        <v>277</v>
      </c>
      <c r="C106" s="98">
        <v>5000</v>
      </c>
      <c r="D106" s="98">
        <v>0</v>
      </c>
      <c r="E106" s="99">
        <v>0</v>
      </c>
    </row>
    <row r="107" spans="1:5" ht="75" x14ac:dyDescent="0.25">
      <c r="A107" s="96" t="s">
        <v>278</v>
      </c>
      <c r="B107" s="97" t="s">
        <v>279</v>
      </c>
      <c r="C107" s="98">
        <v>47000</v>
      </c>
      <c r="D107" s="98">
        <v>0</v>
      </c>
      <c r="E107" s="99">
        <v>0</v>
      </c>
    </row>
    <row r="108" spans="1:5" ht="18.75" x14ac:dyDescent="0.25">
      <c r="A108" s="96" t="s">
        <v>280</v>
      </c>
      <c r="B108" s="97" t="s">
        <v>281</v>
      </c>
      <c r="C108" s="98">
        <v>22000</v>
      </c>
      <c r="D108" s="98">
        <v>0</v>
      </c>
      <c r="E108" s="99">
        <v>0</v>
      </c>
    </row>
    <row r="109" spans="1:5" ht="56.25" x14ac:dyDescent="0.25">
      <c r="A109" s="96" t="s">
        <v>282</v>
      </c>
      <c r="B109" s="97" t="s">
        <v>283</v>
      </c>
      <c r="C109" s="98">
        <v>983509.09</v>
      </c>
      <c r="D109" s="98">
        <v>606060.6</v>
      </c>
      <c r="E109" s="99">
        <v>61.622267263437294</v>
      </c>
    </row>
    <row r="110" spans="1:5" ht="75" x14ac:dyDescent="0.25">
      <c r="A110" s="96" t="s">
        <v>284</v>
      </c>
      <c r="B110" s="97" t="s">
        <v>285</v>
      </c>
      <c r="C110" s="98">
        <v>62080</v>
      </c>
      <c r="D110" s="98">
        <v>0</v>
      </c>
      <c r="E110" s="99">
        <v>0</v>
      </c>
    </row>
    <row r="111" spans="1:5" ht="75" x14ac:dyDescent="0.25">
      <c r="A111" s="96" t="s">
        <v>286</v>
      </c>
      <c r="B111" s="97" t="s">
        <v>287</v>
      </c>
      <c r="C111" s="98">
        <v>1758260</v>
      </c>
      <c r="D111" s="98">
        <v>274231.08</v>
      </c>
      <c r="E111" s="99">
        <v>15.596730858917338</v>
      </c>
    </row>
    <row r="112" spans="1:5" ht="112.5" x14ac:dyDescent="0.25">
      <c r="A112" s="96" t="s">
        <v>288</v>
      </c>
      <c r="B112" s="97" t="s">
        <v>289</v>
      </c>
      <c r="C112" s="98">
        <v>20000</v>
      </c>
      <c r="D112" s="98">
        <v>5000</v>
      </c>
      <c r="E112" s="99">
        <v>25</v>
      </c>
    </row>
    <row r="113" spans="1:5" ht="37.5" x14ac:dyDescent="0.25">
      <c r="A113" s="96" t="s">
        <v>290</v>
      </c>
      <c r="B113" s="97" t="s">
        <v>291</v>
      </c>
      <c r="C113" s="98">
        <v>50000</v>
      </c>
      <c r="D113" s="98">
        <v>0</v>
      </c>
      <c r="E113" s="99">
        <v>0</v>
      </c>
    </row>
    <row r="114" spans="1:5" ht="37.5" x14ac:dyDescent="0.25">
      <c r="A114" s="96" t="s">
        <v>292</v>
      </c>
      <c r="B114" s="97" t="s">
        <v>293</v>
      </c>
      <c r="C114" s="98">
        <v>502000</v>
      </c>
      <c r="D114" s="98">
        <v>0</v>
      </c>
      <c r="E114" s="99">
        <v>0</v>
      </c>
    </row>
    <row r="115" spans="1:5" ht="75" x14ac:dyDescent="0.25">
      <c r="A115" s="96" t="s">
        <v>294</v>
      </c>
      <c r="B115" s="97" t="s">
        <v>295</v>
      </c>
      <c r="C115" s="98">
        <v>511300</v>
      </c>
      <c r="D115" s="98">
        <v>0</v>
      </c>
      <c r="E115" s="99">
        <v>0</v>
      </c>
    </row>
    <row r="116" spans="1:5" ht="18.75" x14ac:dyDescent="0.25">
      <c r="A116" s="96" t="s">
        <v>296</v>
      </c>
      <c r="B116" s="97" t="s">
        <v>297</v>
      </c>
      <c r="C116" s="98">
        <v>90000</v>
      </c>
      <c r="D116" s="98">
        <v>53999.71</v>
      </c>
      <c r="E116" s="99">
        <v>59.999677777777777</v>
      </c>
    </row>
    <row r="117" spans="1:5" ht="93.75" x14ac:dyDescent="0.25">
      <c r="A117" s="96" t="s">
        <v>298</v>
      </c>
      <c r="B117" s="97" t="s">
        <v>299</v>
      </c>
      <c r="C117" s="98">
        <v>666667</v>
      </c>
      <c r="D117" s="98">
        <v>0</v>
      </c>
      <c r="E117" s="99">
        <v>0</v>
      </c>
    </row>
    <row r="118" spans="1:5" ht="37.5" x14ac:dyDescent="0.25">
      <c r="A118" s="96" t="s">
        <v>300</v>
      </c>
      <c r="B118" s="97" t="s">
        <v>301</v>
      </c>
      <c r="C118" s="98">
        <v>12000</v>
      </c>
      <c r="D118" s="98">
        <v>5000</v>
      </c>
      <c r="E118" s="99">
        <v>41.666666666666664</v>
      </c>
    </row>
    <row r="119" spans="1:5" ht="43.5" customHeight="1" x14ac:dyDescent="0.25">
      <c r="A119" s="96" t="s">
        <v>302</v>
      </c>
      <c r="B119" s="97" t="s">
        <v>303</v>
      </c>
      <c r="C119" s="98">
        <v>450000</v>
      </c>
      <c r="D119" s="98">
        <v>387510.4</v>
      </c>
      <c r="E119" s="99">
        <v>86.113422222222226</v>
      </c>
    </row>
    <row r="120" spans="1:5" ht="37.5" x14ac:dyDescent="0.25">
      <c r="A120" s="96" t="s">
        <v>304</v>
      </c>
      <c r="B120" s="97" t="s">
        <v>139</v>
      </c>
      <c r="C120" s="98">
        <v>509997.8</v>
      </c>
      <c r="D120" s="98">
        <v>339393</v>
      </c>
      <c r="E120" s="99">
        <v>66.5479341283433</v>
      </c>
    </row>
    <row r="121" spans="1:5" ht="93.75" x14ac:dyDescent="0.25">
      <c r="A121" s="96" t="s">
        <v>305</v>
      </c>
      <c r="B121" s="97" t="s">
        <v>306</v>
      </c>
      <c r="C121" s="98">
        <v>533125.28</v>
      </c>
      <c r="D121" s="98">
        <v>533125.28</v>
      </c>
      <c r="E121" s="99">
        <v>100</v>
      </c>
    </row>
    <row r="122" spans="1:5" ht="75" x14ac:dyDescent="0.25">
      <c r="A122" s="96" t="s">
        <v>307</v>
      </c>
      <c r="B122" s="97" t="s">
        <v>308</v>
      </c>
      <c r="C122" s="98">
        <v>60000</v>
      </c>
      <c r="D122" s="98">
        <v>0</v>
      </c>
      <c r="E122" s="99">
        <v>0</v>
      </c>
    </row>
    <row r="123" spans="1:5" ht="18.75" x14ac:dyDescent="0.25">
      <c r="A123" s="96" t="s">
        <v>309</v>
      </c>
      <c r="B123" s="97" t="s">
        <v>310</v>
      </c>
      <c r="C123" s="98">
        <v>6000</v>
      </c>
      <c r="D123" s="98">
        <v>0</v>
      </c>
      <c r="E123" s="99">
        <v>0</v>
      </c>
    </row>
    <row r="124" spans="1:5" ht="37.5" x14ac:dyDescent="0.25">
      <c r="A124" s="96" t="s">
        <v>311</v>
      </c>
      <c r="B124" s="97" t="s">
        <v>312</v>
      </c>
      <c r="C124" s="98">
        <v>215000</v>
      </c>
      <c r="D124" s="98">
        <v>105070.17</v>
      </c>
      <c r="E124" s="99">
        <v>48.869846511627905</v>
      </c>
    </row>
    <row r="125" spans="1:5" ht="18.75" x14ac:dyDescent="0.25">
      <c r="A125" s="96" t="s">
        <v>313</v>
      </c>
      <c r="B125" s="97" t="s">
        <v>314</v>
      </c>
      <c r="C125" s="98">
        <v>276374.55</v>
      </c>
      <c r="D125" s="98">
        <v>120237.79</v>
      </c>
      <c r="E125" s="99">
        <v>43.505377032726059</v>
      </c>
    </row>
    <row r="126" spans="1:5" ht="112.5" x14ac:dyDescent="0.25">
      <c r="A126" s="96" t="s">
        <v>315</v>
      </c>
      <c r="B126" s="97" t="s">
        <v>316</v>
      </c>
      <c r="C126" s="98">
        <v>247070.71</v>
      </c>
      <c r="D126" s="98">
        <v>0</v>
      </c>
      <c r="E126" s="99">
        <v>0</v>
      </c>
    </row>
    <row r="127" spans="1:5" ht="37.5" x14ac:dyDescent="0.25">
      <c r="A127" s="96" t="s">
        <v>317</v>
      </c>
      <c r="B127" s="97" t="s">
        <v>312</v>
      </c>
      <c r="C127" s="98">
        <v>200000</v>
      </c>
      <c r="D127" s="98">
        <v>22132.48</v>
      </c>
      <c r="E127" s="99">
        <v>11.066240000000001</v>
      </c>
    </row>
    <row r="128" spans="1:5" ht="18.75" x14ac:dyDescent="0.25">
      <c r="A128" s="96" t="s">
        <v>318</v>
      </c>
      <c r="B128" s="97" t="s">
        <v>314</v>
      </c>
      <c r="C128" s="98">
        <v>200000</v>
      </c>
      <c r="D128" s="98">
        <v>198830</v>
      </c>
      <c r="E128" s="99">
        <v>99.415000000000006</v>
      </c>
    </row>
    <row r="129" spans="1:5" ht="18.75" x14ac:dyDescent="0.25">
      <c r="A129" s="96" t="s">
        <v>319</v>
      </c>
      <c r="B129" s="97" t="s">
        <v>320</v>
      </c>
      <c r="C129" s="98">
        <v>300000</v>
      </c>
      <c r="D129" s="98">
        <v>100000</v>
      </c>
      <c r="E129" s="99">
        <v>33.333333333333336</v>
      </c>
    </row>
    <row r="130" spans="1:5" ht="37.5" x14ac:dyDescent="0.25">
      <c r="A130" s="96" t="s">
        <v>321</v>
      </c>
      <c r="B130" s="97" t="s">
        <v>322</v>
      </c>
      <c r="C130" s="98">
        <v>4500</v>
      </c>
      <c r="D130" s="98">
        <v>0</v>
      </c>
      <c r="E130" s="99">
        <v>0</v>
      </c>
    </row>
    <row r="131" spans="1:5" ht="37.5" x14ac:dyDescent="0.25">
      <c r="A131" s="96" t="s">
        <v>323</v>
      </c>
      <c r="B131" s="97" t="s">
        <v>324</v>
      </c>
      <c r="C131" s="98">
        <v>319472.88</v>
      </c>
      <c r="D131" s="98">
        <v>106490.96</v>
      </c>
      <c r="E131" s="99">
        <v>33.333333333333336</v>
      </c>
    </row>
    <row r="132" spans="1:5" ht="37.5" x14ac:dyDescent="0.25">
      <c r="A132" s="96" t="s">
        <v>325</v>
      </c>
      <c r="B132" s="97" t="s">
        <v>139</v>
      </c>
      <c r="C132" s="98">
        <v>151147.26999999999</v>
      </c>
      <c r="D132" s="98">
        <v>151147.26999999999</v>
      </c>
      <c r="E132" s="99">
        <v>100</v>
      </c>
    </row>
    <row r="133" spans="1:5" ht="37.5" x14ac:dyDescent="0.25">
      <c r="A133" s="96" t="s">
        <v>326</v>
      </c>
      <c r="B133" s="97" t="s">
        <v>312</v>
      </c>
      <c r="C133" s="98">
        <v>750000</v>
      </c>
      <c r="D133" s="98">
        <v>430901.29</v>
      </c>
      <c r="E133" s="99">
        <v>57.453505333333332</v>
      </c>
    </row>
    <row r="134" spans="1:5" ht="18.75" x14ac:dyDescent="0.25">
      <c r="A134" s="96" t="s">
        <v>327</v>
      </c>
      <c r="B134" s="97" t="s">
        <v>314</v>
      </c>
      <c r="C134" s="98">
        <v>306567.02</v>
      </c>
      <c r="D134" s="98">
        <v>159600</v>
      </c>
      <c r="E134" s="99">
        <v>52.060394493836945</v>
      </c>
    </row>
    <row r="135" spans="1:5" ht="18.75" x14ac:dyDescent="0.25">
      <c r="A135" s="96" t="s">
        <v>328</v>
      </c>
      <c r="B135" s="97" t="s">
        <v>320</v>
      </c>
      <c r="C135" s="98">
        <v>600000</v>
      </c>
      <c r="D135" s="98">
        <v>485536</v>
      </c>
      <c r="E135" s="99">
        <v>80.922666666666672</v>
      </c>
    </row>
    <row r="136" spans="1:5" ht="40.5" customHeight="1" x14ac:dyDescent="0.25">
      <c r="A136" s="96" t="s">
        <v>329</v>
      </c>
      <c r="B136" s="97" t="s">
        <v>303</v>
      </c>
      <c r="C136" s="98">
        <v>15000</v>
      </c>
      <c r="D136" s="98">
        <v>0</v>
      </c>
      <c r="E136" s="99">
        <v>0</v>
      </c>
    </row>
    <row r="137" spans="1:5" ht="37.5" x14ac:dyDescent="0.25">
      <c r="A137" s="96" t="s">
        <v>330</v>
      </c>
      <c r="B137" s="97" t="s">
        <v>331</v>
      </c>
      <c r="C137" s="98">
        <v>5000</v>
      </c>
      <c r="D137" s="98">
        <v>0</v>
      </c>
      <c r="E137" s="99">
        <v>0</v>
      </c>
    </row>
    <row r="138" spans="1:5" ht="18" customHeight="1" x14ac:dyDescent="0.25">
      <c r="A138" s="96" t="s">
        <v>332</v>
      </c>
      <c r="B138" s="97" t="s">
        <v>333</v>
      </c>
      <c r="C138" s="98">
        <v>42853.47</v>
      </c>
      <c r="D138" s="98">
        <v>3806.28</v>
      </c>
      <c r="E138" s="99">
        <v>8.8820811943583564</v>
      </c>
    </row>
    <row r="139" spans="1:5" ht="75" x14ac:dyDescent="0.25">
      <c r="A139" s="96" t="s">
        <v>334</v>
      </c>
      <c r="B139" s="97" t="s">
        <v>335</v>
      </c>
      <c r="C139" s="98">
        <v>450770</v>
      </c>
      <c r="D139" s="98">
        <v>0</v>
      </c>
      <c r="E139" s="99">
        <v>0</v>
      </c>
    </row>
    <row r="140" spans="1:5" ht="18" customHeight="1" x14ac:dyDescent="0.25">
      <c r="A140" s="96" t="s">
        <v>336</v>
      </c>
      <c r="B140" s="97" t="s">
        <v>301</v>
      </c>
      <c r="C140" s="98">
        <v>17800</v>
      </c>
      <c r="D140" s="98">
        <v>8880</v>
      </c>
      <c r="E140" s="99">
        <v>49.887640449438202</v>
      </c>
    </row>
    <row r="141" spans="1:5" ht="37.5" x14ac:dyDescent="0.25">
      <c r="A141" s="96" t="s">
        <v>337</v>
      </c>
      <c r="B141" s="97" t="s">
        <v>312</v>
      </c>
      <c r="C141" s="98">
        <v>260000</v>
      </c>
      <c r="D141" s="98">
        <v>109069.94</v>
      </c>
      <c r="E141" s="99">
        <v>41.949976923076925</v>
      </c>
    </row>
    <row r="142" spans="1:5" ht="18.75" x14ac:dyDescent="0.25">
      <c r="A142" s="96" t="s">
        <v>338</v>
      </c>
      <c r="B142" s="97" t="s">
        <v>339</v>
      </c>
      <c r="C142" s="98">
        <v>30000</v>
      </c>
      <c r="D142" s="98">
        <v>27458</v>
      </c>
      <c r="E142" s="99">
        <v>91.526666666666671</v>
      </c>
    </row>
    <row r="143" spans="1:5" ht="18.75" x14ac:dyDescent="0.25">
      <c r="A143" s="96" t="s">
        <v>340</v>
      </c>
      <c r="B143" s="97" t="s">
        <v>314</v>
      </c>
      <c r="C143" s="98">
        <v>180000</v>
      </c>
      <c r="D143" s="98">
        <v>87000</v>
      </c>
      <c r="E143" s="99">
        <v>48.333333333333336</v>
      </c>
    </row>
    <row r="144" spans="1:5" ht="112.5" x14ac:dyDescent="0.25">
      <c r="A144" s="96" t="s">
        <v>341</v>
      </c>
      <c r="B144" s="97" t="s">
        <v>342</v>
      </c>
      <c r="C144" s="98">
        <v>132000</v>
      </c>
      <c r="D144" s="98">
        <v>65828.039999999994</v>
      </c>
      <c r="E144" s="99">
        <v>49.869727272727275</v>
      </c>
    </row>
    <row r="145" spans="1:5" ht="56.25" x14ac:dyDescent="0.25">
      <c r="A145" s="96" t="s">
        <v>343</v>
      </c>
      <c r="B145" s="97" t="s">
        <v>344</v>
      </c>
      <c r="C145" s="98">
        <v>75000</v>
      </c>
      <c r="D145" s="98">
        <v>0</v>
      </c>
      <c r="E145" s="99">
        <v>0</v>
      </c>
    </row>
    <row r="146" spans="1:5" ht="112.5" x14ac:dyDescent="0.25">
      <c r="A146" s="96" t="s">
        <v>345</v>
      </c>
      <c r="B146" s="97" t="s">
        <v>316</v>
      </c>
      <c r="C146" s="98">
        <v>26410.11</v>
      </c>
      <c r="D146" s="98">
        <v>0</v>
      </c>
      <c r="E146" s="99">
        <v>0</v>
      </c>
    </row>
    <row r="147" spans="1:5" ht="75" x14ac:dyDescent="0.25">
      <c r="A147" s="96" t="s">
        <v>346</v>
      </c>
      <c r="B147" s="97" t="s">
        <v>347</v>
      </c>
      <c r="C147" s="98">
        <v>337934</v>
      </c>
      <c r="D147" s="98">
        <v>0</v>
      </c>
      <c r="E147" s="99">
        <v>0</v>
      </c>
    </row>
    <row r="148" spans="1:5" ht="56.25" x14ac:dyDescent="0.25">
      <c r="A148" s="96" t="s">
        <v>348</v>
      </c>
      <c r="B148" s="97" t="s">
        <v>349</v>
      </c>
      <c r="C148" s="98">
        <v>10800</v>
      </c>
      <c r="D148" s="98">
        <v>4500</v>
      </c>
      <c r="E148" s="99">
        <v>41.666666666666664</v>
      </c>
    </row>
    <row r="149" spans="1:5" ht="150" x14ac:dyDescent="0.25">
      <c r="A149" s="96" t="s">
        <v>350</v>
      </c>
      <c r="B149" s="97" t="s">
        <v>351</v>
      </c>
      <c r="C149" s="98">
        <v>62720</v>
      </c>
      <c r="D149" s="98">
        <v>0</v>
      </c>
      <c r="E149" s="99">
        <v>0</v>
      </c>
    </row>
    <row r="150" spans="1:5" ht="37.5" x14ac:dyDescent="0.25">
      <c r="A150" s="96" t="s">
        <v>352</v>
      </c>
      <c r="B150" s="97" t="s">
        <v>312</v>
      </c>
      <c r="C150" s="98">
        <v>1200000</v>
      </c>
      <c r="D150" s="98">
        <v>95103.92</v>
      </c>
      <c r="E150" s="99">
        <v>7.9253266666666669</v>
      </c>
    </row>
    <row r="151" spans="1:5" ht="18.75" x14ac:dyDescent="0.25">
      <c r="A151" s="96" t="s">
        <v>353</v>
      </c>
      <c r="B151" s="97" t="s">
        <v>339</v>
      </c>
      <c r="C151" s="98">
        <v>350000</v>
      </c>
      <c r="D151" s="98">
        <v>80731.61</v>
      </c>
      <c r="E151" s="99">
        <v>23.066174285714286</v>
      </c>
    </row>
    <row r="152" spans="1:5" ht="18.75" x14ac:dyDescent="0.25">
      <c r="A152" s="96" t="s">
        <v>354</v>
      </c>
      <c r="B152" s="97" t="s">
        <v>355</v>
      </c>
      <c r="C152" s="98">
        <v>11006</v>
      </c>
      <c r="D152" s="98">
        <v>7000</v>
      </c>
      <c r="E152" s="99">
        <v>63.601671815373436</v>
      </c>
    </row>
    <row r="153" spans="1:5" ht="37.5" x14ac:dyDescent="0.25">
      <c r="A153" s="96" t="s">
        <v>356</v>
      </c>
      <c r="B153" s="97" t="s">
        <v>357</v>
      </c>
      <c r="C153" s="98">
        <v>4465449.88</v>
      </c>
      <c r="D153" s="98">
        <v>98138</v>
      </c>
      <c r="E153" s="99">
        <v>2.1977180941956962</v>
      </c>
    </row>
    <row r="154" spans="1:5" ht="18.75" x14ac:dyDescent="0.25">
      <c r="A154" s="96" t="s">
        <v>358</v>
      </c>
      <c r="B154" s="97" t="s">
        <v>359</v>
      </c>
      <c r="C154" s="98">
        <v>50000</v>
      </c>
      <c r="D154" s="98">
        <v>18000</v>
      </c>
      <c r="E154" s="99">
        <v>36</v>
      </c>
    </row>
    <row r="155" spans="1:5" ht="112.5" x14ac:dyDescent="0.25">
      <c r="A155" s="96" t="s">
        <v>360</v>
      </c>
      <c r="B155" s="97" t="s">
        <v>316</v>
      </c>
      <c r="C155" s="98">
        <v>463704.04</v>
      </c>
      <c r="D155" s="98">
        <v>0</v>
      </c>
      <c r="E155" s="99">
        <v>0</v>
      </c>
    </row>
    <row r="156" spans="1:5" ht="37.5" x14ac:dyDescent="0.25">
      <c r="A156" s="96" t="s">
        <v>361</v>
      </c>
      <c r="B156" s="97" t="s">
        <v>139</v>
      </c>
      <c r="C156" s="98">
        <v>100000</v>
      </c>
      <c r="D156" s="98">
        <v>0</v>
      </c>
      <c r="E156" s="99">
        <v>0</v>
      </c>
    </row>
    <row r="157" spans="1:5" ht="18.75" x14ac:dyDescent="0.25">
      <c r="A157" s="96" t="s">
        <v>362</v>
      </c>
      <c r="B157" s="97" t="s">
        <v>363</v>
      </c>
      <c r="C157" s="98">
        <v>15000</v>
      </c>
      <c r="D157" s="98">
        <v>3298.5</v>
      </c>
      <c r="E157" s="99">
        <v>21.99</v>
      </c>
    </row>
    <row r="158" spans="1:5" ht="56.25" x14ac:dyDescent="0.25">
      <c r="A158" s="96" t="s">
        <v>364</v>
      </c>
      <c r="B158" s="97" t="s">
        <v>365</v>
      </c>
      <c r="C158" s="98">
        <v>370000</v>
      </c>
      <c r="D158" s="98">
        <v>81745.84</v>
      </c>
      <c r="E158" s="99">
        <v>22.09347027027027</v>
      </c>
    </row>
    <row r="159" spans="1:5" ht="75" x14ac:dyDescent="0.25">
      <c r="A159" s="96" t="s">
        <v>366</v>
      </c>
      <c r="B159" s="97" t="s">
        <v>367</v>
      </c>
      <c r="C159" s="98">
        <v>40000</v>
      </c>
      <c r="D159" s="98">
        <v>0</v>
      </c>
      <c r="E159" s="99">
        <v>0</v>
      </c>
    </row>
    <row r="160" spans="1:5" ht="37.5" x14ac:dyDescent="0.25">
      <c r="A160" s="96" t="s">
        <v>368</v>
      </c>
      <c r="B160" s="97" t="s">
        <v>369</v>
      </c>
      <c r="C160" s="98">
        <v>23077.759999999998</v>
      </c>
      <c r="D160" s="98">
        <v>3150</v>
      </c>
      <c r="E160" s="99">
        <v>13.6495049779528</v>
      </c>
    </row>
    <row r="161" spans="1:5" ht="75" x14ac:dyDescent="0.25">
      <c r="A161" s="96" t="s">
        <v>370</v>
      </c>
      <c r="B161" s="97" t="s">
        <v>371</v>
      </c>
      <c r="C161" s="98">
        <v>384599.44</v>
      </c>
      <c r="D161" s="98">
        <v>0</v>
      </c>
      <c r="E161" s="99">
        <v>0</v>
      </c>
    </row>
    <row r="162" spans="1:5" ht="18.75" x14ac:dyDescent="0.25">
      <c r="A162" s="96" t="s">
        <v>372</v>
      </c>
      <c r="B162" s="97" t="s">
        <v>373</v>
      </c>
      <c r="C162" s="98">
        <v>100000</v>
      </c>
      <c r="D162" s="98">
        <v>0</v>
      </c>
      <c r="E162" s="99">
        <v>0</v>
      </c>
    </row>
    <row r="163" spans="1:5" ht="56.25" x14ac:dyDescent="0.25">
      <c r="A163" s="96" t="s">
        <v>374</v>
      </c>
      <c r="B163" s="97" t="s">
        <v>349</v>
      </c>
      <c r="C163" s="98">
        <v>12000</v>
      </c>
      <c r="D163" s="98">
        <v>6000</v>
      </c>
      <c r="E163" s="99">
        <v>50</v>
      </c>
    </row>
    <row r="164" spans="1:5" ht="37.5" x14ac:dyDescent="0.25">
      <c r="A164" s="96" t="s">
        <v>375</v>
      </c>
      <c r="B164" s="97" t="s">
        <v>376</v>
      </c>
      <c r="C164" s="98">
        <v>35000</v>
      </c>
      <c r="D164" s="98">
        <v>35000</v>
      </c>
      <c r="E164" s="99">
        <v>100</v>
      </c>
    </row>
    <row r="165" spans="1:5" ht="37.5" x14ac:dyDescent="0.25">
      <c r="A165" s="96" t="s">
        <v>377</v>
      </c>
      <c r="B165" s="97" t="s">
        <v>378</v>
      </c>
      <c r="C165" s="98">
        <v>100000</v>
      </c>
      <c r="D165" s="98">
        <v>0</v>
      </c>
      <c r="E165" s="99">
        <v>0</v>
      </c>
    </row>
    <row r="166" spans="1:5" ht="56.25" x14ac:dyDescent="0.25">
      <c r="A166" s="96" t="s">
        <v>379</v>
      </c>
      <c r="B166" s="97" t="s">
        <v>380</v>
      </c>
      <c r="C166" s="98">
        <v>15000</v>
      </c>
      <c r="D166" s="98">
        <v>0</v>
      </c>
      <c r="E166" s="99">
        <v>0</v>
      </c>
    </row>
    <row r="167" spans="1:5" ht="56.25" x14ac:dyDescent="0.25">
      <c r="A167" s="96" t="s">
        <v>381</v>
      </c>
      <c r="B167" s="97" t="s">
        <v>382</v>
      </c>
      <c r="C167" s="98">
        <v>1000</v>
      </c>
      <c r="D167" s="98">
        <v>0</v>
      </c>
      <c r="E167" s="99">
        <v>0</v>
      </c>
    </row>
    <row r="168" spans="1:5" ht="56.25" x14ac:dyDescent="0.25">
      <c r="A168" s="96" t="s">
        <v>383</v>
      </c>
      <c r="B168" s="97" t="s">
        <v>349</v>
      </c>
      <c r="C168" s="98">
        <v>12000</v>
      </c>
      <c r="D168" s="98">
        <v>5000</v>
      </c>
      <c r="E168" s="99">
        <v>41.666666666666664</v>
      </c>
    </row>
    <row r="169" spans="1:5" ht="37.5" x14ac:dyDescent="0.25">
      <c r="A169" s="96" t="s">
        <v>384</v>
      </c>
      <c r="B169" s="97" t="s">
        <v>312</v>
      </c>
      <c r="C169" s="98">
        <v>70000</v>
      </c>
      <c r="D169" s="98">
        <v>36819.78</v>
      </c>
      <c r="E169" s="99">
        <v>52.599685714285712</v>
      </c>
    </row>
    <row r="170" spans="1:5" ht="18.75" x14ac:dyDescent="0.25">
      <c r="A170" s="96" t="s">
        <v>385</v>
      </c>
      <c r="B170" s="97" t="s">
        <v>314</v>
      </c>
      <c r="C170" s="98">
        <v>170000</v>
      </c>
      <c r="D170" s="98">
        <v>170000</v>
      </c>
      <c r="E170" s="99">
        <v>100</v>
      </c>
    </row>
    <row r="171" spans="1:5" ht="75" x14ac:dyDescent="0.25">
      <c r="A171" s="96" t="s">
        <v>386</v>
      </c>
      <c r="B171" s="97" t="s">
        <v>387</v>
      </c>
      <c r="C171" s="98">
        <v>1111111</v>
      </c>
      <c r="D171" s="98">
        <v>342033.3</v>
      </c>
      <c r="E171" s="99">
        <v>30.78300007830001</v>
      </c>
    </row>
    <row r="172" spans="1:5" ht="75" x14ac:dyDescent="0.25">
      <c r="A172" s="96" t="s">
        <v>388</v>
      </c>
      <c r="B172" s="97" t="s">
        <v>389</v>
      </c>
      <c r="C172" s="98">
        <v>667000</v>
      </c>
      <c r="D172" s="98">
        <v>0</v>
      </c>
      <c r="E172" s="99">
        <v>0</v>
      </c>
    </row>
    <row r="173" spans="1:5" ht="37.5" x14ac:dyDescent="0.25">
      <c r="A173" s="96" t="s">
        <v>390</v>
      </c>
      <c r="B173" s="97" t="s">
        <v>391</v>
      </c>
      <c r="C173" s="98">
        <v>180000</v>
      </c>
      <c r="D173" s="98">
        <v>90000</v>
      </c>
      <c r="E173" s="99">
        <v>50</v>
      </c>
    </row>
    <row r="174" spans="1:5" ht="37.5" x14ac:dyDescent="0.25">
      <c r="A174" s="96" t="s">
        <v>392</v>
      </c>
      <c r="B174" s="97" t="s">
        <v>393</v>
      </c>
      <c r="C174" s="98">
        <v>8468137</v>
      </c>
      <c r="D174" s="98">
        <v>3450000</v>
      </c>
      <c r="E174" s="99">
        <v>40.740956363837761</v>
      </c>
    </row>
    <row r="175" spans="1:5" ht="27.75" customHeight="1" x14ac:dyDescent="0.25">
      <c r="A175" s="96" t="s">
        <v>394</v>
      </c>
      <c r="B175" s="97" t="s">
        <v>395</v>
      </c>
      <c r="C175" s="98">
        <v>45000</v>
      </c>
      <c r="D175" s="98">
        <v>20000</v>
      </c>
      <c r="E175" s="99">
        <v>44.444444444444443</v>
      </c>
    </row>
    <row r="176" spans="1:5" ht="37.5" x14ac:dyDescent="0.25">
      <c r="A176" s="96" t="s">
        <v>396</v>
      </c>
      <c r="B176" s="97" t="s">
        <v>397</v>
      </c>
      <c r="C176" s="98">
        <v>50000</v>
      </c>
      <c r="D176" s="98">
        <v>0</v>
      </c>
      <c r="E176" s="99">
        <v>0</v>
      </c>
    </row>
    <row r="177" spans="1:5" ht="37.5" x14ac:dyDescent="0.25">
      <c r="A177" s="96" t="s">
        <v>398</v>
      </c>
      <c r="B177" s="97" t="s">
        <v>139</v>
      </c>
      <c r="C177" s="98">
        <v>1000000</v>
      </c>
      <c r="D177" s="98">
        <v>420990.8</v>
      </c>
      <c r="E177" s="99">
        <v>42.099080000000001</v>
      </c>
    </row>
    <row r="178" spans="1:5" ht="37.5" x14ac:dyDescent="0.25">
      <c r="A178" s="96" t="s">
        <v>399</v>
      </c>
      <c r="B178" s="97" t="s">
        <v>324</v>
      </c>
      <c r="C178" s="98">
        <v>1000000</v>
      </c>
      <c r="D178" s="98">
        <v>838436.61</v>
      </c>
      <c r="E178" s="99">
        <v>83.843660999999997</v>
      </c>
    </row>
    <row r="179" spans="1:5" ht="18.75" x14ac:dyDescent="0.25">
      <c r="A179" s="96" t="s">
        <v>400</v>
      </c>
      <c r="B179" s="97" t="s">
        <v>401</v>
      </c>
      <c r="C179" s="98">
        <v>300000</v>
      </c>
      <c r="D179" s="98">
        <v>0</v>
      </c>
      <c r="E179" s="99">
        <v>0</v>
      </c>
    </row>
    <row r="180" spans="1:5" ht="56.25" x14ac:dyDescent="0.25">
      <c r="A180" s="96" t="s">
        <v>402</v>
      </c>
      <c r="B180" s="97" t="s">
        <v>403</v>
      </c>
      <c r="C180" s="98">
        <v>300000</v>
      </c>
      <c r="D180" s="98">
        <v>18693.32</v>
      </c>
      <c r="E180" s="99">
        <v>6.2311066666666663</v>
      </c>
    </row>
    <row r="181" spans="1:5" ht="37.5" x14ac:dyDescent="0.25">
      <c r="A181" s="96" t="s">
        <v>404</v>
      </c>
      <c r="B181" s="97" t="s">
        <v>405</v>
      </c>
      <c r="C181" s="98">
        <v>1796900</v>
      </c>
      <c r="D181" s="98">
        <v>1796900</v>
      </c>
      <c r="E181" s="99">
        <v>100</v>
      </c>
    </row>
    <row r="182" spans="1:5" ht="37.5" x14ac:dyDescent="0.25">
      <c r="A182" s="96" t="s">
        <v>406</v>
      </c>
      <c r="B182" s="97" t="s">
        <v>312</v>
      </c>
      <c r="C182" s="98">
        <v>4500000</v>
      </c>
      <c r="D182" s="98">
        <v>2833636.26</v>
      </c>
      <c r="E182" s="99">
        <v>62.969694666666669</v>
      </c>
    </row>
    <row r="183" spans="1:5" ht="18.75" x14ac:dyDescent="0.25">
      <c r="A183" s="96" t="s">
        <v>407</v>
      </c>
      <c r="B183" s="97" t="s">
        <v>408</v>
      </c>
      <c r="C183" s="98">
        <v>50000</v>
      </c>
      <c r="D183" s="98">
        <v>0</v>
      </c>
      <c r="E183" s="99">
        <v>0</v>
      </c>
    </row>
    <row r="184" spans="1:5" ht="18.75" x14ac:dyDescent="0.25">
      <c r="A184" s="96" t="s">
        <v>409</v>
      </c>
      <c r="B184" s="97" t="s">
        <v>410</v>
      </c>
      <c r="C184" s="98">
        <v>200000</v>
      </c>
      <c r="D184" s="98">
        <v>0</v>
      </c>
      <c r="E184" s="99">
        <v>0</v>
      </c>
    </row>
    <row r="185" spans="1:5" ht="75" x14ac:dyDescent="0.25">
      <c r="A185" s="96" t="s">
        <v>411</v>
      </c>
      <c r="B185" s="97" t="s">
        <v>412</v>
      </c>
      <c r="C185" s="98">
        <v>1300000</v>
      </c>
      <c r="D185" s="98">
        <v>0</v>
      </c>
      <c r="E185" s="99">
        <v>0</v>
      </c>
    </row>
    <row r="186" spans="1:5" ht="56.25" x14ac:dyDescent="0.25">
      <c r="A186" s="96" t="s">
        <v>413</v>
      </c>
      <c r="B186" s="97" t="s">
        <v>414</v>
      </c>
      <c r="C186" s="98">
        <v>500000</v>
      </c>
      <c r="D186" s="98">
        <v>0</v>
      </c>
      <c r="E186" s="99">
        <v>0</v>
      </c>
    </row>
    <row r="187" spans="1:5" ht="18.75" x14ac:dyDescent="0.25">
      <c r="A187" s="96" t="s">
        <v>415</v>
      </c>
      <c r="B187" s="97" t="s">
        <v>416</v>
      </c>
      <c r="C187" s="98">
        <v>350400</v>
      </c>
      <c r="D187" s="98">
        <v>100000</v>
      </c>
      <c r="E187" s="99">
        <v>28.538812785388128</v>
      </c>
    </row>
    <row r="188" spans="1:5" ht="75" x14ac:dyDescent="0.25">
      <c r="A188" s="96" t="s">
        <v>417</v>
      </c>
      <c r="B188" s="97" t="s">
        <v>418</v>
      </c>
      <c r="C188" s="98">
        <v>1515000</v>
      </c>
      <c r="D188" s="98">
        <v>0</v>
      </c>
      <c r="E188" s="99">
        <v>0</v>
      </c>
    </row>
    <row r="189" spans="1:5" ht="37.5" x14ac:dyDescent="0.25">
      <c r="A189" s="96" t="s">
        <v>419</v>
      </c>
      <c r="B189" s="97" t="s">
        <v>420</v>
      </c>
      <c r="C189" s="98">
        <v>320000</v>
      </c>
      <c r="D189" s="98">
        <v>0</v>
      </c>
      <c r="E189" s="99">
        <v>0</v>
      </c>
    </row>
    <row r="190" spans="1:5" ht="75" x14ac:dyDescent="0.25">
      <c r="A190" s="96" t="s">
        <v>421</v>
      </c>
      <c r="B190" s="97" t="s">
        <v>422</v>
      </c>
      <c r="C190" s="98">
        <v>70000</v>
      </c>
      <c r="D190" s="98">
        <v>0</v>
      </c>
      <c r="E190" s="99">
        <v>0</v>
      </c>
    </row>
    <row r="191" spans="1:5" ht="56.25" x14ac:dyDescent="0.25">
      <c r="A191" s="96" t="s">
        <v>423</v>
      </c>
      <c r="B191" s="97" t="s">
        <v>380</v>
      </c>
      <c r="C191" s="98">
        <v>15000</v>
      </c>
      <c r="D191" s="98">
        <v>0</v>
      </c>
      <c r="E191" s="99">
        <v>0</v>
      </c>
    </row>
    <row r="192" spans="1:5" ht="56.25" x14ac:dyDescent="0.25">
      <c r="A192" s="96" t="s">
        <v>424</v>
      </c>
      <c r="B192" s="97" t="s">
        <v>382</v>
      </c>
      <c r="C192" s="98">
        <v>1000</v>
      </c>
      <c r="D192" s="98">
        <v>0</v>
      </c>
      <c r="E192" s="99">
        <v>0</v>
      </c>
    </row>
    <row r="193" spans="1:5" ht="93.75" x14ac:dyDescent="0.25">
      <c r="A193" s="96" t="s">
        <v>425</v>
      </c>
      <c r="B193" s="97" t="s">
        <v>426</v>
      </c>
      <c r="C193" s="98">
        <v>4703559.66</v>
      </c>
      <c r="D193" s="98">
        <v>0</v>
      </c>
      <c r="E193" s="99">
        <v>0</v>
      </c>
    </row>
    <row r="194" spans="1:5" ht="112.5" x14ac:dyDescent="0.25">
      <c r="A194" s="96" t="s">
        <v>427</v>
      </c>
      <c r="B194" s="97" t="s">
        <v>428</v>
      </c>
      <c r="C194" s="98">
        <v>5000000</v>
      </c>
      <c r="D194" s="98">
        <v>0</v>
      </c>
      <c r="E194" s="99">
        <v>0</v>
      </c>
    </row>
    <row r="195" spans="1:5" ht="37.5" x14ac:dyDescent="0.25">
      <c r="A195" s="96" t="s">
        <v>429</v>
      </c>
      <c r="B195" s="97" t="s">
        <v>430</v>
      </c>
      <c r="C195" s="98">
        <v>278694</v>
      </c>
      <c r="D195" s="98">
        <v>275500</v>
      </c>
      <c r="E195" s="99">
        <v>98.853940163763838</v>
      </c>
    </row>
    <row r="196" spans="1:5" ht="112.5" x14ac:dyDescent="0.25">
      <c r="A196" s="96" t="s">
        <v>431</v>
      </c>
      <c r="B196" s="97" t="s">
        <v>316</v>
      </c>
      <c r="C196" s="98">
        <v>980362.61</v>
      </c>
      <c r="D196" s="98">
        <v>0</v>
      </c>
      <c r="E196" s="99">
        <v>0</v>
      </c>
    </row>
    <row r="197" spans="1:5" ht="56.25" x14ac:dyDescent="0.25">
      <c r="A197" s="96" t="s">
        <v>432</v>
      </c>
      <c r="B197" s="97" t="s">
        <v>433</v>
      </c>
      <c r="C197" s="98">
        <v>3770615.15</v>
      </c>
      <c r="D197" s="98">
        <v>2337180.4900000002</v>
      </c>
      <c r="E197" s="99">
        <v>61.984063528732172</v>
      </c>
    </row>
    <row r="198" spans="1:5" ht="56.25" x14ac:dyDescent="0.25">
      <c r="A198" s="96" t="s">
        <v>434</v>
      </c>
      <c r="B198" s="97" t="s">
        <v>112</v>
      </c>
      <c r="C198" s="98">
        <v>3154747.47</v>
      </c>
      <c r="D198" s="98">
        <v>538218.17000000004</v>
      </c>
      <c r="E198" s="99">
        <v>17.060578544500743</v>
      </c>
    </row>
    <row r="199" spans="1:5" ht="18.75" x14ac:dyDescent="0.25">
      <c r="A199" s="96" t="s">
        <v>435</v>
      </c>
      <c r="B199" s="97" t="s">
        <v>436</v>
      </c>
      <c r="C199" s="98">
        <v>5900000</v>
      </c>
      <c r="D199" s="98">
        <v>970885.5</v>
      </c>
      <c r="E199" s="99">
        <v>16.455686440677965</v>
      </c>
    </row>
    <row r="200" spans="1:5" ht="56.25" x14ac:dyDescent="0.25">
      <c r="A200" s="96" t="s">
        <v>437</v>
      </c>
      <c r="B200" s="97" t="s">
        <v>438</v>
      </c>
      <c r="C200" s="98">
        <v>6939500</v>
      </c>
      <c r="D200" s="98">
        <v>1872401.07</v>
      </c>
      <c r="E200" s="99">
        <v>26.981786439945243</v>
      </c>
    </row>
    <row r="201" spans="1:5" ht="150" x14ac:dyDescent="0.25">
      <c r="A201" s="96" t="s">
        <v>439</v>
      </c>
      <c r="B201" s="97" t="s">
        <v>440</v>
      </c>
      <c r="C201" s="98">
        <v>17434653.539999999</v>
      </c>
      <c r="D201" s="98">
        <v>0</v>
      </c>
      <c r="E201" s="99">
        <v>0</v>
      </c>
    </row>
    <row r="202" spans="1:5" ht="75" x14ac:dyDescent="0.25">
      <c r="A202" s="96" t="s">
        <v>441</v>
      </c>
      <c r="B202" s="97" t="s">
        <v>442</v>
      </c>
      <c r="C202" s="98">
        <v>667000</v>
      </c>
      <c r="D202" s="98">
        <v>667000</v>
      </c>
      <c r="E202" s="99">
        <v>100</v>
      </c>
    </row>
    <row r="203" spans="1:5" ht="56.25" x14ac:dyDescent="0.25">
      <c r="A203" s="96" t="s">
        <v>443</v>
      </c>
      <c r="B203" s="97" t="s">
        <v>246</v>
      </c>
      <c r="C203" s="98">
        <v>1157489</v>
      </c>
      <c r="D203" s="98">
        <v>0</v>
      </c>
      <c r="E203" s="99">
        <v>0</v>
      </c>
    </row>
    <row r="204" spans="1:5" ht="75" x14ac:dyDescent="0.25">
      <c r="A204" s="96" t="s">
        <v>444</v>
      </c>
      <c r="B204" s="97" t="s">
        <v>147</v>
      </c>
      <c r="C204" s="98">
        <v>30393050</v>
      </c>
      <c r="D204" s="98">
        <v>14750000</v>
      </c>
      <c r="E204" s="99">
        <v>48.530831884263016</v>
      </c>
    </row>
    <row r="205" spans="1:5" ht="37.5" x14ac:dyDescent="0.25">
      <c r="A205" s="96" t="s">
        <v>445</v>
      </c>
      <c r="B205" s="97" t="s">
        <v>312</v>
      </c>
      <c r="C205" s="98">
        <v>450000</v>
      </c>
      <c r="D205" s="98">
        <v>259088.96</v>
      </c>
      <c r="E205" s="99">
        <v>57.575324444444448</v>
      </c>
    </row>
    <row r="206" spans="1:5" ht="18.75" x14ac:dyDescent="0.25">
      <c r="A206" s="96" t="s">
        <v>446</v>
      </c>
      <c r="B206" s="97" t="s">
        <v>339</v>
      </c>
      <c r="C206" s="98">
        <v>25000</v>
      </c>
      <c r="D206" s="98">
        <v>10000</v>
      </c>
      <c r="E206" s="99">
        <v>40</v>
      </c>
    </row>
    <row r="207" spans="1:5" ht="18.75" x14ac:dyDescent="0.25">
      <c r="A207" s="96" t="s">
        <v>447</v>
      </c>
      <c r="B207" s="97" t="s">
        <v>314</v>
      </c>
      <c r="C207" s="98">
        <v>300000</v>
      </c>
      <c r="D207" s="98">
        <v>267416.32000000001</v>
      </c>
      <c r="E207" s="99">
        <v>89.138773333333333</v>
      </c>
    </row>
    <row r="208" spans="1:5" ht="42.75" customHeight="1" x14ac:dyDescent="0.25">
      <c r="A208" s="96" t="s">
        <v>448</v>
      </c>
      <c r="B208" s="97" t="s">
        <v>303</v>
      </c>
      <c r="C208" s="98">
        <v>76836</v>
      </c>
      <c r="D208" s="98">
        <v>32014.6</v>
      </c>
      <c r="E208" s="99">
        <v>41.666146077359571</v>
      </c>
    </row>
    <row r="209" spans="1:5" ht="150" x14ac:dyDescent="0.25">
      <c r="A209" s="96" t="s">
        <v>449</v>
      </c>
      <c r="B209" s="97" t="s">
        <v>450</v>
      </c>
      <c r="C209" s="98">
        <v>230000</v>
      </c>
      <c r="D209" s="98">
        <v>0</v>
      </c>
      <c r="E209" s="99">
        <v>0</v>
      </c>
    </row>
    <row r="210" spans="1:5" ht="225" x14ac:dyDescent="0.25">
      <c r="A210" s="96" t="s">
        <v>451</v>
      </c>
      <c r="B210" s="97" t="s">
        <v>452</v>
      </c>
      <c r="C210" s="98">
        <v>600000</v>
      </c>
      <c r="D210" s="98">
        <v>0</v>
      </c>
      <c r="E210" s="99">
        <v>0</v>
      </c>
    </row>
    <row r="211" spans="1:5" ht="112.5" x14ac:dyDescent="0.25">
      <c r="A211" s="96" t="s">
        <v>453</v>
      </c>
      <c r="B211" s="97" t="s">
        <v>316</v>
      </c>
      <c r="C211" s="98">
        <v>190816.17</v>
      </c>
      <c r="D211" s="98">
        <v>0</v>
      </c>
      <c r="E211" s="99">
        <v>0</v>
      </c>
    </row>
    <row r="212" spans="1:5" ht="75" x14ac:dyDescent="0.25">
      <c r="A212" s="96" t="s">
        <v>454</v>
      </c>
      <c r="B212" s="97" t="s">
        <v>455</v>
      </c>
      <c r="C212" s="98">
        <v>69120</v>
      </c>
      <c r="D212" s="98">
        <v>0</v>
      </c>
      <c r="E212" s="99">
        <v>0</v>
      </c>
    </row>
    <row r="213" spans="1:5" ht="37.5" x14ac:dyDescent="0.25">
      <c r="A213" s="96" t="s">
        <v>456</v>
      </c>
      <c r="B213" s="97" t="s">
        <v>457</v>
      </c>
      <c r="C213" s="98">
        <v>5000</v>
      </c>
      <c r="D213" s="98">
        <v>0</v>
      </c>
      <c r="E213" s="99">
        <v>0</v>
      </c>
    </row>
    <row r="214" spans="1:5" ht="37.5" x14ac:dyDescent="0.25">
      <c r="A214" s="96" t="s">
        <v>458</v>
      </c>
      <c r="B214" s="97" t="s">
        <v>459</v>
      </c>
      <c r="C214" s="98">
        <v>670667</v>
      </c>
      <c r="D214" s="98">
        <v>0</v>
      </c>
      <c r="E214" s="99">
        <v>0</v>
      </c>
    </row>
    <row r="215" spans="1:5" ht="56.25" x14ac:dyDescent="0.25">
      <c r="A215" s="96" t="s">
        <v>460</v>
      </c>
      <c r="B215" s="97" t="s">
        <v>349</v>
      </c>
      <c r="C215" s="98">
        <v>10800</v>
      </c>
      <c r="D215" s="98">
        <v>5400</v>
      </c>
      <c r="E215" s="99">
        <v>50</v>
      </c>
    </row>
    <row r="216" spans="1:5" ht="37.5" x14ac:dyDescent="0.25">
      <c r="A216" s="96" t="s">
        <v>461</v>
      </c>
      <c r="B216" s="97" t="s">
        <v>462</v>
      </c>
      <c r="C216" s="98">
        <v>100000</v>
      </c>
      <c r="D216" s="98">
        <v>21169.27</v>
      </c>
      <c r="E216" s="99">
        <v>21.169270000000001</v>
      </c>
    </row>
    <row r="217" spans="1:5" ht="28.5" customHeight="1" x14ac:dyDescent="0.25">
      <c r="A217" s="96" t="s">
        <v>463</v>
      </c>
      <c r="B217" s="97" t="s">
        <v>464</v>
      </c>
      <c r="C217" s="98">
        <v>720731.12</v>
      </c>
      <c r="D217" s="98">
        <v>267862.88</v>
      </c>
      <c r="E217" s="99">
        <v>37.165438339890194</v>
      </c>
    </row>
    <row r="218" spans="1:5" ht="56.25" x14ac:dyDescent="0.25">
      <c r="A218" s="96" t="s">
        <v>465</v>
      </c>
      <c r="B218" s="97" t="s">
        <v>466</v>
      </c>
      <c r="C218" s="98">
        <v>2167471.5299999998</v>
      </c>
      <c r="D218" s="98">
        <v>76387</v>
      </c>
      <c r="E218" s="99">
        <v>3.5242446760073478</v>
      </c>
    </row>
    <row r="219" spans="1:5" ht="30.75" customHeight="1" x14ac:dyDescent="0.25">
      <c r="A219" s="96" t="s">
        <v>467</v>
      </c>
      <c r="B219" s="97" t="s">
        <v>468</v>
      </c>
      <c r="C219" s="98">
        <v>313690</v>
      </c>
      <c r="D219" s="98">
        <v>261190</v>
      </c>
      <c r="E219" s="99">
        <v>83.263731709649647</v>
      </c>
    </row>
    <row r="220" spans="1:5" ht="37.5" x14ac:dyDescent="0.25">
      <c r="A220" s="96" t="s">
        <v>469</v>
      </c>
      <c r="B220" s="97" t="s">
        <v>470</v>
      </c>
      <c r="C220" s="98">
        <v>244445</v>
      </c>
      <c r="D220" s="98">
        <v>0</v>
      </c>
      <c r="E220" s="99">
        <v>0</v>
      </c>
    </row>
    <row r="221" spans="1:5" ht="29.25" customHeight="1" x14ac:dyDescent="0.25">
      <c r="A221" s="96" t="s">
        <v>471</v>
      </c>
      <c r="B221" s="97" t="s">
        <v>472</v>
      </c>
      <c r="C221" s="98">
        <v>5867124</v>
      </c>
      <c r="D221" s="98">
        <v>5617184.3099999996</v>
      </c>
      <c r="E221" s="99">
        <v>95.739996461639464</v>
      </c>
    </row>
    <row r="222" spans="1:5" ht="37.5" x14ac:dyDescent="0.25">
      <c r="A222" s="96" t="s">
        <v>473</v>
      </c>
      <c r="B222" s="97" t="s">
        <v>474</v>
      </c>
      <c r="C222" s="98">
        <v>20202020.199999999</v>
      </c>
      <c r="D222" s="98">
        <v>3459363.95</v>
      </c>
      <c r="E222" s="99">
        <v>17.123851554212386</v>
      </c>
    </row>
    <row r="223" spans="1:5" ht="56.25" x14ac:dyDescent="0.25">
      <c r="A223" s="96" t="s">
        <v>475</v>
      </c>
      <c r="B223" s="97" t="s">
        <v>476</v>
      </c>
      <c r="C223" s="98">
        <v>300</v>
      </c>
      <c r="D223" s="98">
        <v>0</v>
      </c>
      <c r="E223" s="99">
        <v>0</v>
      </c>
    </row>
    <row r="224" spans="1:5" ht="19.5" customHeight="1" x14ac:dyDescent="0.25">
      <c r="A224" s="96" t="s">
        <v>477</v>
      </c>
      <c r="B224" s="97" t="s">
        <v>301</v>
      </c>
      <c r="C224" s="98">
        <v>18600</v>
      </c>
      <c r="D224" s="98">
        <v>5400</v>
      </c>
      <c r="E224" s="99">
        <v>29.032258064516128</v>
      </c>
    </row>
    <row r="225" spans="1:5" ht="150" x14ac:dyDescent="0.25">
      <c r="A225" s="96" t="s">
        <v>478</v>
      </c>
      <c r="B225" s="97" t="s">
        <v>351</v>
      </c>
      <c r="C225" s="98">
        <v>100000</v>
      </c>
      <c r="D225" s="98">
        <v>0</v>
      </c>
      <c r="E225" s="99">
        <v>0</v>
      </c>
    </row>
    <row r="226" spans="1:5" ht="37.5" x14ac:dyDescent="0.25">
      <c r="A226" s="96" t="s">
        <v>479</v>
      </c>
      <c r="B226" s="97" t="s">
        <v>480</v>
      </c>
      <c r="C226" s="98">
        <v>254234</v>
      </c>
      <c r="D226" s="98">
        <v>141192.04999999999</v>
      </c>
      <c r="E226" s="99">
        <v>55.536257935602634</v>
      </c>
    </row>
    <row r="227" spans="1:5" ht="18.75" x14ac:dyDescent="0.25">
      <c r="A227" s="96" t="s">
        <v>481</v>
      </c>
      <c r="B227" s="97" t="s">
        <v>339</v>
      </c>
      <c r="C227" s="98">
        <v>20000</v>
      </c>
      <c r="D227" s="98">
        <v>0</v>
      </c>
      <c r="E227" s="99">
        <v>0</v>
      </c>
    </row>
    <row r="228" spans="1:5" ht="18.75" x14ac:dyDescent="0.25">
      <c r="A228" s="96" t="s">
        <v>482</v>
      </c>
      <c r="B228" s="97" t="s">
        <v>314</v>
      </c>
      <c r="C228" s="98">
        <v>200000</v>
      </c>
      <c r="D228" s="98">
        <v>115795.2</v>
      </c>
      <c r="E228" s="99">
        <v>57.897599999999997</v>
      </c>
    </row>
    <row r="229" spans="1:5" ht="18.75" x14ac:dyDescent="0.25">
      <c r="A229" s="96" t="s">
        <v>483</v>
      </c>
      <c r="B229" s="97" t="s">
        <v>484</v>
      </c>
      <c r="C229" s="98">
        <v>90000</v>
      </c>
      <c r="D229" s="98">
        <v>87500</v>
      </c>
      <c r="E229" s="99">
        <v>97.222222222222229</v>
      </c>
    </row>
    <row r="230" spans="1:5" ht="56.25" x14ac:dyDescent="0.25">
      <c r="A230" s="96" t="s">
        <v>485</v>
      </c>
      <c r="B230" s="97" t="s">
        <v>486</v>
      </c>
      <c r="C230" s="98">
        <v>1000</v>
      </c>
      <c r="D230" s="98">
        <v>0</v>
      </c>
      <c r="E230" s="99">
        <v>0</v>
      </c>
    </row>
    <row r="231" spans="1:5" ht="56.25" x14ac:dyDescent="0.25">
      <c r="A231" s="96" t="s">
        <v>487</v>
      </c>
      <c r="B231" s="97" t="s">
        <v>488</v>
      </c>
      <c r="C231" s="98">
        <v>1000</v>
      </c>
      <c r="D231" s="98">
        <v>0</v>
      </c>
      <c r="E231" s="99">
        <v>0</v>
      </c>
    </row>
    <row r="232" spans="1:5" ht="56.25" x14ac:dyDescent="0.25">
      <c r="A232" s="96" t="s">
        <v>489</v>
      </c>
      <c r="B232" s="97" t="s">
        <v>488</v>
      </c>
      <c r="C232" s="98">
        <v>1000</v>
      </c>
      <c r="D232" s="98">
        <v>0</v>
      </c>
      <c r="E232" s="99">
        <v>0</v>
      </c>
    </row>
    <row r="233" spans="1:5" ht="53.25" customHeight="1" x14ac:dyDescent="0.25">
      <c r="A233" s="96" t="s">
        <v>490</v>
      </c>
      <c r="B233" s="97" t="s">
        <v>491</v>
      </c>
      <c r="C233" s="98">
        <v>200000</v>
      </c>
      <c r="D233" s="98">
        <v>0</v>
      </c>
      <c r="E233" s="99">
        <v>0</v>
      </c>
    </row>
    <row r="234" spans="1:5" ht="168.75" x14ac:dyDescent="0.25">
      <c r="A234" s="96" t="s">
        <v>492</v>
      </c>
      <c r="B234" s="97" t="s">
        <v>493</v>
      </c>
      <c r="C234" s="98">
        <v>3000000</v>
      </c>
      <c r="D234" s="98">
        <v>0</v>
      </c>
      <c r="E234" s="99">
        <v>0</v>
      </c>
    </row>
    <row r="235" spans="1:5" ht="56.25" x14ac:dyDescent="0.25">
      <c r="A235" s="96" t="s">
        <v>494</v>
      </c>
      <c r="B235" s="97" t="s">
        <v>495</v>
      </c>
      <c r="C235" s="98">
        <v>9809167.6500000004</v>
      </c>
      <c r="D235" s="98">
        <v>4821751.8899999997</v>
      </c>
      <c r="E235" s="99">
        <v>49.155566119822616</v>
      </c>
    </row>
    <row r="236" spans="1:5" ht="75" x14ac:dyDescent="0.25">
      <c r="A236" s="96" t="s">
        <v>496</v>
      </c>
      <c r="B236" s="97" t="s">
        <v>497</v>
      </c>
      <c r="C236" s="98">
        <v>1914745</v>
      </c>
      <c r="D236" s="98">
        <v>836655.82</v>
      </c>
      <c r="E236" s="99">
        <v>43.695417405450854</v>
      </c>
    </row>
    <row r="237" spans="1:5" ht="37.5" x14ac:dyDescent="0.25">
      <c r="A237" s="96" t="s">
        <v>498</v>
      </c>
      <c r="B237" s="97" t="s">
        <v>499</v>
      </c>
      <c r="C237" s="98">
        <v>1339117</v>
      </c>
      <c r="D237" s="98">
        <v>526663.9</v>
      </c>
      <c r="E237" s="99">
        <v>39.329192296117519</v>
      </c>
    </row>
    <row r="238" spans="1:5" ht="18.75" x14ac:dyDescent="0.25">
      <c r="A238" s="96" t="s">
        <v>500</v>
      </c>
      <c r="B238" s="97" t="s">
        <v>501</v>
      </c>
      <c r="C238" s="98">
        <v>3000</v>
      </c>
      <c r="D238" s="98">
        <v>1500</v>
      </c>
      <c r="E238" s="99">
        <v>50</v>
      </c>
    </row>
    <row r="239" spans="1:5" ht="75" x14ac:dyDescent="0.25">
      <c r="A239" s="96" t="s">
        <v>502</v>
      </c>
      <c r="B239" s="97" t="s">
        <v>503</v>
      </c>
      <c r="C239" s="98">
        <v>1447000</v>
      </c>
      <c r="D239" s="98">
        <v>493546.29</v>
      </c>
      <c r="E239" s="99">
        <v>34.108243953006223</v>
      </c>
    </row>
    <row r="240" spans="1:5" ht="93.75" x14ac:dyDescent="0.25">
      <c r="A240" s="96" t="s">
        <v>504</v>
      </c>
      <c r="B240" s="97" t="s">
        <v>505</v>
      </c>
      <c r="C240" s="98">
        <v>34700</v>
      </c>
      <c r="D240" s="98">
        <v>34700</v>
      </c>
      <c r="E240" s="99">
        <v>100</v>
      </c>
    </row>
    <row r="241" spans="1:5" ht="56.25" x14ac:dyDescent="0.25">
      <c r="A241" s="96" t="s">
        <v>506</v>
      </c>
      <c r="B241" s="97" t="s">
        <v>507</v>
      </c>
      <c r="C241" s="98">
        <v>462608.7</v>
      </c>
      <c r="D241" s="98">
        <v>0</v>
      </c>
      <c r="E241" s="99">
        <v>0</v>
      </c>
    </row>
    <row r="242" spans="1:5" ht="75" x14ac:dyDescent="0.25">
      <c r="A242" s="96" t="s">
        <v>508</v>
      </c>
      <c r="B242" s="97" t="s">
        <v>509</v>
      </c>
      <c r="C242" s="98">
        <v>52489</v>
      </c>
      <c r="D242" s="98">
        <v>3039.63</v>
      </c>
      <c r="E242" s="99">
        <v>5.7909847777629597</v>
      </c>
    </row>
    <row r="243" spans="1:5" ht="75" x14ac:dyDescent="0.25">
      <c r="A243" s="96" t="s">
        <v>510</v>
      </c>
      <c r="B243" s="97" t="s">
        <v>267</v>
      </c>
      <c r="C243" s="98">
        <v>18716</v>
      </c>
      <c r="D243" s="98">
        <v>0</v>
      </c>
      <c r="E243" s="99">
        <v>0</v>
      </c>
    </row>
    <row r="244" spans="1:5" ht="56.25" x14ac:dyDescent="0.25">
      <c r="A244" s="96" t="s">
        <v>511</v>
      </c>
      <c r="B244" s="97" t="s">
        <v>512</v>
      </c>
      <c r="C244" s="98">
        <v>133</v>
      </c>
      <c r="D244" s="98">
        <v>0</v>
      </c>
      <c r="E244" s="99">
        <v>0</v>
      </c>
    </row>
    <row r="245" spans="1:5" ht="56.25" x14ac:dyDescent="0.25">
      <c r="A245" s="96" t="s">
        <v>513</v>
      </c>
      <c r="B245" s="97" t="s">
        <v>514</v>
      </c>
      <c r="C245" s="98">
        <v>2880650</v>
      </c>
      <c r="D245" s="98">
        <v>743660.73</v>
      </c>
      <c r="E245" s="99">
        <v>25.815726658913785</v>
      </c>
    </row>
    <row r="246" spans="1:5" ht="56.25" x14ac:dyDescent="0.25">
      <c r="A246" s="96" t="s">
        <v>515</v>
      </c>
      <c r="B246" s="97" t="s">
        <v>263</v>
      </c>
      <c r="C246" s="98">
        <v>220000</v>
      </c>
      <c r="D246" s="98">
        <v>110000</v>
      </c>
      <c r="E246" s="99">
        <v>50</v>
      </c>
    </row>
    <row r="247" spans="1:5" ht="37.5" x14ac:dyDescent="0.25">
      <c r="A247" s="96" t="s">
        <v>516</v>
      </c>
      <c r="B247" s="97" t="s">
        <v>517</v>
      </c>
      <c r="C247" s="98">
        <v>1300000</v>
      </c>
      <c r="D247" s="98">
        <v>1300000</v>
      </c>
      <c r="E247" s="99">
        <v>100</v>
      </c>
    </row>
    <row r="248" spans="1:5" ht="75" x14ac:dyDescent="0.25">
      <c r="A248" s="96" t="s">
        <v>518</v>
      </c>
      <c r="B248" s="97" t="s">
        <v>519</v>
      </c>
      <c r="C248" s="98">
        <v>514978</v>
      </c>
      <c r="D248" s="98">
        <v>0</v>
      </c>
      <c r="E248" s="99">
        <v>0</v>
      </c>
    </row>
    <row r="249" spans="1:5" ht="168.75" x14ac:dyDescent="0.25">
      <c r="A249" s="96" t="s">
        <v>520</v>
      </c>
      <c r="B249" s="97" t="s">
        <v>521</v>
      </c>
      <c r="C249" s="98">
        <v>12900</v>
      </c>
      <c r="D249" s="98">
        <v>0</v>
      </c>
      <c r="E249" s="99">
        <v>0</v>
      </c>
    </row>
    <row r="250" spans="1:5" ht="81.75" customHeight="1" x14ac:dyDescent="0.25">
      <c r="A250" s="96" t="s">
        <v>522</v>
      </c>
      <c r="B250" s="97" t="s">
        <v>523</v>
      </c>
      <c r="C250" s="98">
        <v>2391100</v>
      </c>
      <c r="D250" s="98">
        <v>911369.02</v>
      </c>
      <c r="E250" s="99">
        <v>38.115052486303377</v>
      </c>
    </row>
    <row r="251" spans="1:5" ht="80.25" customHeight="1" x14ac:dyDescent="0.25">
      <c r="A251" s="96" t="s">
        <v>524</v>
      </c>
      <c r="B251" s="97" t="s">
        <v>525</v>
      </c>
      <c r="C251" s="98">
        <v>68042</v>
      </c>
      <c r="D251" s="98">
        <v>0</v>
      </c>
      <c r="E251" s="99">
        <v>0</v>
      </c>
    </row>
    <row r="252" spans="1:5" ht="78" customHeight="1" x14ac:dyDescent="0.25">
      <c r="A252" s="96" t="s">
        <v>526</v>
      </c>
      <c r="B252" s="97" t="s">
        <v>527</v>
      </c>
      <c r="C252" s="98">
        <v>161348</v>
      </c>
      <c r="D252" s="98">
        <v>43168.33</v>
      </c>
      <c r="E252" s="99">
        <v>26.754797084562561</v>
      </c>
    </row>
    <row r="253" spans="1:5" ht="168.75" x14ac:dyDescent="0.25">
      <c r="A253" s="96" t="s">
        <v>528</v>
      </c>
      <c r="B253" s="97" t="s">
        <v>529</v>
      </c>
      <c r="C253" s="98">
        <v>45100</v>
      </c>
      <c r="D253" s="98">
        <v>2568</v>
      </c>
      <c r="E253" s="99">
        <v>5.6940133037694016</v>
      </c>
    </row>
    <row r="254" spans="1:5" ht="78.75" customHeight="1" x14ac:dyDescent="0.25">
      <c r="A254" s="96" t="s">
        <v>530</v>
      </c>
      <c r="B254" s="97" t="s">
        <v>531</v>
      </c>
      <c r="C254" s="98">
        <v>157899</v>
      </c>
      <c r="D254" s="98">
        <v>76914.39</v>
      </c>
      <c r="E254" s="99">
        <v>48.711131799441418</v>
      </c>
    </row>
    <row r="255" spans="1:5" ht="225" x14ac:dyDescent="0.25">
      <c r="A255" s="96" t="s">
        <v>530</v>
      </c>
      <c r="B255" s="97" t="s">
        <v>532</v>
      </c>
      <c r="C255" s="98">
        <v>19501</v>
      </c>
      <c r="D255" s="98">
        <v>0</v>
      </c>
      <c r="E255" s="99">
        <v>0</v>
      </c>
    </row>
    <row r="256" spans="1:5" ht="168.75" x14ac:dyDescent="0.25">
      <c r="A256" s="96" t="s">
        <v>533</v>
      </c>
      <c r="B256" s="97" t="s">
        <v>534</v>
      </c>
      <c r="C256" s="98">
        <v>9000</v>
      </c>
      <c r="D256" s="98">
        <v>0</v>
      </c>
      <c r="E256" s="99">
        <v>0</v>
      </c>
    </row>
    <row r="257" spans="1:5" ht="150" x14ac:dyDescent="0.25">
      <c r="A257" s="96" t="s">
        <v>535</v>
      </c>
      <c r="B257" s="97" t="s">
        <v>536</v>
      </c>
      <c r="C257" s="98">
        <v>26433171.43</v>
      </c>
      <c r="D257" s="98">
        <v>10350505.130000001</v>
      </c>
      <c r="E257" s="99">
        <v>39.157257983250631</v>
      </c>
    </row>
    <row r="258" spans="1:5" ht="75" x14ac:dyDescent="0.25">
      <c r="A258" s="96" t="s">
        <v>537</v>
      </c>
      <c r="B258" s="97" t="s">
        <v>538</v>
      </c>
      <c r="C258" s="98">
        <v>1650000</v>
      </c>
      <c r="D258" s="98">
        <v>0</v>
      </c>
      <c r="E258" s="99">
        <v>0</v>
      </c>
    </row>
    <row r="259" spans="1:5" ht="37.5" x14ac:dyDescent="0.25">
      <c r="A259" s="96" t="s">
        <v>539</v>
      </c>
      <c r="B259" s="97" t="s">
        <v>540</v>
      </c>
      <c r="C259" s="98">
        <v>11266454.57</v>
      </c>
      <c r="D259" s="98">
        <v>6012363.8700000001</v>
      </c>
      <c r="E259" s="99">
        <v>53.365180968372734</v>
      </c>
    </row>
    <row r="260" spans="1:5" ht="93.75" x14ac:dyDescent="0.25">
      <c r="A260" s="96" t="s">
        <v>541</v>
      </c>
      <c r="B260" s="97" t="s">
        <v>210</v>
      </c>
      <c r="C260" s="98">
        <v>61118</v>
      </c>
      <c r="D260" s="98">
        <v>0</v>
      </c>
      <c r="E260" s="99">
        <v>0</v>
      </c>
    </row>
    <row r="261" spans="1:5" ht="18.75" x14ac:dyDescent="0.3">
      <c r="A261" s="67" t="s">
        <v>78</v>
      </c>
      <c r="B261" s="68"/>
      <c r="C261" s="69">
        <f>941528289.67+C90+C244</f>
        <v>941540422.66999996</v>
      </c>
      <c r="D261" s="69">
        <v>405829161.22000003</v>
      </c>
      <c r="E261" s="100">
        <v>43.103236054886963</v>
      </c>
    </row>
    <row r="262" spans="1:5" x14ac:dyDescent="0.25">
      <c r="A262" s="4"/>
      <c r="B262" s="4"/>
      <c r="C262" s="3"/>
      <c r="D262" s="3"/>
      <c r="E262" s="3"/>
    </row>
    <row r="263" spans="1:5" x14ac:dyDescent="0.25">
      <c r="A263" s="28"/>
      <c r="B263" s="29"/>
      <c r="C263" s="29"/>
      <c r="D263" s="29"/>
      <c r="E263" s="29"/>
    </row>
  </sheetData>
  <mergeCells count="11">
    <mergeCell ref="D1:E1"/>
    <mergeCell ref="D3:E3"/>
    <mergeCell ref="A263:E263"/>
    <mergeCell ref="A5:E5"/>
    <mergeCell ref="A6:E6"/>
    <mergeCell ref="A7:E7"/>
    <mergeCell ref="A8:A9"/>
    <mergeCell ref="B8:B9"/>
    <mergeCell ref="E8:E9"/>
    <mergeCell ref="A4:E4"/>
    <mergeCell ref="C2:E2"/>
  </mergeCells>
  <pageMargins left="0.7" right="0.7" top="0.75" bottom="0.75" header="0.3" footer="0.3"/>
  <pageSetup paperSize="9" scale="7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view="pageBreakPreview" zoomScaleNormal="100" zoomScaleSheetLayoutView="100" workbookViewId="0">
      <selection activeCell="D17" sqref="D17"/>
    </sheetView>
  </sheetViews>
  <sheetFormatPr defaultRowHeight="12.75" x14ac:dyDescent="0.2"/>
  <cols>
    <col min="1" max="1" width="48.5703125" style="6" customWidth="1"/>
    <col min="2" max="2" width="7.85546875" style="6" customWidth="1"/>
    <col min="3" max="3" width="20.5703125" style="6" customWidth="1"/>
    <col min="4" max="4" width="21.42578125" style="6" customWidth="1"/>
    <col min="5" max="5" width="19.140625" style="6" customWidth="1"/>
    <col min="6" max="6" width="16.42578125" style="6" customWidth="1"/>
    <col min="7" max="16384" width="9.140625" style="6"/>
  </cols>
  <sheetData>
    <row r="1" spans="1:6" s="5" customFormat="1" ht="18.75" x14ac:dyDescent="0.3">
      <c r="A1" s="101"/>
      <c r="B1" s="131"/>
      <c r="C1" s="132"/>
      <c r="D1" s="132"/>
      <c r="E1" s="133" t="s">
        <v>542</v>
      </c>
      <c r="F1" s="133"/>
    </row>
    <row r="2" spans="1:6" s="5" customFormat="1" ht="18.75" x14ac:dyDescent="0.3">
      <c r="A2" s="102"/>
      <c r="B2" s="132"/>
      <c r="C2" s="134" t="str">
        <f>'Доходная часть'!C2:E2</f>
        <v>к постановлению администрации</v>
      </c>
      <c r="D2" s="84"/>
      <c r="E2" s="84"/>
      <c r="F2" s="84"/>
    </row>
    <row r="3" spans="1:6" s="5" customFormat="1" ht="18.75" x14ac:dyDescent="0.3">
      <c r="A3" s="102"/>
      <c r="B3" s="132"/>
      <c r="C3" s="132"/>
      <c r="D3" s="133" t="str">
        <f>'Доходная часть'!D3:E3</f>
        <v>МР "Княжпогостский"</v>
      </c>
      <c r="E3" s="133"/>
      <c r="F3" s="133"/>
    </row>
    <row r="4" spans="1:6" s="5" customFormat="1" ht="18.75" x14ac:dyDescent="0.3">
      <c r="A4" s="133" t="str">
        <f>'Доходная часть'!A4:E4</f>
        <v xml:space="preserve">                                                                                             от 24 июля 2020г. № 514</v>
      </c>
      <c r="B4" s="133"/>
      <c r="C4" s="133"/>
      <c r="D4" s="133"/>
      <c r="E4" s="133"/>
      <c r="F4" s="133"/>
    </row>
    <row r="5" spans="1:6" s="5" customFormat="1" ht="18.75" x14ac:dyDescent="0.3">
      <c r="A5" s="103"/>
      <c r="B5" s="104"/>
      <c r="C5" s="105"/>
      <c r="D5" s="105"/>
      <c r="E5" s="106"/>
      <c r="F5" s="106"/>
    </row>
    <row r="6" spans="1:6" ht="39.75" customHeight="1" x14ac:dyDescent="0.3">
      <c r="A6" s="108" t="s">
        <v>566</v>
      </c>
      <c r="B6" s="108"/>
      <c r="C6" s="108"/>
      <c r="D6" s="108"/>
      <c r="E6" s="108"/>
      <c r="F6" s="108"/>
    </row>
    <row r="7" spans="1:6" ht="21" customHeight="1" x14ac:dyDescent="0.3">
      <c r="A7" s="109" t="str">
        <f>'Доходная часть'!A6:E6</f>
        <v xml:space="preserve"> за 1 полугодие 2020 года</v>
      </c>
      <c r="B7" s="109"/>
      <c r="C7" s="109"/>
      <c r="D7" s="109"/>
      <c r="E7" s="109"/>
      <c r="F7" s="109"/>
    </row>
    <row r="8" spans="1:6" ht="27.75" customHeight="1" x14ac:dyDescent="0.3">
      <c r="A8" s="107" t="s">
        <v>544</v>
      </c>
      <c r="B8" s="107"/>
      <c r="C8" s="107"/>
      <c r="D8" s="107"/>
      <c r="E8" s="107"/>
      <c r="F8" s="107"/>
    </row>
    <row r="9" spans="1:6" ht="75" x14ac:dyDescent="0.2">
      <c r="A9" s="110" t="s">
        <v>545</v>
      </c>
      <c r="B9" s="110" t="s">
        <v>569</v>
      </c>
      <c r="C9" s="110" t="s">
        <v>546</v>
      </c>
      <c r="D9" s="111" t="s">
        <v>567</v>
      </c>
      <c r="E9" s="111" t="s">
        <v>568</v>
      </c>
      <c r="F9" s="111" t="s">
        <v>79</v>
      </c>
    </row>
    <row r="10" spans="1:6" s="7" customFormat="1" ht="18.75" x14ac:dyDescent="0.2">
      <c r="A10" s="112" t="s">
        <v>1</v>
      </c>
      <c r="B10" s="112" t="s">
        <v>2</v>
      </c>
      <c r="C10" s="112" t="s">
        <v>3</v>
      </c>
      <c r="D10" s="113" t="s">
        <v>4</v>
      </c>
      <c r="E10" s="113" t="s">
        <v>5</v>
      </c>
      <c r="F10" s="113" t="s">
        <v>547</v>
      </c>
    </row>
    <row r="11" spans="1:6" ht="37.5" x14ac:dyDescent="0.3">
      <c r="A11" s="114" t="s">
        <v>548</v>
      </c>
      <c r="B11" s="115" t="s">
        <v>549</v>
      </c>
      <c r="C11" s="116" t="s">
        <v>550</v>
      </c>
      <c r="D11" s="117">
        <f>D18+D17</f>
        <v>113076530.96999991</v>
      </c>
      <c r="E11" s="117">
        <f>E18+E17</f>
        <v>7616945.3000000715</v>
      </c>
      <c r="F11" s="117">
        <f>E11*100/D11</f>
        <v>6.736097433003942</v>
      </c>
    </row>
    <row r="12" spans="1:6" ht="18.75" x14ac:dyDescent="0.3">
      <c r="A12" s="118" t="s">
        <v>551</v>
      </c>
      <c r="B12" s="119"/>
      <c r="C12" s="120"/>
      <c r="D12" s="121"/>
      <c r="E12" s="122"/>
      <c r="F12" s="122"/>
    </row>
    <row r="13" spans="1:6" ht="18.75" x14ac:dyDescent="0.3">
      <c r="A13" s="123" t="s">
        <v>552</v>
      </c>
      <c r="B13" s="124" t="s">
        <v>553</v>
      </c>
      <c r="C13" s="125" t="s">
        <v>550</v>
      </c>
      <c r="D13" s="126" t="s">
        <v>554</v>
      </c>
      <c r="E13" s="126" t="s">
        <v>554</v>
      </c>
      <c r="F13" s="126" t="s">
        <v>554</v>
      </c>
    </row>
    <row r="14" spans="1:6" ht="18.75" x14ac:dyDescent="0.3">
      <c r="A14" s="127" t="s">
        <v>555</v>
      </c>
      <c r="B14" s="119"/>
      <c r="C14" s="120"/>
      <c r="D14" s="121"/>
      <c r="E14" s="121"/>
      <c r="F14" s="121"/>
    </row>
    <row r="15" spans="1:6" ht="18.75" x14ac:dyDescent="0.3">
      <c r="A15" s="123" t="s">
        <v>556</v>
      </c>
      <c r="B15" s="124" t="s">
        <v>557</v>
      </c>
      <c r="C15" s="125" t="s">
        <v>550</v>
      </c>
      <c r="D15" s="126" t="s">
        <v>554</v>
      </c>
      <c r="E15" s="126" t="s">
        <v>554</v>
      </c>
      <c r="F15" s="126" t="s">
        <v>554</v>
      </c>
    </row>
    <row r="16" spans="1:6" ht="18.75" x14ac:dyDescent="0.3">
      <c r="A16" s="127" t="s">
        <v>555</v>
      </c>
      <c r="B16" s="119"/>
      <c r="C16" s="120"/>
      <c r="D16" s="121"/>
      <c r="E16" s="121"/>
      <c r="F16" s="121"/>
    </row>
    <row r="17" spans="1:6" ht="56.25" x14ac:dyDescent="0.3">
      <c r="A17" s="128" t="s">
        <v>558</v>
      </c>
      <c r="B17" s="129" t="s">
        <v>559</v>
      </c>
      <c r="C17" s="130" t="s">
        <v>560</v>
      </c>
      <c r="D17" s="126">
        <f>-'Доходная часть'!C52</f>
        <v>-828463891.70000005</v>
      </c>
      <c r="E17" s="126">
        <f>-'Доходная часть'!D52</f>
        <v>-398212215.91999996</v>
      </c>
      <c r="F17" s="117">
        <f>E17*100/D17</f>
        <v>48.066333356167426</v>
      </c>
    </row>
    <row r="18" spans="1:6" ht="56.25" x14ac:dyDescent="0.3">
      <c r="A18" s="128" t="s">
        <v>561</v>
      </c>
      <c r="B18" s="129" t="s">
        <v>562</v>
      </c>
      <c r="C18" s="130" t="s">
        <v>563</v>
      </c>
      <c r="D18" s="126">
        <f>'Расходная часть'!C261</f>
        <v>941540422.66999996</v>
      </c>
      <c r="E18" s="126">
        <f>'Расходная часть'!D261</f>
        <v>405829161.22000003</v>
      </c>
      <c r="F18" s="117">
        <f>E18*100/D18</f>
        <v>43.102680612390323</v>
      </c>
    </row>
  </sheetData>
  <mergeCells count="7">
    <mergeCell ref="A8:F8"/>
    <mergeCell ref="E1:F1"/>
    <mergeCell ref="D3:F3"/>
    <mergeCell ref="A6:F6"/>
    <mergeCell ref="A7:F7"/>
    <mergeCell ref="A4:F4"/>
    <mergeCell ref="C2:F2"/>
  </mergeCells>
  <pageMargins left="0.7" right="0.7" top="0.75" bottom="0.75" header="0.3" footer="0.3"/>
  <pageSetup paperSize="9" scale="6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9"/>
  <sheetViews>
    <sheetView tabSelected="1" view="pageBreakPreview" topLeftCell="A16" zoomScaleNormal="100" zoomScaleSheetLayoutView="100" workbookViewId="0">
      <selection activeCell="A34" sqref="A34"/>
    </sheetView>
  </sheetViews>
  <sheetFormatPr defaultColWidth="12.7109375" defaultRowHeight="15" x14ac:dyDescent="0.2"/>
  <cols>
    <col min="1" max="1" width="60.7109375" style="23" customWidth="1"/>
    <col min="2" max="2" width="19.42578125" style="23" customWidth="1"/>
    <col min="3" max="3" width="19.7109375" style="24" customWidth="1"/>
    <col min="4" max="5" width="12.7109375" style="14"/>
    <col min="6" max="16384" width="12.7109375" style="15"/>
  </cols>
  <sheetData>
    <row r="1" spans="1:7" s="9" customFormat="1" ht="18.75" x14ac:dyDescent="0.3">
      <c r="A1" s="131"/>
      <c r="B1" s="133" t="s">
        <v>570</v>
      </c>
      <c r="C1" s="133"/>
      <c r="D1" s="8"/>
      <c r="E1" s="8"/>
    </row>
    <row r="2" spans="1:7" s="9" customFormat="1" ht="18.75" x14ac:dyDescent="0.3">
      <c r="A2" s="133" t="s">
        <v>599</v>
      </c>
      <c r="B2" s="133"/>
      <c r="C2" s="133"/>
      <c r="D2" s="8"/>
      <c r="E2" s="8"/>
    </row>
    <row r="3" spans="1:7" s="9" customFormat="1" ht="18.75" x14ac:dyDescent="0.3">
      <c r="A3" s="133" t="s">
        <v>543</v>
      </c>
      <c r="B3" s="133"/>
      <c r="C3" s="133"/>
      <c r="D3" s="8"/>
      <c r="E3" s="8"/>
    </row>
    <row r="4" spans="1:7" s="9" customFormat="1" ht="18.75" x14ac:dyDescent="0.3">
      <c r="A4" s="133" t="str">
        <f>'Доходная часть'!A4:E4</f>
        <v xml:space="preserve">                                                                                             от 24 июля 2020г. № 514</v>
      </c>
      <c r="B4" s="133"/>
      <c r="C4" s="133"/>
      <c r="D4" s="8"/>
      <c r="E4" s="8"/>
    </row>
    <row r="5" spans="1:7" s="9" customFormat="1" ht="18.75" x14ac:dyDescent="0.3">
      <c r="A5" s="104"/>
      <c r="B5" s="105"/>
      <c r="C5" s="105"/>
      <c r="D5" s="10"/>
      <c r="E5" s="10"/>
    </row>
    <row r="6" spans="1:7" s="13" customFormat="1" ht="53.25" customHeight="1" x14ac:dyDescent="0.3">
      <c r="A6" s="108" t="s">
        <v>602</v>
      </c>
      <c r="B6" s="108"/>
      <c r="C6" s="108"/>
      <c r="D6" s="11"/>
      <c r="E6" s="12"/>
    </row>
    <row r="7" spans="1:7" ht="19.5" customHeight="1" x14ac:dyDescent="0.3">
      <c r="A7" s="135" t="str">
        <f>'Доходная часть'!A6:E6</f>
        <v xml:space="preserve"> за 1 полугодие 2020 года</v>
      </c>
      <c r="B7" s="135"/>
      <c r="C7" s="135"/>
    </row>
    <row r="8" spans="1:7" ht="18.75" customHeight="1" x14ac:dyDescent="0.2">
      <c r="A8" s="136"/>
      <c r="B8" s="136"/>
      <c r="C8" s="137" t="s">
        <v>571</v>
      </c>
    </row>
    <row r="9" spans="1:7" ht="32.25" customHeight="1" x14ac:dyDescent="0.2">
      <c r="A9" s="138" t="s">
        <v>572</v>
      </c>
      <c r="B9" s="138" t="s">
        <v>597</v>
      </c>
      <c r="C9" s="138" t="s">
        <v>568</v>
      </c>
    </row>
    <row r="10" spans="1:7" ht="18.75" x14ac:dyDescent="0.2">
      <c r="A10" s="139" t="s">
        <v>573</v>
      </c>
      <c r="B10" s="140">
        <f>B12+B13</f>
        <v>828463.89170000004</v>
      </c>
      <c r="C10" s="140">
        <f>C12+C13</f>
        <v>398212.21591999999</v>
      </c>
    </row>
    <row r="11" spans="1:7" ht="14.25" customHeight="1" x14ac:dyDescent="0.2">
      <c r="A11" s="141" t="s">
        <v>574</v>
      </c>
      <c r="B11" s="142"/>
      <c r="C11" s="143"/>
      <c r="E11" s="16"/>
      <c r="F11" s="17"/>
      <c r="G11" s="17"/>
    </row>
    <row r="12" spans="1:7" ht="18.75" x14ac:dyDescent="0.2">
      <c r="A12" s="144" t="s">
        <v>7</v>
      </c>
      <c r="B12" s="145">
        <f>'Доходная часть'!C11/1000</f>
        <v>317410.45162999997</v>
      </c>
      <c r="C12" s="145">
        <f>'Доходная часть'!D11/1000</f>
        <v>159273.62612999999</v>
      </c>
      <c r="E12" s="16"/>
      <c r="F12" s="18"/>
      <c r="G12" s="17"/>
    </row>
    <row r="13" spans="1:7" ht="18.75" x14ac:dyDescent="0.2">
      <c r="A13" s="146" t="s">
        <v>575</v>
      </c>
      <c r="B13" s="147">
        <f>'Доходная часть'!C44/1000</f>
        <v>511053.44007000007</v>
      </c>
      <c r="C13" s="147">
        <f>'Доходная часть'!D44/1000</f>
        <v>238938.58979</v>
      </c>
      <c r="E13" s="16"/>
      <c r="F13" s="17"/>
      <c r="G13" s="17"/>
    </row>
    <row r="14" spans="1:7" ht="18.75" x14ac:dyDescent="0.2">
      <c r="A14" s="146" t="s">
        <v>576</v>
      </c>
      <c r="B14" s="147">
        <f>'Доходная часть'!C46/1000</f>
        <v>94007.8</v>
      </c>
      <c r="C14" s="147">
        <f>'Доходная часть'!D46/1000</f>
        <v>46998.851999999999</v>
      </c>
      <c r="E14" s="16"/>
      <c r="F14" s="17"/>
      <c r="G14" s="17"/>
    </row>
    <row r="15" spans="1:7" ht="18.75" x14ac:dyDescent="0.2">
      <c r="A15" s="146" t="s">
        <v>577</v>
      </c>
      <c r="B15" s="147">
        <f>'Доходная часть'!C47/1000</f>
        <v>129558.41737000001</v>
      </c>
      <c r="C15" s="147">
        <f>'Доходная часть'!D47/1000</f>
        <v>42504.426299999999</v>
      </c>
      <c r="E15" s="16"/>
      <c r="F15" s="17"/>
      <c r="G15" s="17"/>
    </row>
    <row r="16" spans="1:7" ht="18.75" x14ac:dyDescent="0.2">
      <c r="A16" s="146" t="s">
        <v>578</v>
      </c>
      <c r="B16" s="147">
        <f>'Доходная часть'!C48/1000</f>
        <v>286478.62270000001</v>
      </c>
      <c r="C16" s="147">
        <f>'Доходная часть'!D48/1000</f>
        <v>148049.88149</v>
      </c>
      <c r="E16" s="16"/>
      <c r="F16" s="17"/>
      <c r="G16" s="17"/>
    </row>
    <row r="17" spans="1:7" ht="18.75" x14ac:dyDescent="0.2">
      <c r="A17" s="146" t="s">
        <v>579</v>
      </c>
      <c r="B17" s="147">
        <f>'Доходная часть'!C49/1000</f>
        <v>1000</v>
      </c>
      <c r="C17" s="147">
        <f>'Доходная часть'!D49/1000</f>
        <v>1307.829999999999</v>
      </c>
      <c r="E17" s="16"/>
      <c r="F17" s="17"/>
      <c r="G17" s="17"/>
    </row>
    <row r="18" spans="1:7" ht="18.75" x14ac:dyDescent="0.2">
      <c r="A18" s="146" t="s">
        <v>92</v>
      </c>
      <c r="B18" s="147">
        <f>'Доходная часть'!C50/1000</f>
        <v>8.6</v>
      </c>
      <c r="C18" s="147">
        <f>'Доходная часть'!D50/1000</f>
        <v>77.599999999999994</v>
      </c>
      <c r="E18" s="16"/>
      <c r="F18" s="17"/>
      <c r="G18" s="17"/>
    </row>
    <row r="19" spans="1:7" ht="33" customHeight="1" x14ac:dyDescent="0.2">
      <c r="A19" s="148" t="s">
        <v>94</v>
      </c>
      <c r="B19" s="147">
        <f>'Доходная часть'!C51/1000</f>
        <v>8.6</v>
      </c>
      <c r="C19" s="147">
        <f>'Доходная часть'!D51/1000</f>
        <v>77.599999999999994</v>
      </c>
      <c r="E19" s="16"/>
      <c r="F19" s="17"/>
      <c r="G19" s="17"/>
    </row>
    <row r="20" spans="1:7" ht="18.75" x14ac:dyDescent="0.2">
      <c r="A20" s="139" t="s">
        <v>580</v>
      </c>
      <c r="B20" s="140">
        <f>SUM(B21:B30)</f>
        <v>941540.42</v>
      </c>
      <c r="C20" s="140">
        <f>SUM(C21:C30)</f>
        <v>405829.13999999996</v>
      </c>
    </row>
    <row r="21" spans="1:7" ht="18.75" x14ac:dyDescent="0.3">
      <c r="A21" s="149" t="s">
        <v>581</v>
      </c>
      <c r="B21" s="150">
        <v>130023.1</v>
      </c>
      <c r="C21" s="150">
        <v>51900.1</v>
      </c>
      <c r="E21" s="20"/>
      <c r="F21" s="20"/>
      <c r="G21" s="17"/>
    </row>
    <row r="22" spans="1:7" ht="18.75" x14ac:dyDescent="0.3">
      <c r="A22" s="151" t="s">
        <v>582</v>
      </c>
      <c r="B22" s="152">
        <v>0</v>
      </c>
      <c r="C22" s="152">
        <v>0</v>
      </c>
      <c r="E22" s="19"/>
      <c r="F22" s="19"/>
      <c r="G22" s="17"/>
    </row>
    <row r="23" spans="1:7" ht="36.75" customHeight="1" x14ac:dyDescent="0.3">
      <c r="A23" s="151" t="s">
        <v>598</v>
      </c>
      <c r="B23" s="152">
        <v>624</v>
      </c>
      <c r="C23" s="152">
        <v>129.18</v>
      </c>
      <c r="E23" s="19"/>
      <c r="F23" s="19"/>
      <c r="G23" s="17"/>
    </row>
    <row r="24" spans="1:7" s="17" customFormat="1" ht="18.75" x14ac:dyDescent="0.3">
      <c r="A24" s="149" t="s">
        <v>583</v>
      </c>
      <c r="B24" s="150">
        <v>86834.9</v>
      </c>
      <c r="C24" s="150">
        <v>11010.17</v>
      </c>
      <c r="D24" s="16"/>
      <c r="E24" s="20"/>
      <c r="F24" s="20"/>
    </row>
    <row r="25" spans="1:7" s="17" customFormat="1" ht="18.75" x14ac:dyDescent="0.3">
      <c r="A25" s="149" t="s">
        <v>584</v>
      </c>
      <c r="B25" s="150">
        <v>71647.399999999994</v>
      </c>
      <c r="C25" s="150">
        <v>24515.55</v>
      </c>
      <c r="D25" s="16"/>
      <c r="E25" s="20"/>
      <c r="F25" s="20"/>
    </row>
    <row r="26" spans="1:7" ht="18.75" x14ac:dyDescent="0.2">
      <c r="A26" s="153" t="s">
        <v>585</v>
      </c>
      <c r="B26" s="150">
        <v>62</v>
      </c>
      <c r="C26" s="150">
        <v>0</v>
      </c>
      <c r="E26" s="20"/>
      <c r="F26" s="20"/>
      <c r="G26" s="17"/>
    </row>
    <row r="27" spans="1:7" ht="18.75" x14ac:dyDescent="0.3">
      <c r="A27" s="149" t="s">
        <v>586</v>
      </c>
      <c r="B27" s="150">
        <v>458177.72</v>
      </c>
      <c r="C27" s="150">
        <v>230341.37</v>
      </c>
      <c r="E27" s="20"/>
      <c r="F27" s="20"/>
      <c r="G27" s="17"/>
    </row>
    <row r="28" spans="1:7" ht="18.75" x14ac:dyDescent="0.2">
      <c r="A28" s="153" t="s">
        <v>587</v>
      </c>
      <c r="B28" s="150">
        <v>109515.4</v>
      </c>
      <c r="C28" s="150">
        <v>54644.74</v>
      </c>
      <c r="E28" s="20"/>
      <c r="F28" s="20"/>
      <c r="G28" s="17"/>
    </row>
    <row r="29" spans="1:7" ht="18.75" x14ac:dyDescent="0.3">
      <c r="A29" s="149" t="s">
        <v>588</v>
      </c>
      <c r="B29" s="150">
        <v>33981.29</v>
      </c>
      <c r="C29" s="150">
        <v>8798.1</v>
      </c>
      <c r="E29" s="20"/>
      <c r="F29" s="20"/>
      <c r="G29" s="17"/>
    </row>
    <row r="30" spans="1:7" ht="18.75" x14ac:dyDescent="0.3">
      <c r="A30" s="149" t="s">
        <v>589</v>
      </c>
      <c r="B30" s="150">
        <v>50674.61</v>
      </c>
      <c r="C30" s="150">
        <v>24489.93</v>
      </c>
      <c r="E30" s="20"/>
      <c r="F30" s="20"/>
      <c r="G30" s="17"/>
    </row>
    <row r="31" spans="1:7" ht="56.25" x14ac:dyDescent="0.3">
      <c r="A31" s="154" t="s">
        <v>590</v>
      </c>
      <c r="B31" s="155">
        <f>B10-B20</f>
        <v>-113076.52830000001</v>
      </c>
      <c r="C31" s="155">
        <f>C10-C20</f>
        <v>-7616.9240799999679</v>
      </c>
      <c r="E31" s="20"/>
      <c r="F31" s="20"/>
      <c r="G31" s="17"/>
    </row>
    <row r="32" spans="1:7" ht="56.25" x14ac:dyDescent="0.2">
      <c r="A32" s="156" t="s">
        <v>591</v>
      </c>
      <c r="B32" s="157">
        <f>B31</f>
        <v>-113076.52830000001</v>
      </c>
      <c r="C32" s="157">
        <f>C31</f>
        <v>-7616.9240799999679</v>
      </c>
      <c r="E32" s="20"/>
      <c r="F32" s="20"/>
      <c r="G32" s="17"/>
    </row>
    <row r="33" spans="1:7" ht="37.5" x14ac:dyDescent="0.2">
      <c r="A33" s="158" t="s">
        <v>592</v>
      </c>
      <c r="B33" s="157">
        <f>B31</f>
        <v>-113076.52830000001</v>
      </c>
      <c r="C33" s="157">
        <f>C31</f>
        <v>-7616.9240799999679</v>
      </c>
      <c r="E33" s="20"/>
      <c r="F33" s="20"/>
      <c r="G33" s="17"/>
    </row>
    <row r="34" spans="1:7" ht="11.25" customHeight="1" x14ac:dyDescent="0.2">
      <c r="A34" s="159"/>
      <c r="B34" s="159"/>
      <c r="C34" s="160"/>
      <c r="E34" s="20"/>
      <c r="F34" s="20"/>
      <c r="G34" s="17"/>
    </row>
    <row r="35" spans="1:7" ht="17.25" customHeight="1" x14ac:dyDescent="0.2">
      <c r="A35" s="161" t="s">
        <v>593</v>
      </c>
      <c r="B35" s="162"/>
      <c r="C35" s="160"/>
      <c r="E35" s="20"/>
      <c r="F35" s="20"/>
      <c r="G35" s="17"/>
    </row>
    <row r="36" spans="1:7" ht="18.75" x14ac:dyDescent="0.2">
      <c r="A36" s="163" t="s">
        <v>594</v>
      </c>
      <c r="B36" s="164">
        <v>56</v>
      </c>
      <c r="C36" s="165"/>
      <c r="E36" s="20"/>
      <c r="F36" s="20"/>
      <c r="G36" s="17"/>
    </row>
    <row r="37" spans="1:7" ht="25.5" customHeight="1" x14ac:dyDescent="0.2">
      <c r="A37" s="163" t="s">
        <v>595</v>
      </c>
      <c r="B37" s="166">
        <v>23662</v>
      </c>
      <c r="C37" s="165"/>
      <c r="E37" s="20"/>
      <c r="F37" s="20"/>
      <c r="G37" s="17"/>
    </row>
    <row r="38" spans="1:7" ht="22.5" customHeight="1" x14ac:dyDescent="0.2">
      <c r="A38" s="163" t="s">
        <v>596</v>
      </c>
      <c r="B38" s="164">
        <v>707</v>
      </c>
      <c r="C38" s="160"/>
      <c r="E38" s="20"/>
      <c r="F38" s="20"/>
      <c r="G38" s="17"/>
    </row>
    <row r="39" spans="1:7" ht="24.75" customHeight="1" x14ac:dyDescent="0.2">
      <c r="A39" s="163" t="s">
        <v>595</v>
      </c>
      <c r="B39" s="166">
        <v>145338</v>
      </c>
      <c r="C39" s="165"/>
      <c r="E39" s="20"/>
      <c r="F39" s="20"/>
      <c r="G39" s="17"/>
    </row>
    <row r="40" spans="1:7" ht="12.75" x14ac:dyDescent="0.2">
      <c r="A40" s="26"/>
      <c r="B40" s="26"/>
      <c r="C40" s="27"/>
      <c r="E40" s="19"/>
      <c r="F40" s="19"/>
      <c r="G40" s="17"/>
    </row>
    <row r="41" spans="1:7" ht="12.75" x14ac:dyDescent="0.2">
      <c r="A41" s="26"/>
      <c r="B41" s="26"/>
      <c r="C41" s="27"/>
      <c r="E41" s="20"/>
      <c r="F41" s="20"/>
      <c r="G41" s="17"/>
    </row>
    <row r="42" spans="1:7" ht="12.75" x14ac:dyDescent="0.2">
      <c r="A42" s="26"/>
      <c r="B42" s="26"/>
      <c r="C42" s="27"/>
      <c r="E42" s="20"/>
      <c r="F42" s="20"/>
      <c r="G42" s="17"/>
    </row>
    <row r="43" spans="1:7" ht="12.75" x14ac:dyDescent="0.2">
      <c r="A43" s="26"/>
      <c r="B43" s="26"/>
      <c r="C43" s="27"/>
      <c r="E43" s="19"/>
      <c r="F43" s="19"/>
      <c r="G43" s="17"/>
    </row>
    <row r="44" spans="1:7" ht="12.75" x14ac:dyDescent="0.2">
      <c r="A44" s="26"/>
      <c r="B44" s="26"/>
      <c r="C44" s="27"/>
      <c r="E44" s="20"/>
      <c r="F44" s="20"/>
      <c r="G44" s="17"/>
    </row>
    <row r="45" spans="1:7" ht="12.75" x14ac:dyDescent="0.2">
      <c r="A45" s="26"/>
      <c r="B45" s="26"/>
      <c r="C45" s="27"/>
      <c r="E45" s="20"/>
      <c r="F45" s="20"/>
      <c r="G45" s="17"/>
    </row>
    <row r="46" spans="1:7" ht="18" x14ac:dyDescent="0.2">
      <c r="A46" s="21"/>
      <c r="B46" s="21"/>
      <c r="C46" s="22"/>
      <c r="E46" s="19"/>
      <c r="F46" s="19"/>
      <c r="G46" s="17"/>
    </row>
    <row r="47" spans="1:7" ht="18" x14ac:dyDescent="0.2">
      <c r="A47" s="21"/>
      <c r="B47" s="21"/>
      <c r="C47" s="22"/>
      <c r="E47" s="19"/>
      <c r="F47" s="19"/>
      <c r="G47" s="17"/>
    </row>
    <row r="48" spans="1:7" ht="18" x14ac:dyDescent="0.2">
      <c r="A48" s="21"/>
      <c r="B48" s="21"/>
      <c r="C48" s="22"/>
      <c r="E48" s="20"/>
      <c r="F48" s="20"/>
      <c r="G48" s="17"/>
    </row>
    <row r="49" spans="1:7" ht="18" x14ac:dyDescent="0.2">
      <c r="A49" s="21"/>
      <c r="B49" s="21"/>
      <c r="C49" s="22"/>
      <c r="E49" s="19"/>
      <c r="F49" s="19"/>
      <c r="G49" s="17"/>
    </row>
    <row r="50" spans="1:7" ht="18" x14ac:dyDescent="0.2">
      <c r="A50" s="21"/>
      <c r="B50" s="21"/>
      <c r="C50" s="22"/>
      <c r="E50" s="19"/>
      <c r="F50" s="19"/>
      <c r="G50" s="17"/>
    </row>
    <row r="51" spans="1:7" ht="18" x14ac:dyDescent="0.2">
      <c r="A51" s="21"/>
      <c r="B51" s="21"/>
      <c r="C51" s="22"/>
      <c r="E51" s="20"/>
      <c r="F51" s="20"/>
      <c r="G51" s="17"/>
    </row>
    <row r="52" spans="1:7" ht="18" x14ac:dyDescent="0.2">
      <c r="A52" s="21"/>
      <c r="B52" s="21"/>
      <c r="C52" s="22"/>
      <c r="E52" s="20"/>
      <c r="F52" s="20"/>
      <c r="G52" s="17"/>
    </row>
    <row r="53" spans="1:7" ht="18" x14ac:dyDescent="0.2">
      <c r="A53" s="21"/>
      <c r="B53" s="21"/>
      <c r="C53" s="22"/>
      <c r="E53" s="19"/>
      <c r="F53" s="19"/>
      <c r="G53" s="17"/>
    </row>
    <row r="54" spans="1:7" ht="18" x14ac:dyDescent="0.2">
      <c r="A54" s="21"/>
      <c r="B54" s="21"/>
      <c r="C54" s="22"/>
      <c r="E54" s="19"/>
      <c r="F54" s="19"/>
      <c r="G54" s="17"/>
    </row>
    <row r="55" spans="1:7" ht="18" x14ac:dyDescent="0.2">
      <c r="A55" s="21"/>
      <c r="B55" s="21"/>
      <c r="C55" s="22"/>
      <c r="E55" s="20"/>
      <c r="F55" s="20"/>
      <c r="G55" s="17"/>
    </row>
    <row r="56" spans="1:7" ht="18" x14ac:dyDescent="0.2">
      <c r="A56" s="21"/>
      <c r="B56" s="21"/>
      <c r="C56" s="22"/>
      <c r="E56" s="19"/>
      <c r="F56" s="19"/>
      <c r="G56" s="17"/>
    </row>
    <row r="57" spans="1:7" ht="18" x14ac:dyDescent="0.2">
      <c r="A57" s="21"/>
      <c r="B57" s="21"/>
      <c r="C57" s="22"/>
      <c r="E57" s="20"/>
      <c r="F57" s="20"/>
      <c r="G57" s="17"/>
    </row>
    <row r="58" spans="1:7" ht="18" x14ac:dyDescent="0.2">
      <c r="A58" s="21"/>
      <c r="B58" s="21"/>
      <c r="C58" s="22"/>
      <c r="E58" s="19"/>
      <c r="F58" s="19"/>
      <c r="G58" s="17"/>
    </row>
    <row r="59" spans="1:7" ht="18" x14ac:dyDescent="0.2">
      <c r="A59" s="21"/>
      <c r="B59" s="21"/>
      <c r="C59" s="22"/>
      <c r="E59" s="20"/>
      <c r="F59" s="20"/>
      <c r="G59" s="17"/>
    </row>
    <row r="60" spans="1:7" ht="18" x14ac:dyDescent="0.2">
      <c r="A60" s="21"/>
      <c r="B60" s="21"/>
      <c r="C60" s="22"/>
      <c r="E60" s="19"/>
      <c r="F60" s="19"/>
      <c r="G60" s="17"/>
    </row>
    <row r="61" spans="1:7" ht="18" x14ac:dyDescent="0.2">
      <c r="A61" s="21"/>
      <c r="B61" s="21"/>
      <c r="C61" s="22"/>
      <c r="E61" s="19"/>
      <c r="F61" s="19"/>
      <c r="G61" s="17"/>
    </row>
    <row r="62" spans="1:7" ht="18" x14ac:dyDescent="0.2">
      <c r="A62" s="21"/>
      <c r="B62" s="21"/>
      <c r="C62" s="22"/>
      <c r="E62" s="20"/>
      <c r="F62" s="20"/>
      <c r="G62" s="17"/>
    </row>
    <row r="63" spans="1:7" ht="18" x14ac:dyDescent="0.2">
      <c r="A63" s="21"/>
      <c r="B63" s="21"/>
      <c r="C63" s="22"/>
      <c r="E63" s="19"/>
      <c r="F63" s="19"/>
      <c r="G63" s="17"/>
    </row>
    <row r="64" spans="1:7" ht="18" x14ac:dyDescent="0.2">
      <c r="A64" s="21"/>
      <c r="B64" s="21"/>
      <c r="C64" s="22"/>
      <c r="E64" s="19"/>
      <c r="F64" s="19"/>
      <c r="G64" s="17"/>
    </row>
    <row r="65" spans="1:7" ht="18" x14ac:dyDescent="0.2">
      <c r="A65" s="21"/>
      <c r="B65" s="21"/>
      <c r="C65" s="22"/>
      <c r="E65" s="20"/>
      <c r="F65" s="20"/>
      <c r="G65" s="17"/>
    </row>
    <row r="66" spans="1:7" ht="18" x14ac:dyDescent="0.2">
      <c r="A66" s="21"/>
      <c r="B66" s="21"/>
      <c r="C66" s="22"/>
      <c r="E66" s="19"/>
      <c r="F66" s="19"/>
      <c r="G66" s="17"/>
    </row>
    <row r="67" spans="1:7" ht="18" x14ac:dyDescent="0.2">
      <c r="A67" s="21"/>
      <c r="B67" s="21"/>
      <c r="C67" s="22"/>
      <c r="E67" s="19"/>
      <c r="F67" s="19"/>
      <c r="G67" s="17"/>
    </row>
    <row r="68" spans="1:7" ht="18" x14ac:dyDescent="0.2">
      <c r="A68" s="21"/>
      <c r="B68" s="21"/>
      <c r="C68" s="22"/>
      <c r="E68" s="20"/>
      <c r="F68" s="20"/>
      <c r="G68" s="17"/>
    </row>
    <row r="69" spans="1:7" ht="18" x14ac:dyDescent="0.2">
      <c r="A69" s="21"/>
      <c r="B69" s="21"/>
      <c r="C69" s="22"/>
      <c r="E69" s="19"/>
      <c r="F69" s="19"/>
      <c r="G69" s="17"/>
    </row>
    <row r="70" spans="1:7" ht="18" x14ac:dyDescent="0.2">
      <c r="A70" s="21"/>
      <c r="B70" s="21"/>
      <c r="C70" s="22"/>
      <c r="E70" s="20"/>
      <c r="F70" s="20"/>
      <c r="G70" s="17"/>
    </row>
    <row r="71" spans="1:7" ht="18" x14ac:dyDescent="0.2">
      <c r="A71" s="21"/>
      <c r="B71" s="21"/>
      <c r="C71" s="22"/>
      <c r="E71" s="19"/>
      <c r="F71" s="19"/>
      <c r="G71" s="17"/>
    </row>
    <row r="72" spans="1:7" ht="18" x14ac:dyDescent="0.2">
      <c r="A72" s="21"/>
      <c r="B72" s="21"/>
      <c r="C72" s="22"/>
      <c r="E72" s="20"/>
      <c r="F72" s="20"/>
      <c r="G72" s="17"/>
    </row>
    <row r="73" spans="1:7" ht="18" x14ac:dyDescent="0.2">
      <c r="A73" s="21"/>
      <c r="B73" s="21"/>
      <c r="C73" s="22"/>
      <c r="E73" s="19"/>
      <c r="F73" s="19"/>
      <c r="G73" s="17"/>
    </row>
    <row r="74" spans="1:7" ht="18" x14ac:dyDescent="0.2">
      <c r="A74" s="21"/>
      <c r="B74" s="21"/>
      <c r="C74" s="22"/>
      <c r="E74" s="20"/>
      <c r="F74" s="20"/>
      <c r="G74" s="17"/>
    </row>
    <row r="75" spans="1:7" ht="18" x14ac:dyDescent="0.2">
      <c r="A75" s="21"/>
      <c r="B75" s="21"/>
      <c r="C75" s="22"/>
      <c r="E75" s="19"/>
      <c r="F75" s="19"/>
      <c r="G75" s="17"/>
    </row>
    <row r="76" spans="1:7" ht="18" x14ac:dyDescent="0.2">
      <c r="A76" s="21"/>
      <c r="B76" s="21"/>
      <c r="C76" s="22"/>
      <c r="E76" s="19"/>
      <c r="F76" s="19"/>
      <c r="G76" s="17"/>
    </row>
    <row r="77" spans="1:7" ht="18" x14ac:dyDescent="0.2">
      <c r="A77" s="21"/>
      <c r="B77" s="21"/>
      <c r="C77" s="22"/>
      <c r="E77" s="20"/>
      <c r="F77" s="20"/>
      <c r="G77" s="17"/>
    </row>
    <row r="78" spans="1:7" ht="18" x14ac:dyDescent="0.2">
      <c r="A78" s="21"/>
      <c r="B78" s="21"/>
      <c r="C78" s="22"/>
      <c r="E78" s="19"/>
      <c r="F78" s="19"/>
      <c r="G78" s="17"/>
    </row>
    <row r="79" spans="1:7" ht="18" x14ac:dyDescent="0.2">
      <c r="A79" s="21"/>
      <c r="B79" s="21"/>
      <c r="C79" s="22"/>
      <c r="E79" s="19"/>
      <c r="F79" s="19"/>
      <c r="G79" s="17"/>
    </row>
    <row r="80" spans="1:7" ht="18" x14ac:dyDescent="0.2">
      <c r="A80" s="21"/>
      <c r="B80" s="21"/>
      <c r="C80" s="22"/>
      <c r="E80" s="19"/>
      <c r="F80" s="19"/>
      <c r="G80" s="17"/>
    </row>
    <row r="81" spans="1:7" ht="18" x14ac:dyDescent="0.2">
      <c r="A81" s="21"/>
      <c r="B81" s="21"/>
      <c r="C81" s="22"/>
      <c r="E81" s="20"/>
      <c r="F81" s="20"/>
      <c r="G81" s="17"/>
    </row>
    <row r="82" spans="1:7" ht="18" x14ac:dyDescent="0.2">
      <c r="A82" s="21"/>
      <c r="B82" s="21"/>
      <c r="C82" s="22"/>
      <c r="E82" s="19"/>
      <c r="F82" s="19"/>
      <c r="G82" s="17"/>
    </row>
    <row r="83" spans="1:7" ht="18" x14ac:dyDescent="0.2">
      <c r="A83" s="21"/>
      <c r="B83" s="21"/>
      <c r="C83" s="22"/>
      <c r="E83" s="19"/>
      <c r="F83" s="19"/>
      <c r="G83" s="17"/>
    </row>
    <row r="84" spans="1:7" ht="18" x14ac:dyDescent="0.2">
      <c r="A84" s="21"/>
      <c r="B84" s="21"/>
      <c r="C84" s="22"/>
      <c r="E84" s="20"/>
      <c r="F84" s="20"/>
      <c r="G84" s="17"/>
    </row>
    <row r="85" spans="1:7" ht="18" x14ac:dyDescent="0.2">
      <c r="A85" s="21"/>
      <c r="B85" s="21"/>
      <c r="C85" s="22"/>
      <c r="E85" s="20"/>
      <c r="F85" s="20"/>
      <c r="G85" s="17"/>
    </row>
    <row r="86" spans="1:7" ht="18" x14ac:dyDescent="0.2">
      <c r="A86" s="21"/>
      <c r="B86" s="21"/>
      <c r="C86" s="22"/>
      <c r="E86" s="20"/>
      <c r="F86" s="20"/>
      <c r="G86" s="17"/>
    </row>
    <row r="87" spans="1:7" x14ac:dyDescent="0.2">
      <c r="E87" s="20"/>
      <c r="F87" s="20"/>
      <c r="G87" s="17"/>
    </row>
    <row r="88" spans="1:7" x14ac:dyDescent="0.2">
      <c r="E88" s="19"/>
      <c r="F88" s="19"/>
      <c r="G88" s="17"/>
    </row>
    <row r="89" spans="1:7" x14ac:dyDescent="0.2">
      <c r="E89" s="20"/>
      <c r="F89" s="20"/>
      <c r="G89" s="17"/>
    </row>
    <row r="90" spans="1:7" x14ac:dyDescent="0.2">
      <c r="E90" s="20"/>
      <c r="F90" s="20"/>
      <c r="G90" s="17"/>
    </row>
    <row r="91" spans="1:7" x14ac:dyDescent="0.2">
      <c r="E91" s="20"/>
      <c r="F91" s="20"/>
      <c r="G91" s="17"/>
    </row>
    <row r="92" spans="1:7" x14ac:dyDescent="0.2">
      <c r="E92" s="20"/>
      <c r="F92" s="20"/>
      <c r="G92" s="17"/>
    </row>
    <row r="93" spans="1:7" x14ac:dyDescent="0.2">
      <c r="E93" s="20"/>
      <c r="F93" s="20"/>
      <c r="G93" s="17"/>
    </row>
    <row r="94" spans="1:7" ht="12" x14ac:dyDescent="0.2">
      <c r="A94" s="15"/>
      <c r="B94" s="15"/>
      <c r="C94" s="15"/>
      <c r="D94" s="15"/>
      <c r="E94" s="20"/>
      <c r="F94" s="20"/>
      <c r="G94" s="17"/>
    </row>
    <row r="95" spans="1:7" ht="12" x14ac:dyDescent="0.2">
      <c r="A95" s="15"/>
      <c r="B95" s="15"/>
      <c r="C95" s="15"/>
      <c r="D95" s="15"/>
      <c r="E95" s="20"/>
      <c r="F95" s="20"/>
      <c r="G95" s="17"/>
    </row>
    <row r="96" spans="1:7" ht="12" x14ac:dyDescent="0.2">
      <c r="A96" s="15"/>
      <c r="B96" s="15"/>
      <c r="C96" s="15"/>
      <c r="D96" s="15"/>
      <c r="E96" s="20"/>
      <c r="F96" s="20"/>
      <c r="G96" s="17"/>
    </row>
    <row r="97" spans="1:7" ht="12" x14ac:dyDescent="0.2">
      <c r="A97" s="15"/>
      <c r="B97" s="15"/>
      <c r="C97" s="15"/>
      <c r="D97" s="15"/>
      <c r="E97" s="20"/>
      <c r="F97" s="20"/>
      <c r="G97" s="17"/>
    </row>
    <row r="98" spans="1:7" ht="12" x14ac:dyDescent="0.2">
      <c r="A98" s="15"/>
      <c r="B98" s="15"/>
      <c r="C98" s="15"/>
      <c r="D98" s="15"/>
      <c r="E98" s="19"/>
      <c r="F98" s="19"/>
      <c r="G98" s="17"/>
    </row>
    <row r="99" spans="1:7" ht="12" x14ac:dyDescent="0.2">
      <c r="A99" s="15"/>
      <c r="B99" s="15"/>
      <c r="C99" s="15"/>
      <c r="D99" s="15"/>
      <c r="E99" s="19"/>
      <c r="F99" s="19"/>
      <c r="G99" s="17"/>
    </row>
    <row r="100" spans="1:7" ht="12" x14ac:dyDescent="0.2">
      <c r="A100" s="15"/>
      <c r="B100" s="15"/>
      <c r="C100" s="15"/>
      <c r="D100" s="15"/>
      <c r="E100" s="19"/>
      <c r="F100" s="19"/>
      <c r="G100" s="17"/>
    </row>
    <row r="101" spans="1:7" ht="12" x14ac:dyDescent="0.2">
      <c r="A101" s="15"/>
      <c r="B101" s="15"/>
      <c r="C101" s="15"/>
      <c r="D101" s="15"/>
      <c r="E101" s="19"/>
      <c r="F101" s="19"/>
      <c r="G101" s="17"/>
    </row>
    <row r="102" spans="1:7" ht="12" x14ac:dyDescent="0.2">
      <c r="A102" s="15"/>
      <c r="B102" s="15"/>
      <c r="C102" s="15"/>
      <c r="D102" s="15"/>
      <c r="E102" s="20"/>
      <c r="F102" s="20"/>
      <c r="G102" s="17"/>
    </row>
    <row r="103" spans="1:7" ht="12" x14ac:dyDescent="0.2">
      <c r="A103" s="15"/>
      <c r="B103" s="15"/>
      <c r="C103" s="15"/>
      <c r="D103" s="15"/>
      <c r="E103" s="19"/>
      <c r="F103" s="19"/>
      <c r="G103" s="17"/>
    </row>
    <row r="104" spans="1:7" ht="12" x14ac:dyDescent="0.2">
      <c r="A104" s="15"/>
      <c r="B104" s="15"/>
      <c r="C104" s="15"/>
      <c r="D104" s="15"/>
      <c r="E104" s="19"/>
      <c r="F104" s="19"/>
      <c r="G104" s="17"/>
    </row>
    <row r="105" spans="1:7" ht="12" x14ac:dyDescent="0.2">
      <c r="A105" s="15"/>
      <c r="B105" s="15"/>
      <c r="C105" s="15"/>
      <c r="D105" s="15"/>
      <c r="E105" s="19"/>
      <c r="F105" s="19"/>
      <c r="G105" s="17"/>
    </row>
    <row r="106" spans="1:7" ht="12" x14ac:dyDescent="0.2">
      <c r="A106" s="15"/>
      <c r="B106" s="15"/>
      <c r="C106" s="15"/>
      <c r="D106" s="15"/>
      <c r="E106" s="19"/>
      <c r="F106" s="19"/>
      <c r="G106" s="17"/>
    </row>
    <row r="107" spans="1:7" ht="12" x14ac:dyDescent="0.2">
      <c r="A107" s="15"/>
      <c r="B107" s="15"/>
      <c r="C107" s="15"/>
      <c r="D107" s="15"/>
      <c r="E107" s="20"/>
      <c r="F107" s="20"/>
      <c r="G107" s="17"/>
    </row>
    <row r="108" spans="1:7" ht="12" x14ac:dyDescent="0.2">
      <c r="A108" s="15"/>
      <c r="B108" s="15"/>
      <c r="C108" s="15"/>
      <c r="D108" s="15"/>
      <c r="E108" s="20"/>
      <c r="F108" s="20"/>
      <c r="G108" s="17"/>
    </row>
    <row r="109" spans="1:7" ht="12" x14ac:dyDescent="0.2">
      <c r="A109" s="15"/>
      <c r="B109" s="15"/>
      <c r="C109" s="15"/>
      <c r="D109" s="15"/>
      <c r="E109" s="20"/>
      <c r="F109" s="20"/>
      <c r="G109" s="17"/>
    </row>
    <row r="110" spans="1:7" ht="12" x14ac:dyDescent="0.2">
      <c r="A110" s="15"/>
      <c r="B110" s="15"/>
      <c r="C110" s="15"/>
      <c r="D110" s="15"/>
      <c r="E110" s="20"/>
      <c r="F110" s="20"/>
      <c r="G110" s="17"/>
    </row>
    <row r="111" spans="1:7" ht="12" x14ac:dyDescent="0.2">
      <c r="A111" s="15"/>
      <c r="B111" s="15"/>
      <c r="C111" s="15"/>
      <c r="D111" s="15"/>
      <c r="E111" s="19"/>
      <c r="F111" s="19"/>
      <c r="G111" s="17"/>
    </row>
    <row r="112" spans="1:7" ht="12" x14ac:dyDescent="0.2">
      <c r="A112" s="15"/>
      <c r="B112" s="15"/>
      <c r="C112" s="15"/>
      <c r="D112" s="15"/>
      <c r="E112" s="19"/>
      <c r="F112" s="19"/>
      <c r="G112" s="17"/>
    </row>
    <row r="113" spans="1:7" ht="12" x14ac:dyDescent="0.2">
      <c r="A113" s="15"/>
      <c r="B113" s="15"/>
      <c r="C113" s="15"/>
      <c r="D113" s="15"/>
      <c r="E113" s="20"/>
      <c r="F113" s="20"/>
      <c r="G113" s="17"/>
    </row>
    <row r="114" spans="1:7" ht="12" x14ac:dyDescent="0.2">
      <c r="A114" s="15"/>
      <c r="B114" s="15"/>
      <c r="C114" s="15"/>
      <c r="D114" s="15"/>
      <c r="E114" s="19"/>
      <c r="F114" s="19"/>
      <c r="G114" s="17"/>
    </row>
    <row r="115" spans="1:7" ht="12" x14ac:dyDescent="0.2">
      <c r="A115" s="15"/>
      <c r="B115" s="15"/>
      <c r="C115" s="15"/>
      <c r="D115" s="15"/>
      <c r="E115" s="19"/>
      <c r="F115" s="19"/>
      <c r="G115" s="17"/>
    </row>
    <row r="116" spans="1:7" ht="12" x14ac:dyDescent="0.2">
      <c r="A116" s="15"/>
      <c r="B116" s="15"/>
      <c r="C116" s="15"/>
      <c r="D116" s="15"/>
      <c r="E116" s="19"/>
      <c r="F116" s="19"/>
      <c r="G116" s="17"/>
    </row>
    <row r="117" spans="1:7" ht="12" x14ac:dyDescent="0.2">
      <c r="A117" s="15"/>
      <c r="B117" s="15"/>
      <c r="C117" s="15"/>
      <c r="D117" s="15"/>
      <c r="E117" s="19"/>
      <c r="F117" s="19"/>
      <c r="G117" s="17"/>
    </row>
    <row r="118" spans="1:7" ht="12" x14ac:dyDescent="0.2">
      <c r="A118" s="15"/>
      <c r="B118" s="15"/>
      <c r="C118" s="15"/>
      <c r="D118" s="15"/>
      <c r="E118" s="25"/>
      <c r="F118" s="25"/>
      <c r="G118" s="17"/>
    </row>
    <row r="119" spans="1:7" ht="12" x14ac:dyDescent="0.2">
      <c r="A119" s="15"/>
      <c r="B119" s="15"/>
      <c r="C119" s="15"/>
      <c r="D119" s="15"/>
      <c r="E119" s="16"/>
      <c r="F119" s="17"/>
      <c r="G119" s="17"/>
    </row>
  </sheetData>
  <mergeCells count="7">
    <mergeCell ref="A35:B35"/>
    <mergeCell ref="B1:C1"/>
    <mergeCell ref="A2:C2"/>
    <mergeCell ref="A3:C3"/>
    <mergeCell ref="A4:C4"/>
    <mergeCell ref="A6:C6"/>
    <mergeCell ref="A7:C7"/>
  </mergeCells>
  <pageMargins left="0.70866141732283472" right="0.70866141732283472" top="0.35433070866141736" bottom="0.35433070866141736" header="0.31496062992125984" footer="0.31496062992125984"/>
  <pageSetup paperSize="9" scale="8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2EBC14A8-A856-40CF-A299-C8D9E966840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Доходная часть</vt:lpstr>
      <vt:lpstr>Расходная часть</vt:lpstr>
      <vt:lpstr>Источники</vt:lpstr>
      <vt:lpstr>Сведения</vt:lpstr>
      <vt:lpstr>'Доходная часть'!Заголовки_для_печати</vt:lpstr>
      <vt:lpstr>'Доходная часть'!Область_печати</vt:lpstr>
      <vt:lpstr>'Расходная часть'!Область_печати</vt:lpstr>
      <vt:lpstr>Сведения!Область_печати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Sazonenko</dc:creator>
  <cp:lastModifiedBy>Синельни</cp:lastModifiedBy>
  <cp:lastPrinted>2020-07-27T06:32:34Z</cp:lastPrinted>
  <dcterms:created xsi:type="dcterms:W3CDTF">2020-07-07T14:30:10Z</dcterms:created>
  <dcterms:modified xsi:type="dcterms:W3CDTF">2020-07-27T06:33:47Z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ДЧБ для работы(4).xlsx</vt:lpwstr>
  </property>
  <property fmtid="{D5CDD505-2E9C-101B-9397-08002B2CF9AE}" pid="3" name="Название отчета">
    <vt:lpwstr>ДЧБ для работы(4).xlsx</vt:lpwstr>
  </property>
  <property fmtid="{D5CDD505-2E9C-101B-9397-08002B2CF9AE}" pid="4" name="Версия клиента">
    <vt:lpwstr>20.1.16.5290 (.NET 4.0)</vt:lpwstr>
  </property>
  <property fmtid="{D5CDD505-2E9C-101B-9397-08002B2CF9AE}" pid="5" name="Версия базы">
    <vt:lpwstr>20.1.1823.1160286770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