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35" windowWidth="15135" windowHeight="9030" activeTab="0"/>
  </bookViews>
  <sheets>
    <sheet name="Ведомственная" sheetId="1" r:id="rId1"/>
  </sheets>
  <definedNames>
    <definedName name="_xlnm.Print_Titles" localSheetId="0">'Ведомственная'!$15:$15</definedName>
    <definedName name="_xlnm.Print_Area" localSheetId="0">'Ведомственная'!$A$1:$G$546</definedName>
  </definedNames>
  <calcPr fullCalcOnLoad="1"/>
</workbook>
</file>

<file path=xl/sharedStrings.xml><?xml version="1.0" encoding="utf-8"?>
<sst xmlns="http://schemas.openxmlformats.org/spreadsheetml/2006/main" count="1814" uniqueCount="489">
  <si>
    <t>01</t>
  </si>
  <si>
    <t>00</t>
  </si>
  <si>
    <t>04</t>
  </si>
  <si>
    <t>500</t>
  </si>
  <si>
    <t>02</t>
  </si>
  <si>
    <t>03</t>
  </si>
  <si>
    <t>Иные безвозмездные и безвозвратные перечисления</t>
  </si>
  <si>
    <t>09</t>
  </si>
  <si>
    <t>Обеспечение деятельности подведомственных учреждений</t>
  </si>
  <si>
    <t>Здравоохранение, физическая культура и спорт</t>
  </si>
  <si>
    <t>Больницы, клиники, госпитали, медико-санитарные части</t>
  </si>
  <si>
    <t>Амбулаторная помощь</t>
  </si>
  <si>
    <t>Стационарная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</si>
  <si>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</si>
  <si>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</si>
  <si>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</si>
  <si>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Фельдшерско-акушерские пункты</t>
  </si>
  <si>
    <t>Социальная политика</t>
  </si>
  <si>
    <t>10</t>
  </si>
  <si>
    <t>Целевые программы муниципальных образований</t>
  </si>
  <si>
    <t>Наименование</t>
  </si>
  <si>
    <t>Отд.</t>
  </si>
  <si>
    <t>ЦСР</t>
  </si>
  <si>
    <t>ВР</t>
  </si>
  <si>
    <t>Администрация муниципального района "Княжпогостский"</t>
  </si>
  <si>
    <t>В С Е Г О</t>
  </si>
  <si>
    <t>Социальное обеспечение населения</t>
  </si>
  <si>
    <t>Социальная помощь</t>
  </si>
  <si>
    <t>Оказание других видов социальной помощи</t>
  </si>
  <si>
    <t>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</si>
  <si>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</si>
  <si>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923</t>
  </si>
  <si>
    <t>954</t>
  </si>
  <si>
    <t>956</t>
  </si>
  <si>
    <t>975</t>
  </si>
  <si>
    <t>992</t>
  </si>
  <si>
    <t>Финансовое управление администрации муниципального района "Княжпогостский"</t>
  </si>
  <si>
    <t>963</t>
  </si>
  <si>
    <t>Сумма, тыс.рублей</t>
  </si>
  <si>
    <t>3</t>
  </si>
  <si>
    <t>4</t>
  </si>
  <si>
    <t>МУ Княжпогостская центральная районная больница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</si>
  <si>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</si>
  <si>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</si>
  <si>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Фонд оплаты труда и страховые взносы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</si>
  <si>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</si>
  <si>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Закупка товаров, работ, услуг в целях капитального ремонта государственного имущества</t>
  </si>
  <si>
    <t>Пособия и компенсации гражданам и иные социальные выплаты, кроме публичных нормативных обязательств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</si>
  <si>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</si>
  <si>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</si>
  <si>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 xml:space="preserve">Ведомственная структура расходов бюджета муниципального района </t>
  </si>
  <si>
    <t>Межбюджетные трансферты</t>
  </si>
  <si>
    <t>Непрограммные направления деятельности</t>
  </si>
  <si>
    <t>99 0 0000</t>
  </si>
  <si>
    <t/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</si>
  <si>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</si>
  <si>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</si>
  <si>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</si>
  <si>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</si>
  <si>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</si>
  <si>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</si>
  <si>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99 9 8204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</si>
  <si>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</si>
  <si>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</si>
  <si>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"Княжпогостский" на 2014 год</t>
  </si>
  <si>
    <t>Непрограммные расходы</t>
  </si>
  <si>
    <t xml:space="preserve">99 9 0000 </t>
  </si>
  <si>
    <t>99 9 0020</t>
  </si>
  <si>
    <t>Руководитель администрации</t>
  </si>
  <si>
    <t xml:space="preserve">923 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</si>
  <si>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</si>
  <si>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</si>
  <si>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07 0 0000</t>
  </si>
  <si>
    <t>07 1 0000</t>
  </si>
  <si>
    <t>07 1 0101</t>
  </si>
  <si>
    <t>Введение новых рубрик, вкладок, банеров</t>
  </si>
  <si>
    <t>Подпрограмма "Развитие системы открытого муниципалитета в органах местного самоуправления муниципального района"</t>
  </si>
  <si>
    <t>Организация размещения информационных материалов</t>
  </si>
  <si>
    <t>07 1 0102</t>
  </si>
  <si>
    <t>07 2 0000</t>
  </si>
  <si>
    <t>Подпрограмма "Оптимизация деятельности органов местного самоуправления муниципального района "Княжпогостский""</t>
  </si>
  <si>
    <t>07 2 0201</t>
  </si>
  <si>
    <t>07 3 0000</t>
  </si>
  <si>
    <t>07 3 0301</t>
  </si>
  <si>
    <t>Подпрограмма "Развитие кадрового потенциала системы муниципального управления в муниципальном районе"</t>
  </si>
  <si>
    <t>99 9 9292</t>
  </si>
  <si>
    <t xml:space="preserve">99 9 9292 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</si>
  <si>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</si>
  <si>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04 0 0000</t>
  </si>
  <si>
    <t>04 2 0000</t>
  </si>
  <si>
    <t>04 3 0000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</si>
  <si>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</si>
  <si>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</si>
  <si>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</si>
  <si>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</si>
  <si>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</si>
  <si>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</si>
  <si>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Социальное обеспечение и иные выплаты населению</t>
  </si>
  <si>
    <t>300</t>
  </si>
  <si>
    <t>09 0 0000</t>
  </si>
  <si>
    <t>09 1 0000</t>
  </si>
  <si>
    <t>09 1 0101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</si>
  <si>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</si>
  <si>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09 1 0102</t>
  </si>
  <si>
    <t>Проведение мероприятий социальной направленности</t>
  </si>
  <si>
    <t>09 1 0103</t>
  </si>
  <si>
    <t>Мероприятия по поддержке районных общественных организаций ветеранов и инвалидов</t>
  </si>
  <si>
    <t>09 1 0104</t>
  </si>
  <si>
    <t>Оформление ветеранам подписки на периодические издания</t>
  </si>
  <si>
    <t>Подпрограмма "Забота о старшем поколении в Княжпогостском районе"</t>
  </si>
  <si>
    <t>09 2 0000</t>
  </si>
  <si>
    <t>09 2 0201</t>
  </si>
  <si>
    <t>Оказание помощи ветеранам и пожилым гражданам</t>
  </si>
  <si>
    <t>99 9 9271</t>
  </si>
  <si>
    <t>Резервный фонд по предупреждению и ликвидации чрезвычайных ситуаций и последствий стихийных бедствий</t>
  </si>
  <si>
    <t>99 9 0000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</si>
  <si>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</si>
  <si>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</si>
  <si>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</si>
  <si>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</si>
  <si>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</si>
  <si>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</si>
  <si>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04 2 0201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</si>
  <si>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</si>
  <si>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</si>
  <si>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03 0 0000</t>
  </si>
  <si>
    <t>03 1 0000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</si>
  <si>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</si>
  <si>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03 3 0000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</si>
  <si>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</si>
  <si>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</si>
  <si>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</si>
  <si>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</si>
  <si>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05 0 0000</t>
  </si>
  <si>
    <t>05 1 0000</t>
  </si>
  <si>
    <t xml:space="preserve">Выполнение противопожарных мероприятий </t>
  </si>
  <si>
    <t>05 1 0101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</si>
  <si>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</si>
  <si>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</si>
  <si>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</si>
  <si>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</si>
  <si>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05 1 0103</t>
  </si>
  <si>
    <t>Выполнение муниципального задания</t>
  </si>
  <si>
    <t>Подпрограмма "Развитие библиотечного дела"</t>
  </si>
  <si>
    <t xml:space="preserve">956 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</si>
  <si>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</si>
  <si>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</si>
  <si>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</si>
  <si>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</si>
  <si>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</si>
  <si>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</si>
  <si>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</si>
  <si>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</si>
  <si>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</si>
  <si>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</si>
  <si>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</si>
  <si>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</si>
  <si>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</si>
  <si>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</si>
  <si>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</si>
  <si>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</si>
  <si>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</si>
  <si>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</si>
  <si>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</si>
  <si>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</si>
  <si>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</si>
  <si>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</si>
  <si>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</si>
  <si>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</si>
  <si>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</si>
  <si>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06 2 0204</t>
  </si>
  <si>
    <t>Укрепление материально-технической базы учреждений физкультурно-спортивной направленности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</si>
  <si>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</si>
  <si>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</si>
  <si>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</si>
  <si>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</si>
  <si>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</si>
  <si>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</si>
  <si>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</si>
  <si>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</si>
  <si>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</si>
  <si>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</si>
  <si>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</si>
  <si>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</si>
  <si>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04 1 0102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</si>
  <si>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</si>
  <si>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</si>
  <si>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</si>
  <si>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</si>
  <si>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</si>
  <si>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</si>
  <si>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</si>
  <si>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</si>
  <si>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Подпрограмма "Развитие системы общего образования в Княжпогостском районе"</t>
  </si>
  <si>
    <t>04 2 7301</t>
  </si>
  <si>
    <t>04 2 7302</t>
  </si>
  <si>
    <t>Предоставление доступа к сети интернет</t>
  </si>
  <si>
    <t>04 2 0203</t>
  </si>
  <si>
    <t>04 2 0205</t>
  </si>
  <si>
    <t>04 2 0206</t>
  </si>
  <si>
    <t>04 2 0207</t>
  </si>
  <si>
    <t>04 2 0208</t>
  </si>
  <si>
    <t>Развитие системы оценки качества общего образования</t>
  </si>
  <si>
    <t>04 2 0211</t>
  </si>
  <si>
    <t>Развитие кадровых ресурсов системы общего образования</t>
  </si>
  <si>
    <t xml:space="preserve">975 </t>
  </si>
  <si>
    <t>Проведение капитальных ремонтов в учреждениях дополнительного образования детей</t>
  </si>
  <si>
    <t>Проведение текущих ремонтов в учреждениях дополнительного образования детей</t>
  </si>
  <si>
    <t>Подпрограмма "Дети и молодежь Княжпогостского района"</t>
  </si>
  <si>
    <t>04 4 0000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</si>
  <si>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</si>
  <si>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</si>
  <si>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</si>
  <si>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</si>
  <si>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</si>
  <si>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</si>
  <si>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</si>
  <si>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</si>
  <si>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</si>
  <si>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</si>
  <si>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</si>
  <si>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</si>
  <si>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</si>
  <si>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</si>
  <si>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</si>
  <si>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</si>
  <si>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Субсидии на комплектование документных фондов библиотек муниципальных образований</t>
  </si>
  <si>
    <t xml:space="preserve">Подпрограмма "Создание условий для обеспечения населения доступным и комфортным жильем" </t>
  </si>
  <si>
    <t>в том числе за счет средств Фонда СиРЖК</t>
  </si>
  <si>
    <t>за счет средств муниципального бюджета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</si>
  <si>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</si>
  <si>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</si>
  <si>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</si>
  <si>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</si>
  <si>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 xml:space="preserve">Подпрограмма "Градостроительная деятельность" </t>
  </si>
  <si>
    <t>03 3 0302</t>
  </si>
  <si>
    <t>Внедрение информационной системы обеспечения градостроительной деятельности на территории муниципального района"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</si>
  <si>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</si>
  <si>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</si>
  <si>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</si>
  <si>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</si>
  <si>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</si>
  <si>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03 2 7211</t>
  </si>
  <si>
    <t>03 2 0202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</si>
  <si>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</si>
  <si>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 xml:space="preserve">Разработка и корректировка документов территориального планирования </t>
  </si>
  <si>
    <t>Подпрограмма "Градостроительная деятельность"</t>
  </si>
  <si>
    <t>03 3 0301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</si>
  <si>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</si>
  <si>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</si>
  <si>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</si>
  <si>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</si>
  <si>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</si>
  <si>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</si>
  <si>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</si>
  <si>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02 1 0104</t>
  </si>
  <si>
    <t>Подпрограмма "Социальная защита населения"</t>
  </si>
  <si>
    <t>08 0 0000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</si>
  <si>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</si>
  <si>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</si>
  <si>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</si>
  <si>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"Обращение с отходами производства"</t>
  </si>
  <si>
    <t>Строительство полигонов ТБО</t>
  </si>
  <si>
    <t>08 4 0000</t>
  </si>
  <si>
    <t>08 4 0401</t>
  </si>
  <si>
    <t>08 4 7234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</si>
  <si>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</si>
  <si>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</si>
  <si>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</si>
  <si>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</si>
  <si>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08 3 0000</t>
  </si>
  <si>
    <t>08 3 0301</t>
  </si>
  <si>
    <t>Подпрограмма "Безопасность населения"</t>
  </si>
  <si>
    <t>05 2 7245</t>
  </si>
  <si>
    <t>02 1 7222</t>
  </si>
  <si>
    <t>Субсидии на содержание автомобильных дорог общего пользования местного значения</t>
  </si>
  <si>
    <t>Усиление контроля за осуществлением дорожной и транспортной деятельности и ПДД</t>
  </si>
  <si>
    <t>Подпрограмма "Повышение качества управления развитием транспортной системы и дорожной деятельности"</t>
  </si>
  <si>
    <t>Муниципальная программа "Развитие экономики в Княжпогостском районе"</t>
  </si>
  <si>
    <t>Муниципальная программа "Развитие муниципального управления в муниципальном районе "Княжпогостский""</t>
  </si>
  <si>
    <t>Муниципальная программа "Доступная среда"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</si>
  <si>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</si>
  <si>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Муниципальная программа "Развитие инфраструктуры отрасли "Культура" в Княжпогостском районе"</t>
  </si>
  <si>
    <t>Подпрограмма "Развитие учреждений культуры дополнительного образования"</t>
  </si>
  <si>
    <t>Подпрограмма "Развитие народного, художественного творчества и культурно-досуговой деятельности"</t>
  </si>
  <si>
    <t>Муниципальная программа "Развитие отрасли "Физическая культура и спорт"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</si>
  <si>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</si>
  <si>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дорожной и транспортной системы в Княжпогостском районе"</t>
  </si>
  <si>
    <t>Руководство и управление в сфере установленных функций органов местного самоуправления</t>
  </si>
  <si>
    <t>Подпрограмма "Управление муниципальными финансами"</t>
  </si>
  <si>
    <t>07 5 0000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</si>
  <si>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</si>
  <si>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</si>
  <si>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Сбалансированность бюджетов поселений</t>
  </si>
  <si>
    <t>07 5 0505</t>
  </si>
  <si>
    <t>07 5 0601</t>
  </si>
  <si>
    <t>Руководство и управление в сфере  финансов</t>
  </si>
  <si>
    <t>01 5 7306</t>
  </si>
  <si>
    <t>99 9 7307</t>
  </si>
  <si>
    <t>99 9 7308</t>
  </si>
  <si>
    <t>99 9 7304</t>
  </si>
  <si>
    <t>Подпрограмма "Дети и молодеж"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</si>
  <si>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</si>
  <si>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</si>
  <si>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</si>
  <si>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</si>
  <si>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</si>
  <si>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</si>
  <si>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</si>
  <si>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</si>
  <si>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</si>
  <si>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04 3 0317</t>
  </si>
  <si>
    <t>04 5 0506</t>
  </si>
  <si>
    <t>04 1 0109</t>
  </si>
  <si>
    <t>04 1 0110</t>
  </si>
  <si>
    <t>04 2 0213</t>
  </si>
  <si>
    <t>04 2 0214</t>
  </si>
  <si>
    <t xml:space="preserve">к  решению Совета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</si>
  <si>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</si>
  <si>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</si>
  <si>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99 9 7305</t>
  </si>
  <si>
    <t>04 3 0302</t>
  </si>
  <si>
    <t>Подпрограмма "Обеспечение реализации муниципальной программы"</t>
  </si>
  <si>
    <t>07 7 0000</t>
  </si>
  <si>
    <t>07 7 0701</t>
  </si>
  <si>
    <t>01 1 0201</t>
  </si>
  <si>
    <t>01 1 0202</t>
  </si>
  <si>
    <t>01 1 0203</t>
  </si>
  <si>
    <t>01 2 0105</t>
  </si>
  <si>
    <t>01 2 0304</t>
  </si>
  <si>
    <t>06 2 0202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</si>
  <si>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</si>
  <si>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</si>
  <si>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05 5 0000</t>
  </si>
  <si>
    <t>05 5 0501</t>
  </si>
  <si>
    <t>05 5 0502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</si>
  <si>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</si>
  <si>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</si>
  <si>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01 3 0301</t>
  </si>
  <si>
    <t>01 3 0300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</si>
  <si>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</si>
  <si>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</si>
  <si>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07 4 0000</t>
  </si>
  <si>
    <t>07 4 0405</t>
  </si>
  <si>
    <t>04 6 0000</t>
  </si>
  <si>
    <t>04 6 0601</t>
  </si>
  <si>
    <t>04 6 0602</t>
  </si>
  <si>
    <t>Отдел культуры и национальной политики администрации муниципального района "Княжпогостский"</t>
  </si>
  <si>
    <t>04 2 7401</t>
  </si>
  <si>
    <t>05 1 7215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</si>
  <si>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</si>
  <si>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</si>
  <si>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Внедрение в муниципальных культурно-досуговых учреждений информационных технологий</t>
  </si>
  <si>
    <t>05 4 0404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</si>
  <si>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</si>
  <si>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05 4 7215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</si>
  <si>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</si>
  <si>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</si>
  <si>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>05 2 7215</t>
  </si>
  <si>
    <t>Предоставление субсидий бюджетиам муниципальных районов на укрепление учебной, МТБ, оснащение оборудованием муниципальных организаций дополнительного образования детей в сфере культуры и искусства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</si>
  <si>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</si>
  <si>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</si>
  <si>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01 5 0000</t>
  </si>
  <si>
    <t>Подпрограмма "Развитие лесного хозяйства"</t>
  </si>
  <si>
    <t>от 25.12.2013г. №246</t>
  </si>
  <si>
    <t>Подпрограмма "Развитие въездного и внутреннего туризма на территории муниципального района "Княжпогостский""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</si>
  <si>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</si>
  <si>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</si>
  <si>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Программа "Безопасность жизнедеятельности и социальная защита населения в Княжпогосстком районе"</t>
  </si>
  <si>
    <t>Выполнение других обязательств органов местного самоуправления</t>
  </si>
  <si>
    <t>изменения</t>
  </si>
  <si>
    <t>400</t>
  </si>
  <si>
    <t>Капитальные вложения в объекты недвижимого имущества государственной (муниципальной) собственности</t>
  </si>
  <si>
    <t>99 9 5930</t>
  </si>
  <si>
    <t>03 1 5082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</si>
  <si>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</si>
  <si>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Муниципальная программа "Безопасность жизнедеятельности и социальная защита населения в Княжпогостском районе"</t>
  </si>
  <si>
    <t>05 6 0601</t>
  </si>
  <si>
    <t>Реализация ведомственной программы по проведению капитального ремонта жилищного фонда на территории муниципального района "Княжпогостский"</t>
  </si>
  <si>
    <t>05 4 0405</t>
  </si>
  <si>
    <t>Подпрограмма "Хозяйственно-техническое обеспечение учреждений"</t>
  </si>
  <si>
    <t>02 1 0107</t>
  </si>
  <si>
    <t>Финансирование малых проектов в дорожной деятельности</t>
  </si>
  <si>
    <t>02 1 0108</t>
  </si>
  <si>
    <t>Поставка самоходного парома</t>
  </si>
  <si>
    <t>Завершение МП "Переселение граждан из аварийного жилищного фонда МР "Княжпогостский" на 2012год"</t>
  </si>
  <si>
    <t>03 1 0108</t>
  </si>
  <si>
    <t>на дополнительные квадратные метры</t>
  </si>
  <si>
    <t>03 1 0109</t>
  </si>
  <si>
    <t>Переселение граждан из неперспективных населенных пунктов</t>
  </si>
  <si>
    <t>Муниципальная программа "Развитие отрасли "Физическая культура и спорт" в Княжпогостском районе "</t>
  </si>
  <si>
    <t>06 1 0102</t>
  </si>
  <si>
    <t>Модернизация действующих муниципальных спортивных сооружений</t>
  </si>
  <si>
    <t>Строительство учреждений отрасли культура</t>
  </si>
  <si>
    <t>05 4 0407</t>
  </si>
  <si>
    <t>05 6 0000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</si>
  <si>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</si>
  <si>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Субсидирование на реализацию малых проектов в сельском хозяйстве по благоустройству территорий, животноводческих помещений и переработки сельскохозяйственной продукции</t>
  </si>
  <si>
    <t>01 1 0204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</si>
  <si>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</si>
  <si>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Предоставление субсидий бюджетным, автономным учреждениям и иным некоммерческим организациям (МБ)</t>
  </si>
  <si>
    <t>Предоставление субсидий бюджетным, автономным учреждениям и иным некоммерческим организациям (РБ)</t>
  </si>
  <si>
    <t>01 1 7218</t>
  </si>
  <si>
    <t>09 3 0000</t>
  </si>
  <si>
    <t>Подпрограмма "Доступность социальных объектов и услуг"</t>
  </si>
  <si>
    <t>09 3 0307</t>
  </si>
  <si>
    <t>Муниципальная программа "Развитие жилищного строительства и жилищно-коммунального хозяйства в Княжпогостском районе"</t>
  </si>
  <si>
    <t>Контрольно-счетная палата Княжпогостского района</t>
  </si>
  <si>
    <t>905</t>
  </si>
  <si>
    <t>99 9 0030</t>
  </si>
  <si>
    <t>Руководитель контрольно-счетной палаты</t>
  </si>
  <si>
    <t>Реализация малых проектов в сфере физической культуры и спорта</t>
  </si>
  <si>
    <t>Реализация малых проектов в сфере культура</t>
  </si>
  <si>
    <t>Реализация малых проектов в сфере благоустройства</t>
  </si>
  <si>
    <t>06 1 01 04</t>
  </si>
  <si>
    <t>06 1 0104</t>
  </si>
  <si>
    <t>03 2 0204</t>
  </si>
  <si>
    <t>03 1 9603</t>
  </si>
  <si>
    <t>03 1 9503</t>
  </si>
  <si>
    <t>03 1 9502</t>
  </si>
  <si>
    <t>03 1 9602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</si>
  <si>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</si>
  <si>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</si>
  <si>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за счет средств Фонда СиРЖК</t>
  </si>
  <si>
    <t>Обеспечение мероприятий по переселению граждан из аварийного жилищного фонда за счет средств муниципального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</si>
  <si>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</si>
  <si>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Субсидии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энергоснабжение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</si>
  <si>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 xml:space="preserve">Межбюджетные трансферты 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</si>
  <si>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</si>
  <si>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Гранты в области культуры</t>
  </si>
  <si>
    <t>05 4 0408</t>
  </si>
  <si>
    <t xml:space="preserve">Предоставление субсидий бюджетным, автономным учреждениям и иным некоммерческим организациям </t>
  </si>
  <si>
    <t>Приложение №3</t>
  </si>
  <si>
    <t>Оплата коммунальных услуг по муниципальному жилищному фонду</t>
  </si>
  <si>
    <t>03 2 0203</t>
  </si>
  <si>
    <t>Руководстсво и управление в сфере установленных функций органов местного самоуправления</t>
  </si>
  <si>
    <t>Повышение квалификации и обучение должностных лиц и специалистов</t>
  </si>
  <si>
    <t>Субсидии на реализацию малых проектов в сфере физической культуры и спорта</t>
  </si>
  <si>
    <t>06 1 7250</t>
  </si>
  <si>
    <t>05 4 7246</t>
  </si>
  <si>
    <t>Субсидии на реализацию малых проектов в сфере культуры</t>
  </si>
  <si>
    <t>в том числе: приобретение детских площадок</t>
  </si>
  <si>
    <t>приобретение спортивного оборудования и инвентаря</t>
  </si>
  <si>
    <t xml:space="preserve">04 3 0309 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</si>
  <si>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</si>
  <si>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Приобретение детских площадок, спортивного инвентаря и оборудования</t>
  </si>
  <si>
    <t>99 9 7313</t>
  </si>
  <si>
    <t>Субвенция на 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</si>
  <si>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</si>
  <si>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99 9 7314</t>
  </si>
  <si>
    <t xml:space="preserve">992 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</si>
  <si>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</si>
  <si>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</t>
  </si>
  <si>
    <t>Функционирование ИМЦП</t>
  </si>
  <si>
    <t xml:space="preserve">Обеспечение организационных, разъяснительных правовых и иных мер 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</si>
  <si>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</si>
  <si>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</si>
  <si>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05 1 5014</t>
  </si>
  <si>
    <t>08 3 7312</t>
  </si>
  <si>
    <t>Проведение текущих ремонтов в общеобразовательных организациях</t>
  </si>
  <si>
    <t>Проведение текущих ремонтов в дошкольных образовательных организациях</t>
  </si>
  <si>
    <t>Создание дополнительных групп в дошкольных образовательных организаций</t>
  </si>
  <si>
    <t>Выполнение противопожарных мероприятий в общеобразовательных организацииях</t>
  </si>
  <si>
    <t>Развитие инновационного потенциала педагогов дошкольного образования и дошкольных образовательных организаций</t>
  </si>
  <si>
    <t>Оказание муниципальных услуг (выполнение работ) общеобразовательными организациями</t>
  </si>
  <si>
    <t>Проведение капитальных ремонтов в общеобразовательных организаций</t>
  </si>
  <si>
    <t>Развитие инновационного опыта работы педагогов и образовательных организаций</t>
  </si>
  <si>
    <t>Организация районного слета лидеров ученического самоуправления образовательных организаций</t>
  </si>
  <si>
    <t>Проведение текущих ремонтов в организациях дополнительного образования детей</t>
  </si>
  <si>
    <t>Обеспечение деятельности подведомственных организаций</t>
  </si>
  <si>
    <t>41576,81+34555,08 (2013г)</t>
  </si>
  <si>
    <t>83547497,59 (2013г) +57675363,38 (2014г)-13704519,48 (пост в 2013г.);  19455,98+83547,5</t>
  </si>
  <si>
    <t>04 4 7204</t>
  </si>
  <si>
    <t>Мероприятия по проведению оздоровительной кампании детей из РБ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</si>
  <si>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</si>
  <si>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</si>
  <si>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общеобразовательными организациями в Республике Коми образовательных программ</t>
  </si>
  <si>
    <t>Обеспечение первичных мер пожарной безопасности муниципальных образовательных организаций</t>
  </si>
  <si>
    <t>04 2 7201</t>
  </si>
  <si>
    <t>04 1 7201</t>
  </si>
  <si>
    <t>5178,74+10380+9821,02+198+13840(2013г)</t>
  </si>
  <si>
    <t>Строительство и реконструкция объектов сферы культуры</t>
  </si>
  <si>
    <t>05 4 7216</t>
  </si>
  <si>
    <t>04 1 5026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</si>
  <si>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</si>
  <si>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Проведение капитальных ремонтов в дошкольных образовательных организациях</t>
  </si>
  <si>
    <t>04 1 0111</t>
  </si>
  <si>
    <t>от 09.06.2014г. № 329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</si>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</sst>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  <numFmt numFmtId="176" formatCode="_-* #,##0.0_р_._-;\-* #,##0.0_р_._-;_-* &quot;-&quot;??_р_._-;_-@_-"/>
    <numFmt numFmtId="177" formatCode="_-* #,##0.000_р_._-;\-* #,##0.000_р_._-;_-* &quot;-&quot;??_р_._-;_-@_-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4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5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2"/>
      <color rgb="FFFF0000"/>
      <name val="Times New Roman"/>
      <family val="1"/>
    </font>
    <font>
      <b/>
      <sz val="14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5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justify" vertical="center" wrapText="1"/>
    </xf>
    <xf numFmtId="49" fontId="59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justify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justify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" fontId="5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wrapText="1"/>
    </xf>
    <xf numFmtId="49" fontId="60" fillId="0" borderId="0" xfId="0" applyNumberFormat="1" applyFont="1" applyFill="1" applyBorder="1" applyAlignment="1">
      <alignment horizontal="center" wrapText="1"/>
    </xf>
    <xf numFmtId="49" fontId="60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justify" vertical="center" wrapText="1"/>
    </xf>
    <xf numFmtId="49" fontId="5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49" fontId="6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justify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/>
    </xf>
    <xf numFmtId="4" fontId="6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justify" vertical="center" wrapText="1"/>
    </xf>
    <xf numFmtId="0" fontId="5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7" fillId="32" borderId="0" xfId="0" applyNumberFormat="1" applyFont="1" applyFill="1" applyBorder="1" applyAlignment="1">
      <alignment horizontal="center" vertical="center" wrapText="1"/>
    </xf>
    <xf numFmtId="4" fontId="11" fillId="32" borderId="0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/>
    </xf>
    <xf numFmtId="4" fontId="59" fillId="32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7"/>
  <sheetViews>
    <sheetView tabSelected="1" view="pageBreakPreview" zoomScaleNormal="75" zoomScaleSheetLayoutView="100" zoomScalePageLayoutView="0" workbookViewId="0" topLeftCell="A1">
      <selection activeCell="G459" sqref="G459"/>
    </sheetView>
  </sheetViews>
  <sheetFormatPr defaultColWidth="8.875" defaultRowHeight="12.75"/>
  <cols>
    <col min="1" max="1" width="56.75390625" style="6" customWidth="1"/>
    <col min="2" max="2" width="6.875" style="6" customWidth="1"/>
    <col min="3" max="3" width="13.125" style="7" customWidth="1"/>
    <col min="4" max="4" width="7.375" style="7" customWidth="1"/>
    <col min="5" max="5" width="19.00390625" style="7" hidden="1" customWidth="1"/>
    <col min="6" max="6" width="16.125" style="84" hidden="1" customWidth="1"/>
    <col min="7" max="7" width="18.00390625" style="7" customWidth="1"/>
    <col min="8" max="8" width="22.875" style="5" hidden="1" customWidth="1"/>
    <col min="9" max="10" width="0" style="5" hidden="1" customWidth="1"/>
    <col min="11" max="11" width="10.125" style="5" hidden="1" customWidth="1"/>
    <col min="12" max="14" width="0" style="5" hidden="1" customWidth="1"/>
    <col min="15" max="16384" width="8.875" style="5" customWidth="1"/>
  </cols>
  <sheetData>
    <row r="1" spans="1:7" ht="15.75" customHeight="1">
      <c r="A1" s="106" t="s">
        <v>432</v>
      </c>
      <c r="B1" s="106"/>
      <c r="C1" s="106"/>
      <c r="D1" s="106"/>
      <c r="E1" s="106"/>
      <c r="F1" s="106"/>
      <c r="G1" s="106"/>
    </row>
    <row r="2" spans="1:7" ht="20.25" customHeight="1">
      <c r="A2" s="106" t="s">
        <v>317</v>
      </c>
      <c r="B2" s="106"/>
      <c r="C2" s="106"/>
      <c r="D2" s="106"/>
      <c r="E2" s="106"/>
      <c r="F2" s="106"/>
      <c r="G2" s="106"/>
    </row>
    <row r="3" spans="1:7" ht="15.75" customHeight="1" hidden="1">
      <c r="A3" s="106" t="s">
        <v>49</v>
      </c>
      <c r="B3" s="106"/>
      <c r="C3" s="106"/>
      <c r="D3" s="106"/>
      <c r="E3" s="106"/>
      <c r="F3" s="106"/>
      <c r="G3" s="106"/>
    </row>
    <row r="4" spans="1:7" ht="17.25" customHeight="1">
      <c r="A4" s="106" t="s">
        <v>29</v>
      </c>
      <c r="B4" s="106"/>
      <c r="C4" s="106"/>
      <c r="D4" s="106"/>
      <c r="E4" s="106"/>
      <c r="F4" s="106"/>
      <c r="G4" s="106"/>
    </row>
    <row r="5" spans="1:7" ht="17.25" customHeight="1">
      <c r="A5" s="108" t="s">
        <v>487</v>
      </c>
      <c r="B5" s="108"/>
      <c r="C5" s="108"/>
      <c r="D5" s="108"/>
      <c r="E5" s="108"/>
      <c r="F5" s="108"/>
      <c r="G5" s="108"/>
    </row>
    <row r="6" spans="1:7" ht="15.75" customHeight="1">
      <c r="A6" s="73"/>
      <c r="B6" s="73"/>
      <c r="C6" s="73"/>
      <c r="D6" s="73"/>
      <c r="E6" s="73"/>
      <c r="F6" s="79"/>
      <c r="G6" s="73"/>
    </row>
    <row r="7" spans="1:7" ht="15.75" customHeight="1">
      <c r="A7" s="106" t="s">
        <v>432</v>
      </c>
      <c r="B7" s="106"/>
      <c r="C7" s="106"/>
      <c r="D7" s="106"/>
      <c r="E7" s="106"/>
      <c r="F7" s="106"/>
      <c r="G7" s="106"/>
    </row>
    <row r="8" spans="1:7" ht="18.75" customHeight="1">
      <c r="A8" s="106" t="s">
        <v>317</v>
      </c>
      <c r="B8" s="106"/>
      <c r="C8" s="106"/>
      <c r="D8" s="106"/>
      <c r="E8" s="106"/>
      <c r="F8" s="106"/>
      <c r="G8" s="106"/>
    </row>
    <row r="9" spans="1:7" ht="18" customHeight="1">
      <c r="A9" s="106" t="s">
        <v>29</v>
      </c>
      <c r="B9" s="106"/>
      <c r="C9" s="106"/>
      <c r="D9" s="106"/>
      <c r="E9" s="106"/>
      <c r="F9" s="106"/>
      <c r="G9" s="106"/>
    </row>
    <row r="10" spans="1:7" ht="16.5" customHeight="1">
      <c r="A10" s="108" t="s">
        <v>364</v>
      </c>
      <c r="B10" s="108"/>
      <c r="C10" s="108"/>
      <c r="D10" s="108"/>
      <c r="E10" s="108"/>
      <c r="F10" s="108"/>
      <c r="G10" s="108"/>
    </row>
    <row r="11" spans="1:7" ht="22.5" customHeight="1">
      <c r="A11" s="107"/>
      <c r="B11" s="107"/>
      <c r="C11" s="107"/>
      <c r="D11" s="107"/>
      <c r="E11" s="107"/>
      <c r="F11" s="107"/>
      <c r="G11" s="107"/>
    </row>
    <row r="12" spans="1:7" ht="18" customHeight="1">
      <c r="A12" s="104" t="s">
        <v>50</v>
      </c>
      <c r="B12" s="104"/>
      <c r="C12" s="105"/>
      <c r="D12" s="105"/>
      <c r="E12" s="105"/>
      <c r="F12" s="105"/>
      <c r="G12" s="105"/>
    </row>
    <row r="13" spans="1:7" ht="21" customHeight="1">
      <c r="A13" s="104" t="s">
        <v>64</v>
      </c>
      <c r="B13" s="104"/>
      <c r="C13" s="105"/>
      <c r="D13" s="105"/>
      <c r="E13" s="105"/>
      <c r="F13" s="105"/>
      <c r="G13" s="105"/>
    </row>
    <row r="14" spans="1:7" ht="18.75">
      <c r="A14" s="11"/>
      <c r="B14" s="11"/>
      <c r="C14" s="12"/>
      <c r="D14" s="12"/>
      <c r="E14" s="12"/>
      <c r="F14" s="80"/>
      <c r="G14" s="13"/>
    </row>
    <row r="15" spans="1:7" ht="45.75" customHeight="1">
      <c r="A15" s="14" t="s">
        <v>20</v>
      </c>
      <c r="B15" s="14" t="s">
        <v>21</v>
      </c>
      <c r="C15" s="15" t="s">
        <v>22</v>
      </c>
      <c r="D15" s="15" t="s">
        <v>23</v>
      </c>
      <c r="E15" s="16" t="s">
        <v>38</v>
      </c>
      <c r="F15" s="81" t="s">
        <v>370</v>
      </c>
      <c r="G15" s="16" t="s">
        <v>38</v>
      </c>
    </row>
    <row r="16" spans="1:7" ht="14.25" customHeight="1">
      <c r="A16" s="17">
        <v>1</v>
      </c>
      <c r="B16" s="17">
        <v>2</v>
      </c>
      <c r="C16" s="17" t="s">
        <v>39</v>
      </c>
      <c r="D16" s="17" t="s">
        <v>40</v>
      </c>
      <c r="E16" s="17"/>
      <c r="F16" s="17"/>
      <c r="G16" s="18">
        <v>7</v>
      </c>
    </row>
    <row r="17" spans="1:7" s="3" customFormat="1" ht="16.5" customHeight="1">
      <c r="A17" s="19" t="s">
        <v>25</v>
      </c>
      <c r="B17" s="20"/>
      <c r="C17" s="21"/>
      <c r="D17" s="21"/>
      <c r="E17" s="22">
        <f>E26+E178+E265+E334+E455+E19</f>
        <v>853482.872</v>
      </c>
      <c r="F17" s="72">
        <f>F26+F178+F265+F334+F455+F19</f>
        <v>54701.83</v>
      </c>
      <c r="G17" s="22">
        <f>G26+G178+G265+G334+G455+G19</f>
        <v>908184.7019999999</v>
      </c>
    </row>
    <row r="18" spans="1:7" s="3" customFormat="1" ht="9" customHeight="1">
      <c r="A18" s="19"/>
      <c r="B18" s="20"/>
      <c r="C18" s="21"/>
      <c r="D18" s="21"/>
      <c r="E18" s="22"/>
      <c r="F18" s="72"/>
      <c r="G18" s="22"/>
    </row>
    <row r="19" spans="1:7" s="3" customFormat="1" ht="33.75" customHeight="1">
      <c r="A19" s="23" t="s">
        <v>407</v>
      </c>
      <c r="B19" s="34" t="s">
        <v>408</v>
      </c>
      <c r="C19" s="26"/>
      <c r="D19" s="32"/>
      <c r="E19" s="43">
        <f>E21+E23</f>
        <v>1087.8</v>
      </c>
      <c r="F19" s="43">
        <f>F21+F23</f>
        <v>-44.7</v>
      </c>
      <c r="G19" s="43">
        <f>G21+G23</f>
        <v>1043.1</v>
      </c>
    </row>
    <row r="20" spans="1:7" s="3" customFormat="1" ht="23.25" customHeight="1">
      <c r="A20" s="31" t="s">
        <v>52</v>
      </c>
      <c r="B20" s="34" t="s">
        <v>408</v>
      </c>
      <c r="C20" s="26" t="s">
        <v>115</v>
      </c>
      <c r="D20" s="32"/>
      <c r="E20" s="43">
        <f>E21+E23</f>
        <v>1087.8</v>
      </c>
      <c r="F20" s="43">
        <f>F21+F23</f>
        <v>-44.7</v>
      </c>
      <c r="G20" s="43">
        <f>G21+G23</f>
        <v>1043.1</v>
      </c>
    </row>
    <row r="21" spans="1:7" s="3" customFormat="1" ht="18.75" customHeight="1">
      <c r="A21" s="30" t="s">
        <v>410</v>
      </c>
      <c r="B21" s="34" t="s">
        <v>408</v>
      </c>
      <c r="C21" s="26" t="s">
        <v>409</v>
      </c>
      <c r="D21" s="32"/>
      <c r="E21" s="43">
        <f>E22</f>
        <v>625.74</v>
      </c>
      <c r="F21" s="43">
        <f>F22</f>
        <v>0</v>
      </c>
      <c r="G21" s="43">
        <f>G22</f>
        <v>625.74</v>
      </c>
    </row>
    <row r="22" spans="1:7" s="3" customFormat="1" ht="114" customHeight="1">
      <c r="A22" s="31" t="s">
        <v>63</v>
      </c>
      <c r="B22" s="44" t="s">
        <v>408</v>
      </c>
      <c r="C22" s="57" t="s">
        <v>409</v>
      </c>
      <c r="D22" s="32" t="s">
        <v>62</v>
      </c>
      <c r="E22" s="45">
        <v>625.74</v>
      </c>
      <c r="F22" s="45"/>
      <c r="G22" s="45">
        <f>E22+F22</f>
        <v>625.74</v>
      </c>
    </row>
    <row r="23" spans="1:7" s="3" customFormat="1" ht="65.25" customHeight="1">
      <c r="A23" s="31" t="s">
        <v>435</v>
      </c>
      <c r="B23" s="34" t="s">
        <v>408</v>
      </c>
      <c r="C23" s="26" t="s">
        <v>61</v>
      </c>
      <c r="D23" s="10"/>
      <c r="E23" s="43">
        <f>E24+E25</f>
        <v>462.06</v>
      </c>
      <c r="F23" s="43">
        <f>F24+F25</f>
        <v>-44.7</v>
      </c>
      <c r="G23" s="43">
        <f>G24+G25</f>
        <v>417.36</v>
      </c>
    </row>
    <row r="24" spans="1:7" s="3" customFormat="1" ht="112.5" customHeight="1">
      <c r="A24" s="31" t="s">
        <v>63</v>
      </c>
      <c r="B24" s="44" t="s">
        <v>408</v>
      </c>
      <c r="C24" s="57" t="s">
        <v>61</v>
      </c>
      <c r="D24" s="32" t="s">
        <v>62</v>
      </c>
      <c r="E24" s="45">
        <v>298.06</v>
      </c>
      <c r="F24" s="45"/>
      <c r="G24" s="45">
        <f>E24+F24</f>
        <v>298.06</v>
      </c>
    </row>
    <row r="25" spans="1:7" s="3" customFormat="1" ht="47.25" customHeight="1">
      <c r="A25" s="31" t="s">
        <v>57</v>
      </c>
      <c r="B25" s="44" t="s">
        <v>408</v>
      </c>
      <c r="C25" s="57" t="s">
        <v>61</v>
      </c>
      <c r="D25" s="32" t="s">
        <v>58</v>
      </c>
      <c r="E25" s="45">
        <v>164</v>
      </c>
      <c r="F25" s="94">
        <v>-44.7</v>
      </c>
      <c r="G25" s="45">
        <f>E25+F25</f>
        <v>119.3</v>
      </c>
    </row>
    <row r="26" spans="1:7" s="4" customFormat="1" ht="37.5">
      <c r="A26" s="23" t="s">
        <v>24</v>
      </c>
      <c r="B26" s="24" t="s">
        <v>31</v>
      </c>
      <c r="C26" s="21"/>
      <c r="D26" s="21"/>
      <c r="E26" s="25">
        <f>E27+E47+E51+E64+E85+E99+E81</f>
        <v>42091.02</v>
      </c>
      <c r="F26" s="101">
        <f>F27+F64+F85+F99+F47+F51+F81</f>
        <v>-1020</v>
      </c>
      <c r="G26" s="25">
        <f>E26+F26</f>
        <v>41071.02</v>
      </c>
    </row>
    <row r="27" spans="1:7" s="4" customFormat="1" ht="41.25" customHeight="1">
      <c r="A27" s="23" t="s">
        <v>278</v>
      </c>
      <c r="B27" s="10" t="s">
        <v>31</v>
      </c>
      <c r="C27" s="10" t="s">
        <v>91</v>
      </c>
      <c r="D27" s="26"/>
      <c r="E27" s="27">
        <f>E28+E45+E39</f>
        <v>3950</v>
      </c>
      <c r="F27" s="43">
        <f>F28+F45+F39</f>
        <v>0</v>
      </c>
      <c r="G27" s="27">
        <f>G28+G45+G39</f>
        <v>3950</v>
      </c>
    </row>
    <row r="28" spans="1:7" s="4" customFormat="1" ht="35.25" customHeight="1">
      <c r="A28" s="28" t="s">
        <v>92</v>
      </c>
      <c r="B28" s="10" t="s">
        <v>31</v>
      </c>
      <c r="C28" s="10" t="s">
        <v>93</v>
      </c>
      <c r="D28" s="26"/>
      <c r="E28" s="29">
        <f>E29+E31+E33+E35+E37</f>
        <v>2915</v>
      </c>
      <c r="F28" s="29">
        <f>F29+F31+F33+F35+F37</f>
        <v>0</v>
      </c>
      <c r="G28" s="29">
        <f>G29+G31+G33+G35+G37</f>
        <v>2915</v>
      </c>
    </row>
    <row r="29" spans="1:7" s="4" customFormat="1" ht="98.25" customHeight="1">
      <c r="A29" s="30" t="s">
        <v>94</v>
      </c>
      <c r="B29" s="10" t="s">
        <v>31</v>
      </c>
      <c r="C29" s="10" t="s">
        <v>325</v>
      </c>
      <c r="D29" s="26"/>
      <c r="E29" s="29">
        <f>E30</f>
        <v>2065</v>
      </c>
      <c r="F29" s="43">
        <f>F30</f>
        <v>0</v>
      </c>
      <c r="G29" s="29">
        <f>G30</f>
        <v>2065</v>
      </c>
    </row>
    <row r="30" spans="1:7" s="4" customFormat="1" ht="20.25" customHeight="1">
      <c r="A30" s="31" t="s">
        <v>55</v>
      </c>
      <c r="B30" s="32" t="s">
        <v>31</v>
      </c>
      <c r="C30" s="32" t="s">
        <v>325</v>
      </c>
      <c r="D30" s="32" t="s">
        <v>56</v>
      </c>
      <c r="E30" s="27">
        <v>2065</v>
      </c>
      <c r="F30" s="45">
        <f>F31</f>
        <v>0</v>
      </c>
      <c r="G30" s="27">
        <f>2100-35</f>
        <v>2065</v>
      </c>
    </row>
    <row r="31" spans="1:7" s="4" customFormat="1" ht="74.25" customHeight="1">
      <c r="A31" s="31" t="s">
        <v>95</v>
      </c>
      <c r="B31" s="10" t="s">
        <v>31</v>
      </c>
      <c r="C31" s="10" t="s">
        <v>326</v>
      </c>
      <c r="D31" s="10"/>
      <c r="E31" s="29">
        <f>E32</f>
        <v>400</v>
      </c>
      <c r="F31" s="43">
        <f>F32</f>
        <v>0</v>
      </c>
      <c r="G31" s="29">
        <f>G32</f>
        <v>400</v>
      </c>
    </row>
    <row r="32" spans="1:7" s="4" customFormat="1" ht="20.25" customHeight="1">
      <c r="A32" s="31" t="s">
        <v>55</v>
      </c>
      <c r="B32" s="32" t="s">
        <v>31</v>
      </c>
      <c r="C32" s="32" t="s">
        <v>326</v>
      </c>
      <c r="D32" s="32" t="s">
        <v>56</v>
      </c>
      <c r="E32" s="27">
        <v>400</v>
      </c>
      <c r="F32" s="45">
        <f aca="true" t="shared" si="0" ref="F32:F70">F33</f>
        <v>0</v>
      </c>
      <c r="G32" s="27">
        <v>400</v>
      </c>
    </row>
    <row r="33" spans="1:7" s="4" customFormat="1" ht="91.5" customHeight="1">
      <c r="A33" s="31" t="s">
        <v>96</v>
      </c>
      <c r="B33" s="10" t="s">
        <v>31</v>
      </c>
      <c r="C33" s="10" t="s">
        <v>327</v>
      </c>
      <c r="D33" s="10"/>
      <c r="E33" s="29">
        <f>E34</f>
        <v>450</v>
      </c>
      <c r="F33" s="43">
        <f t="shared" si="0"/>
        <v>0</v>
      </c>
      <c r="G33" s="29">
        <f>G34</f>
        <v>450</v>
      </c>
    </row>
    <row r="34" spans="1:7" s="4" customFormat="1" ht="20.25" customHeight="1">
      <c r="A34" s="31" t="s">
        <v>55</v>
      </c>
      <c r="B34" s="32" t="s">
        <v>31</v>
      </c>
      <c r="C34" s="32" t="s">
        <v>327</v>
      </c>
      <c r="D34" s="32" t="s">
        <v>56</v>
      </c>
      <c r="E34" s="27">
        <v>450</v>
      </c>
      <c r="F34" s="45">
        <f>F39</f>
        <v>0</v>
      </c>
      <c r="G34" s="27">
        <v>450</v>
      </c>
    </row>
    <row r="35" spans="1:7" s="4" customFormat="1" ht="25.5" customHeight="1" hidden="1">
      <c r="A35" s="87"/>
      <c r="B35" s="10"/>
      <c r="C35" s="10"/>
      <c r="D35" s="10"/>
      <c r="E35" s="29"/>
      <c r="F35" s="29"/>
      <c r="G35" s="29"/>
    </row>
    <row r="36" spans="1:7" s="4" customFormat="1" ht="60.75" customHeight="1" hidden="1">
      <c r="A36" s="31"/>
      <c r="B36" s="32"/>
      <c r="C36" s="32"/>
      <c r="D36" s="32"/>
      <c r="E36" s="27"/>
      <c r="F36" s="45"/>
      <c r="G36" s="27"/>
    </row>
    <row r="37" spans="1:7" s="4" customFormat="1" ht="60.75" customHeight="1" hidden="1">
      <c r="A37" s="87"/>
      <c r="B37" s="10"/>
      <c r="C37" s="10"/>
      <c r="D37" s="10"/>
      <c r="E37" s="29"/>
      <c r="F37" s="29"/>
      <c r="G37" s="29"/>
    </row>
    <row r="38" spans="1:7" s="4" customFormat="1" ht="60.75" customHeight="1" hidden="1">
      <c r="A38" s="31"/>
      <c r="B38" s="32"/>
      <c r="C38" s="32"/>
      <c r="D38" s="32"/>
      <c r="E38" s="27"/>
      <c r="F38" s="45"/>
      <c r="G38" s="27"/>
    </row>
    <row r="39" spans="1:7" s="4" customFormat="1" ht="54.75" customHeight="1">
      <c r="A39" s="33" t="s">
        <v>336</v>
      </c>
      <c r="B39" s="34" t="s">
        <v>31</v>
      </c>
      <c r="C39" s="34" t="s">
        <v>339</v>
      </c>
      <c r="D39" s="35"/>
      <c r="E39" s="29">
        <f>E40+E42</f>
        <v>35</v>
      </c>
      <c r="F39" s="29">
        <f>F40+F42</f>
        <v>0</v>
      </c>
      <c r="G39" s="29">
        <f>G40+G42</f>
        <v>35</v>
      </c>
    </row>
    <row r="40" spans="1:7" s="4" customFormat="1" ht="95.25" customHeight="1">
      <c r="A40" s="31" t="s">
        <v>337</v>
      </c>
      <c r="B40" s="37" t="s">
        <v>31</v>
      </c>
      <c r="C40" s="34" t="s">
        <v>338</v>
      </c>
      <c r="D40" s="35"/>
      <c r="E40" s="29">
        <f>E41</f>
        <v>0</v>
      </c>
      <c r="F40" s="29">
        <f t="shared" si="0"/>
        <v>0</v>
      </c>
      <c r="G40" s="29">
        <f>E40+F40</f>
        <v>0</v>
      </c>
    </row>
    <row r="41" spans="1:7" s="4" customFormat="1" ht="24" customHeight="1">
      <c r="A41" s="31" t="s">
        <v>55</v>
      </c>
      <c r="B41" s="37" t="s">
        <v>31</v>
      </c>
      <c r="C41" s="37" t="s">
        <v>338</v>
      </c>
      <c r="D41" s="75" t="s">
        <v>56</v>
      </c>
      <c r="E41" s="27">
        <v>0</v>
      </c>
      <c r="F41" s="49"/>
      <c r="G41" s="27">
        <f>E41+F41</f>
        <v>0</v>
      </c>
    </row>
    <row r="42" spans="1:7" s="4" customFormat="1" ht="96.75" customHeight="1">
      <c r="A42" s="31" t="s">
        <v>397</v>
      </c>
      <c r="B42" s="37" t="s">
        <v>31</v>
      </c>
      <c r="C42" s="34" t="s">
        <v>338</v>
      </c>
      <c r="D42" s="35"/>
      <c r="E42" s="29">
        <f>E43</f>
        <v>35</v>
      </c>
      <c r="F42" s="29">
        <f>F43</f>
        <v>0</v>
      </c>
      <c r="G42" s="29">
        <f>G43</f>
        <v>35</v>
      </c>
    </row>
    <row r="43" spans="1:7" s="4" customFormat="1" ht="24" customHeight="1">
      <c r="A43" s="31" t="s">
        <v>55</v>
      </c>
      <c r="B43" s="37" t="s">
        <v>31</v>
      </c>
      <c r="C43" s="37" t="s">
        <v>338</v>
      </c>
      <c r="D43" s="75" t="s">
        <v>56</v>
      </c>
      <c r="E43" s="27">
        <v>35</v>
      </c>
      <c r="F43" s="49"/>
      <c r="G43" s="27">
        <f>E43+F43</f>
        <v>35</v>
      </c>
    </row>
    <row r="44" spans="1:7" s="4" customFormat="1" ht="37.5" customHeight="1">
      <c r="A44" s="33" t="s">
        <v>363</v>
      </c>
      <c r="B44" s="38" t="s">
        <v>31</v>
      </c>
      <c r="C44" s="34" t="s">
        <v>362</v>
      </c>
      <c r="D44" s="39"/>
      <c r="E44" s="29">
        <f>E45</f>
        <v>1000</v>
      </c>
      <c r="F44" s="29">
        <f t="shared" si="0"/>
        <v>0</v>
      </c>
      <c r="G44" s="29">
        <f>G45</f>
        <v>1000</v>
      </c>
    </row>
    <row r="45" spans="1:7" s="4" customFormat="1" ht="95.25" customHeight="1">
      <c r="A45" s="31" t="s">
        <v>87</v>
      </c>
      <c r="B45" s="38" t="s">
        <v>31</v>
      </c>
      <c r="C45" s="38" t="s">
        <v>297</v>
      </c>
      <c r="D45" s="38"/>
      <c r="E45" s="40">
        <f>E46</f>
        <v>1000</v>
      </c>
      <c r="F45" s="40">
        <f t="shared" si="0"/>
        <v>0</v>
      </c>
      <c r="G45" s="40">
        <f>G46</f>
        <v>1000</v>
      </c>
    </row>
    <row r="46" spans="1:7" s="4" customFormat="1" ht="24" customHeight="1">
      <c r="A46" s="31" t="s">
        <v>55</v>
      </c>
      <c r="B46" s="36" t="s">
        <v>31</v>
      </c>
      <c r="C46" s="36" t="s">
        <v>297</v>
      </c>
      <c r="D46" s="36" t="s">
        <v>56</v>
      </c>
      <c r="E46" s="41">
        <v>1000</v>
      </c>
      <c r="F46" s="41">
        <f t="shared" si="0"/>
        <v>0</v>
      </c>
      <c r="G46" s="41">
        <f>E46+F46</f>
        <v>1000</v>
      </c>
    </row>
    <row r="47" spans="1:7" s="4" customFormat="1" ht="76.5" customHeight="1">
      <c r="A47" s="23" t="s">
        <v>406</v>
      </c>
      <c r="B47" s="10" t="s">
        <v>31</v>
      </c>
      <c r="C47" s="10" t="s">
        <v>125</v>
      </c>
      <c r="D47" s="32"/>
      <c r="E47" s="29">
        <f>E48</f>
        <v>250</v>
      </c>
      <c r="F47" s="45">
        <f t="shared" si="0"/>
        <v>0</v>
      </c>
      <c r="G47" s="29">
        <f>G48</f>
        <v>250</v>
      </c>
    </row>
    <row r="48" spans="1:7" s="4" customFormat="1" ht="39.75" customHeight="1">
      <c r="A48" s="28" t="s">
        <v>234</v>
      </c>
      <c r="B48" s="10" t="s">
        <v>31</v>
      </c>
      <c r="C48" s="10" t="s">
        <v>128</v>
      </c>
      <c r="D48" s="32"/>
      <c r="E48" s="29">
        <f>E49</f>
        <v>250</v>
      </c>
      <c r="F48" s="45">
        <f t="shared" si="0"/>
        <v>0</v>
      </c>
      <c r="G48" s="29">
        <f>G49</f>
        <v>250</v>
      </c>
    </row>
    <row r="49" spans="1:7" s="4" customFormat="1" ht="60" customHeight="1">
      <c r="A49" s="30" t="s">
        <v>236</v>
      </c>
      <c r="B49" s="10" t="s">
        <v>31</v>
      </c>
      <c r="C49" s="10" t="s">
        <v>235</v>
      </c>
      <c r="D49" s="32"/>
      <c r="E49" s="29">
        <f>E50</f>
        <v>250</v>
      </c>
      <c r="F49" s="45">
        <f t="shared" si="0"/>
        <v>0</v>
      </c>
      <c r="G49" s="29">
        <f>G50</f>
        <v>250</v>
      </c>
    </row>
    <row r="50" spans="1:7" s="4" customFormat="1" ht="42" customHeight="1">
      <c r="A50" s="31" t="s">
        <v>57</v>
      </c>
      <c r="B50" s="32" t="s">
        <v>31</v>
      </c>
      <c r="C50" s="32" t="s">
        <v>235</v>
      </c>
      <c r="D50" s="32" t="s">
        <v>58</v>
      </c>
      <c r="E50" s="27">
        <v>250</v>
      </c>
      <c r="F50" s="45">
        <v>0</v>
      </c>
      <c r="G50" s="27">
        <v>250</v>
      </c>
    </row>
    <row r="51" spans="1:7" s="4" customFormat="1" ht="58.5" customHeight="1">
      <c r="A51" s="42" t="s">
        <v>285</v>
      </c>
      <c r="B51" s="34" t="s">
        <v>31</v>
      </c>
      <c r="C51" s="10" t="s">
        <v>164</v>
      </c>
      <c r="D51" s="10"/>
      <c r="E51" s="43">
        <f>E52+E55+E60</f>
        <v>1701.82</v>
      </c>
      <c r="F51" s="43">
        <f t="shared" si="0"/>
        <v>-1200</v>
      </c>
      <c r="G51" s="43">
        <f>G52+G55+G60</f>
        <v>501.82</v>
      </c>
    </row>
    <row r="52" spans="1:7" s="4" customFormat="1" ht="35.25" customHeight="1">
      <c r="A52" s="33" t="s">
        <v>165</v>
      </c>
      <c r="B52" s="34" t="s">
        <v>31</v>
      </c>
      <c r="C52" s="10" t="s">
        <v>166</v>
      </c>
      <c r="D52" s="10"/>
      <c r="E52" s="43">
        <f>E53</f>
        <v>1200</v>
      </c>
      <c r="F52" s="43">
        <f t="shared" si="0"/>
        <v>-1200</v>
      </c>
      <c r="G52" s="43">
        <f>G53</f>
        <v>0</v>
      </c>
    </row>
    <row r="53" spans="1:7" s="4" customFormat="1" ht="58.5" customHeight="1">
      <c r="A53" s="31" t="s">
        <v>366</v>
      </c>
      <c r="B53" s="34" t="s">
        <v>31</v>
      </c>
      <c r="C53" s="10" t="s">
        <v>167</v>
      </c>
      <c r="D53" s="10"/>
      <c r="E53" s="43">
        <f>E54</f>
        <v>1200</v>
      </c>
      <c r="F53" s="43">
        <f t="shared" si="0"/>
        <v>-1200</v>
      </c>
      <c r="G53" s="43">
        <f>G54</f>
        <v>0</v>
      </c>
    </row>
    <row r="54" spans="1:7" s="4" customFormat="1" ht="40.5" customHeight="1">
      <c r="A54" s="31" t="s">
        <v>57</v>
      </c>
      <c r="B54" s="44" t="s">
        <v>31</v>
      </c>
      <c r="C54" s="32" t="s">
        <v>167</v>
      </c>
      <c r="D54" s="32" t="s">
        <v>58</v>
      </c>
      <c r="E54" s="45">
        <v>1200</v>
      </c>
      <c r="F54" s="94">
        <v>-1200</v>
      </c>
      <c r="G54" s="45">
        <f>E54+F54</f>
        <v>0</v>
      </c>
    </row>
    <row r="55" spans="1:7" s="4" customFormat="1" ht="37.5" customHeight="1">
      <c r="A55" s="33" t="s">
        <v>168</v>
      </c>
      <c r="B55" s="34" t="s">
        <v>31</v>
      </c>
      <c r="C55" s="10" t="s">
        <v>169</v>
      </c>
      <c r="D55" s="10"/>
      <c r="E55" s="43">
        <f>E56+E58</f>
        <v>201.82</v>
      </c>
      <c r="F55" s="43">
        <f t="shared" si="0"/>
        <v>0</v>
      </c>
      <c r="G55" s="43">
        <f>G56+G58</f>
        <v>201.82</v>
      </c>
    </row>
    <row r="56" spans="1:7" s="4" customFormat="1" ht="55.5" customHeight="1">
      <c r="A56" s="31" t="s">
        <v>171</v>
      </c>
      <c r="B56" s="34" t="s">
        <v>31</v>
      </c>
      <c r="C56" s="10" t="s">
        <v>330</v>
      </c>
      <c r="D56" s="10"/>
      <c r="E56" s="43">
        <f>E57</f>
        <v>1.82</v>
      </c>
      <c r="F56" s="43">
        <f t="shared" si="0"/>
        <v>0</v>
      </c>
      <c r="G56" s="43">
        <f>G57</f>
        <v>1.82</v>
      </c>
    </row>
    <row r="57" spans="1:7" s="4" customFormat="1" ht="36.75" customHeight="1">
      <c r="A57" s="31" t="s">
        <v>57</v>
      </c>
      <c r="B57" s="44" t="s">
        <v>31</v>
      </c>
      <c r="C57" s="32" t="s">
        <v>330</v>
      </c>
      <c r="D57" s="32" t="s">
        <v>58</v>
      </c>
      <c r="E57" s="45">
        <v>1.82</v>
      </c>
      <c r="F57" s="45">
        <v>0</v>
      </c>
      <c r="G57" s="45">
        <v>1.82</v>
      </c>
    </row>
    <row r="58" spans="1:7" s="4" customFormat="1" ht="73.5" customHeight="1">
      <c r="A58" s="31" t="s">
        <v>172</v>
      </c>
      <c r="B58" s="34" t="s">
        <v>31</v>
      </c>
      <c r="C58" s="10" t="s">
        <v>170</v>
      </c>
      <c r="D58" s="10"/>
      <c r="E58" s="43">
        <f>E59</f>
        <v>200</v>
      </c>
      <c r="F58" s="43">
        <f t="shared" si="0"/>
        <v>0</v>
      </c>
      <c r="G58" s="43">
        <f>G59</f>
        <v>200</v>
      </c>
    </row>
    <row r="59" spans="1:7" s="4" customFormat="1" ht="39.75" customHeight="1">
      <c r="A59" s="31" t="s">
        <v>57</v>
      </c>
      <c r="B59" s="44" t="s">
        <v>31</v>
      </c>
      <c r="C59" s="32" t="s">
        <v>170</v>
      </c>
      <c r="D59" s="32" t="s">
        <v>58</v>
      </c>
      <c r="E59" s="45">
        <v>200</v>
      </c>
      <c r="F59" s="45">
        <v>0</v>
      </c>
      <c r="G59" s="45">
        <v>200</v>
      </c>
    </row>
    <row r="60" spans="1:7" s="3" customFormat="1" ht="39">
      <c r="A60" s="33" t="s">
        <v>173</v>
      </c>
      <c r="B60" s="34" t="s">
        <v>31</v>
      </c>
      <c r="C60" s="10" t="s">
        <v>174</v>
      </c>
      <c r="D60" s="10"/>
      <c r="E60" s="43">
        <f>E61</f>
        <v>300</v>
      </c>
      <c r="F60" s="43">
        <f t="shared" si="0"/>
        <v>0</v>
      </c>
      <c r="G60" s="43">
        <f>G61</f>
        <v>300</v>
      </c>
    </row>
    <row r="61" spans="1:7" s="3" customFormat="1" ht="61.5" customHeight="1">
      <c r="A61" s="31" t="s">
        <v>175</v>
      </c>
      <c r="B61" s="34" t="s">
        <v>31</v>
      </c>
      <c r="C61" s="10" t="s">
        <v>176</v>
      </c>
      <c r="D61" s="10"/>
      <c r="E61" s="43">
        <f>E63+E62</f>
        <v>300</v>
      </c>
      <c r="F61" s="43">
        <f>F63+F62</f>
        <v>0</v>
      </c>
      <c r="G61" s="43">
        <f>E61+F61</f>
        <v>300</v>
      </c>
    </row>
    <row r="62" spans="1:7" s="3" customFormat="1" ht="111.75" customHeight="1">
      <c r="A62" s="31" t="s">
        <v>63</v>
      </c>
      <c r="B62" s="44" t="s">
        <v>31</v>
      </c>
      <c r="C62" s="32" t="s">
        <v>176</v>
      </c>
      <c r="D62" s="32" t="s">
        <v>62</v>
      </c>
      <c r="E62" s="45"/>
      <c r="F62" s="45">
        <v>10</v>
      </c>
      <c r="G62" s="45">
        <f>E62+F62</f>
        <v>10</v>
      </c>
    </row>
    <row r="63" spans="1:7" s="3" customFormat="1" ht="37.5">
      <c r="A63" s="31" t="s">
        <v>57</v>
      </c>
      <c r="B63" s="44" t="s">
        <v>31</v>
      </c>
      <c r="C63" s="32" t="s">
        <v>176</v>
      </c>
      <c r="D63" s="32" t="s">
        <v>58</v>
      </c>
      <c r="E63" s="45">
        <v>300</v>
      </c>
      <c r="F63" s="45">
        <v>-10</v>
      </c>
      <c r="G63" s="45">
        <f>E63+F63</f>
        <v>290</v>
      </c>
    </row>
    <row r="64" spans="1:7" s="3" customFormat="1" ht="75">
      <c r="A64" s="23" t="s">
        <v>279</v>
      </c>
      <c r="B64" s="34" t="s">
        <v>31</v>
      </c>
      <c r="C64" s="10" t="s">
        <v>72</v>
      </c>
      <c r="D64" s="10"/>
      <c r="E64" s="43">
        <f>E65+E70+E73+E76</f>
        <v>26295.329999999998</v>
      </c>
      <c r="F64" s="43">
        <f>F65+F70+F73+F76</f>
        <v>0</v>
      </c>
      <c r="G64" s="43">
        <f>G65+G70+G73+G76</f>
        <v>26295.329999999998</v>
      </c>
    </row>
    <row r="65" spans="1:7" s="3" customFormat="1" ht="78">
      <c r="A65" s="28" t="s">
        <v>76</v>
      </c>
      <c r="B65" s="34" t="s">
        <v>31</v>
      </c>
      <c r="C65" s="10" t="s">
        <v>73</v>
      </c>
      <c r="D65" s="10"/>
      <c r="E65" s="43">
        <f>E66+E68</f>
        <v>10</v>
      </c>
      <c r="F65" s="43">
        <f t="shared" si="0"/>
        <v>0</v>
      </c>
      <c r="G65" s="43">
        <f>G66+G68</f>
        <v>10</v>
      </c>
    </row>
    <row r="66" spans="1:7" s="3" customFormat="1" ht="18.75">
      <c r="A66" s="30" t="s">
        <v>75</v>
      </c>
      <c r="B66" s="34" t="s">
        <v>31</v>
      </c>
      <c r="C66" s="10" t="s">
        <v>74</v>
      </c>
      <c r="D66" s="10"/>
      <c r="E66" s="43">
        <f>E67</f>
        <v>5</v>
      </c>
      <c r="F66" s="43">
        <f t="shared" si="0"/>
        <v>0</v>
      </c>
      <c r="G66" s="43">
        <f>G67</f>
        <v>5</v>
      </c>
    </row>
    <row r="67" spans="1:7" s="3" customFormat="1" ht="37.5">
      <c r="A67" s="31" t="s">
        <v>57</v>
      </c>
      <c r="B67" s="44" t="s">
        <v>31</v>
      </c>
      <c r="C67" s="32" t="s">
        <v>74</v>
      </c>
      <c r="D67" s="32" t="s">
        <v>58</v>
      </c>
      <c r="E67" s="45">
        <v>5</v>
      </c>
      <c r="F67" s="45">
        <v>0</v>
      </c>
      <c r="G67" s="45">
        <v>5</v>
      </c>
    </row>
    <row r="68" spans="1:7" s="3" customFormat="1" ht="34.5" customHeight="1">
      <c r="A68" s="31" t="s">
        <v>77</v>
      </c>
      <c r="B68" s="34" t="s">
        <v>31</v>
      </c>
      <c r="C68" s="10" t="s">
        <v>78</v>
      </c>
      <c r="D68" s="10"/>
      <c r="E68" s="43">
        <f>E69</f>
        <v>5</v>
      </c>
      <c r="F68" s="43">
        <f t="shared" si="0"/>
        <v>0</v>
      </c>
      <c r="G68" s="43">
        <f>G69</f>
        <v>5</v>
      </c>
    </row>
    <row r="69" spans="1:7" s="3" customFormat="1" ht="34.5" customHeight="1">
      <c r="A69" s="31" t="s">
        <v>57</v>
      </c>
      <c r="B69" s="44" t="s">
        <v>31</v>
      </c>
      <c r="C69" s="32" t="s">
        <v>78</v>
      </c>
      <c r="D69" s="32" t="s">
        <v>58</v>
      </c>
      <c r="E69" s="45">
        <v>5</v>
      </c>
      <c r="F69" s="45">
        <v>0</v>
      </c>
      <c r="G69" s="45">
        <v>5</v>
      </c>
    </row>
    <row r="70" spans="1:7" s="3" customFormat="1" ht="76.5" customHeight="1">
      <c r="A70" s="33" t="s">
        <v>80</v>
      </c>
      <c r="B70" s="34" t="s">
        <v>31</v>
      </c>
      <c r="C70" s="10" t="s">
        <v>79</v>
      </c>
      <c r="D70" s="10"/>
      <c r="E70" s="43">
        <f>E71</f>
        <v>10</v>
      </c>
      <c r="F70" s="43">
        <f t="shared" si="0"/>
        <v>0</v>
      </c>
      <c r="G70" s="43">
        <f>G71</f>
        <v>10</v>
      </c>
    </row>
    <row r="71" spans="1:7" s="3" customFormat="1" ht="38.25" customHeight="1">
      <c r="A71" s="46" t="s">
        <v>454</v>
      </c>
      <c r="B71" s="34" t="s">
        <v>69</v>
      </c>
      <c r="C71" s="10" t="s">
        <v>81</v>
      </c>
      <c r="D71" s="10"/>
      <c r="E71" s="43">
        <f>E72</f>
        <v>10</v>
      </c>
      <c r="F71" s="43">
        <f>F72</f>
        <v>0</v>
      </c>
      <c r="G71" s="43">
        <f>G72</f>
        <v>10</v>
      </c>
    </row>
    <row r="72" spans="1:7" s="3" customFormat="1" ht="37.5">
      <c r="A72" s="31" t="s">
        <v>57</v>
      </c>
      <c r="B72" s="44" t="s">
        <v>69</v>
      </c>
      <c r="C72" s="32" t="s">
        <v>81</v>
      </c>
      <c r="D72" s="32" t="s">
        <v>58</v>
      </c>
      <c r="E72" s="45">
        <v>10</v>
      </c>
      <c r="F72" s="45">
        <v>0</v>
      </c>
      <c r="G72" s="45">
        <v>10</v>
      </c>
    </row>
    <row r="73" spans="1:7" s="3" customFormat="1" ht="58.5">
      <c r="A73" s="33" t="s">
        <v>84</v>
      </c>
      <c r="B73" s="34" t="s">
        <v>69</v>
      </c>
      <c r="C73" s="10" t="s">
        <v>82</v>
      </c>
      <c r="D73" s="10"/>
      <c r="E73" s="43">
        <f aca="true" t="shared" si="1" ref="E73:G74">E74</f>
        <v>43</v>
      </c>
      <c r="F73" s="43">
        <f t="shared" si="1"/>
        <v>0</v>
      </c>
      <c r="G73" s="43">
        <f t="shared" si="1"/>
        <v>43</v>
      </c>
    </row>
    <row r="74" spans="1:7" s="3" customFormat="1" ht="37.5">
      <c r="A74" s="31" t="s">
        <v>436</v>
      </c>
      <c r="B74" s="34" t="s">
        <v>69</v>
      </c>
      <c r="C74" s="10" t="s">
        <v>83</v>
      </c>
      <c r="D74" s="10"/>
      <c r="E74" s="43">
        <f t="shared" si="1"/>
        <v>43</v>
      </c>
      <c r="F74" s="43">
        <f t="shared" si="1"/>
        <v>0</v>
      </c>
      <c r="G74" s="43">
        <f t="shared" si="1"/>
        <v>43</v>
      </c>
    </row>
    <row r="75" spans="1:7" s="3" customFormat="1" ht="37.5">
      <c r="A75" s="31" t="s">
        <v>57</v>
      </c>
      <c r="B75" s="44" t="s">
        <v>31</v>
      </c>
      <c r="C75" s="32" t="s">
        <v>83</v>
      </c>
      <c r="D75" s="32" t="s">
        <v>58</v>
      </c>
      <c r="E75" s="45">
        <v>43</v>
      </c>
      <c r="F75" s="45"/>
      <c r="G75" s="45">
        <f>E75+F75</f>
        <v>43</v>
      </c>
    </row>
    <row r="76" spans="1:7" s="3" customFormat="1" ht="37.5">
      <c r="A76" s="42" t="s">
        <v>322</v>
      </c>
      <c r="B76" s="34" t="s">
        <v>69</v>
      </c>
      <c r="C76" s="10" t="s">
        <v>323</v>
      </c>
      <c r="D76" s="32"/>
      <c r="E76" s="43">
        <f>E77</f>
        <v>26232.329999999998</v>
      </c>
      <c r="F76" s="43">
        <v>0</v>
      </c>
      <c r="G76" s="43">
        <f>G77</f>
        <v>26232.329999999998</v>
      </c>
    </row>
    <row r="77" spans="1:7" s="3" customFormat="1" ht="56.25">
      <c r="A77" s="31" t="s">
        <v>288</v>
      </c>
      <c r="B77" s="34" t="s">
        <v>69</v>
      </c>
      <c r="C77" s="10" t="s">
        <v>324</v>
      </c>
      <c r="D77" s="32"/>
      <c r="E77" s="43">
        <f>E78+E79+E80</f>
        <v>26232.329999999998</v>
      </c>
      <c r="F77" s="43">
        <v>0</v>
      </c>
      <c r="G77" s="43">
        <f>G78+G79+G80</f>
        <v>26232.329999999998</v>
      </c>
    </row>
    <row r="78" spans="1:7" s="3" customFormat="1" ht="112.5">
      <c r="A78" s="31" t="s">
        <v>63</v>
      </c>
      <c r="B78" s="47" t="s">
        <v>69</v>
      </c>
      <c r="C78" s="48" t="s">
        <v>324</v>
      </c>
      <c r="D78" s="37" t="s">
        <v>62</v>
      </c>
      <c r="E78" s="49">
        <v>21915.62</v>
      </c>
      <c r="F78" s="49">
        <v>0</v>
      </c>
      <c r="G78" s="49">
        <f>E78+F78</f>
        <v>21915.62</v>
      </c>
    </row>
    <row r="79" spans="1:7" s="3" customFormat="1" ht="37.5">
      <c r="A79" s="31" t="s">
        <v>57</v>
      </c>
      <c r="B79" s="47" t="s">
        <v>69</v>
      </c>
      <c r="C79" s="48" t="s">
        <v>324</v>
      </c>
      <c r="D79" s="37" t="s">
        <v>58</v>
      </c>
      <c r="E79" s="49">
        <v>4300.71</v>
      </c>
      <c r="F79" s="49">
        <v>0</v>
      </c>
      <c r="G79" s="49">
        <v>4300.71</v>
      </c>
    </row>
    <row r="80" spans="1:7" s="3" customFormat="1" ht="21" customHeight="1">
      <c r="A80" s="31" t="s">
        <v>55</v>
      </c>
      <c r="B80" s="47" t="s">
        <v>69</v>
      </c>
      <c r="C80" s="48" t="s">
        <v>324</v>
      </c>
      <c r="D80" s="37" t="s">
        <v>56</v>
      </c>
      <c r="E80" s="49">
        <v>16</v>
      </c>
      <c r="F80" s="49">
        <v>0</v>
      </c>
      <c r="G80" s="49">
        <v>16</v>
      </c>
    </row>
    <row r="81" spans="1:7" s="3" customFormat="1" ht="57.75" customHeight="1">
      <c r="A81" s="42" t="s">
        <v>367</v>
      </c>
      <c r="B81" s="38" t="s">
        <v>31</v>
      </c>
      <c r="C81" s="38" t="s">
        <v>257</v>
      </c>
      <c r="D81" s="10"/>
      <c r="E81" s="43">
        <f>E82</f>
        <v>0</v>
      </c>
      <c r="F81" s="43">
        <f>F82</f>
        <v>180</v>
      </c>
      <c r="G81" s="43">
        <f>G82</f>
        <v>180</v>
      </c>
    </row>
    <row r="82" spans="1:7" s="3" customFormat="1" ht="21" customHeight="1">
      <c r="A82" s="33" t="s">
        <v>272</v>
      </c>
      <c r="B82" s="38" t="s">
        <v>31</v>
      </c>
      <c r="C82" s="38" t="s">
        <v>270</v>
      </c>
      <c r="D82" s="37"/>
      <c r="E82" s="29">
        <f>E83</f>
        <v>0</v>
      </c>
      <c r="F82" s="29">
        <f>F83</f>
        <v>180</v>
      </c>
      <c r="G82" s="29">
        <f>E82+F82</f>
        <v>180</v>
      </c>
    </row>
    <row r="83" spans="1:7" s="3" customFormat="1" ht="78" customHeight="1">
      <c r="A83" s="31" t="s">
        <v>444</v>
      </c>
      <c r="B83" s="38" t="s">
        <v>31</v>
      </c>
      <c r="C83" s="38" t="s">
        <v>458</v>
      </c>
      <c r="D83" s="38"/>
      <c r="E83" s="62">
        <f>E84</f>
        <v>0</v>
      </c>
      <c r="F83" s="40">
        <f>F84</f>
        <v>180</v>
      </c>
      <c r="G83" s="62">
        <f>E83+F83</f>
        <v>180</v>
      </c>
    </row>
    <row r="84" spans="1:7" s="3" customFormat="1" ht="42.75" customHeight="1">
      <c r="A84" s="31" t="s">
        <v>57</v>
      </c>
      <c r="B84" s="36" t="s">
        <v>31</v>
      </c>
      <c r="C84" s="36" t="s">
        <v>458</v>
      </c>
      <c r="D84" s="36" t="s">
        <v>58</v>
      </c>
      <c r="E84" s="63"/>
      <c r="F84" s="41">
        <v>180</v>
      </c>
      <c r="G84" s="63">
        <f>E84+F84</f>
        <v>180</v>
      </c>
    </row>
    <row r="85" spans="1:7" s="3" customFormat="1" ht="36" customHeight="1">
      <c r="A85" s="42" t="s">
        <v>280</v>
      </c>
      <c r="B85" s="34" t="s">
        <v>31</v>
      </c>
      <c r="C85" s="10" t="s">
        <v>99</v>
      </c>
      <c r="D85" s="10"/>
      <c r="E85" s="43">
        <f>E86+E96</f>
        <v>923.34</v>
      </c>
      <c r="F85" s="43">
        <f>F86+F96</f>
        <v>0</v>
      </c>
      <c r="G85" s="43">
        <f>G86+G96</f>
        <v>923.34</v>
      </c>
    </row>
    <row r="86" spans="1:7" s="3" customFormat="1" ht="76.5" customHeight="1">
      <c r="A86" s="33" t="s">
        <v>281</v>
      </c>
      <c r="B86" s="34" t="s">
        <v>69</v>
      </c>
      <c r="C86" s="10" t="s">
        <v>100</v>
      </c>
      <c r="D86" s="10"/>
      <c r="E86" s="43">
        <f>E87+E89+E91+E93</f>
        <v>838.34</v>
      </c>
      <c r="F86" s="43">
        <f>F87+F89+F91+F93</f>
        <v>0</v>
      </c>
      <c r="G86" s="43">
        <f>G87+G89+G91+G93</f>
        <v>838.34</v>
      </c>
    </row>
    <row r="87" spans="1:7" s="3" customFormat="1" ht="93.75" customHeight="1">
      <c r="A87" s="31" t="s">
        <v>102</v>
      </c>
      <c r="B87" s="34" t="s">
        <v>69</v>
      </c>
      <c r="C87" s="10" t="s">
        <v>101</v>
      </c>
      <c r="D87" s="10"/>
      <c r="E87" s="43">
        <f>E88</f>
        <v>100</v>
      </c>
      <c r="F87" s="43">
        <f>F88</f>
        <v>0</v>
      </c>
      <c r="G87" s="43">
        <f>G88</f>
        <v>100</v>
      </c>
    </row>
    <row r="88" spans="1:7" s="3" customFormat="1" ht="36" customHeight="1">
      <c r="A88" s="31" t="s">
        <v>97</v>
      </c>
      <c r="B88" s="44" t="s">
        <v>69</v>
      </c>
      <c r="C88" s="32" t="s">
        <v>101</v>
      </c>
      <c r="D88" s="32" t="s">
        <v>98</v>
      </c>
      <c r="E88" s="45">
        <v>100</v>
      </c>
      <c r="F88" s="45">
        <v>0</v>
      </c>
      <c r="G88" s="45">
        <f>E88+F88</f>
        <v>100</v>
      </c>
    </row>
    <row r="89" spans="1:7" s="3" customFormat="1" ht="38.25" customHeight="1">
      <c r="A89" s="31" t="s">
        <v>104</v>
      </c>
      <c r="B89" s="34" t="s">
        <v>31</v>
      </c>
      <c r="C89" s="10" t="s">
        <v>103</v>
      </c>
      <c r="D89" s="10"/>
      <c r="E89" s="43">
        <f>E90</f>
        <v>183.34</v>
      </c>
      <c r="F89" s="43">
        <f>F90</f>
        <v>0</v>
      </c>
      <c r="G89" s="43">
        <f>G90</f>
        <v>183.34</v>
      </c>
    </row>
    <row r="90" spans="1:7" s="3" customFormat="1" ht="38.25" customHeight="1">
      <c r="A90" s="31" t="s">
        <v>57</v>
      </c>
      <c r="B90" s="44" t="s">
        <v>31</v>
      </c>
      <c r="C90" s="32" t="s">
        <v>103</v>
      </c>
      <c r="D90" s="32" t="s">
        <v>58</v>
      </c>
      <c r="E90" s="45">
        <v>183.34</v>
      </c>
      <c r="F90" s="45">
        <v>0</v>
      </c>
      <c r="G90" s="45">
        <f>E90+F90</f>
        <v>183.34</v>
      </c>
    </row>
    <row r="91" spans="1:7" s="3" customFormat="1" ht="54.75" customHeight="1">
      <c r="A91" s="31" t="s">
        <v>106</v>
      </c>
      <c r="B91" s="34" t="s">
        <v>31</v>
      </c>
      <c r="C91" s="10" t="s">
        <v>105</v>
      </c>
      <c r="D91" s="10"/>
      <c r="E91" s="43">
        <f>E92</f>
        <v>190</v>
      </c>
      <c r="F91" s="43">
        <f>F92</f>
        <v>0</v>
      </c>
      <c r="G91" s="43">
        <f>G92</f>
        <v>190</v>
      </c>
    </row>
    <row r="92" spans="1:7" s="3" customFormat="1" ht="26.25" customHeight="1">
      <c r="A92" s="31" t="s">
        <v>55</v>
      </c>
      <c r="B92" s="44" t="s">
        <v>31</v>
      </c>
      <c r="C92" s="32" t="s">
        <v>105</v>
      </c>
      <c r="D92" s="32" t="s">
        <v>56</v>
      </c>
      <c r="E92" s="45">
        <v>190</v>
      </c>
      <c r="F92" s="45">
        <f>F93</f>
        <v>0</v>
      </c>
      <c r="G92" s="45">
        <v>190</v>
      </c>
    </row>
    <row r="93" spans="1:7" s="3" customFormat="1" ht="40.5" customHeight="1">
      <c r="A93" s="31" t="s">
        <v>108</v>
      </c>
      <c r="B93" s="34" t="s">
        <v>31</v>
      </c>
      <c r="C93" s="10" t="s">
        <v>107</v>
      </c>
      <c r="D93" s="10"/>
      <c r="E93" s="43">
        <f>E94+E95</f>
        <v>365</v>
      </c>
      <c r="F93" s="43">
        <f>F94+F95</f>
        <v>0</v>
      </c>
      <c r="G93" s="43">
        <f>G94+G95</f>
        <v>365</v>
      </c>
    </row>
    <row r="94" spans="1:7" s="3" customFormat="1" ht="41.25" customHeight="1">
      <c r="A94" s="31" t="s">
        <v>57</v>
      </c>
      <c r="B94" s="44" t="s">
        <v>31</v>
      </c>
      <c r="C94" s="32" t="s">
        <v>107</v>
      </c>
      <c r="D94" s="32" t="s">
        <v>58</v>
      </c>
      <c r="E94" s="45">
        <v>0</v>
      </c>
      <c r="F94" s="45"/>
      <c r="G94" s="45">
        <f>E94+F94</f>
        <v>0</v>
      </c>
    </row>
    <row r="95" spans="1:7" s="3" customFormat="1" ht="41.25" customHeight="1">
      <c r="A95" s="31" t="s">
        <v>55</v>
      </c>
      <c r="B95" s="44" t="s">
        <v>31</v>
      </c>
      <c r="C95" s="32" t="s">
        <v>107</v>
      </c>
      <c r="D95" s="32" t="s">
        <v>56</v>
      </c>
      <c r="E95" s="45">
        <v>365</v>
      </c>
      <c r="F95" s="45"/>
      <c r="G95" s="45">
        <f>E95+F95</f>
        <v>365</v>
      </c>
    </row>
    <row r="96" spans="1:7" s="3" customFormat="1" ht="39">
      <c r="A96" s="33" t="s">
        <v>109</v>
      </c>
      <c r="B96" s="34" t="s">
        <v>69</v>
      </c>
      <c r="C96" s="10" t="s">
        <v>110</v>
      </c>
      <c r="D96" s="10"/>
      <c r="E96" s="43">
        <f aca="true" t="shared" si="2" ref="E96:G97">E97</f>
        <v>85</v>
      </c>
      <c r="F96" s="43">
        <f t="shared" si="2"/>
        <v>0</v>
      </c>
      <c r="G96" s="43">
        <f t="shared" si="2"/>
        <v>85</v>
      </c>
    </row>
    <row r="97" spans="1:7" s="3" customFormat="1" ht="37.5">
      <c r="A97" s="31" t="s">
        <v>112</v>
      </c>
      <c r="B97" s="34" t="s">
        <v>31</v>
      </c>
      <c r="C97" s="10" t="s">
        <v>111</v>
      </c>
      <c r="D97" s="10"/>
      <c r="E97" s="43">
        <f t="shared" si="2"/>
        <v>85</v>
      </c>
      <c r="F97" s="43">
        <f t="shared" si="2"/>
        <v>0</v>
      </c>
      <c r="G97" s="43">
        <f t="shared" si="2"/>
        <v>85</v>
      </c>
    </row>
    <row r="98" spans="1:7" s="3" customFormat="1" ht="37.5">
      <c r="A98" s="31" t="s">
        <v>97</v>
      </c>
      <c r="B98" s="50">
        <v>923</v>
      </c>
      <c r="C98" s="50" t="s">
        <v>111</v>
      </c>
      <c r="D98" s="50">
        <v>300</v>
      </c>
      <c r="E98" s="45">
        <v>85</v>
      </c>
      <c r="F98" s="45"/>
      <c r="G98" s="45">
        <f>E98+F98</f>
        <v>85</v>
      </c>
    </row>
    <row r="99" spans="1:7" s="3" customFormat="1" ht="21" customHeight="1">
      <c r="A99" s="42" t="s">
        <v>52</v>
      </c>
      <c r="B99" s="38" t="s">
        <v>31</v>
      </c>
      <c r="C99" s="38" t="s">
        <v>53</v>
      </c>
      <c r="D99" s="38" t="s">
        <v>54</v>
      </c>
      <c r="E99" s="40">
        <f>E100</f>
        <v>8970.53</v>
      </c>
      <c r="F99" s="40">
        <f>F100</f>
        <v>0</v>
      </c>
      <c r="G99" s="40">
        <f>G100</f>
        <v>8970.53</v>
      </c>
    </row>
    <row r="100" spans="1:7" s="3" customFormat="1" ht="20.25" customHeight="1">
      <c r="A100" s="31" t="s">
        <v>65</v>
      </c>
      <c r="B100" s="38" t="s">
        <v>31</v>
      </c>
      <c r="C100" s="38" t="s">
        <v>66</v>
      </c>
      <c r="D100" s="38"/>
      <c r="E100" s="40">
        <f>E101+E110+E114+E116+E103+E105+E108</f>
        <v>8970.53</v>
      </c>
      <c r="F100" s="40">
        <f>F101+F103+F105+F116+F108</f>
        <v>0</v>
      </c>
      <c r="G100" s="40">
        <f>E100+F100</f>
        <v>8970.53</v>
      </c>
    </row>
    <row r="101" spans="1:7" s="3" customFormat="1" ht="23.25" customHeight="1">
      <c r="A101" s="31" t="s">
        <v>68</v>
      </c>
      <c r="B101" s="38" t="s">
        <v>31</v>
      </c>
      <c r="C101" s="38" t="s">
        <v>67</v>
      </c>
      <c r="D101" s="38"/>
      <c r="E101" s="40">
        <f>E102</f>
        <v>1632</v>
      </c>
      <c r="F101" s="40">
        <f>F102</f>
        <v>0</v>
      </c>
      <c r="G101" s="40">
        <f>G102</f>
        <v>1632</v>
      </c>
    </row>
    <row r="102" spans="1:7" s="3" customFormat="1" ht="111" customHeight="1">
      <c r="A102" s="31" t="s">
        <v>63</v>
      </c>
      <c r="B102" s="36" t="s">
        <v>69</v>
      </c>
      <c r="C102" s="36" t="s">
        <v>67</v>
      </c>
      <c r="D102" s="36" t="s">
        <v>62</v>
      </c>
      <c r="E102" s="41">
        <v>1632</v>
      </c>
      <c r="F102" s="41">
        <f>F103</f>
        <v>0</v>
      </c>
      <c r="G102" s="41">
        <v>1632</v>
      </c>
    </row>
    <row r="103" spans="1:7" s="3" customFormat="1" ht="116.25" customHeight="1">
      <c r="A103" s="31" t="s">
        <v>71</v>
      </c>
      <c r="B103" s="34" t="s">
        <v>31</v>
      </c>
      <c r="C103" s="10" t="s">
        <v>298</v>
      </c>
      <c r="D103" s="10"/>
      <c r="E103" s="43">
        <f>E104</f>
        <v>46.7</v>
      </c>
      <c r="F103" s="43">
        <f>F104</f>
        <v>0</v>
      </c>
      <c r="G103" s="43">
        <f>G104</f>
        <v>46.7</v>
      </c>
    </row>
    <row r="104" spans="1:7" s="3" customFormat="1" ht="37.5" customHeight="1">
      <c r="A104" s="31" t="s">
        <v>57</v>
      </c>
      <c r="B104" s="44" t="s">
        <v>31</v>
      </c>
      <c r="C104" s="32" t="s">
        <v>298</v>
      </c>
      <c r="D104" s="32" t="s">
        <v>58</v>
      </c>
      <c r="E104" s="45">
        <v>46.7</v>
      </c>
      <c r="F104" s="45">
        <f>F105</f>
        <v>0</v>
      </c>
      <c r="G104" s="45">
        <v>46.7</v>
      </c>
    </row>
    <row r="105" spans="1:7" s="3" customFormat="1" ht="263.25" customHeight="1">
      <c r="A105" s="51" t="s">
        <v>70</v>
      </c>
      <c r="B105" s="38" t="s">
        <v>31</v>
      </c>
      <c r="C105" s="52" t="s">
        <v>299</v>
      </c>
      <c r="D105" s="38"/>
      <c r="E105" s="40">
        <f>E107+E106</f>
        <v>116.89999999999999</v>
      </c>
      <c r="F105" s="40">
        <f>F107+F106</f>
        <v>0</v>
      </c>
      <c r="G105" s="40">
        <f>G107+G106</f>
        <v>116.89999999999999</v>
      </c>
    </row>
    <row r="106" spans="1:7" s="3" customFormat="1" ht="116.25" customHeight="1">
      <c r="A106" s="31" t="s">
        <v>63</v>
      </c>
      <c r="B106" s="76" t="s">
        <v>31</v>
      </c>
      <c r="C106" s="77" t="s">
        <v>299</v>
      </c>
      <c r="D106" s="76" t="s">
        <v>62</v>
      </c>
      <c r="E106" s="78">
        <v>113.58</v>
      </c>
      <c r="F106" s="78"/>
      <c r="G106" s="78">
        <f>E106+F106</f>
        <v>113.58</v>
      </c>
    </row>
    <row r="107" spans="1:7" s="3" customFormat="1" ht="38.25" customHeight="1">
      <c r="A107" s="31" t="s">
        <v>57</v>
      </c>
      <c r="B107" s="32" t="s">
        <v>31</v>
      </c>
      <c r="C107" s="32" t="s">
        <v>299</v>
      </c>
      <c r="D107" s="32" t="s">
        <v>58</v>
      </c>
      <c r="E107" s="45">
        <v>3.32</v>
      </c>
      <c r="F107" s="45"/>
      <c r="G107" s="45">
        <f>E107+F107</f>
        <v>3.32</v>
      </c>
    </row>
    <row r="108" spans="1:7" s="3" customFormat="1" ht="154.5" customHeight="1">
      <c r="A108" s="31" t="s">
        <v>448</v>
      </c>
      <c r="B108" s="10" t="s">
        <v>31</v>
      </c>
      <c r="C108" s="10" t="s">
        <v>449</v>
      </c>
      <c r="D108" s="10"/>
      <c r="E108" s="43">
        <f>E109</f>
        <v>4.5</v>
      </c>
      <c r="F108" s="43">
        <f>F109</f>
        <v>0</v>
      </c>
      <c r="G108" s="43">
        <f>E108+F108</f>
        <v>4.5</v>
      </c>
    </row>
    <row r="109" spans="1:7" s="3" customFormat="1" ht="38.25" customHeight="1">
      <c r="A109" s="31" t="s">
        <v>57</v>
      </c>
      <c r="B109" s="32" t="s">
        <v>31</v>
      </c>
      <c r="C109" s="32" t="s">
        <v>449</v>
      </c>
      <c r="D109" s="32" t="s">
        <v>58</v>
      </c>
      <c r="E109" s="45">
        <v>4.5</v>
      </c>
      <c r="F109" s="45"/>
      <c r="G109" s="45">
        <f>E109+F109</f>
        <v>4.5</v>
      </c>
    </row>
    <row r="110" spans="1:7" s="3" customFormat="1" ht="52.5" customHeight="1">
      <c r="A110" s="31" t="s">
        <v>288</v>
      </c>
      <c r="B110" s="38" t="s">
        <v>31</v>
      </c>
      <c r="C110" s="38" t="s">
        <v>61</v>
      </c>
      <c r="D110" s="38" t="s">
        <v>54</v>
      </c>
      <c r="E110" s="40">
        <f>E111+E112+E113</f>
        <v>0</v>
      </c>
      <c r="F110" s="40">
        <f>F111</f>
        <v>0</v>
      </c>
      <c r="G110" s="40">
        <f>G111+G112+G113</f>
        <v>0</v>
      </c>
    </row>
    <row r="111" spans="1:7" s="3" customFormat="1" ht="110.25" customHeight="1">
      <c r="A111" s="31" t="s">
        <v>63</v>
      </c>
      <c r="B111" s="36" t="s">
        <v>31</v>
      </c>
      <c r="C111" s="36" t="s">
        <v>61</v>
      </c>
      <c r="D111" s="36" t="s">
        <v>62</v>
      </c>
      <c r="E111" s="41">
        <v>0</v>
      </c>
      <c r="F111" s="41">
        <f aca="true" t="shared" si="3" ref="F111:F118">F112</f>
        <v>0</v>
      </c>
      <c r="G111" s="41">
        <v>0</v>
      </c>
    </row>
    <row r="112" spans="1:7" s="3" customFormat="1" ht="32.25" customHeight="1">
      <c r="A112" s="31" t="s">
        <v>57</v>
      </c>
      <c r="B112" s="36" t="s">
        <v>31</v>
      </c>
      <c r="C112" s="36" t="s">
        <v>61</v>
      </c>
      <c r="D112" s="36" t="s">
        <v>58</v>
      </c>
      <c r="E112" s="41">
        <v>0</v>
      </c>
      <c r="F112" s="41">
        <f t="shared" si="3"/>
        <v>0</v>
      </c>
      <c r="G112" s="41">
        <v>0</v>
      </c>
    </row>
    <row r="113" spans="1:16" s="3" customFormat="1" ht="18" customHeight="1">
      <c r="A113" s="31" t="s">
        <v>55</v>
      </c>
      <c r="B113" s="36" t="s">
        <v>31</v>
      </c>
      <c r="C113" s="36" t="s">
        <v>61</v>
      </c>
      <c r="D113" s="36" t="s">
        <v>56</v>
      </c>
      <c r="E113" s="41">
        <v>0</v>
      </c>
      <c r="F113" s="41">
        <f t="shared" si="3"/>
        <v>0</v>
      </c>
      <c r="G113" s="41">
        <v>0</v>
      </c>
      <c r="N113" s="42"/>
      <c r="O113" s="38"/>
      <c r="P113" s="38"/>
    </row>
    <row r="114" spans="1:16" s="3" customFormat="1" ht="51" customHeight="1">
      <c r="A114" s="31" t="s">
        <v>114</v>
      </c>
      <c r="B114" s="38" t="s">
        <v>31</v>
      </c>
      <c r="C114" s="38" t="s">
        <v>113</v>
      </c>
      <c r="D114" s="38"/>
      <c r="E114" s="40">
        <f>E115</f>
        <v>3000</v>
      </c>
      <c r="F114" s="40">
        <f t="shared" si="3"/>
        <v>0</v>
      </c>
      <c r="G114" s="40">
        <f>G115</f>
        <v>3000</v>
      </c>
      <c r="N114" s="31"/>
      <c r="O114" s="38"/>
      <c r="P114" s="38"/>
    </row>
    <row r="115" spans="1:7" s="3" customFormat="1" ht="18.75" customHeight="1">
      <c r="A115" s="31" t="s">
        <v>55</v>
      </c>
      <c r="B115" s="36" t="s">
        <v>31</v>
      </c>
      <c r="C115" s="36" t="s">
        <v>113</v>
      </c>
      <c r="D115" s="36" t="s">
        <v>56</v>
      </c>
      <c r="E115" s="41">
        <v>3000</v>
      </c>
      <c r="F115" s="41"/>
      <c r="G115" s="41">
        <v>3000</v>
      </c>
    </row>
    <row r="116" spans="1:7" s="3" customFormat="1" ht="39" customHeight="1">
      <c r="A116" s="31" t="s">
        <v>369</v>
      </c>
      <c r="B116" s="38" t="s">
        <v>31</v>
      </c>
      <c r="C116" s="38" t="s">
        <v>85</v>
      </c>
      <c r="D116" s="38"/>
      <c r="E116" s="40">
        <f>E118+E121+E119+E120+E117</f>
        <v>4170.43</v>
      </c>
      <c r="F116" s="40">
        <f>F117+F118+F119+F120+F121</f>
        <v>0</v>
      </c>
      <c r="G116" s="40">
        <f>E116+F116</f>
        <v>4170.43</v>
      </c>
    </row>
    <row r="117" spans="1:7" s="3" customFormat="1" ht="114.75" customHeight="1">
      <c r="A117" s="31" t="s">
        <v>63</v>
      </c>
      <c r="B117" s="53" t="s">
        <v>31</v>
      </c>
      <c r="C117" s="53" t="s">
        <v>85</v>
      </c>
      <c r="D117" s="53" t="s">
        <v>62</v>
      </c>
      <c r="E117" s="54">
        <v>25.56</v>
      </c>
      <c r="F117" s="54"/>
      <c r="G117" s="54">
        <f>E117+F117</f>
        <v>25.56</v>
      </c>
    </row>
    <row r="118" spans="1:7" s="4" customFormat="1" ht="37.5">
      <c r="A118" s="31" t="s">
        <v>57</v>
      </c>
      <c r="B118" s="53" t="s">
        <v>31</v>
      </c>
      <c r="C118" s="53" t="s">
        <v>85</v>
      </c>
      <c r="D118" s="53" t="s">
        <v>58</v>
      </c>
      <c r="E118" s="54">
        <v>210</v>
      </c>
      <c r="F118" s="54">
        <f t="shared" si="3"/>
        <v>0</v>
      </c>
      <c r="G118" s="54">
        <v>210</v>
      </c>
    </row>
    <row r="119" spans="1:7" s="3" customFormat="1" ht="37.5">
      <c r="A119" s="31" t="s">
        <v>97</v>
      </c>
      <c r="B119" s="53" t="s">
        <v>31</v>
      </c>
      <c r="C119" s="53" t="s">
        <v>85</v>
      </c>
      <c r="D119" s="53" t="s">
        <v>98</v>
      </c>
      <c r="E119" s="54">
        <v>3480.8</v>
      </c>
      <c r="F119" s="54"/>
      <c r="G119" s="54">
        <v>3480.8</v>
      </c>
    </row>
    <row r="120" spans="1:7" s="3" customFormat="1" ht="56.25">
      <c r="A120" s="31" t="s">
        <v>431</v>
      </c>
      <c r="B120" s="53" t="s">
        <v>31</v>
      </c>
      <c r="C120" s="53" t="s">
        <v>85</v>
      </c>
      <c r="D120" s="53" t="s">
        <v>137</v>
      </c>
      <c r="E120" s="54">
        <v>256.8</v>
      </c>
      <c r="F120" s="54"/>
      <c r="G120" s="54">
        <f>E120+F120</f>
        <v>256.8</v>
      </c>
    </row>
    <row r="121" spans="1:7" s="3" customFormat="1" ht="18.75">
      <c r="A121" s="31" t="s">
        <v>55</v>
      </c>
      <c r="B121" s="36" t="s">
        <v>31</v>
      </c>
      <c r="C121" s="36" t="s">
        <v>86</v>
      </c>
      <c r="D121" s="36" t="s">
        <v>56</v>
      </c>
      <c r="E121" s="41">
        <v>197.27</v>
      </c>
      <c r="F121" s="41"/>
      <c r="G121" s="41">
        <f>E121+F121</f>
        <v>197.27</v>
      </c>
    </row>
    <row r="122" spans="1:7" s="3" customFormat="1" ht="37.5" hidden="1">
      <c r="A122" s="23" t="s">
        <v>41</v>
      </c>
      <c r="B122" s="55" t="s">
        <v>32</v>
      </c>
      <c r="C122" s="21"/>
      <c r="D122" s="24"/>
      <c r="E122" s="56">
        <f>SUM(E123,E165)</f>
        <v>0</v>
      </c>
      <c r="F122" s="72"/>
      <c r="G122" s="56">
        <f>SUM(G123,G165)</f>
        <v>0</v>
      </c>
    </row>
    <row r="123" spans="1:7" s="3" customFormat="1" ht="37.5" hidden="1">
      <c r="A123" s="30" t="s">
        <v>9</v>
      </c>
      <c r="B123" s="32" t="s">
        <v>31</v>
      </c>
      <c r="C123" s="57" t="s">
        <v>7</v>
      </c>
      <c r="D123" s="32" t="s">
        <v>1</v>
      </c>
      <c r="E123" s="56">
        <f>SUM(E124,E136,E150,E156)</f>
        <v>0</v>
      </c>
      <c r="F123" s="45"/>
      <c r="G123" s="56">
        <f>SUM(G124,G136,G150,G156)</f>
        <v>0</v>
      </c>
    </row>
    <row r="124" spans="1:7" s="3" customFormat="1" ht="18.75" hidden="1">
      <c r="A124" s="30" t="s">
        <v>12</v>
      </c>
      <c r="B124" s="32" t="s">
        <v>31</v>
      </c>
      <c r="C124" s="57" t="s">
        <v>7</v>
      </c>
      <c r="D124" s="32" t="s">
        <v>0</v>
      </c>
      <c r="E124" s="56">
        <f>SUM(E125,E131)</f>
        <v>0</v>
      </c>
      <c r="F124" s="45"/>
      <c r="G124" s="56">
        <f>SUM(G125,G131)</f>
        <v>0</v>
      </c>
    </row>
    <row r="125" spans="1:7" s="3" customFormat="1" ht="37.5" hidden="1">
      <c r="A125" s="30" t="s">
        <v>10</v>
      </c>
      <c r="B125" s="32" t="s">
        <v>31</v>
      </c>
      <c r="C125" s="57" t="s">
        <v>7</v>
      </c>
      <c r="D125" s="32" t="s">
        <v>0</v>
      </c>
      <c r="E125" s="58">
        <f>SUM(E126)</f>
        <v>0</v>
      </c>
      <c r="F125" s="45"/>
      <c r="G125" s="58">
        <f>SUM(G126)</f>
        <v>0</v>
      </c>
    </row>
    <row r="126" spans="1:7" s="3" customFormat="1" ht="37.5" hidden="1">
      <c r="A126" s="30" t="s">
        <v>8</v>
      </c>
      <c r="B126" s="32" t="s">
        <v>31</v>
      </c>
      <c r="C126" s="57" t="s">
        <v>7</v>
      </c>
      <c r="D126" s="32" t="s">
        <v>0</v>
      </c>
      <c r="E126" s="58">
        <f>SUM(E127:E130)</f>
        <v>0</v>
      </c>
      <c r="F126" s="45"/>
      <c r="G126" s="58">
        <f>SUM(G127:G130)</f>
        <v>0</v>
      </c>
    </row>
    <row r="127" spans="1:7" s="3" customFormat="1" ht="18.75" hidden="1">
      <c r="A127" s="30" t="s">
        <v>44</v>
      </c>
      <c r="B127" s="32" t="s">
        <v>31</v>
      </c>
      <c r="C127" s="57" t="s">
        <v>7</v>
      </c>
      <c r="D127" s="32" t="s">
        <v>0</v>
      </c>
      <c r="E127" s="45">
        <v>0</v>
      </c>
      <c r="F127" s="45"/>
      <c r="G127" s="45">
        <v>0</v>
      </c>
    </row>
    <row r="128" spans="1:7" s="3" customFormat="1" ht="37.5" hidden="1">
      <c r="A128" s="30" t="s">
        <v>42</v>
      </c>
      <c r="B128" s="32" t="s">
        <v>31</v>
      </c>
      <c r="C128" s="57" t="s">
        <v>7</v>
      </c>
      <c r="D128" s="32" t="s">
        <v>0</v>
      </c>
      <c r="E128" s="45">
        <v>0</v>
      </c>
      <c r="F128" s="45"/>
      <c r="G128" s="45">
        <v>0</v>
      </c>
    </row>
    <row r="129" spans="1:7" s="3" customFormat="1" ht="56.25" hidden="1">
      <c r="A129" s="30" t="s">
        <v>46</v>
      </c>
      <c r="B129" s="32" t="s">
        <v>31</v>
      </c>
      <c r="C129" s="57" t="s">
        <v>7</v>
      </c>
      <c r="D129" s="32" t="s">
        <v>0</v>
      </c>
      <c r="E129" s="45">
        <v>0</v>
      </c>
      <c r="F129" s="45"/>
      <c r="G129" s="45">
        <v>0</v>
      </c>
    </row>
    <row r="130" spans="1:7" s="3" customFormat="1" ht="37.5" hidden="1">
      <c r="A130" s="30" t="s">
        <v>43</v>
      </c>
      <c r="B130" s="32" t="s">
        <v>31</v>
      </c>
      <c r="C130" s="57" t="s">
        <v>7</v>
      </c>
      <c r="D130" s="32" t="s">
        <v>0</v>
      </c>
      <c r="E130" s="45">
        <v>0</v>
      </c>
      <c r="F130" s="45"/>
      <c r="G130" s="45">
        <v>0</v>
      </c>
    </row>
    <row r="131" spans="1:7" s="3" customFormat="1" ht="37.5" hidden="1">
      <c r="A131" s="30" t="s">
        <v>19</v>
      </c>
      <c r="B131" s="32" t="s">
        <v>31</v>
      </c>
      <c r="C131" s="57" t="s">
        <v>7</v>
      </c>
      <c r="D131" s="32" t="s">
        <v>0</v>
      </c>
      <c r="E131" s="58">
        <f>SUM(E132,E134)</f>
        <v>0</v>
      </c>
      <c r="F131" s="45"/>
      <c r="G131" s="58">
        <f>SUM(G132,G134)</f>
        <v>0</v>
      </c>
    </row>
    <row r="132" spans="1:7" s="3" customFormat="1" ht="75" hidden="1">
      <c r="A132" s="30" t="s">
        <v>45</v>
      </c>
      <c r="B132" s="32" t="s">
        <v>31</v>
      </c>
      <c r="C132" s="57" t="s">
        <v>7</v>
      </c>
      <c r="D132" s="32" t="s">
        <v>0</v>
      </c>
      <c r="E132" s="58">
        <f>E133</f>
        <v>0</v>
      </c>
      <c r="F132" s="45"/>
      <c r="G132" s="58">
        <f>G133</f>
        <v>0</v>
      </c>
    </row>
    <row r="133" spans="1:7" s="3" customFormat="1" ht="37.5" hidden="1">
      <c r="A133" s="30" t="s">
        <v>43</v>
      </c>
      <c r="B133" s="32" t="s">
        <v>31</v>
      </c>
      <c r="C133" s="57" t="s">
        <v>7</v>
      </c>
      <c r="D133" s="32" t="s">
        <v>0</v>
      </c>
      <c r="E133" s="45">
        <v>0</v>
      </c>
      <c r="F133" s="45"/>
      <c r="G133" s="45">
        <v>0</v>
      </c>
    </row>
    <row r="134" spans="1:7" s="3" customFormat="1" ht="37.5" hidden="1">
      <c r="A134" s="30" t="s">
        <v>48</v>
      </c>
      <c r="B134" s="32" t="s">
        <v>31</v>
      </c>
      <c r="C134" s="57" t="s">
        <v>7</v>
      </c>
      <c r="D134" s="32" t="s">
        <v>0</v>
      </c>
      <c r="E134" s="58">
        <f>E135</f>
        <v>0</v>
      </c>
      <c r="F134" s="45"/>
      <c r="G134" s="58">
        <f>G135</f>
        <v>0</v>
      </c>
    </row>
    <row r="135" spans="1:7" s="3" customFormat="1" ht="56.25" hidden="1">
      <c r="A135" s="30" t="s">
        <v>46</v>
      </c>
      <c r="B135" s="32" t="s">
        <v>31</v>
      </c>
      <c r="C135" s="57" t="s">
        <v>7</v>
      </c>
      <c r="D135" s="32" t="s">
        <v>0</v>
      </c>
      <c r="E135" s="45">
        <v>0</v>
      </c>
      <c r="F135" s="45"/>
      <c r="G135" s="45">
        <v>0</v>
      </c>
    </row>
    <row r="136" spans="1:7" s="3" customFormat="1" ht="18.75" hidden="1">
      <c r="A136" s="30" t="s">
        <v>11</v>
      </c>
      <c r="B136" s="32" t="s">
        <v>31</v>
      </c>
      <c r="C136" s="57" t="s">
        <v>7</v>
      </c>
      <c r="D136" s="32" t="s">
        <v>4</v>
      </c>
      <c r="E136" s="56">
        <f>SUM(E137,E142,E147,)</f>
        <v>0</v>
      </c>
      <c r="F136" s="45"/>
      <c r="G136" s="56">
        <f>SUM(G137,G142,G147,)</f>
        <v>0</v>
      </c>
    </row>
    <row r="137" spans="1:7" s="3" customFormat="1" ht="37.5" hidden="1">
      <c r="A137" s="30" t="s">
        <v>10</v>
      </c>
      <c r="B137" s="32" t="s">
        <v>31</v>
      </c>
      <c r="C137" s="57" t="s">
        <v>7</v>
      </c>
      <c r="D137" s="32" t="s">
        <v>4</v>
      </c>
      <c r="E137" s="58">
        <f>SUM(E138)</f>
        <v>0</v>
      </c>
      <c r="F137" s="45"/>
      <c r="G137" s="58">
        <f>SUM(G138)</f>
        <v>0</v>
      </c>
    </row>
    <row r="138" spans="1:7" s="3" customFormat="1" ht="37.5" hidden="1">
      <c r="A138" s="30" t="s">
        <v>8</v>
      </c>
      <c r="B138" s="32" t="s">
        <v>31</v>
      </c>
      <c r="C138" s="57" t="s">
        <v>7</v>
      </c>
      <c r="D138" s="32" t="s">
        <v>4</v>
      </c>
      <c r="E138" s="58">
        <f>SUM(E139)</f>
        <v>0</v>
      </c>
      <c r="F138" s="45"/>
      <c r="G138" s="58">
        <f>SUM(G139)</f>
        <v>0</v>
      </c>
    </row>
    <row r="139" spans="1:7" s="3" customFormat="1" ht="18.75" hidden="1">
      <c r="A139" s="30" t="s">
        <v>44</v>
      </c>
      <c r="B139" s="32" t="s">
        <v>31</v>
      </c>
      <c r="C139" s="57" t="s">
        <v>7</v>
      </c>
      <c r="D139" s="32" t="s">
        <v>4</v>
      </c>
      <c r="E139" s="45"/>
      <c r="F139" s="45"/>
      <c r="G139" s="45"/>
    </row>
    <row r="140" spans="1:7" s="3" customFormat="1" ht="37.5" hidden="1">
      <c r="A140" s="30" t="s">
        <v>42</v>
      </c>
      <c r="B140" s="32" t="s">
        <v>31</v>
      </c>
      <c r="C140" s="57" t="s">
        <v>7</v>
      </c>
      <c r="D140" s="32" t="s">
        <v>4</v>
      </c>
      <c r="E140" s="45"/>
      <c r="F140" s="45"/>
      <c r="G140" s="45"/>
    </row>
    <row r="141" spans="1:7" s="3" customFormat="1" ht="37.5" hidden="1">
      <c r="A141" s="30" t="s">
        <v>43</v>
      </c>
      <c r="B141" s="32" t="s">
        <v>31</v>
      </c>
      <c r="C141" s="57" t="s">
        <v>7</v>
      </c>
      <c r="D141" s="32" t="s">
        <v>4</v>
      </c>
      <c r="E141" s="45"/>
      <c r="F141" s="45"/>
      <c r="G141" s="45"/>
    </row>
    <row r="142" spans="1:7" s="3" customFormat="1" ht="18.75" hidden="1">
      <c r="A142" s="30" t="s">
        <v>16</v>
      </c>
      <c r="B142" s="32" t="s">
        <v>31</v>
      </c>
      <c r="C142" s="57" t="s">
        <v>7</v>
      </c>
      <c r="D142" s="32" t="s">
        <v>4</v>
      </c>
      <c r="E142" s="58">
        <f>SUM(E143)</f>
        <v>0</v>
      </c>
      <c r="F142" s="45"/>
      <c r="G142" s="58">
        <f>SUM(G143)</f>
        <v>0</v>
      </c>
    </row>
    <row r="143" spans="1:7" s="3" customFormat="1" ht="37.5" hidden="1">
      <c r="A143" s="30" t="s">
        <v>8</v>
      </c>
      <c r="B143" s="32" t="s">
        <v>31</v>
      </c>
      <c r="C143" s="57" t="s">
        <v>7</v>
      </c>
      <c r="D143" s="32" t="s">
        <v>4</v>
      </c>
      <c r="E143" s="58">
        <f>SUM(E144:E146)</f>
        <v>0</v>
      </c>
      <c r="F143" s="45"/>
      <c r="G143" s="58">
        <f>SUM(G144:G146)</f>
        <v>0</v>
      </c>
    </row>
    <row r="144" spans="1:7" s="3" customFormat="1" ht="18.75" hidden="1">
      <c r="A144" s="30" t="s">
        <v>44</v>
      </c>
      <c r="B144" s="32" t="s">
        <v>31</v>
      </c>
      <c r="C144" s="57" t="s">
        <v>7</v>
      </c>
      <c r="D144" s="32" t="s">
        <v>4</v>
      </c>
      <c r="E144" s="45"/>
      <c r="F144" s="45"/>
      <c r="G144" s="45"/>
    </row>
    <row r="145" spans="1:7" s="3" customFormat="1" ht="51" customHeight="1" hidden="1">
      <c r="A145" s="30" t="s">
        <v>42</v>
      </c>
      <c r="B145" s="32" t="s">
        <v>31</v>
      </c>
      <c r="C145" s="57" t="s">
        <v>7</v>
      </c>
      <c r="D145" s="32" t="s">
        <v>4</v>
      </c>
      <c r="E145" s="45">
        <v>0</v>
      </c>
      <c r="F145" s="45"/>
      <c r="G145" s="45">
        <v>0</v>
      </c>
    </row>
    <row r="146" spans="1:7" s="3" customFormat="1" ht="37.5" hidden="1">
      <c r="A146" s="30" t="s">
        <v>43</v>
      </c>
      <c r="B146" s="32" t="s">
        <v>31</v>
      </c>
      <c r="C146" s="57" t="s">
        <v>7</v>
      </c>
      <c r="D146" s="32" t="s">
        <v>4</v>
      </c>
      <c r="E146" s="45">
        <v>0</v>
      </c>
      <c r="F146" s="45"/>
      <c r="G146" s="45">
        <v>0</v>
      </c>
    </row>
    <row r="147" spans="1:7" s="3" customFormat="1" ht="37.5" hidden="1">
      <c r="A147" s="30" t="s">
        <v>6</v>
      </c>
      <c r="B147" s="32" t="s">
        <v>31</v>
      </c>
      <c r="C147" s="57" t="s">
        <v>7</v>
      </c>
      <c r="D147" s="32" t="s">
        <v>4</v>
      </c>
      <c r="E147" s="58">
        <f>SUM(E148,)</f>
        <v>0</v>
      </c>
      <c r="F147" s="45"/>
      <c r="G147" s="58">
        <f>SUM(G148,)</f>
        <v>0</v>
      </c>
    </row>
    <row r="148" spans="1:7" s="3" customFormat="1" ht="75" hidden="1">
      <c r="A148" s="30" t="s">
        <v>15</v>
      </c>
      <c r="B148" s="32" t="s">
        <v>31</v>
      </c>
      <c r="C148" s="57" t="s">
        <v>7</v>
      </c>
      <c r="D148" s="32" t="s">
        <v>4</v>
      </c>
      <c r="E148" s="58">
        <f>SUM(E149)</f>
        <v>0</v>
      </c>
      <c r="F148" s="45"/>
      <c r="G148" s="58">
        <f>SUM(G149)</f>
        <v>0</v>
      </c>
    </row>
    <row r="149" spans="1:7" s="3" customFormat="1" ht="18.75" hidden="1">
      <c r="A149" s="30" t="s">
        <v>44</v>
      </c>
      <c r="B149" s="32" t="s">
        <v>31</v>
      </c>
      <c r="C149" s="57" t="s">
        <v>7</v>
      </c>
      <c r="D149" s="32" t="s">
        <v>4</v>
      </c>
      <c r="E149" s="45">
        <v>0</v>
      </c>
      <c r="F149" s="45"/>
      <c r="G149" s="45">
        <v>0</v>
      </c>
    </row>
    <row r="150" spans="1:7" s="3" customFormat="1" ht="37.5" hidden="1">
      <c r="A150" s="30" t="s">
        <v>13</v>
      </c>
      <c r="B150" s="32" t="s">
        <v>31</v>
      </c>
      <c r="C150" s="57" t="s">
        <v>7</v>
      </c>
      <c r="D150" s="32" t="s">
        <v>5</v>
      </c>
      <c r="E150" s="56">
        <f>SUM(E151)</f>
        <v>0</v>
      </c>
      <c r="F150" s="45"/>
      <c r="G150" s="56">
        <f>SUM(G151)</f>
        <v>0</v>
      </c>
    </row>
    <row r="151" spans="1:7" s="3" customFormat="1" ht="37.5" hidden="1">
      <c r="A151" s="30" t="s">
        <v>10</v>
      </c>
      <c r="B151" s="32" t="s">
        <v>31</v>
      </c>
      <c r="C151" s="57" t="s">
        <v>7</v>
      </c>
      <c r="D151" s="32" t="s">
        <v>5</v>
      </c>
      <c r="E151" s="58">
        <f>SUM(E152)</f>
        <v>0</v>
      </c>
      <c r="F151" s="45"/>
      <c r="G151" s="58">
        <f>SUM(G152)</f>
        <v>0</v>
      </c>
    </row>
    <row r="152" spans="1:7" s="3" customFormat="1" ht="37.5" hidden="1">
      <c r="A152" s="30" t="s">
        <v>8</v>
      </c>
      <c r="B152" s="32" t="s">
        <v>31</v>
      </c>
      <c r="C152" s="57" t="s">
        <v>7</v>
      </c>
      <c r="D152" s="32" t="s">
        <v>5</v>
      </c>
      <c r="E152" s="58">
        <f>SUM(E153:E155)</f>
        <v>0</v>
      </c>
      <c r="F152" s="45"/>
      <c r="G152" s="58">
        <f>SUM(G153:G155)</f>
        <v>0</v>
      </c>
    </row>
    <row r="153" spans="1:7" s="3" customFormat="1" ht="18.75" hidden="1">
      <c r="A153" s="30" t="s">
        <v>44</v>
      </c>
      <c r="B153" s="32" t="s">
        <v>31</v>
      </c>
      <c r="C153" s="57" t="s">
        <v>7</v>
      </c>
      <c r="D153" s="32" t="s">
        <v>5</v>
      </c>
      <c r="E153" s="45"/>
      <c r="F153" s="45"/>
      <c r="G153" s="45"/>
    </row>
    <row r="154" spans="1:7" s="3" customFormat="1" ht="37.5" hidden="1">
      <c r="A154" s="30" t="s">
        <v>42</v>
      </c>
      <c r="B154" s="32" t="s">
        <v>31</v>
      </c>
      <c r="C154" s="57" t="s">
        <v>7</v>
      </c>
      <c r="D154" s="32" t="s">
        <v>5</v>
      </c>
      <c r="E154" s="45"/>
      <c r="F154" s="45"/>
      <c r="G154" s="45"/>
    </row>
    <row r="155" spans="1:7" s="3" customFormat="1" ht="37.5" hidden="1">
      <c r="A155" s="30" t="s">
        <v>43</v>
      </c>
      <c r="B155" s="32" t="s">
        <v>31</v>
      </c>
      <c r="C155" s="57" t="s">
        <v>7</v>
      </c>
      <c r="D155" s="32" t="s">
        <v>5</v>
      </c>
      <c r="E155" s="45">
        <v>0</v>
      </c>
      <c r="F155" s="45"/>
      <c r="G155" s="45">
        <v>0</v>
      </c>
    </row>
    <row r="156" spans="1:7" s="3" customFormat="1" ht="18.75" hidden="1">
      <c r="A156" s="30" t="s">
        <v>14</v>
      </c>
      <c r="B156" s="32" t="s">
        <v>31</v>
      </c>
      <c r="C156" s="57" t="s">
        <v>7</v>
      </c>
      <c r="D156" s="32" t="s">
        <v>2</v>
      </c>
      <c r="E156" s="56">
        <f>SUM(E157,E162)</f>
        <v>0</v>
      </c>
      <c r="F156" s="45"/>
      <c r="G156" s="56">
        <f>SUM(G157,G162)</f>
        <v>0</v>
      </c>
    </row>
    <row r="157" spans="1:7" s="3" customFormat="1" ht="37.5" hidden="1">
      <c r="A157" s="30" t="s">
        <v>10</v>
      </c>
      <c r="B157" s="32" t="s">
        <v>31</v>
      </c>
      <c r="C157" s="57" t="s">
        <v>7</v>
      </c>
      <c r="D157" s="32" t="s">
        <v>2</v>
      </c>
      <c r="E157" s="58">
        <f>SUM(E158)</f>
        <v>0</v>
      </c>
      <c r="F157" s="45"/>
      <c r="G157" s="58">
        <f>SUM(G158)</f>
        <v>0</v>
      </c>
    </row>
    <row r="158" spans="1:7" s="3" customFormat="1" ht="37.5" hidden="1">
      <c r="A158" s="30" t="s">
        <v>8</v>
      </c>
      <c r="B158" s="32" t="s">
        <v>31</v>
      </c>
      <c r="C158" s="57" t="s">
        <v>7</v>
      </c>
      <c r="D158" s="32" t="s">
        <v>2</v>
      </c>
      <c r="E158" s="58">
        <f>SUM(E159:E161)</f>
        <v>0</v>
      </c>
      <c r="F158" s="45"/>
      <c r="G158" s="58">
        <f>SUM(G159:G161)</f>
        <v>0</v>
      </c>
    </row>
    <row r="159" spans="1:7" s="3" customFormat="1" ht="18.75" hidden="1">
      <c r="A159" s="30" t="s">
        <v>44</v>
      </c>
      <c r="B159" s="32" t="s">
        <v>31</v>
      </c>
      <c r="C159" s="57" t="s">
        <v>7</v>
      </c>
      <c r="D159" s="32" t="s">
        <v>2</v>
      </c>
      <c r="E159" s="45"/>
      <c r="F159" s="45"/>
      <c r="G159" s="45"/>
    </row>
    <row r="160" spans="1:7" s="3" customFormat="1" ht="54" customHeight="1" hidden="1">
      <c r="A160" s="30" t="s">
        <v>42</v>
      </c>
      <c r="B160" s="32" t="s">
        <v>31</v>
      </c>
      <c r="C160" s="57" t="s">
        <v>7</v>
      </c>
      <c r="D160" s="32" t="s">
        <v>2</v>
      </c>
      <c r="E160" s="45">
        <v>0</v>
      </c>
      <c r="F160" s="45"/>
      <c r="G160" s="45">
        <v>0</v>
      </c>
    </row>
    <row r="161" spans="1:7" s="3" customFormat="1" ht="37.5" hidden="1">
      <c r="A161" s="30" t="s">
        <v>43</v>
      </c>
      <c r="B161" s="32" t="s">
        <v>31</v>
      </c>
      <c r="C161" s="57" t="s">
        <v>7</v>
      </c>
      <c r="D161" s="32" t="s">
        <v>2</v>
      </c>
      <c r="E161" s="45">
        <v>0</v>
      </c>
      <c r="F161" s="45"/>
      <c r="G161" s="45">
        <v>0</v>
      </c>
    </row>
    <row r="162" spans="1:7" s="3" customFormat="1" ht="37.5" hidden="1">
      <c r="A162" s="30" t="s">
        <v>6</v>
      </c>
      <c r="B162" s="32" t="s">
        <v>31</v>
      </c>
      <c r="C162" s="57" t="s">
        <v>7</v>
      </c>
      <c r="D162" s="32" t="s">
        <v>2</v>
      </c>
      <c r="E162" s="58">
        <f>SUM(E163)</f>
        <v>0</v>
      </c>
      <c r="F162" s="45"/>
      <c r="G162" s="58">
        <f>SUM(G163)</f>
        <v>0</v>
      </c>
    </row>
    <row r="163" spans="1:7" s="3" customFormat="1" ht="75" hidden="1">
      <c r="A163" s="30" t="s">
        <v>15</v>
      </c>
      <c r="B163" s="32" t="s">
        <v>31</v>
      </c>
      <c r="C163" s="57" t="s">
        <v>7</v>
      </c>
      <c r="D163" s="32" t="s">
        <v>2</v>
      </c>
      <c r="E163" s="58">
        <f>SUM(E164)</f>
        <v>0</v>
      </c>
      <c r="F163" s="45"/>
      <c r="G163" s="58">
        <f>SUM(G164)</f>
        <v>0</v>
      </c>
    </row>
    <row r="164" spans="1:7" s="3" customFormat="1" ht="18.75" hidden="1">
      <c r="A164" s="30" t="s">
        <v>44</v>
      </c>
      <c r="B164" s="32" t="s">
        <v>31</v>
      </c>
      <c r="C164" s="57" t="s">
        <v>7</v>
      </c>
      <c r="D164" s="32" t="s">
        <v>2</v>
      </c>
      <c r="E164" s="45">
        <v>0</v>
      </c>
      <c r="F164" s="45"/>
      <c r="G164" s="45">
        <v>0</v>
      </c>
    </row>
    <row r="165" spans="1:7" s="3" customFormat="1" ht="18.75" hidden="1">
      <c r="A165" s="30" t="s">
        <v>17</v>
      </c>
      <c r="B165" s="32" t="s">
        <v>31</v>
      </c>
      <c r="C165" s="57" t="s">
        <v>18</v>
      </c>
      <c r="D165" s="32" t="s">
        <v>1</v>
      </c>
      <c r="E165" s="56">
        <f>SUM(E166)</f>
        <v>0</v>
      </c>
      <c r="F165" s="45"/>
      <c r="G165" s="56">
        <f>SUM(G166)</f>
        <v>0</v>
      </c>
    </row>
    <row r="166" spans="1:7" s="3" customFormat="1" ht="18.75" hidden="1">
      <c r="A166" s="30" t="s">
        <v>26</v>
      </c>
      <c r="B166" s="32" t="s">
        <v>31</v>
      </c>
      <c r="C166" s="57" t="s">
        <v>18</v>
      </c>
      <c r="D166" s="32" t="s">
        <v>5</v>
      </c>
      <c r="E166" s="56">
        <f>SUM(E167)</f>
        <v>0</v>
      </c>
      <c r="F166" s="45"/>
      <c r="G166" s="56">
        <f>SUM(G167)</f>
        <v>0</v>
      </c>
    </row>
    <row r="167" spans="1:7" s="3" customFormat="1" ht="9" customHeight="1" hidden="1">
      <c r="A167" s="30" t="s">
        <v>27</v>
      </c>
      <c r="B167" s="32" t="s">
        <v>31</v>
      </c>
      <c r="C167" s="57" t="s">
        <v>18</v>
      </c>
      <c r="D167" s="32" t="s">
        <v>5</v>
      </c>
      <c r="E167" s="58">
        <f>SUM(E168)</f>
        <v>0</v>
      </c>
      <c r="F167" s="45"/>
      <c r="G167" s="58">
        <f>SUM(G168)</f>
        <v>0</v>
      </c>
    </row>
    <row r="168" spans="1:7" s="4" customFormat="1" ht="30" customHeight="1" hidden="1">
      <c r="A168" s="30" t="s">
        <v>28</v>
      </c>
      <c r="B168" s="32" t="s">
        <v>31</v>
      </c>
      <c r="C168" s="57" t="s">
        <v>18</v>
      </c>
      <c r="D168" s="32" t="s">
        <v>5</v>
      </c>
      <c r="E168" s="58">
        <f>SUM(E169)</f>
        <v>0</v>
      </c>
      <c r="F168" s="45"/>
      <c r="G168" s="58">
        <f>SUM(G169)</f>
        <v>0</v>
      </c>
    </row>
    <row r="169" spans="1:7" s="4" customFormat="1" ht="38.25" customHeight="1" hidden="1">
      <c r="A169" s="30" t="s">
        <v>47</v>
      </c>
      <c r="B169" s="32" t="s">
        <v>31</v>
      </c>
      <c r="C169" s="57" t="s">
        <v>18</v>
      </c>
      <c r="D169" s="32" t="s">
        <v>5</v>
      </c>
      <c r="E169" s="45">
        <v>0</v>
      </c>
      <c r="F169" s="45"/>
      <c r="G169" s="45">
        <v>0</v>
      </c>
    </row>
    <row r="170" spans="1:7" s="4" customFormat="1" ht="54" customHeight="1" hidden="1">
      <c r="A170" s="30"/>
      <c r="B170" s="44"/>
      <c r="C170" s="57"/>
      <c r="D170" s="32"/>
      <c r="E170" s="45"/>
      <c r="F170" s="45"/>
      <c r="G170" s="45"/>
    </row>
    <row r="171" spans="1:7" s="4" customFormat="1" ht="42" customHeight="1" hidden="1">
      <c r="A171" s="23" t="s">
        <v>407</v>
      </c>
      <c r="B171" s="34" t="s">
        <v>408</v>
      </c>
      <c r="C171" s="26"/>
      <c r="D171" s="32"/>
      <c r="E171" s="43">
        <f>E173+E175</f>
        <v>0</v>
      </c>
      <c r="F171" s="43">
        <f>F173+F175</f>
        <v>0</v>
      </c>
      <c r="G171" s="43">
        <f>G173+G175</f>
        <v>0</v>
      </c>
    </row>
    <row r="172" spans="1:7" s="4" customFormat="1" ht="25.5" customHeight="1" hidden="1">
      <c r="A172" s="31" t="s">
        <v>52</v>
      </c>
      <c r="B172" s="34" t="s">
        <v>408</v>
      </c>
      <c r="C172" s="26" t="s">
        <v>115</v>
      </c>
      <c r="D172" s="32"/>
      <c r="E172" s="43">
        <f>E173+E175</f>
        <v>0</v>
      </c>
      <c r="F172" s="43">
        <f>F173+F175</f>
        <v>0</v>
      </c>
      <c r="G172" s="43">
        <f>G173+G175</f>
        <v>0</v>
      </c>
    </row>
    <row r="173" spans="1:7" s="4" customFormat="1" ht="27.75" customHeight="1" hidden="1">
      <c r="A173" s="30" t="s">
        <v>410</v>
      </c>
      <c r="B173" s="34" t="s">
        <v>408</v>
      </c>
      <c r="C173" s="26" t="s">
        <v>409</v>
      </c>
      <c r="D173" s="32"/>
      <c r="E173" s="43">
        <f>E174</f>
        <v>0</v>
      </c>
      <c r="F173" s="43">
        <f>F174</f>
        <v>0</v>
      </c>
      <c r="G173" s="43">
        <f>G174</f>
        <v>0</v>
      </c>
    </row>
    <row r="174" spans="1:7" s="4" customFormat="1" ht="116.25" customHeight="1" hidden="1">
      <c r="A174" s="31" t="s">
        <v>63</v>
      </c>
      <c r="B174" s="44" t="s">
        <v>408</v>
      </c>
      <c r="C174" s="57" t="s">
        <v>409</v>
      </c>
      <c r="D174" s="32" t="s">
        <v>62</v>
      </c>
      <c r="E174" s="45"/>
      <c r="F174" s="45">
        <v>0</v>
      </c>
      <c r="G174" s="45">
        <f>F174</f>
        <v>0</v>
      </c>
    </row>
    <row r="175" spans="1:7" s="4" customFormat="1" ht="113.25" customHeight="1" hidden="1">
      <c r="A175" s="31" t="s">
        <v>63</v>
      </c>
      <c r="B175" s="34" t="s">
        <v>408</v>
      </c>
      <c r="C175" s="26" t="s">
        <v>61</v>
      </c>
      <c r="D175" s="10"/>
      <c r="E175" s="43">
        <f>E176+E177</f>
        <v>0</v>
      </c>
      <c r="F175" s="43">
        <f>F176+F177</f>
        <v>0</v>
      </c>
      <c r="G175" s="43">
        <f>G176+G177</f>
        <v>0</v>
      </c>
    </row>
    <row r="176" spans="1:7" s="4" customFormat="1" ht="115.5" customHeight="1" hidden="1">
      <c r="A176" s="31" t="s">
        <v>63</v>
      </c>
      <c r="B176" s="44" t="s">
        <v>408</v>
      </c>
      <c r="C176" s="57" t="s">
        <v>61</v>
      </c>
      <c r="D176" s="32" t="s">
        <v>62</v>
      </c>
      <c r="E176" s="45"/>
      <c r="F176" s="45">
        <v>0</v>
      </c>
      <c r="G176" s="45">
        <f>E176+F176</f>
        <v>0</v>
      </c>
    </row>
    <row r="177" spans="1:7" s="4" customFormat="1" ht="43.5" customHeight="1" hidden="1">
      <c r="A177" s="31" t="s">
        <v>57</v>
      </c>
      <c r="B177" s="44" t="s">
        <v>408</v>
      </c>
      <c r="C177" s="57" t="s">
        <v>61</v>
      </c>
      <c r="D177" s="32" t="s">
        <v>58</v>
      </c>
      <c r="E177" s="45"/>
      <c r="F177" s="45">
        <v>0</v>
      </c>
      <c r="G177" s="45">
        <f>E177+F177</f>
        <v>0</v>
      </c>
    </row>
    <row r="178" spans="1:7" s="4" customFormat="1" ht="54" customHeight="1">
      <c r="A178" s="23" t="s">
        <v>347</v>
      </c>
      <c r="B178" s="55" t="s">
        <v>33</v>
      </c>
      <c r="C178" s="21"/>
      <c r="D178" s="21"/>
      <c r="E178" s="59">
        <f>E179+E190+E261</f>
        <v>68607.88</v>
      </c>
      <c r="F178" s="59">
        <f>F179+F190+F261</f>
        <v>0</v>
      </c>
      <c r="G178" s="59">
        <f>G179+G190+G261</f>
        <v>68607.88</v>
      </c>
    </row>
    <row r="179" spans="1:7" s="4" customFormat="1" ht="37.5" customHeight="1">
      <c r="A179" s="23" t="s">
        <v>278</v>
      </c>
      <c r="B179" s="10" t="s">
        <v>33</v>
      </c>
      <c r="C179" s="10" t="s">
        <v>91</v>
      </c>
      <c r="D179" s="32"/>
      <c r="E179" s="43">
        <f>E180+E185</f>
        <v>477.3</v>
      </c>
      <c r="F179" s="43">
        <f>F180+F185</f>
        <v>0</v>
      </c>
      <c r="G179" s="43">
        <f>G180+G185</f>
        <v>477.3</v>
      </c>
    </row>
    <row r="180" spans="1:7" s="4" customFormat="1" ht="37.5" customHeight="1">
      <c r="A180" s="28" t="s">
        <v>92</v>
      </c>
      <c r="B180" s="10" t="s">
        <v>33</v>
      </c>
      <c r="C180" s="10" t="s">
        <v>93</v>
      </c>
      <c r="D180" s="32"/>
      <c r="E180" s="43">
        <f>E181+E183</f>
        <v>245.3</v>
      </c>
      <c r="F180" s="43">
        <f>F181+F183</f>
        <v>0</v>
      </c>
      <c r="G180" s="43">
        <f>G181+G183</f>
        <v>245.3</v>
      </c>
    </row>
    <row r="181" spans="1:7" s="4" customFormat="1" ht="78" customHeight="1">
      <c r="A181" s="87" t="s">
        <v>399</v>
      </c>
      <c r="B181" s="10" t="s">
        <v>33</v>
      </c>
      <c r="C181" s="10" t="s">
        <v>398</v>
      </c>
      <c r="D181" s="10"/>
      <c r="E181" s="29">
        <f>E182</f>
        <v>126</v>
      </c>
      <c r="F181" s="29">
        <f>F182</f>
        <v>0</v>
      </c>
      <c r="G181" s="29">
        <f>G182</f>
        <v>126</v>
      </c>
    </row>
    <row r="182" spans="1:7" s="4" customFormat="1" ht="58.5" customHeight="1">
      <c r="A182" s="31" t="s">
        <v>400</v>
      </c>
      <c r="B182" s="32" t="s">
        <v>33</v>
      </c>
      <c r="C182" s="32" t="s">
        <v>398</v>
      </c>
      <c r="D182" s="32" t="s">
        <v>137</v>
      </c>
      <c r="E182" s="27">
        <v>126</v>
      </c>
      <c r="F182" s="45"/>
      <c r="G182" s="27">
        <f>E182+F182</f>
        <v>126</v>
      </c>
    </row>
    <row r="183" spans="1:7" s="4" customFormat="1" ht="79.5" customHeight="1">
      <c r="A183" s="87" t="s">
        <v>399</v>
      </c>
      <c r="B183" s="10" t="s">
        <v>33</v>
      </c>
      <c r="C183" s="10" t="s">
        <v>402</v>
      </c>
      <c r="D183" s="10"/>
      <c r="E183" s="29">
        <f>E184</f>
        <v>119.3</v>
      </c>
      <c r="F183" s="29">
        <f>F184</f>
        <v>0</v>
      </c>
      <c r="G183" s="29">
        <f>G184</f>
        <v>119.3</v>
      </c>
    </row>
    <row r="184" spans="1:7" s="4" customFormat="1" ht="57.75" customHeight="1">
      <c r="A184" s="31" t="s">
        <v>401</v>
      </c>
      <c r="B184" s="32" t="s">
        <v>33</v>
      </c>
      <c r="C184" s="32" t="s">
        <v>402</v>
      </c>
      <c r="D184" s="32" t="s">
        <v>137</v>
      </c>
      <c r="E184" s="27">
        <v>119.3</v>
      </c>
      <c r="F184" s="45"/>
      <c r="G184" s="27">
        <f>E184+F184</f>
        <v>119.3</v>
      </c>
    </row>
    <row r="185" spans="1:7" s="4" customFormat="1" ht="87.75" customHeight="1">
      <c r="A185" s="33" t="s">
        <v>365</v>
      </c>
      <c r="B185" s="34" t="s">
        <v>33</v>
      </c>
      <c r="C185" s="10" t="s">
        <v>177</v>
      </c>
      <c r="D185" s="10"/>
      <c r="E185" s="43">
        <f>E186+E188</f>
        <v>232</v>
      </c>
      <c r="F185" s="43">
        <f>F186+F188</f>
        <v>0</v>
      </c>
      <c r="G185" s="43">
        <f>G186+G188</f>
        <v>232</v>
      </c>
    </row>
    <row r="186" spans="1:7" s="4" customFormat="1" ht="61.5" customHeight="1">
      <c r="A186" s="31" t="s">
        <v>178</v>
      </c>
      <c r="B186" s="34" t="s">
        <v>33</v>
      </c>
      <c r="C186" s="10" t="s">
        <v>328</v>
      </c>
      <c r="D186" s="10"/>
      <c r="E186" s="43">
        <f>E187</f>
        <v>200</v>
      </c>
      <c r="F186" s="43">
        <f aca="true" t="shared" si="4" ref="F186:F193">F187</f>
        <v>0</v>
      </c>
      <c r="G186" s="43">
        <f>G187</f>
        <v>200</v>
      </c>
    </row>
    <row r="187" spans="1:7" s="4" customFormat="1" ht="24.75" customHeight="1">
      <c r="A187" s="31" t="s">
        <v>55</v>
      </c>
      <c r="B187" s="44" t="s">
        <v>33</v>
      </c>
      <c r="C187" s="32" t="s">
        <v>328</v>
      </c>
      <c r="D187" s="32" t="s">
        <v>56</v>
      </c>
      <c r="E187" s="45">
        <v>200</v>
      </c>
      <c r="F187" s="45"/>
      <c r="G187" s="45">
        <v>200</v>
      </c>
    </row>
    <row r="188" spans="1:7" s="4" customFormat="1" ht="59.25" customHeight="1">
      <c r="A188" s="31" t="s">
        <v>179</v>
      </c>
      <c r="B188" s="34" t="s">
        <v>33</v>
      </c>
      <c r="C188" s="10" t="s">
        <v>329</v>
      </c>
      <c r="D188" s="10"/>
      <c r="E188" s="43">
        <f>E189</f>
        <v>32</v>
      </c>
      <c r="F188" s="43">
        <f t="shared" si="4"/>
        <v>0</v>
      </c>
      <c r="G188" s="43">
        <f>G189</f>
        <v>32</v>
      </c>
    </row>
    <row r="189" spans="1:7" s="4" customFormat="1" ht="40.5" customHeight="1">
      <c r="A189" s="31" t="s">
        <v>57</v>
      </c>
      <c r="B189" s="44" t="s">
        <v>33</v>
      </c>
      <c r="C189" s="32" t="s">
        <v>329</v>
      </c>
      <c r="D189" s="32" t="s">
        <v>58</v>
      </c>
      <c r="E189" s="45">
        <v>32</v>
      </c>
      <c r="F189" s="45"/>
      <c r="G189" s="45">
        <v>32</v>
      </c>
    </row>
    <row r="190" spans="1:7" s="4" customFormat="1" ht="56.25">
      <c r="A190" s="23" t="s">
        <v>282</v>
      </c>
      <c r="B190" s="34" t="s">
        <v>33</v>
      </c>
      <c r="C190" s="10" t="s">
        <v>133</v>
      </c>
      <c r="D190" s="10"/>
      <c r="E190" s="43">
        <f>E191+E205+E221+E226+E251+E258+E197</f>
        <v>67767.08</v>
      </c>
      <c r="F190" s="43">
        <f>F191+F205+F221+F226+F251+F258+F197</f>
        <v>0</v>
      </c>
      <c r="G190" s="43">
        <f>G191+G205+G221+G226+G251+G258+G197</f>
        <v>67767.08</v>
      </c>
    </row>
    <row r="191" spans="1:7" s="4" customFormat="1" ht="39">
      <c r="A191" s="28" t="s">
        <v>283</v>
      </c>
      <c r="B191" s="34" t="s">
        <v>33</v>
      </c>
      <c r="C191" s="10" t="s">
        <v>134</v>
      </c>
      <c r="D191" s="10"/>
      <c r="E191" s="43">
        <f>E192+E195+E199+E203+E201</f>
        <v>3166.23</v>
      </c>
      <c r="F191" s="43">
        <f>F192+F196+F199+F203+F201</f>
        <v>0</v>
      </c>
      <c r="G191" s="43">
        <f>E191+F191</f>
        <v>3166.23</v>
      </c>
    </row>
    <row r="192" spans="1:7" s="4" customFormat="1" ht="18.75">
      <c r="A192" s="30" t="s">
        <v>135</v>
      </c>
      <c r="B192" s="34" t="s">
        <v>33</v>
      </c>
      <c r="C192" s="10" t="s">
        <v>136</v>
      </c>
      <c r="D192" s="10"/>
      <c r="E192" s="43">
        <f>E193</f>
        <v>2800</v>
      </c>
      <c r="F192" s="43">
        <f t="shared" si="4"/>
        <v>0</v>
      </c>
      <c r="G192" s="43">
        <f>G193</f>
        <v>2800</v>
      </c>
    </row>
    <row r="193" spans="1:7" s="4" customFormat="1" ht="56.25">
      <c r="A193" s="31" t="s">
        <v>138</v>
      </c>
      <c r="B193" s="44" t="s">
        <v>33</v>
      </c>
      <c r="C193" s="32" t="s">
        <v>136</v>
      </c>
      <c r="D193" s="32" t="s">
        <v>137</v>
      </c>
      <c r="E193" s="45">
        <v>2800</v>
      </c>
      <c r="F193" s="45">
        <f t="shared" si="4"/>
        <v>0</v>
      </c>
      <c r="G193" s="45">
        <v>2800</v>
      </c>
    </row>
    <row r="194" spans="1:7" s="4" customFormat="1" ht="18.75" hidden="1">
      <c r="A194" s="60" t="s">
        <v>139</v>
      </c>
      <c r="B194" s="34" t="s">
        <v>33</v>
      </c>
      <c r="C194" s="34" t="s">
        <v>140</v>
      </c>
      <c r="D194" s="10"/>
      <c r="E194" s="43">
        <f>E196</f>
        <v>100.3</v>
      </c>
      <c r="F194" s="43"/>
      <c r="G194" s="43">
        <f>G196</f>
        <v>133.43</v>
      </c>
    </row>
    <row r="195" spans="1:7" s="4" customFormat="1" ht="18.75">
      <c r="A195" s="60" t="s">
        <v>139</v>
      </c>
      <c r="B195" s="34" t="s">
        <v>33</v>
      </c>
      <c r="C195" s="34" t="s">
        <v>140</v>
      </c>
      <c r="D195" s="10"/>
      <c r="E195" s="43">
        <f>E196</f>
        <v>100.3</v>
      </c>
      <c r="F195" s="43">
        <f>F196</f>
        <v>33.13</v>
      </c>
      <c r="G195" s="43">
        <f>E195+F195</f>
        <v>133.43</v>
      </c>
    </row>
    <row r="196" spans="1:7" s="4" customFormat="1" ht="56.25">
      <c r="A196" s="31" t="s">
        <v>138</v>
      </c>
      <c r="B196" s="44" t="s">
        <v>33</v>
      </c>
      <c r="C196" s="44" t="s">
        <v>140</v>
      </c>
      <c r="D196" s="32" t="s">
        <v>137</v>
      </c>
      <c r="E196" s="45">
        <v>100.3</v>
      </c>
      <c r="F196" s="45">
        <v>33.13</v>
      </c>
      <c r="G196" s="45">
        <f>E196+F196</f>
        <v>133.43</v>
      </c>
    </row>
    <row r="197" spans="1:7" s="4" customFormat="1" ht="18.75">
      <c r="A197" s="60" t="s">
        <v>142</v>
      </c>
      <c r="B197" s="34" t="s">
        <v>33</v>
      </c>
      <c r="C197" s="34" t="s">
        <v>141</v>
      </c>
      <c r="D197" s="10"/>
      <c r="E197" s="58">
        <f>E198</f>
        <v>11533.6</v>
      </c>
      <c r="F197" s="43">
        <f>F198</f>
        <v>-1028.58</v>
      </c>
      <c r="G197" s="58">
        <f>G198</f>
        <v>10505.02</v>
      </c>
    </row>
    <row r="198" spans="1:7" s="4" customFormat="1" ht="56.25">
      <c r="A198" s="31" t="s">
        <v>138</v>
      </c>
      <c r="B198" s="44" t="s">
        <v>33</v>
      </c>
      <c r="C198" s="44" t="s">
        <v>141</v>
      </c>
      <c r="D198" s="32" t="s">
        <v>137</v>
      </c>
      <c r="E198" s="45">
        <v>11533.6</v>
      </c>
      <c r="F198" s="94">
        <v>-1028.58</v>
      </c>
      <c r="G198" s="45">
        <f>E198+F198</f>
        <v>10505.02</v>
      </c>
    </row>
    <row r="199" spans="1:7" s="4" customFormat="1" ht="93.75">
      <c r="A199" s="31" t="s">
        <v>356</v>
      </c>
      <c r="B199" s="34" t="s">
        <v>33</v>
      </c>
      <c r="C199" s="34" t="s">
        <v>357</v>
      </c>
      <c r="D199" s="10"/>
      <c r="E199" s="43">
        <f>E200</f>
        <v>0</v>
      </c>
      <c r="F199" s="43">
        <f>F200</f>
        <v>0</v>
      </c>
      <c r="G199" s="43">
        <f>G200</f>
        <v>0</v>
      </c>
    </row>
    <row r="200" spans="1:7" s="4" customFormat="1" ht="56.25">
      <c r="A200" s="31" t="s">
        <v>138</v>
      </c>
      <c r="B200" s="44" t="s">
        <v>144</v>
      </c>
      <c r="C200" s="44" t="s">
        <v>357</v>
      </c>
      <c r="D200" s="32" t="s">
        <v>137</v>
      </c>
      <c r="E200" s="45">
        <v>0</v>
      </c>
      <c r="F200" s="45">
        <v>0</v>
      </c>
      <c r="G200" s="45">
        <f>E200+F200</f>
        <v>0</v>
      </c>
    </row>
    <row r="201" spans="1:7" s="4" customFormat="1" ht="81" customHeight="1">
      <c r="A201" s="31" t="s">
        <v>456</v>
      </c>
      <c r="B201" s="34" t="s">
        <v>33</v>
      </c>
      <c r="C201" s="34" t="s">
        <v>457</v>
      </c>
      <c r="D201" s="10"/>
      <c r="E201" s="43">
        <f>E202</f>
        <v>132.5</v>
      </c>
      <c r="F201" s="43">
        <f>F202</f>
        <v>0</v>
      </c>
      <c r="G201" s="43">
        <f>E201+F201</f>
        <v>132.5</v>
      </c>
    </row>
    <row r="202" spans="1:7" s="4" customFormat="1" ht="62.25" customHeight="1">
      <c r="A202" s="31" t="s">
        <v>138</v>
      </c>
      <c r="B202" s="44" t="s">
        <v>33</v>
      </c>
      <c r="C202" s="44" t="s">
        <v>457</v>
      </c>
      <c r="D202" s="32" t="s">
        <v>137</v>
      </c>
      <c r="E202" s="45">
        <v>132.5</v>
      </c>
      <c r="F202" s="45"/>
      <c r="G202" s="45">
        <f>E202+F202</f>
        <v>132.5</v>
      </c>
    </row>
    <row r="203" spans="1:7" s="4" customFormat="1" ht="114" customHeight="1">
      <c r="A203" s="31" t="s">
        <v>359</v>
      </c>
      <c r="B203" s="34" t="s">
        <v>33</v>
      </c>
      <c r="C203" s="34" t="s">
        <v>349</v>
      </c>
      <c r="D203" s="10"/>
      <c r="E203" s="43">
        <f>E204</f>
        <v>133.43</v>
      </c>
      <c r="F203" s="43">
        <f>F204</f>
        <v>-33.13</v>
      </c>
      <c r="G203" s="43">
        <f>G204</f>
        <v>100.30000000000001</v>
      </c>
    </row>
    <row r="204" spans="1:7" s="4" customFormat="1" ht="54.75" customHeight="1">
      <c r="A204" s="31" t="s">
        <v>138</v>
      </c>
      <c r="B204" s="44" t="s">
        <v>33</v>
      </c>
      <c r="C204" s="44" t="s">
        <v>349</v>
      </c>
      <c r="D204" s="32" t="s">
        <v>137</v>
      </c>
      <c r="E204" s="45">
        <v>133.43</v>
      </c>
      <c r="F204" s="45">
        <v>-33.13</v>
      </c>
      <c r="G204" s="45">
        <f>E204+F204</f>
        <v>100.30000000000001</v>
      </c>
    </row>
    <row r="205" spans="1:7" s="4" customFormat="1" ht="39">
      <c r="A205" s="28" t="s">
        <v>143</v>
      </c>
      <c r="B205" s="34" t="s">
        <v>144</v>
      </c>
      <c r="C205" s="10" t="s">
        <v>145</v>
      </c>
      <c r="D205" s="10"/>
      <c r="E205" s="43">
        <f>E206+E208+E210+E212+E214+E216+E218</f>
        <v>15958.359999999999</v>
      </c>
      <c r="F205" s="43">
        <f>F206+F208+F210+F212+F214+F216+F218</f>
        <v>-465.1</v>
      </c>
      <c r="G205" s="43">
        <f>G206+G208+G210+G212+G214+G218+G216</f>
        <v>15493.259999999998</v>
      </c>
    </row>
    <row r="206" spans="1:7" s="4" customFormat="1" ht="18.75">
      <c r="A206" s="30" t="s">
        <v>146</v>
      </c>
      <c r="B206" s="34" t="s">
        <v>33</v>
      </c>
      <c r="C206" s="10" t="s">
        <v>147</v>
      </c>
      <c r="D206" s="10"/>
      <c r="E206" s="43">
        <f>E207</f>
        <v>81.3</v>
      </c>
      <c r="F206" s="43">
        <f>F207</f>
        <v>0</v>
      </c>
      <c r="G206" s="43">
        <f>G207</f>
        <v>81.3</v>
      </c>
    </row>
    <row r="207" spans="1:7" s="4" customFormat="1" ht="56.25">
      <c r="A207" s="31" t="s">
        <v>138</v>
      </c>
      <c r="B207" s="44" t="s">
        <v>33</v>
      </c>
      <c r="C207" s="32" t="s">
        <v>147</v>
      </c>
      <c r="D207" s="32" t="s">
        <v>137</v>
      </c>
      <c r="E207" s="45">
        <v>81.3</v>
      </c>
      <c r="F207" s="45"/>
      <c r="G207" s="45">
        <v>81.3</v>
      </c>
    </row>
    <row r="208" spans="1:7" s="4" customFormat="1" ht="18.75">
      <c r="A208" s="30" t="s">
        <v>148</v>
      </c>
      <c r="B208" s="34" t="s">
        <v>33</v>
      </c>
      <c r="C208" s="10" t="s">
        <v>149</v>
      </c>
      <c r="D208" s="10"/>
      <c r="E208" s="43">
        <f>E209</f>
        <v>230</v>
      </c>
      <c r="F208" s="43">
        <f>F209</f>
        <v>0</v>
      </c>
      <c r="G208" s="43">
        <f>G209</f>
        <v>230</v>
      </c>
    </row>
    <row r="209" spans="1:7" s="4" customFormat="1" ht="56.25">
      <c r="A209" s="31" t="s">
        <v>138</v>
      </c>
      <c r="B209" s="44" t="s">
        <v>33</v>
      </c>
      <c r="C209" s="32" t="s">
        <v>149</v>
      </c>
      <c r="D209" s="32" t="s">
        <v>137</v>
      </c>
      <c r="E209" s="45">
        <v>230</v>
      </c>
      <c r="F209" s="45"/>
      <c r="G209" s="45">
        <v>230</v>
      </c>
    </row>
    <row r="210" spans="1:7" s="4" customFormat="1" ht="18.75">
      <c r="A210" s="31" t="s">
        <v>150</v>
      </c>
      <c r="B210" s="34" t="s">
        <v>33</v>
      </c>
      <c r="C210" s="10" t="s">
        <v>151</v>
      </c>
      <c r="D210" s="10"/>
      <c r="E210" s="43">
        <f>E211</f>
        <v>136.10000000000002</v>
      </c>
      <c r="F210" s="43">
        <f>F211</f>
        <v>0</v>
      </c>
      <c r="G210" s="43">
        <f>G211</f>
        <v>136.10000000000002</v>
      </c>
    </row>
    <row r="211" spans="1:7" s="4" customFormat="1" ht="56.25">
      <c r="A211" s="31" t="s">
        <v>138</v>
      </c>
      <c r="B211" s="44" t="s">
        <v>33</v>
      </c>
      <c r="C211" s="32" t="s">
        <v>151</v>
      </c>
      <c r="D211" s="32" t="s">
        <v>137</v>
      </c>
      <c r="E211" s="45">
        <f>135.3+0.8</f>
        <v>136.10000000000002</v>
      </c>
      <c r="F211" s="45"/>
      <c r="G211" s="45">
        <f>135.3+0.8</f>
        <v>136.10000000000002</v>
      </c>
    </row>
    <row r="212" spans="1:7" s="4" customFormat="1" ht="18.75">
      <c r="A212" s="31" t="s">
        <v>453</v>
      </c>
      <c r="B212" s="34" t="s">
        <v>144</v>
      </c>
      <c r="C212" s="10" t="s">
        <v>152</v>
      </c>
      <c r="D212" s="10"/>
      <c r="E212" s="43">
        <f>E213</f>
        <v>0</v>
      </c>
      <c r="F212" s="43">
        <f>F213</f>
        <v>0</v>
      </c>
      <c r="G212" s="43">
        <f>G213</f>
        <v>0</v>
      </c>
    </row>
    <row r="213" spans="1:7" s="4" customFormat="1" ht="56.25">
      <c r="A213" s="31" t="s">
        <v>138</v>
      </c>
      <c r="B213" s="44" t="s">
        <v>33</v>
      </c>
      <c r="C213" s="32" t="s">
        <v>152</v>
      </c>
      <c r="D213" s="32" t="s">
        <v>137</v>
      </c>
      <c r="E213" s="45">
        <v>0</v>
      </c>
      <c r="F213" s="45"/>
      <c r="G213" s="45">
        <f>E213+F213</f>
        <v>0</v>
      </c>
    </row>
    <row r="214" spans="1:7" s="4" customFormat="1" ht="18.75">
      <c r="A214" s="31" t="s">
        <v>142</v>
      </c>
      <c r="B214" s="34" t="s">
        <v>33</v>
      </c>
      <c r="C214" s="10" t="s">
        <v>153</v>
      </c>
      <c r="D214" s="10"/>
      <c r="E214" s="43">
        <f>E215</f>
        <v>15294.56</v>
      </c>
      <c r="F214" s="43">
        <f>F215</f>
        <v>-465.1</v>
      </c>
      <c r="G214" s="43">
        <f>G215</f>
        <v>14829.46</v>
      </c>
    </row>
    <row r="215" spans="1:7" s="4" customFormat="1" ht="56.25">
      <c r="A215" s="31" t="s">
        <v>138</v>
      </c>
      <c r="B215" s="44" t="s">
        <v>33</v>
      </c>
      <c r="C215" s="32" t="s">
        <v>153</v>
      </c>
      <c r="D215" s="32" t="s">
        <v>137</v>
      </c>
      <c r="E215" s="45">
        <v>15294.56</v>
      </c>
      <c r="F215" s="94">
        <v>-465.1</v>
      </c>
      <c r="G215" s="45">
        <f>E215+F215</f>
        <v>14829.46</v>
      </c>
    </row>
    <row r="216" spans="1:7" s="4" customFormat="1" ht="75">
      <c r="A216" s="31" t="s">
        <v>350</v>
      </c>
      <c r="B216" s="38" t="s">
        <v>33</v>
      </c>
      <c r="C216" s="38" t="s">
        <v>358</v>
      </c>
      <c r="D216" s="10"/>
      <c r="E216" s="43">
        <f>E217</f>
        <v>136.1</v>
      </c>
      <c r="F216" s="43">
        <f>F217</f>
        <v>0</v>
      </c>
      <c r="G216" s="43">
        <f>G217</f>
        <v>136.1</v>
      </c>
    </row>
    <row r="217" spans="1:7" s="4" customFormat="1" ht="56.25">
      <c r="A217" s="31" t="s">
        <v>138</v>
      </c>
      <c r="B217" s="37" t="s">
        <v>33</v>
      </c>
      <c r="C217" s="37" t="s">
        <v>358</v>
      </c>
      <c r="D217" s="32" t="s">
        <v>137</v>
      </c>
      <c r="E217" s="45">
        <v>136.1</v>
      </c>
      <c r="F217" s="45"/>
      <c r="G217" s="45">
        <v>136.1</v>
      </c>
    </row>
    <row r="218" spans="1:7" s="4" customFormat="1" ht="56.25">
      <c r="A218" s="31" t="s">
        <v>226</v>
      </c>
      <c r="B218" s="38" t="s">
        <v>33</v>
      </c>
      <c r="C218" s="38" t="s">
        <v>273</v>
      </c>
      <c r="D218" s="10"/>
      <c r="E218" s="43">
        <f>E219+E220</f>
        <v>80.3</v>
      </c>
      <c r="F218" s="43">
        <f>F219+F220</f>
        <v>0</v>
      </c>
      <c r="G218" s="43">
        <f>E218+F218</f>
        <v>80.3</v>
      </c>
    </row>
    <row r="219" spans="1:7" s="4" customFormat="1" ht="37.5">
      <c r="A219" s="31" t="s">
        <v>57</v>
      </c>
      <c r="B219" s="36" t="s">
        <v>33</v>
      </c>
      <c r="C219" s="36" t="s">
        <v>273</v>
      </c>
      <c r="D219" s="32" t="s">
        <v>58</v>
      </c>
      <c r="E219" s="45">
        <v>0</v>
      </c>
      <c r="F219" s="45">
        <v>0</v>
      </c>
      <c r="G219" s="45">
        <f>E219+F219</f>
        <v>0</v>
      </c>
    </row>
    <row r="220" spans="1:7" s="4" customFormat="1" ht="56.25">
      <c r="A220" s="31" t="s">
        <v>138</v>
      </c>
      <c r="B220" s="36" t="s">
        <v>33</v>
      </c>
      <c r="C220" s="36" t="s">
        <v>273</v>
      </c>
      <c r="D220" s="32" t="s">
        <v>137</v>
      </c>
      <c r="E220" s="45">
        <v>80.3</v>
      </c>
      <c r="F220" s="45">
        <v>0</v>
      </c>
      <c r="G220" s="45">
        <f>E220+F220</f>
        <v>80.3</v>
      </c>
    </row>
    <row r="221" spans="1:7" s="4" customFormat="1" ht="19.5">
      <c r="A221" s="33" t="s">
        <v>154</v>
      </c>
      <c r="B221" s="34" t="s">
        <v>33</v>
      </c>
      <c r="C221" s="10" t="s">
        <v>155</v>
      </c>
      <c r="D221" s="10"/>
      <c r="E221" s="43">
        <f>E222+E224</f>
        <v>1938.83</v>
      </c>
      <c r="F221" s="43">
        <f>F222+F224</f>
        <v>0</v>
      </c>
      <c r="G221" s="43">
        <f>E221+F221</f>
        <v>1938.83</v>
      </c>
    </row>
    <row r="222" spans="1:7" s="4" customFormat="1" ht="18.75">
      <c r="A222" s="31" t="s">
        <v>150</v>
      </c>
      <c r="B222" s="34" t="s">
        <v>33</v>
      </c>
      <c r="C222" s="10" t="s">
        <v>156</v>
      </c>
      <c r="D222" s="10"/>
      <c r="E222" s="43">
        <f>E223</f>
        <v>18.6</v>
      </c>
      <c r="F222" s="43">
        <f>F223</f>
        <v>0</v>
      </c>
      <c r="G222" s="43">
        <f>G223</f>
        <v>18.6</v>
      </c>
    </row>
    <row r="223" spans="1:7" s="4" customFormat="1" ht="56.25">
      <c r="A223" s="31" t="s">
        <v>138</v>
      </c>
      <c r="B223" s="44" t="s">
        <v>33</v>
      </c>
      <c r="C223" s="32" t="s">
        <v>156</v>
      </c>
      <c r="D223" s="32" t="s">
        <v>137</v>
      </c>
      <c r="E223" s="45">
        <v>18.6</v>
      </c>
      <c r="F223" s="45"/>
      <c r="G223" s="45">
        <v>18.6</v>
      </c>
    </row>
    <row r="224" spans="1:7" s="4" customFormat="1" ht="18.75">
      <c r="A224" s="31" t="s">
        <v>142</v>
      </c>
      <c r="B224" s="34" t="s">
        <v>33</v>
      </c>
      <c r="C224" s="10" t="s">
        <v>157</v>
      </c>
      <c r="D224" s="10"/>
      <c r="E224" s="43">
        <f>E225</f>
        <v>1920.23</v>
      </c>
      <c r="F224" s="43">
        <f>F225</f>
        <v>0</v>
      </c>
      <c r="G224" s="43">
        <f>G225</f>
        <v>1920.23</v>
      </c>
    </row>
    <row r="225" spans="1:7" s="4" customFormat="1" ht="56.25">
      <c r="A225" s="31" t="s">
        <v>138</v>
      </c>
      <c r="B225" s="44" t="s">
        <v>33</v>
      </c>
      <c r="C225" s="32" t="s">
        <v>157</v>
      </c>
      <c r="D225" s="32" t="s">
        <v>137</v>
      </c>
      <c r="E225" s="45">
        <v>1920.23</v>
      </c>
      <c r="F225" s="45"/>
      <c r="G225" s="45">
        <f>E225+F225</f>
        <v>1920.23</v>
      </c>
    </row>
    <row r="226" spans="1:7" s="4" customFormat="1" ht="58.5">
      <c r="A226" s="33" t="s">
        <v>284</v>
      </c>
      <c r="B226" s="34" t="s">
        <v>33</v>
      </c>
      <c r="C226" s="10" t="s">
        <v>158</v>
      </c>
      <c r="D226" s="10"/>
      <c r="E226" s="43">
        <f>E227+E229+E231+E233+E243+E245+E247+E249+E235+E239+E241+E237</f>
        <v>25564.1</v>
      </c>
      <c r="F226" s="43">
        <f>F227+F229+F231+F233+F243+F245+F247+F249+F235+F239+F241+F237</f>
        <v>0</v>
      </c>
      <c r="G226" s="43">
        <f>E226+F226</f>
        <v>25564.1</v>
      </c>
    </row>
    <row r="227" spans="1:7" s="4" customFormat="1" ht="18.75">
      <c r="A227" s="31" t="s">
        <v>142</v>
      </c>
      <c r="B227" s="34" t="s">
        <v>33</v>
      </c>
      <c r="C227" s="10" t="s">
        <v>159</v>
      </c>
      <c r="D227" s="10"/>
      <c r="E227" s="43">
        <f>E228</f>
        <v>23923</v>
      </c>
      <c r="F227" s="43">
        <f>F228</f>
        <v>0</v>
      </c>
      <c r="G227" s="43">
        <f>G228</f>
        <v>23923</v>
      </c>
    </row>
    <row r="228" spans="1:7" s="4" customFormat="1" ht="56.25">
      <c r="A228" s="31" t="s">
        <v>138</v>
      </c>
      <c r="B228" s="44" t="s">
        <v>33</v>
      </c>
      <c r="C228" s="32" t="s">
        <v>159</v>
      </c>
      <c r="D228" s="32" t="s">
        <v>137</v>
      </c>
      <c r="E228" s="45">
        <v>23923</v>
      </c>
      <c r="F228" s="45">
        <v>0</v>
      </c>
      <c r="G228" s="45">
        <f>E228+F228</f>
        <v>23923</v>
      </c>
    </row>
    <row r="229" spans="1:7" s="4" customFormat="1" ht="30.75" customHeight="1">
      <c r="A229" s="31" t="s">
        <v>160</v>
      </c>
      <c r="B229" s="34" t="s">
        <v>144</v>
      </c>
      <c r="C229" s="10" t="s">
        <v>161</v>
      </c>
      <c r="D229" s="10"/>
      <c r="E229" s="43">
        <f>E230</f>
        <v>400</v>
      </c>
      <c r="F229" s="43">
        <f>F230</f>
        <v>0</v>
      </c>
      <c r="G229" s="43">
        <f>E229+F229</f>
        <v>400</v>
      </c>
    </row>
    <row r="230" spans="1:7" s="4" customFormat="1" ht="56.25">
      <c r="A230" s="31" t="s">
        <v>138</v>
      </c>
      <c r="B230" s="44" t="s">
        <v>33</v>
      </c>
      <c r="C230" s="32" t="s">
        <v>161</v>
      </c>
      <c r="D230" s="32" t="s">
        <v>137</v>
      </c>
      <c r="E230" s="45">
        <v>400</v>
      </c>
      <c r="F230" s="45"/>
      <c r="G230" s="45">
        <f>E230+F230</f>
        <v>400</v>
      </c>
    </row>
    <row r="231" spans="1:7" s="4" customFormat="1" ht="22.5" customHeight="1">
      <c r="A231" s="31" t="s">
        <v>162</v>
      </c>
      <c r="B231" s="34" t="s">
        <v>33</v>
      </c>
      <c r="C231" s="10" t="s">
        <v>163</v>
      </c>
      <c r="D231" s="10"/>
      <c r="E231" s="43">
        <f>E232</f>
        <v>250</v>
      </c>
      <c r="F231" s="43">
        <f>F232</f>
        <v>0</v>
      </c>
      <c r="G231" s="43">
        <f>G232</f>
        <v>250</v>
      </c>
    </row>
    <row r="232" spans="1:7" s="4" customFormat="1" ht="56.25">
      <c r="A232" s="31" t="s">
        <v>138</v>
      </c>
      <c r="B232" s="44" t="s">
        <v>33</v>
      </c>
      <c r="C232" s="32" t="s">
        <v>163</v>
      </c>
      <c r="D232" s="32" t="s">
        <v>137</v>
      </c>
      <c r="E232" s="45">
        <v>250</v>
      </c>
      <c r="F232" s="45">
        <f>F233</f>
        <v>0</v>
      </c>
      <c r="G232" s="45">
        <v>250</v>
      </c>
    </row>
    <row r="233" spans="1:7" s="4" customFormat="1" ht="56.25">
      <c r="A233" s="31" t="s">
        <v>352</v>
      </c>
      <c r="B233" s="34" t="s">
        <v>33</v>
      </c>
      <c r="C233" s="10" t="s">
        <v>353</v>
      </c>
      <c r="D233" s="10"/>
      <c r="E233" s="43">
        <f>E234</f>
        <v>39.1</v>
      </c>
      <c r="F233" s="43">
        <f>F234</f>
        <v>0</v>
      </c>
      <c r="G233" s="43">
        <f>G234</f>
        <v>39.1</v>
      </c>
    </row>
    <row r="234" spans="1:7" s="4" customFormat="1" ht="56.25">
      <c r="A234" s="31" t="s">
        <v>138</v>
      </c>
      <c r="B234" s="44" t="s">
        <v>33</v>
      </c>
      <c r="C234" s="32" t="s">
        <v>353</v>
      </c>
      <c r="D234" s="32" t="s">
        <v>137</v>
      </c>
      <c r="E234" s="45">
        <v>39.1</v>
      </c>
      <c r="F234" s="45"/>
      <c r="G234" s="45">
        <v>39.1</v>
      </c>
    </row>
    <row r="235" spans="1:7" s="4" customFormat="1" ht="18.75">
      <c r="A235" s="31" t="s">
        <v>412</v>
      </c>
      <c r="B235" s="34" t="s">
        <v>33</v>
      </c>
      <c r="C235" s="34" t="s">
        <v>379</v>
      </c>
      <c r="D235" s="10"/>
      <c r="E235" s="43">
        <f>E236</f>
        <v>41.5</v>
      </c>
      <c r="F235" s="43">
        <f>F236</f>
        <v>0</v>
      </c>
      <c r="G235" s="43">
        <f>G236</f>
        <v>41.5</v>
      </c>
    </row>
    <row r="236" spans="1:7" s="4" customFormat="1" ht="56.25">
      <c r="A236" s="31" t="s">
        <v>138</v>
      </c>
      <c r="B236" s="44" t="s">
        <v>144</v>
      </c>
      <c r="C236" s="44" t="s">
        <v>379</v>
      </c>
      <c r="D236" s="32" t="s">
        <v>137</v>
      </c>
      <c r="E236" s="45">
        <v>41.5</v>
      </c>
      <c r="F236" s="45">
        <v>0</v>
      </c>
      <c r="G236" s="45">
        <f>E236+F236</f>
        <v>41.5</v>
      </c>
    </row>
    <row r="237" spans="1:7" s="4" customFormat="1" ht="37.5">
      <c r="A237" s="31" t="s">
        <v>440</v>
      </c>
      <c r="B237" s="34" t="s">
        <v>33</v>
      </c>
      <c r="C237" s="34" t="s">
        <v>439</v>
      </c>
      <c r="D237" s="10"/>
      <c r="E237" s="43">
        <f>E238</f>
        <v>212.4</v>
      </c>
      <c r="F237" s="43">
        <f>F238</f>
        <v>0</v>
      </c>
      <c r="G237" s="43">
        <f>E237+F237</f>
        <v>212.4</v>
      </c>
    </row>
    <row r="238" spans="1:7" s="4" customFormat="1" ht="56.25">
      <c r="A238" s="31" t="s">
        <v>138</v>
      </c>
      <c r="B238" s="44" t="s">
        <v>33</v>
      </c>
      <c r="C238" s="44" t="s">
        <v>439</v>
      </c>
      <c r="D238" s="32" t="s">
        <v>137</v>
      </c>
      <c r="E238" s="45">
        <v>212.4</v>
      </c>
      <c r="F238" s="45"/>
      <c r="G238" s="45">
        <f>E238+F238</f>
        <v>212.4</v>
      </c>
    </row>
    <row r="239" spans="1:7" s="4" customFormat="1" ht="23.25" customHeight="1">
      <c r="A239" s="31" t="s">
        <v>393</v>
      </c>
      <c r="B239" s="38" t="s">
        <v>33</v>
      </c>
      <c r="C239" s="38" t="s">
        <v>394</v>
      </c>
      <c r="D239" s="38"/>
      <c r="E239" s="62">
        <f>E240</f>
        <v>0</v>
      </c>
      <c r="F239" s="62">
        <f>F240</f>
        <v>0</v>
      </c>
      <c r="G239" s="62">
        <f>G240</f>
        <v>0</v>
      </c>
    </row>
    <row r="240" spans="1:7" s="4" customFormat="1" ht="61.5" customHeight="1">
      <c r="A240" s="31" t="s">
        <v>372</v>
      </c>
      <c r="B240" s="36" t="s">
        <v>33</v>
      </c>
      <c r="C240" s="36" t="s">
        <v>394</v>
      </c>
      <c r="D240" s="36" t="s">
        <v>371</v>
      </c>
      <c r="E240" s="63">
        <v>0</v>
      </c>
      <c r="F240" s="41"/>
      <c r="G240" s="63">
        <f>E240+F240</f>
        <v>0</v>
      </c>
    </row>
    <row r="241" spans="1:7" s="4" customFormat="1" ht="19.5" customHeight="1">
      <c r="A241" s="31" t="s">
        <v>429</v>
      </c>
      <c r="B241" s="38" t="s">
        <v>33</v>
      </c>
      <c r="C241" s="38" t="s">
        <v>430</v>
      </c>
      <c r="D241" s="38"/>
      <c r="E241" s="62">
        <f>E242</f>
        <v>9</v>
      </c>
      <c r="F241" s="40">
        <f>F242</f>
        <v>0</v>
      </c>
      <c r="G241" s="62">
        <f>E241+F241</f>
        <v>9</v>
      </c>
    </row>
    <row r="242" spans="1:7" s="4" customFormat="1" ht="35.25" customHeight="1">
      <c r="A242" s="31" t="s">
        <v>97</v>
      </c>
      <c r="B242" s="36" t="s">
        <v>33</v>
      </c>
      <c r="C242" s="36" t="s">
        <v>430</v>
      </c>
      <c r="D242" s="36" t="s">
        <v>98</v>
      </c>
      <c r="E242" s="63">
        <v>9</v>
      </c>
      <c r="F242" s="41">
        <v>0</v>
      </c>
      <c r="G242" s="63">
        <f>E242+F242</f>
        <v>9</v>
      </c>
    </row>
    <row r="243" spans="1:7" s="4" customFormat="1" ht="93.75">
      <c r="A243" s="31" t="s">
        <v>361</v>
      </c>
      <c r="B243" s="34" t="s">
        <v>33</v>
      </c>
      <c r="C243" s="34" t="s">
        <v>360</v>
      </c>
      <c r="D243" s="10"/>
      <c r="E243" s="43">
        <f>E244</f>
        <v>0</v>
      </c>
      <c r="F243" s="43">
        <f>F244</f>
        <v>0</v>
      </c>
      <c r="G243" s="43">
        <f>G244</f>
        <v>0</v>
      </c>
    </row>
    <row r="244" spans="1:7" s="4" customFormat="1" ht="56.25">
      <c r="A244" s="31" t="s">
        <v>138</v>
      </c>
      <c r="B244" s="44" t="s">
        <v>33</v>
      </c>
      <c r="C244" s="44" t="s">
        <v>360</v>
      </c>
      <c r="D244" s="32" t="s">
        <v>137</v>
      </c>
      <c r="E244" s="45">
        <v>0</v>
      </c>
      <c r="F244" s="45">
        <v>0</v>
      </c>
      <c r="G244" s="45">
        <f>E244+F244</f>
        <v>0</v>
      </c>
    </row>
    <row r="245" spans="1:7" s="4" customFormat="1" ht="93.75">
      <c r="A245" s="31" t="s">
        <v>361</v>
      </c>
      <c r="B245" s="34" t="s">
        <v>33</v>
      </c>
      <c r="C245" s="34" t="s">
        <v>355</v>
      </c>
      <c r="D245" s="10"/>
      <c r="E245" s="43">
        <f>E246</f>
        <v>400</v>
      </c>
      <c r="F245" s="43">
        <f>F246</f>
        <v>0</v>
      </c>
      <c r="G245" s="43">
        <f>E245+F245</f>
        <v>400</v>
      </c>
    </row>
    <row r="246" spans="1:7" s="4" customFormat="1" ht="56.25">
      <c r="A246" s="31" t="s">
        <v>138</v>
      </c>
      <c r="B246" s="44" t="s">
        <v>33</v>
      </c>
      <c r="C246" s="44" t="s">
        <v>355</v>
      </c>
      <c r="D246" s="32" t="s">
        <v>137</v>
      </c>
      <c r="E246" s="45">
        <v>400</v>
      </c>
      <c r="F246" s="45">
        <v>0</v>
      </c>
      <c r="G246" s="45">
        <f>E246+F246</f>
        <v>400</v>
      </c>
    </row>
    <row r="247" spans="1:7" s="4" customFormat="1" ht="112.5">
      <c r="A247" s="31" t="s">
        <v>354</v>
      </c>
      <c r="B247" s="34" t="s">
        <v>33</v>
      </c>
      <c r="C247" s="10" t="s">
        <v>355</v>
      </c>
      <c r="D247" s="10"/>
      <c r="E247" s="43">
        <f>E248</f>
        <v>250</v>
      </c>
      <c r="F247" s="43">
        <f>F248</f>
        <v>0</v>
      </c>
      <c r="G247" s="43">
        <f>G248</f>
        <v>250</v>
      </c>
    </row>
    <row r="248" spans="1:7" s="4" customFormat="1" ht="56.25">
      <c r="A248" s="31" t="s">
        <v>138</v>
      </c>
      <c r="B248" s="44" t="s">
        <v>33</v>
      </c>
      <c r="C248" s="32" t="s">
        <v>355</v>
      </c>
      <c r="D248" s="32" t="s">
        <v>137</v>
      </c>
      <c r="E248" s="45">
        <v>250</v>
      </c>
      <c r="F248" s="45">
        <f aca="true" t="shared" si="5" ref="F248:F253">F249</f>
        <v>0</v>
      </c>
      <c r="G248" s="45">
        <v>250</v>
      </c>
    </row>
    <row r="249" spans="1:7" s="4" customFormat="1" ht="75">
      <c r="A249" s="31" t="s">
        <v>351</v>
      </c>
      <c r="B249" s="34" t="s">
        <v>33</v>
      </c>
      <c r="C249" s="10" t="s">
        <v>355</v>
      </c>
      <c r="D249" s="10"/>
      <c r="E249" s="43">
        <f>E250</f>
        <v>39.1</v>
      </c>
      <c r="F249" s="43">
        <f t="shared" si="5"/>
        <v>0</v>
      </c>
      <c r="G249" s="43">
        <f>G250</f>
        <v>39.1</v>
      </c>
    </row>
    <row r="250" spans="1:7" s="4" customFormat="1" ht="56.25">
      <c r="A250" s="31" t="s">
        <v>138</v>
      </c>
      <c r="B250" s="44" t="s">
        <v>33</v>
      </c>
      <c r="C250" s="32" t="s">
        <v>355</v>
      </c>
      <c r="D250" s="32" t="s">
        <v>137</v>
      </c>
      <c r="E250" s="45">
        <v>39.1</v>
      </c>
      <c r="F250" s="45">
        <f t="shared" si="5"/>
        <v>0</v>
      </c>
      <c r="G250" s="45">
        <v>39.1</v>
      </c>
    </row>
    <row r="251" spans="1:7" s="4" customFormat="1" ht="37.5">
      <c r="A251" s="42" t="s">
        <v>331</v>
      </c>
      <c r="B251" s="34" t="s">
        <v>33</v>
      </c>
      <c r="C251" s="10" t="s">
        <v>333</v>
      </c>
      <c r="D251" s="10"/>
      <c r="E251" s="43">
        <f>E252+E254</f>
        <v>3053.41</v>
      </c>
      <c r="F251" s="43">
        <f t="shared" si="5"/>
        <v>0</v>
      </c>
      <c r="G251" s="43">
        <f>G252+G254</f>
        <v>3053.41</v>
      </c>
    </row>
    <row r="252" spans="1:7" s="4" customFormat="1" ht="37.5">
      <c r="A252" s="31" t="s">
        <v>332</v>
      </c>
      <c r="B252" s="34" t="s">
        <v>33</v>
      </c>
      <c r="C252" s="10" t="s">
        <v>334</v>
      </c>
      <c r="D252" s="10"/>
      <c r="E252" s="43">
        <f>E253</f>
        <v>1421.7</v>
      </c>
      <c r="F252" s="43">
        <f t="shared" si="5"/>
        <v>0</v>
      </c>
      <c r="G252" s="43">
        <f>G253</f>
        <v>1421.7</v>
      </c>
    </row>
    <row r="253" spans="1:7" s="4" customFormat="1" ht="112.5">
      <c r="A253" s="31" t="s">
        <v>63</v>
      </c>
      <c r="B253" s="44" t="s">
        <v>33</v>
      </c>
      <c r="C253" s="32" t="s">
        <v>334</v>
      </c>
      <c r="D253" s="32" t="s">
        <v>62</v>
      </c>
      <c r="E253" s="45">
        <v>1421.7</v>
      </c>
      <c r="F253" s="45">
        <f t="shared" si="5"/>
        <v>0</v>
      </c>
      <c r="G253" s="45">
        <v>1421.7</v>
      </c>
    </row>
    <row r="254" spans="1:7" s="4" customFormat="1" ht="37.5">
      <c r="A254" s="31" t="s">
        <v>8</v>
      </c>
      <c r="B254" s="34" t="s">
        <v>33</v>
      </c>
      <c r="C254" s="10" t="s">
        <v>335</v>
      </c>
      <c r="D254" s="10"/>
      <c r="E254" s="43">
        <f>E255+E256+E257</f>
        <v>1631.71</v>
      </c>
      <c r="F254" s="43">
        <f>F255+F256</f>
        <v>0</v>
      </c>
      <c r="G254" s="43">
        <f>G255+G256+G257</f>
        <v>1631.71</v>
      </c>
    </row>
    <row r="255" spans="1:7" s="4" customFormat="1" ht="112.5">
      <c r="A255" s="31" t="s">
        <v>63</v>
      </c>
      <c r="B255" s="44" t="s">
        <v>33</v>
      </c>
      <c r="C255" s="32" t="s">
        <v>335</v>
      </c>
      <c r="D255" s="44" t="s">
        <v>62</v>
      </c>
      <c r="E255" s="45">
        <v>1075.71</v>
      </c>
      <c r="F255" s="27">
        <v>2.21</v>
      </c>
      <c r="G255" s="45">
        <f>E255+F255</f>
        <v>1077.92</v>
      </c>
    </row>
    <row r="256" spans="1:7" s="4" customFormat="1" ht="37.5">
      <c r="A256" s="31" t="s">
        <v>57</v>
      </c>
      <c r="B256" s="44" t="s">
        <v>33</v>
      </c>
      <c r="C256" s="32" t="s">
        <v>335</v>
      </c>
      <c r="D256" s="32" t="s">
        <v>58</v>
      </c>
      <c r="E256" s="45">
        <v>555</v>
      </c>
      <c r="F256" s="45">
        <v>-2.21</v>
      </c>
      <c r="G256" s="45">
        <f>E256+F256</f>
        <v>552.79</v>
      </c>
    </row>
    <row r="257" spans="1:7" s="4" customFormat="1" ht="18.75">
      <c r="A257" s="31" t="s">
        <v>55</v>
      </c>
      <c r="B257" s="44" t="s">
        <v>33</v>
      </c>
      <c r="C257" s="32" t="s">
        <v>335</v>
      </c>
      <c r="D257" s="32" t="s">
        <v>56</v>
      </c>
      <c r="E257" s="45">
        <v>1</v>
      </c>
      <c r="F257" s="45">
        <f>F261</f>
        <v>0</v>
      </c>
      <c r="G257" s="45">
        <v>1</v>
      </c>
    </row>
    <row r="258" spans="1:7" s="4" customFormat="1" ht="39">
      <c r="A258" s="33" t="s">
        <v>380</v>
      </c>
      <c r="B258" s="34" t="s">
        <v>33</v>
      </c>
      <c r="C258" s="10" t="s">
        <v>395</v>
      </c>
      <c r="D258" s="10"/>
      <c r="E258" s="43">
        <f aca="true" t="shared" si="6" ref="E258:G259">E259</f>
        <v>6552.55</v>
      </c>
      <c r="F258" s="43">
        <f t="shared" si="6"/>
        <v>1493.68</v>
      </c>
      <c r="G258" s="43">
        <f t="shared" si="6"/>
        <v>8046.2300000000005</v>
      </c>
    </row>
    <row r="259" spans="1:7" s="4" customFormat="1" ht="18.75">
      <c r="A259" s="31" t="s">
        <v>142</v>
      </c>
      <c r="B259" s="34" t="s">
        <v>33</v>
      </c>
      <c r="C259" s="10" t="s">
        <v>377</v>
      </c>
      <c r="D259" s="10"/>
      <c r="E259" s="43">
        <f t="shared" si="6"/>
        <v>6552.55</v>
      </c>
      <c r="F259" s="43">
        <f t="shared" si="6"/>
        <v>1493.68</v>
      </c>
      <c r="G259" s="43">
        <f t="shared" si="6"/>
        <v>8046.2300000000005</v>
      </c>
    </row>
    <row r="260" spans="1:7" s="4" customFormat="1" ht="56.25">
      <c r="A260" s="31" t="s">
        <v>138</v>
      </c>
      <c r="B260" s="44" t="s">
        <v>33</v>
      </c>
      <c r="C260" s="32" t="s">
        <v>377</v>
      </c>
      <c r="D260" s="32" t="s">
        <v>137</v>
      </c>
      <c r="E260" s="45">
        <v>6552.55</v>
      </c>
      <c r="F260" s="94">
        <v>1493.68</v>
      </c>
      <c r="G260" s="45">
        <f>E260+F260</f>
        <v>8046.2300000000005</v>
      </c>
    </row>
    <row r="261" spans="1:7" s="4" customFormat="1" ht="65.25" customHeight="1">
      <c r="A261" s="42" t="s">
        <v>376</v>
      </c>
      <c r="B261" s="34" t="s">
        <v>33</v>
      </c>
      <c r="C261" s="34" t="s">
        <v>257</v>
      </c>
      <c r="D261" s="10"/>
      <c r="E261" s="43">
        <f aca="true" t="shared" si="7" ref="E261:G263">E262</f>
        <v>363.5</v>
      </c>
      <c r="F261" s="43">
        <f t="shared" si="7"/>
        <v>0</v>
      </c>
      <c r="G261" s="43">
        <f t="shared" si="7"/>
        <v>363.5</v>
      </c>
    </row>
    <row r="262" spans="1:7" s="4" customFormat="1" ht="39">
      <c r="A262" s="33" t="s">
        <v>256</v>
      </c>
      <c r="B262" s="34" t="s">
        <v>33</v>
      </c>
      <c r="C262" s="34" t="s">
        <v>258</v>
      </c>
      <c r="D262" s="10"/>
      <c r="E262" s="43">
        <f t="shared" si="7"/>
        <v>363.5</v>
      </c>
      <c r="F262" s="43">
        <f t="shared" si="7"/>
        <v>0</v>
      </c>
      <c r="G262" s="43">
        <f t="shared" si="7"/>
        <v>363.5</v>
      </c>
    </row>
    <row r="263" spans="1:7" s="4" customFormat="1" ht="37.5">
      <c r="A263" s="31" t="s">
        <v>259</v>
      </c>
      <c r="B263" s="34" t="s">
        <v>33</v>
      </c>
      <c r="C263" s="34" t="s">
        <v>260</v>
      </c>
      <c r="D263" s="10"/>
      <c r="E263" s="43">
        <f t="shared" si="7"/>
        <v>363.5</v>
      </c>
      <c r="F263" s="43">
        <f t="shared" si="7"/>
        <v>0</v>
      </c>
      <c r="G263" s="43">
        <f t="shared" si="7"/>
        <v>363.5</v>
      </c>
    </row>
    <row r="264" spans="1:7" s="4" customFormat="1" ht="37.5">
      <c r="A264" s="31" t="s">
        <v>97</v>
      </c>
      <c r="B264" s="44" t="s">
        <v>33</v>
      </c>
      <c r="C264" s="44" t="s">
        <v>260</v>
      </c>
      <c r="D264" s="44" t="s">
        <v>98</v>
      </c>
      <c r="E264" s="45">
        <v>363.5</v>
      </c>
      <c r="F264" s="54"/>
      <c r="G264" s="45">
        <v>363.5</v>
      </c>
    </row>
    <row r="265" spans="1:7" s="3" customFormat="1" ht="75">
      <c r="A265" s="23" t="s">
        <v>396</v>
      </c>
      <c r="B265" s="24" t="s">
        <v>37</v>
      </c>
      <c r="C265" s="21"/>
      <c r="D265" s="21"/>
      <c r="E265" s="61">
        <f>E276+E326+E330+E317+E272</f>
        <v>246976.85</v>
      </c>
      <c r="F265" s="61">
        <f>F276+F326+F330+F317+F272</f>
        <v>59341.34</v>
      </c>
      <c r="G265" s="61">
        <f>E265+F265</f>
        <v>306318.19</v>
      </c>
    </row>
    <row r="266" spans="1:7" s="3" customFormat="1" ht="18.75" hidden="1">
      <c r="A266" s="30"/>
      <c r="B266" s="57"/>
      <c r="C266" s="57"/>
      <c r="D266" s="57"/>
      <c r="E266" s="45">
        <v>10</v>
      </c>
      <c r="F266" s="45"/>
      <c r="G266" s="45">
        <v>10</v>
      </c>
    </row>
    <row r="267" spans="1:7" s="3" customFormat="1" ht="18.75" hidden="1">
      <c r="A267" s="30"/>
      <c r="B267" s="57"/>
      <c r="C267" s="57"/>
      <c r="D267" s="57"/>
      <c r="E267" s="45">
        <v>11</v>
      </c>
      <c r="F267" s="45"/>
      <c r="G267" s="45">
        <v>11</v>
      </c>
    </row>
    <row r="268" spans="1:7" s="3" customFormat="1" ht="18.75" hidden="1">
      <c r="A268" s="30"/>
      <c r="B268" s="57"/>
      <c r="C268" s="57"/>
      <c r="D268" s="57"/>
      <c r="E268" s="45"/>
      <c r="F268" s="45"/>
      <c r="G268" s="45"/>
    </row>
    <row r="269" spans="1:7" s="3" customFormat="1" ht="18.75" hidden="1">
      <c r="A269" s="30"/>
      <c r="B269" s="57"/>
      <c r="C269" s="57"/>
      <c r="D269" s="57"/>
      <c r="E269" s="45">
        <v>2</v>
      </c>
      <c r="F269" s="45"/>
      <c r="G269" s="45">
        <v>2</v>
      </c>
    </row>
    <row r="270" spans="1:7" s="3" customFormat="1" ht="18.75" hidden="1">
      <c r="A270" s="30"/>
      <c r="B270" s="57"/>
      <c r="C270" s="57"/>
      <c r="D270" s="57"/>
      <c r="E270" s="45">
        <v>7.5</v>
      </c>
      <c r="F270" s="45"/>
      <c r="G270" s="45">
        <v>7.5</v>
      </c>
    </row>
    <row r="271" spans="1:7" s="3" customFormat="1" ht="18.75" hidden="1">
      <c r="A271" s="30"/>
      <c r="B271" s="57"/>
      <c r="C271" s="57"/>
      <c r="D271" s="57"/>
      <c r="E271" s="45">
        <v>15.9</v>
      </c>
      <c r="F271" s="45"/>
      <c r="G271" s="45">
        <v>15.9</v>
      </c>
    </row>
    <row r="272" spans="1:7" s="3" customFormat="1" ht="57" customHeight="1">
      <c r="A272" s="23" t="s">
        <v>287</v>
      </c>
      <c r="B272" s="74" t="s">
        <v>37</v>
      </c>
      <c r="C272" s="26" t="s">
        <v>248</v>
      </c>
      <c r="D272" s="26"/>
      <c r="E272" s="43">
        <f aca="true" t="shared" si="8" ref="E272:F274">E273</f>
        <v>12452.3</v>
      </c>
      <c r="F272" s="43">
        <f t="shared" si="8"/>
        <v>0</v>
      </c>
      <c r="G272" s="43">
        <f aca="true" t="shared" si="9" ref="G272:G277">E272+F272</f>
        <v>12452.3</v>
      </c>
    </row>
    <row r="273" spans="1:7" s="3" customFormat="1" ht="78">
      <c r="A273" s="28" t="s">
        <v>249</v>
      </c>
      <c r="B273" s="74" t="s">
        <v>37</v>
      </c>
      <c r="C273" s="26" t="s">
        <v>250</v>
      </c>
      <c r="D273" s="26"/>
      <c r="E273" s="43">
        <f t="shared" si="8"/>
        <v>12452.3</v>
      </c>
      <c r="F273" s="43">
        <f t="shared" si="8"/>
        <v>0</v>
      </c>
      <c r="G273" s="43">
        <f t="shared" si="9"/>
        <v>12452.3</v>
      </c>
    </row>
    <row r="274" spans="1:7" s="3" customFormat="1" ht="18.75">
      <c r="A274" s="30" t="s">
        <v>384</v>
      </c>
      <c r="B274" s="74" t="s">
        <v>37</v>
      </c>
      <c r="C274" s="26" t="s">
        <v>383</v>
      </c>
      <c r="D274" s="26"/>
      <c r="E274" s="43">
        <f t="shared" si="8"/>
        <v>12452.3</v>
      </c>
      <c r="F274" s="43">
        <f t="shared" si="8"/>
        <v>0</v>
      </c>
      <c r="G274" s="43">
        <f t="shared" si="9"/>
        <v>12452.3</v>
      </c>
    </row>
    <row r="275" spans="1:7" s="3" customFormat="1" ht="37.5">
      <c r="A275" s="31" t="s">
        <v>57</v>
      </c>
      <c r="B275" s="57" t="s">
        <v>37</v>
      </c>
      <c r="C275" s="57" t="s">
        <v>383</v>
      </c>
      <c r="D275" s="57" t="s">
        <v>58</v>
      </c>
      <c r="E275" s="45">
        <v>12452.3</v>
      </c>
      <c r="F275" s="45">
        <v>0</v>
      </c>
      <c r="G275" s="45">
        <f t="shared" si="9"/>
        <v>12452.3</v>
      </c>
    </row>
    <row r="276" spans="1:7" s="3" customFormat="1" ht="75">
      <c r="A276" s="23" t="s">
        <v>406</v>
      </c>
      <c r="B276" s="10" t="s">
        <v>37</v>
      </c>
      <c r="C276" s="10" t="s">
        <v>125</v>
      </c>
      <c r="D276" s="26"/>
      <c r="E276" s="43">
        <f>E277+E312</f>
        <v>228900.65000000002</v>
      </c>
      <c r="F276" s="43">
        <f>F277+F312</f>
        <v>59341.34</v>
      </c>
      <c r="G276" s="43">
        <f t="shared" si="9"/>
        <v>288241.99</v>
      </c>
    </row>
    <row r="277" spans="1:7" s="3" customFormat="1" ht="58.5">
      <c r="A277" s="28" t="s">
        <v>227</v>
      </c>
      <c r="B277" s="10" t="s">
        <v>37</v>
      </c>
      <c r="C277" s="10" t="s">
        <v>126</v>
      </c>
      <c r="D277" s="10"/>
      <c r="E277" s="43">
        <f>E306+E308+E310+E278+E280+E282+E285+E303+E305+E290+E292+E294+E296+E299</f>
        <v>218834.79000000004</v>
      </c>
      <c r="F277" s="43">
        <f>F306+F308+F310+F278+F280+F282+F285+F303+F305+F290+F292+F294+F296+F299</f>
        <v>59341.34</v>
      </c>
      <c r="G277" s="43">
        <f t="shared" si="9"/>
        <v>278176.13</v>
      </c>
    </row>
    <row r="278" spans="1:7" s="3" customFormat="1" ht="75">
      <c r="A278" s="31" t="s">
        <v>378</v>
      </c>
      <c r="B278" s="10" t="s">
        <v>37</v>
      </c>
      <c r="C278" s="10" t="s">
        <v>230</v>
      </c>
      <c r="D278" s="10"/>
      <c r="E278" s="43">
        <f>E279</f>
        <v>14500</v>
      </c>
      <c r="F278" s="43">
        <f>F279</f>
        <v>-9500</v>
      </c>
      <c r="G278" s="43">
        <f>G279</f>
        <v>5000</v>
      </c>
    </row>
    <row r="279" spans="1:7" s="3" customFormat="1" ht="18.75">
      <c r="A279" s="31" t="s">
        <v>55</v>
      </c>
      <c r="B279" s="32" t="s">
        <v>37</v>
      </c>
      <c r="C279" s="32" t="s">
        <v>230</v>
      </c>
      <c r="D279" s="32" t="s">
        <v>56</v>
      </c>
      <c r="E279" s="45">
        <v>14500</v>
      </c>
      <c r="F279" s="94">
        <f>-1478.62-8021.38</f>
        <v>-9500</v>
      </c>
      <c r="G279" s="45">
        <f>E279+F279</f>
        <v>5000</v>
      </c>
    </row>
    <row r="280" spans="1:7" s="3" customFormat="1" ht="100.5" customHeight="1">
      <c r="A280" s="31" t="s">
        <v>452</v>
      </c>
      <c r="B280" s="38" t="s">
        <v>37</v>
      </c>
      <c r="C280" s="38" t="s">
        <v>231</v>
      </c>
      <c r="D280" s="10"/>
      <c r="E280" s="43">
        <f>E281</f>
        <v>7050</v>
      </c>
      <c r="F280" s="43">
        <f>F281</f>
        <v>0</v>
      </c>
      <c r="G280" s="43">
        <f>G281</f>
        <v>7050</v>
      </c>
    </row>
    <row r="281" spans="1:7" s="3" customFormat="1" ht="37.5" customHeight="1">
      <c r="A281" s="31" t="s">
        <v>57</v>
      </c>
      <c r="B281" s="53" t="s">
        <v>37</v>
      </c>
      <c r="C281" s="53" t="s">
        <v>231</v>
      </c>
      <c r="D281" s="32" t="s">
        <v>58</v>
      </c>
      <c r="E281" s="45">
        <v>7050</v>
      </c>
      <c r="F281" s="45">
        <f>F282</f>
        <v>0</v>
      </c>
      <c r="G281" s="45">
        <v>7050</v>
      </c>
    </row>
    <row r="282" spans="1:7" s="3" customFormat="1" ht="34.5" customHeight="1">
      <c r="A282" s="31" t="s">
        <v>232</v>
      </c>
      <c r="B282" s="38" t="s">
        <v>37</v>
      </c>
      <c r="C282" s="38" t="s">
        <v>233</v>
      </c>
      <c r="D282" s="10"/>
      <c r="E282" s="43">
        <f>E283+E284</f>
        <v>500</v>
      </c>
      <c r="F282" s="43">
        <f>F283+F284</f>
        <v>0</v>
      </c>
      <c r="G282" s="43">
        <f>F282+E282</f>
        <v>500</v>
      </c>
    </row>
    <row r="283" spans="1:7" s="3" customFormat="1" ht="41.25" customHeight="1">
      <c r="A283" s="31" t="s">
        <v>57</v>
      </c>
      <c r="B283" s="53" t="s">
        <v>37</v>
      </c>
      <c r="C283" s="53" t="s">
        <v>233</v>
      </c>
      <c r="D283" s="32" t="s">
        <v>58</v>
      </c>
      <c r="E283" s="45">
        <v>500</v>
      </c>
      <c r="F283" s="45">
        <v>0</v>
      </c>
      <c r="G283" s="45">
        <f>F283+E283</f>
        <v>500</v>
      </c>
    </row>
    <row r="284" spans="1:7" s="3" customFormat="1" ht="37.5">
      <c r="A284" s="31" t="s">
        <v>97</v>
      </c>
      <c r="B284" s="44" t="s">
        <v>37</v>
      </c>
      <c r="C284" s="44" t="s">
        <v>233</v>
      </c>
      <c r="D284" s="32" t="s">
        <v>98</v>
      </c>
      <c r="E284" s="45">
        <v>0</v>
      </c>
      <c r="F284" s="45">
        <v>0</v>
      </c>
      <c r="G284" s="43">
        <f>F284+E284</f>
        <v>0</v>
      </c>
    </row>
    <row r="285" spans="1:7" s="3" customFormat="1" ht="56.25">
      <c r="A285" s="30" t="s">
        <v>385</v>
      </c>
      <c r="B285" s="10" t="s">
        <v>37</v>
      </c>
      <c r="C285" s="10" t="s">
        <v>386</v>
      </c>
      <c r="D285" s="10"/>
      <c r="E285" s="43">
        <f>E286</f>
        <v>6925.02</v>
      </c>
      <c r="F285" s="43">
        <f>F286</f>
        <v>-198</v>
      </c>
      <c r="G285" s="43">
        <f>E285+F285</f>
        <v>6727.02</v>
      </c>
    </row>
    <row r="286" spans="1:7" s="3" customFormat="1" ht="56.25">
      <c r="A286" s="31" t="s">
        <v>372</v>
      </c>
      <c r="B286" s="32" t="s">
        <v>37</v>
      </c>
      <c r="C286" s="32" t="s">
        <v>386</v>
      </c>
      <c r="D286" s="32" t="s">
        <v>371</v>
      </c>
      <c r="E286" s="45">
        <f>E287+E288+E289</f>
        <v>6925.02</v>
      </c>
      <c r="F286" s="45">
        <f>F287+F288+F289</f>
        <v>-198</v>
      </c>
      <c r="G286" s="45">
        <f>E286+F286</f>
        <v>6727.02</v>
      </c>
    </row>
    <row r="287" spans="1:7" s="86" customFormat="1" ht="18.75">
      <c r="A287" s="85" t="s">
        <v>228</v>
      </c>
      <c r="B287" s="92" t="s">
        <v>37</v>
      </c>
      <c r="C287" s="92" t="s">
        <v>386</v>
      </c>
      <c r="D287" s="92" t="s">
        <v>371</v>
      </c>
      <c r="E287" s="93">
        <v>0</v>
      </c>
      <c r="F287" s="93"/>
      <c r="G287" s="93">
        <f aca="true" t="shared" si="10" ref="G287:G293">E287+F287</f>
        <v>0</v>
      </c>
    </row>
    <row r="288" spans="1:7" s="86" customFormat="1" ht="18.75">
      <c r="A288" s="85" t="s">
        <v>229</v>
      </c>
      <c r="B288" s="92" t="s">
        <v>37</v>
      </c>
      <c r="C288" s="92" t="s">
        <v>386</v>
      </c>
      <c r="D288" s="92" t="s">
        <v>371</v>
      </c>
      <c r="E288" s="93">
        <v>1691.01</v>
      </c>
      <c r="F288" s="93"/>
      <c r="G288" s="93">
        <f t="shared" si="10"/>
        <v>1691.01</v>
      </c>
    </row>
    <row r="289" spans="1:7" s="3" customFormat="1" ht="18.75">
      <c r="A289" s="31" t="s">
        <v>387</v>
      </c>
      <c r="B289" s="92" t="s">
        <v>37</v>
      </c>
      <c r="C289" s="92" t="s">
        <v>386</v>
      </c>
      <c r="D289" s="92" t="s">
        <v>371</v>
      </c>
      <c r="E289" s="93">
        <v>5234.01</v>
      </c>
      <c r="F289" s="93">
        <v>-198</v>
      </c>
      <c r="G289" s="93">
        <f>E289+F289</f>
        <v>5036.01</v>
      </c>
    </row>
    <row r="290" spans="1:7" s="3" customFormat="1" ht="37.5">
      <c r="A290" s="31" t="s">
        <v>389</v>
      </c>
      <c r="B290" s="10" t="s">
        <v>37</v>
      </c>
      <c r="C290" s="10" t="s">
        <v>388</v>
      </c>
      <c r="D290" s="10"/>
      <c r="E290" s="43">
        <f>E291</f>
        <v>10525.14</v>
      </c>
      <c r="F290" s="43">
        <f>F291</f>
        <v>8021.38</v>
      </c>
      <c r="G290" s="43">
        <f>G291</f>
        <v>18546.52</v>
      </c>
    </row>
    <row r="291" spans="1:7" s="3" customFormat="1" ht="56.25">
      <c r="A291" s="31" t="s">
        <v>372</v>
      </c>
      <c r="B291" s="32" t="s">
        <v>37</v>
      </c>
      <c r="C291" s="32" t="s">
        <v>388</v>
      </c>
      <c r="D291" s="32" t="s">
        <v>371</v>
      </c>
      <c r="E291" s="45">
        <v>10525.14</v>
      </c>
      <c r="F291" s="45">
        <v>8021.38</v>
      </c>
      <c r="G291" s="45">
        <f t="shared" si="10"/>
        <v>18546.52</v>
      </c>
    </row>
    <row r="292" spans="1:7" s="3" customFormat="1" ht="94.5" customHeight="1">
      <c r="A292" s="88" t="s">
        <v>375</v>
      </c>
      <c r="B292" s="34" t="s">
        <v>37</v>
      </c>
      <c r="C292" s="34" t="s">
        <v>374</v>
      </c>
      <c r="D292" s="34"/>
      <c r="E292" s="43">
        <f>E293</f>
        <v>344.2</v>
      </c>
      <c r="F292" s="29">
        <f>F293</f>
        <v>0</v>
      </c>
      <c r="G292" s="43">
        <f t="shared" si="10"/>
        <v>344.2</v>
      </c>
    </row>
    <row r="293" spans="1:7" s="3" customFormat="1" ht="56.25">
      <c r="A293" s="31" t="s">
        <v>372</v>
      </c>
      <c r="B293" s="37" t="s">
        <v>37</v>
      </c>
      <c r="C293" s="37" t="s">
        <v>374</v>
      </c>
      <c r="D293" s="37" t="s">
        <v>371</v>
      </c>
      <c r="E293" s="45">
        <v>344.2</v>
      </c>
      <c r="F293" s="49"/>
      <c r="G293" s="45">
        <f t="shared" si="10"/>
        <v>344.2</v>
      </c>
    </row>
    <row r="294" spans="1:7" s="3" customFormat="1" ht="112.5">
      <c r="A294" s="31" t="s">
        <v>123</v>
      </c>
      <c r="B294" s="34" t="s">
        <v>37</v>
      </c>
      <c r="C294" s="34" t="s">
        <v>124</v>
      </c>
      <c r="D294" s="34" t="s">
        <v>54</v>
      </c>
      <c r="E294" s="43">
        <f>E295</f>
        <v>1026.1</v>
      </c>
      <c r="F294" s="29">
        <f>F295</f>
        <v>0</v>
      </c>
      <c r="G294" s="43">
        <f>G295</f>
        <v>1026.1</v>
      </c>
    </row>
    <row r="295" spans="1:7" s="3" customFormat="1" ht="37.5">
      <c r="A295" s="31" t="s">
        <v>97</v>
      </c>
      <c r="B295" s="37" t="s">
        <v>37</v>
      </c>
      <c r="C295" s="37" t="s">
        <v>124</v>
      </c>
      <c r="D295" s="37" t="s">
        <v>98</v>
      </c>
      <c r="E295" s="45">
        <v>1026.1</v>
      </c>
      <c r="F295" s="41">
        <f>F296</f>
        <v>0</v>
      </c>
      <c r="G295" s="45">
        <v>1026.1</v>
      </c>
    </row>
    <row r="296" spans="1:7" s="3" customFormat="1" ht="187.5">
      <c r="A296" s="51" t="s">
        <v>129</v>
      </c>
      <c r="B296" s="34" t="s">
        <v>37</v>
      </c>
      <c r="C296" s="34" t="s">
        <v>130</v>
      </c>
      <c r="D296" s="34" t="s">
        <v>54</v>
      </c>
      <c r="E296" s="43">
        <f>E297+E298</f>
        <v>987.1</v>
      </c>
      <c r="F296" s="29">
        <f>F297+F298</f>
        <v>0</v>
      </c>
      <c r="G296" s="43">
        <f aca="true" t="shared" si="11" ref="G296:G301">E296+F296</f>
        <v>987.1</v>
      </c>
    </row>
    <row r="297" spans="1:7" s="3" customFormat="1" ht="34.5" customHeight="1">
      <c r="A297" s="31" t="s">
        <v>97</v>
      </c>
      <c r="B297" s="37" t="s">
        <v>37</v>
      </c>
      <c r="C297" s="37" t="s">
        <v>130</v>
      </c>
      <c r="D297" s="37" t="s">
        <v>98</v>
      </c>
      <c r="E297" s="45">
        <v>0</v>
      </c>
      <c r="F297" s="49"/>
      <c r="G297" s="45">
        <f t="shared" si="11"/>
        <v>0</v>
      </c>
    </row>
    <row r="298" spans="1:7" s="3" customFormat="1" ht="55.5" customHeight="1">
      <c r="A298" s="31" t="s">
        <v>372</v>
      </c>
      <c r="B298" s="44" t="s">
        <v>37</v>
      </c>
      <c r="C298" s="44" t="s">
        <v>130</v>
      </c>
      <c r="D298" s="44" t="s">
        <v>371</v>
      </c>
      <c r="E298" s="45">
        <v>987.1</v>
      </c>
      <c r="F298" s="27"/>
      <c r="G298" s="45">
        <f t="shared" si="11"/>
        <v>987.1</v>
      </c>
    </row>
    <row r="299" spans="1:7" s="3" customFormat="1" ht="147" customHeight="1">
      <c r="A299" s="51" t="s">
        <v>131</v>
      </c>
      <c r="B299" s="34" t="s">
        <v>37</v>
      </c>
      <c r="C299" s="34" t="s">
        <v>132</v>
      </c>
      <c r="D299" s="34" t="s">
        <v>54</v>
      </c>
      <c r="E299" s="43">
        <f>E300+E301</f>
        <v>1501.5</v>
      </c>
      <c r="F299" s="29">
        <f>F300+F301</f>
        <v>0</v>
      </c>
      <c r="G299" s="43">
        <f t="shared" si="11"/>
        <v>1501.5</v>
      </c>
    </row>
    <row r="300" spans="1:7" s="3" customFormat="1" ht="36.75" customHeight="1">
      <c r="A300" s="31" t="s">
        <v>97</v>
      </c>
      <c r="B300" s="37" t="s">
        <v>37</v>
      </c>
      <c r="C300" s="37" t="s">
        <v>132</v>
      </c>
      <c r="D300" s="37" t="s">
        <v>98</v>
      </c>
      <c r="E300" s="45">
        <v>0</v>
      </c>
      <c r="F300" s="49"/>
      <c r="G300" s="45">
        <f t="shared" si="11"/>
        <v>0</v>
      </c>
    </row>
    <row r="301" spans="1:7" s="3" customFormat="1" ht="63" customHeight="1">
      <c r="A301" s="31" t="s">
        <v>372</v>
      </c>
      <c r="B301" s="37" t="s">
        <v>37</v>
      </c>
      <c r="C301" s="37" t="s">
        <v>132</v>
      </c>
      <c r="D301" s="37" t="s">
        <v>371</v>
      </c>
      <c r="E301" s="45">
        <v>1501.5</v>
      </c>
      <c r="F301" s="49"/>
      <c r="G301" s="45">
        <f t="shared" si="11"/>
        <v>1501.5</v>
      </c>
    </row>
    <row r="302" spans="1:7" s="3" customFormat="1" ht="63" customHeight="1">
      <c r="A302" s="31" t="s">
        <v>423</v>
      </c>
      <c r="B302" s="34" t="s">
        <v>37</v>
      </c>
      <c r="C302" s="34" t="s">
        <v>419</v>
      </c>
      <c r="D302" s="34"/>
      <c r="E302" s="43">
        <f>E303</f>
        <v>14860.56</v>
      </c>
      <c r="F302" s="29"/>
      <c r="G302" s="43">
        <f>G303</f>
        <v>14860.56</v>
      </c>
    </row>
    <row r="303" spans="1:7" s="3" customFormat="1" ht="57" customHeight="1">
      <c r="A303" s="31" t="s">
        <v>372</v>
      </c>
      <c r="B303" s="32" t="s">
        <v>37</v>
      </c>
      <c r="C303" s="32" t="s">
        <v>419</v>
      </c>
      <c r="D303" s="32" t="s">
        <v>371</v>
      </c>
      <c r="E303" s="45">
        <v>14860.56</v>
      </c>
      <c r="F303" s="45"/>
      <c r="G303" s="45">
        <f>E303+F303</f>
        <v>14860.56</v>
      </c>
    </row>
    <row r="304" spans="1:7" s="3" customFormat="1" ht="56.25" customHeight="1">
      <c r="A304" s="31" t="s">
        <v>424</v>
      </c>
      <c r="B304" s="10" t="s">
        <v>37</v>
      </c>
      <c r="C304" s="10" t="s">
        <v>420</v>
      </c>
      <c r="D304" s="10"/>
      <c r="E304" s="43">
        <f>E305</f>
        <v>3080</v>
      </c>
      <c r="F304" s="43"/>
      <c r="G304" s="43">
        <f>G305</f>
        <v>3080</v>
      </c>
    </row>
    <row r="305" spans="1:7" s="3" customFormat="1" ht="60.75" customHeight="1">
      <c r="A305" s="31" t="s">
        <v>372</v>
      </c>
      <c r="B305" s="32" t="s">
        <v>37</v>
      </c>
      <c r="C305" s="32" t="s">
        <v>420</v>
      </c>
      <c r="D305" s="32" t="s">
        <v>371</v>
      </c>
      <c r="E305" s="45">
        <v>3080</v>
      </c>
      <c r="F305" s="45"/>
      <c r="G305" s="45">
        <f aca="true" t="shared" si="12" ref="G305:G314">E305+F305</f>
        <v>3080</v>
      </c>
    </row>
    <row r="306" spans="1:8" s="3" customFormat="1" ht="93.75" customHeight="1">
      <c r="A306" s="31" t="s">
        <v>421</v>
      </c>
      <c r="B306" s="10" t="s">
        <v>37</v>
      </c>
      <c r="C306" s="10" t="s">
        <v>418</v>
      </c>
      <c r="D306" s="10"/>
      <c r="E306" s="43">
        <v>44337.89</v>
      </c>
      <c r="F306" s="102">
        <f>7605.45+24188.55</f>
        <v>31794</v>
      </c>
      <c r="G306" s="43">
        <f t="shared" si="12"/>
        <v>76131.89</v>
      </c>
      <c r="H306" s="3" t="s">
        <v>470</v>
      </c>
    </row>
    <row r="307" spans="1:7" s="3" customFormat="1" ht="57" customHeight="1">
      <c r="A307" s="31" t="s">
        <v>372</v>
      </c>
      <c r="B307" s="32" t="s">
        <v>37</v>
      </c>
      <c r="C307" s="32" t="s">
        <v>418</v>
      </c>
      <c r="D307" s="32" t="s">
        <v>371</v>
      </c>
      <c r="E307" s="45">
        <v>44337.89</v>
      </c>
      <c r="F307" s="94">
        <v>31794</v>
      </c>
      <c r="G307" s="45">
        <v>76131.89</v>
      </c>
    </row>
    <row r="308" spans="1:8" s="3" customFormat="1" ht="98.25" customHeight="1">
      <c r="A308" s="31" t="s">
        <v>422</v>
      </c>
      <c r="B308" s="10" t="s">
        <v>37</v>
      </c>
      <c r="C308" s="10" t="s">
        <v>417</v>
      </c>
      <c r="D308" s="10"/>
      <c r="E308" s="43">
        <v>71379.88</v>
      </c>
      <c r="F308" s="102">
        <f>69842.98-38219.38</f>
        <v>31623.6</v>
      </c>
      <c r="G308" s="43">
        <f t="shared" si="12"/>
        <v>103003.48000000001</v>
      </c>
      <c r="H308" s="3" t="s">
        <v>471</v>
      </c>
    </row>
    <row r="309" spans="1:7" s="3" customFormat="1" ht="56.25" customHeight="1">
      <c r="A309" s="31" t="s">
        <v>372</v>
      </c>
      <c r="B309" s="32" t="s">
        <v>37</v>
      </c>
      <c r="C309" s="32" t="s">
        <v>417</v>
      </c>
      <c r="D309" s="32" t="s">
        <v>371</v>
      </c>
      <c r="E309" s="45">
        <v>71379.88</v>
      </c>
      <c r="F309" s="94">
        <v>31623.6</v>
      </c>
      <c r="G309" s="45">
        <v>103003.48</v>
      </c>
    </row>
    <row r="310" spans="1:8" s="3" customFormat="1" ht="95.25" customHeight="1">
      <c r="A310" s="31" t="s">
        <v>425</v>
      </c>
      <c r="B310" s="10" t="s">
        <v>37</v>
      </c>
      <c r="C310" s="10" t="s">
        <v>417</v>
      </c>
      <c r="D310" s="10"/>
      <c r="E310" s="43">
        <v>41817.4</v>
      </c>
      <c r="F310" s="102">
        <f>F311</f>
        <v>-2399.64</v>
      </c>
      <c r="G310" s="43">
        <f>E310+F310</f>
        <v>39417.76</v>
      </c>
      <c r="H310" s="3" t="s">
        <v>480</v>
      </c>
    </row>
    <row r="311" spans="1:7" s="3" customFormat="1" ht="57" customHeight="1">
      <c r="A311" s="31" t="s">
        <v>372</v>
      </c>
      <c r="B311" s="32" t="s">
        <v>37</v>
      </c>
      <c r="C311" s="32" t="s">
        <v>417</v>
      </c>
      <c r="D311" s="32" t="s">
        <v>371</v>
      </c>
      <c r="E311" s="45">
        <v>41817.4</v>
      </c>
      <c r="F311" s="94">
        <f>-2597.64+198</f>
        <v>-2399.64</v>
      </c>
      <c r="G311" s="45">
        <f>E311+F311</f>
        <v>39417.76</v>
      </c>
    </row>
    <row r="312" spans="1:7" s="3" customFormat="1" ht="59.25" customHeight="1">
      <c r="A312" s="33" t="s">
        <v>237</v>
      </c>
      <c r="B312" s="34" t="s">
        <v>37</v>
      </c>
      <c r="C312" s="34" t="s">
        <v>238</v>
      </c>
      <c r="D312" s="34"/>
      <c r="E312" s="43">
        <f>E315+E313</f>
        <v>10065.86</v>
      </c>
      <c r="F312" s="29">
        <f>F315+F313</f>
        <v>0</v>
      </c>
      <c r="G312" s="43">
        <f t="shared" si="12"/>
        <v>10065.86</v>
      </c>
    </row>
    <row r="313" spans="1:7" s="3" customFormat="1" ht="76.5" customHeight="1">
      <c r="A313" s="31" t="s">
        <v>244</v>
      </c>
      <c r="B313" s="34" t="s">
        <v>37</v>
      </c>
      <c r="C313" s="34" t="s">
        <v>243</v>
      </c>
      <c r="D313" s="34"/>
      <c r="E313" s="43">
        <f>E314</f>
        <v>10000</v>
      </c>
      <c r="F313" s="29">
        <f>F314</f>
        <v>0</v>
      </c>
      <c r="G313" s="43">
        <f t="shared" si="12"/>
        <v>10000</v>
      </c>
    </row>
    <row r="314" spans="1:7" s="3" customFormat="1" ht="23.25" customHeight="1">
      <c r="A314" s="31" t="s">
        <v>55</v>
      </c>
      <c r="B314" s="44" t="s">
        <v>37</v>
      </c>
      <c r="C314" s="44" t="s">
        <v>243</v>
      </c>
      <c r="D314" s="44" t="s">
        <v>56</v>
      </c>
      <c r="E314" s="45">
        <v>10000</v>
      </c>
      <c r="F314" s="27"/>
      <c r="G314" s="45">
        <f t="shared" si="12"/>
        <v>10000</v>
      </c>
    </row>
    <row r="315" spans="1:7" s="3" customFormat="1" ht="34.5" customHeight="1">
      <c r="A315" s="31" t="s">
        <v>433</v>
      </c>
      <c r="B315" s="34" t="s">
        <v>37</v>
      </c>
      <c r="C315" s="34" t="s">
        <v>434</v>
      </c>
      <c r="D315" s="34"/>
      <c r="E315" s="43">
        <f>E316</f>
        <v>65.86</v>
      </c>
      <c r="F315" s="29">
        <f>F316</f>
        <v>0</v>
      </c>
      <c r="G315" s="43">
        <f aca="true" t="shared" si="13" ref="G315:G320">E315+F315</f>
        <v>65.86</v>
      </c>
    </row>
    <row r="316" spans="1:7" s="3" customFormat="1" ht="40.5" customHeight="1">
      <c r="A316" s="31" t="s">
        <v>57</v>
      </c>
      <c r="B316" s="37" t="s">
        <v>37</v>
      </c>
      <c r="C316" s="37" t="s">
        <v>434</v>
      </c>
      <c r="D316" s="37" t="s">
        <v>58</v>
      </c>
      <c r="E316" s="45">
        <v>65.86</v>
      </c>
      <c r="F316" s="49">
        <v>0</v>
      </c>
      <c r="G316" s="45">
        <f t="shared" si="13"/>
        <v>65.86</v>
      </c>
    </row>
    <row r="317" spans="1:7" s="3" customFormat="1" ht="77.25" customHeight="1">
      <c r="A317" s="23" t="s">
        <v>279</v>
      </c>
      <c r="B317" s="34" t="s">
        <v>37</v>
      </c>
      <c r="C317" s="34" t="s">
        <v>72</v>
      </c>
      <c r="D317" s="34"/>
      <c r="E317" s="43">
        <f>E318+E321</f>
        <v>3315</v>
      </c>
      <c r="F317" s="29">
        <f>F318+F321</f>
        <v>0</v>
      </c>
      <c r="G317" s="43">
        <f t="shared" si="13"/>
        <v>3315</v>
      </c>
    </row>
    <row r="318" spans="1:7" s="3" customFormat="1" ht="59.25" customHeight="1">
      <c r="A318" s="33" t="s">
        <v>84</v>
      </c>
      <c r="B318" s="34" t="s">
        <v>37</v>
      </c>
      <c r="C318" s="10" t="s">
        <v>82</v>
      </c>
      <c r="D318" s="37"/>
      <c r="E318" s="43">
        <f>E319</f>
        <v>17</v>
      </c>
      <c r="F318" s="29">
        <f>F319</f>
        <v>0</v>
      </c>
      <c r="G318" s="43">
        <f t="shared" si="13"/>
        <v>17</v>
      </c>
    </row>
    <row r="319" spans="1:7" s="3" customFormat="1" ht="40.5" customHeight="1">
      <c r="A319" s="31" t="s">
        <v>436</v>
      </c>
      <c r="B319" s="34" t="s">
        <v>37</v>
      </c>
      <c r="C319" s="10" t="s">
        <v>83</v>
      </c>
      <c r="D319" s="37"/>
      <c r="E319" s="43">
        <f>E320</f>
        <v>17</v>
      </c>
      <c r="F319" s="29">
        <f>F320</f>
        <v>0</v>
      </c>
      <c r="G319" s="43">
        <f t="shared" si="13"/>
        <v>17</v>
      </c>
    </row>
    <row r="320" spans="1:7" s="3" customFormat="1" ht="40.5" customHeight="1">
      <c r="A320" s="31" t="s">
        <v>57</v>
      </c>
      <c r="B320" s="44" t="s">
        <v>37</v>
      </c>
      <c r="C320" s="32" t="s">
        <v>83</v>
      </c>
      <c r="D320" s="37" t="s">
        <v>58</v>
      </c>
      <c r="E320" s="45">
        <v>17</v>
      </c>
      <c r="F320" s="49">
        <v>0</v>
      </c>
      <c r="G320" s="45">
        <f t="shared" si="13"/>
        <v>17</v>
      </c>
    </row>
    <row r="321" spans="1:7" s="3" customFormat="1" ht="36.75" customHeight="1">
      <c r="A321" s="42" t="s">
        <v>340</v>
      </c>
      <c r="B321" s="34" t="s">
        <v>37</v>
      </c>
      <c r="C321" s="10" t="s">
        <v>342</v>
      </c>
      <c r="D321" s="10"/>
      <c r="E321" s="43">
        <f>E322</f>
        <v>3298</v>
      </c>
      <c r="F321" s="43">
        <f>F322</f>
        <v>0</v>
      </c>
      <c r="G321" s="43">
        <f>G322</f>
        <v>3298</v>
      </c>
    </row>
    <row r="322" spans="1:7" s="3" customFormat="1" ht="41.25" customHeight="1">
      <c r="A322" s="31" t="s">
        <v>341</v>
      </c>
      <c r="B322" s="34" t="s">
        <v>37</v>
      </c>
      <c r="C322" s="10" t="s">
        <v>343</v>
      </c>
      <c r="D322" s="10"/>
      <c r="E322" s="43">
        <f>E323+E324+E325</f>
        <v>3298</v>
      </c>
      <c r="F322" s="43">
        <f>F323+F324+F325</f>
        <v>0</v>
      </c>
      <c r="G322" s="43">
        <f>G323+G324+G325</f>
        <v>3298</v>
      </c>
    </row>
    <row r="323" spans="1:7" s="3" customFormat="1" ht="107.25" customHeight="1">
      <c r="A323" s="31" t="s">
        <v>63</v>
      </c>
      <c r="B323" s="37" t="s">
        <v>37</v>
      </c>
      <c r="C323" s="32" t="s">
        <v>343</v>
      </c>
      <c r="D323" s="37" t="s">
        <v>62</v>
      </c>
      <c r="E323" s="45">
        <v>3019.54</v>
      </c>
      <c r="F323" s="49"/>
      <c r="G323" s="45">
        <f>E323+F323</f>
        <v>3019.54</v>
      </c>
    </row>
    <row r="324" spans="1:7" s="3" customFormat="1" ht="39" customHeight="1">
      <c r="A324" s="31" t="s">
        <v>57</v>
      </c>
      <c r="B324" s="37" t="s">
        <v>37</v>
      </c>
      <c r="C324" s="32" t="s">
        <v>343</v>
      </c>
      <c r="D324" s="37" t="s">
        <v>58</v>
      </c>
      <c r="E324" s="45">
        <v>275.66</v>
      </c>
      <c r="F324" s="49"/>
      <c r="G324" s="45">
        <f>E324+F324</f>
        <v>275.66</v>
      </c>
    </row>
    <row r="325" spans="1:7" s="3" customFormat="1" ht="26.25" customHeight="1">
      <c r="A325" s="31" t="s">
        <v>55</v>
      </c>
      <c r="B325" s="37" t="s">
        <v>37</v>
      </c>
      <c r="C325" s="32" t="s">
        <v>343</v>
      </c>
      <c r="D325" s="37" t="s">
        <v>56</v>
      </c>
      <c r="E325" s="45">
        <v>2.8</v>
      </c>
      <c r="F325" s="49"/>
      <c r="G325" s="45">
        <f>E325+F325</f>
        <v>2.8</v>
      </c>
    </row>
    <row r="326" spans="1:7" s="3" customFormat="1" ht="54.75" customHeight="1">
      <c r="A326" s="42" t="s">
        <v>368</v>
      </c>
      <c r="B326" s="34" t="s">
        <v>37</v>
      </c>
      <c r="C326" s="34" t="s">
        <v>257</v>
      </c>
      <c r="D326" s="37"/>
      <c r="E326" s="43">
        <f>E327</f>
        <v>2300</v>
      </c>
      <c r="F326" s="29">
        <f aca="true" t="shared" si="14" ref="F326:F332">F327</f>
        <v>0</v>
      </c>
      <c r="G326" s="43">
        <f>G327</f>
        <v>2300</v>
      </c>
    </row>
    <row r="327" spans="1:7" s="3" customFormat="1" ht="19.5">
      <c r="A327" s="33" t="s">
        <v>272</v>
      </c>
      <c r="B327" s="34" t="s">
        <v>37</v>
      </c>
      <c r="C327" s="34" t="s">
        <v>270</v>
      </c>
      <c r="D327" s="34"/>
      <c r="E327" s="43">
        <f>E328</f>
        <v>2300</v>
      </c>
      <c r="F327" s="29">
        <f t="shared" si="14"/>
        <v>0</v>
      </c>
      <c r="G327" s="43">
        <f>G328</f>
        <v>2300</v>
      </c>
    </row>
    <row r="328" spans="1:7" s="3" customFormat="1" ht="18.75">
      <c r="A328" s="31" t="s">
        <v>139</v>
      </c>
      <c r="B328" s="34" t="s">
        <v>37</v>
      </c>
      <c r="C328" s="34" t="s">
        <v>271</v>
      </c>
      <c r="D328" s="34"/>
      <c r="E328" s="43">
        <f>E329</f>
        <v>2300</v>
      </c>
      <c r="F328" s="29">
        <f t="shared" si="14"/>
        <v>0</v>
      </c>
      <c r="G328" s="43">
        <f>G329</f>
        <v>2300</v>
      </c>
    </row>
    <row r="329" spans="1:7" s="3" customFormat="1" ht="37.5">
      <c r="A329" s="31" t="s">
        <v>57</v>
      </c>
      <c r="B329" s="37" t="s">
        <v>37</v>
      </c>
      <c r="C329" s="37" t="s">
        <v>271</v>
      </c>
      <c r="D329" s="37" t="s">
        <v>58</v>
      </c>
      <c r="E329" s="45">
        <f>1000+1300</f>
        <v>2300</v>
      </c>
      <c r="F329" s="49">
        <f t="shared" si="14"/>
        <v>0</v>
      </c>
      <c r="G329" s="45">
        <f>1000+1300</f>
        <v>2300</v>
      </c>
    </row>
    <row r="330" spans="1:7" s="3" customFormat="1" ht="27" customHeight="1">
      <c r="A330" s="33" t="s">
        <v>52</v>
      </c>
      <c r="B330" s="38" t="s">
        <v>37</v>
      </c>
      <c r="C330" s="38" t="s">
        <v>53</v>
      </c>
      <c r="D330" s="38" t="s">
        <v>54</v>
      </c>
      <c r="E330" s="58">
        <f>E331</f>
        <v>8.9</v>
      </c>
      <c r="F330" s="40">
        <f t="shared" si="14"/>
        <v>0</v>
      </c>
      <c r="G330" s="58">
        <f>G331</f>
        <v>8.9</v>
      </c>
    </row>
    <row r="331" spans="1:7" s="3" customFormat="1" ht="18.75">
      <c r="A331" s="31" t="s">
        <v>65</v>
      </c>
      <c r="B331" s="38" t="s">
        <v>37</v>
      </c>
      <c r="C331" s="38" t="s">
        <v>66</v>
      </c>
      <c r="D331" s="38"/>
      <c r="E331" s="58">
        <f>E332</f>
        <v>8.9</v>
      </c>
      <c r="F331" s="40">
        <f t="shared" si="14"/>
        <v>0</v>
      </c>
      <c r="G331" s="58">
        <f>G332</f>
        <v>8.9</v>
      </c>
    </row>
    <row r="332" spans="1:7" s="3" customFormat="1" ht="142.5" customHeight="1">
      <c r="A332" s="51" t="s">
        <v>127</v>
      </c>
      <c r="B332" s="34" t="s">
        <v>37</v>
      </c>
      <c r="C332" s="34" t="s">
        <v>320</v>
      </c>
      <c r="D332" s="34" t="s">
        <v>54</v>
      </c>
      <c r="E332" s="43">
        <f>E333</f>
        <v>8.9</v>
      </c>
      <c r="F332" s="29">
        <f t="shared" si="14"/>
        <v>0</v>
      </c>
      <c r="G332" s="43">
        <f>G333</f>
        <v>8.9</v>
      </c>
    </row>
    <row r="333" spans="1:7" s="3" customFormat="1" ht="37.5">
      <c r="A333" s="31" t="s">
        <v>57</v>
      </c>
      <c r="B333" s="37" t="s">
        <v>37</v>
      </c>
      <c r="C333" s="37" t="s">
        <v>320</v>
      </c>
      <c r="D333" s="37" t="s">
        <v>58</v>
      </c>
      <c r="E333" s="45">
        <v>8.9</v>
      </c>
      <c r="F333" s="49"/>
      <c r="G333" s="45">
        <v>8.9</v>
      </c>
    </row>
    <row r="334" spans="1:7" s="3" customFormat="1" ht="60.75" customHeight="1">
      <c r="A334" s="23" t="s">
        <v>30</v>
      </c>
      <c r="B334" s="24" t="s">
        <v>34</v>
      </c>
      <c r="C334" s="64"/>
      <c r="D334" s="65"/>
      <c r="E334" s="66">
        <f>E336+E446+E450</f>
        <v>381149.13999999996</v>
      </c>
      <c r="F334" s="66">
        <f>F336+F446+F450</f>
        <v>2413</v>
      </c>
      <c r="G334" s="66">
        <f>E334+F334</f>
        <v>383562.13999999996</v>
      </c>
    </row>
    <row r="335" spans="1:7" s="3" customFormat="1" ht="56.25" hidden="1">
      <c r="A335" s="30" t="s">
        <v>47</v>
      </c>
      <c r="B335" s="32" t="s">
        <v>34</v>
      </c>
      <c r="C335" s="32" t="s">
        <v>18</v>
      </c>
      <c r="D335" s="57" t="s">
        <v>2</v>
      </c>
      <c r="E335" s="67"/>
      <c r="F335" s="45"/>
      <c r="G335" s="67"/>
    </row>
    <row r="336" spans="1:7" s="3" customFormat="1" ht="37.5">
      <c r="A336" s="23" t="s">
        <v>286</v>
      </c>
      <c r="B336" s="10" t="s">
        <v>34</v>
      </c>
      <c r="C336" s="10" t="s">
        <v>88</v>
      </c>
      <c r="D336" s="26"/>
      <c r="E336" s="43">
        <f>E337+E360+E387+E398+E423+E432+E438</f>
        <v>381092.33999999997</v>
      </c>
      <c r="F336" s="43">
        <f>F337+F360+F398+F423+F432+F438</f>
        <v>2413</v>
      </c>
      <c r="G336" s="43">
        <f>E336+F336</f>
        <v>383505.33999999997</v>
      </c>
    </row>
    <row r="337" spans="1:7" s="3" customFormat="1" ht="58.5">
      <c r="A337" s="28" t="s">
        <v>180</v>
      </c>
      <c r="B337" s="10" t="s">
        <v>34</v>
      </c>
      <c r="C337" s="10" t="s">
        <v>181</v>
      </c>
      <c r="D337" s="26"/>
      <c r="E337" s="43">
        <f>E338+E340+E342+E344+E346+E348+E356+E358+E354+E350+E352</f>
        <v>138403.5</v>
      </c>
      <c r="F337" s="43">
        <f>F338+F340+F342+F344+F346+F348+F356+F358+F354+F350+F352</f>
        <v>-28.299999999999997</v>
      </c>
      <c r="G337" s="43">
        <f>E337+F337</f>
        <v>138375.2</v>
      </c>
    </row>
    <row r="338" spans="1:7" s="3" customFormat="1" ht="56.25">
      <c r="A338" s="30" t="s">
        <v>182</v>
      </c>
      <c r="B338" s="10" t="s">
        <v>34</v>
      </c>
      <c r="C338" s="10" t="s">
        <v>183</v>
      </c>
      <c r="D338" s="26"/>
      <c r="E338" s="43">
        <f>E339</f>
        <v>40910.2</v>
      </c>
      <c r="F338" s="43">
        <f>F339</f>
        <v>20</v>
      </c>
      <c r="G338" s="43">
        <f>G339</f>
        <v>40930.2</v>
      </c>
    </row>
    <row r="339" spans="1:7" s="3" customFormat="1" ht="56.25">
      <c r="A339" s="31" t="s">
        <v>138</v>
      </c>
      <c r="B339" s="32" t="s">
        <v>34</v>
      </c>
      <c r="C339" s="32" t="s">
        <v>183</v>
      </c>
      <c r="D339" s="32" t="s">
        <v>137</v>
      </c>
      <c r="E339" s="45">
        <v>40910.2</v>
      </c>
      <c r="F339" s="45">
        <v>20</v>
      </c>
      <c r="G339" s="45">
        <f>E339+F339</f>
        <v>40930.2</v>
      </c>
    </row>
    <row r="340" spans="1:7" s="3" customFormat="1" ht="37.5">
      <c r="A340" s="30" t="s">
        <v>461</v>
      </c>
      <c r="B340" s="10" t="s">
        <v>34</v>
      </c>
      <c r="C340" s="10" t="s">
        <v>184</v>
      </c>
      <c r="D340" s="26"/>
      <c r="E340" s="43">
        <f>E341</f>
        <v>1000</v>
      </c>
      <c r="F340" s="43">
        <f>F341</f>
        <v>-1000</v>
      </c>
      <c r="G340" s="43">
        <f>G341</f>
        <v>0</v>
      </c>
    </row>
    <row r="341" spans="1:7" s="3" customFormat="1" ht="56.25">
      <c r="A341" s="31" t="s">
        <v>138</v>
      </c>
      <c r="B341" s="32" t="s">
        <v>34</v>
      </c>
      <c r="C341" s="32" t="s">
        <v>184</v>
      </c>
      <c r="D341" s="32" t="s">
        <v>137</v>
      </c>
      <c r="E341" s="45">
        <v>1000</v>
      </c>
      <c r="F341" s="94">
        <v>-1000</v>
      </c>
      <c r="G341" s="45">
        <f>E341+F341</f>
        <v>0</v>
      </c>
    </row>
    <row r="342" spans="1:7" s="3" customFormat="1" ht="37.5">
      <c r="A342" s="31" t="s">
        <v>460</v>
      </c>
      <c r="B342" s="10" t="s">
        <v>34</v>
      </c>
      <c r="C342" s="10" t="s">
        <v>189</v>
      </c>
      <c r="D342" s="10"/>
      <c r="E342" s="43">
        <f>E343</f>
        <v>735</v>
      </c>
      <c r="F342" s="43">
        <f>F343</f>
        <v>-10</v>
      </c>
      <c r="G342" s="43">
        <f>G343</f>
        <v>725</v>
      </c>
    </row>
    <row r="343" spans="1:7" s="3" customFormat="1" ht="56.25">
      <c r="A343" s="31" t="s">
        <v>138</v>
      </c>
      <c r="B343" s="32" t="s">
        <v>34</v>
      </c>
      <c r="C343" s="32" t="s">
        <v>189</v>
      </c>
      <c r="D343" s="50">
        <v>600</v>
      </c>
      <c r="E343" s="45">
        <v>735</v>
      </c>
      <c r="F343" s="94">
        <v>-10</v>
      </c>
      <c r="G343" s="45">
        <f>E343+F343</f>
        <v>725</v>
      </c>
    </row>
    <row r="344" spans="1:7" s="3" customFormat="1" ht="37.5">
      <c r="A344" s="31" t="s">
        <v>190</v>
      </c>
      <c r="B344" s="38" t="s">
        <v>34</v>
      </c>
      <c r="C344" s="10" t="s">
        <v>191</v>
      </c>
      <c r="D344" s="10"/>
      <c r="E344" s="43">
        <f>E345</f>
        <v>1000</v>
      </c>
      <c r="F344" s="43">
        <f>F345</f>
        <v>0</v>
      </c>
      <c r="G344" s="43">
        <f>G345</f>
        <v>1000</v>
      </c>
    </row>
    <row r="345" spans="1:7" s="3" customFormat="1" ht="56.25">
      <c r="A345" s="31" t="s">
        <v>138</v>
      </c>
      <c r="B345" s="32" t="s">
        <v>34</v>
      </c>
      <c r="C345" s="32" t="s">
        <v>191</v>
      </c>
      <c r="D345" s="50">
        <v>600</v>
      </c>
      <c r="E345" s="45">
        <v>1000</v>
      </c>
      <c r="F345" s="45">
        <f>F346</f>
        <v>0</v>
      </c>
      <c r="G345" s="45">
        <v>1000</v>
      </c>
    </row>
    <row r="346" spans="1:7" s="3" customFormat="1" ht="37.5">
      <c r="A346" s="31" t="s">
        <v>192</v>
      </c>
      <c r="B346" s="10" t="s">
        <v>34</v>
      </c>
      <c r="C346" s="10" t="s">
        <v>313</v>
      </c>
      <c r="D346" s="10"/>
      <c r="E346" s="43">
        <f>E347</f>
        <v>15</v>
      </c>
      <c r="F346" s="43">
        <f>F347</f>
        <v>0</v>
      </c>
      <c r="G346" s="43">
        <f>G347</f>
        <v>15</v>
      </c>
    </row>
    <row r="347" spans="1:7" s="3" customFormat="1" ht="37.5">
      <c r="A347" s="31" t="s">
        <v>57</v>
      </c>
      <c r="B347" s="32" t="s">
        <v>34</v>
      </c>
      <c r="C347" s="32" t="s">
        <v>313</v>
      </c>
      <c r="D347" s="50">
        <v>200</v>
      </c>
      <c r="E347" s="45">
        <v>15</v>
      </c>
      <c r="F347" s="45">
        <f>F348</f>
        <v>0</v>
      </c>
      <c r="G347" s="45">
        <v>15</v>
      </c>
    </row>
    <row r="348" spans="1:7" s="3" customFormat="1" ht="56.25">
      <c r="A348" s="31" t="s">
        <v>463</v>
      </c>
      <c r="B348" s="10" t="s">
        <v>34</v>
      </c>
      <c r="C348" s="10" t="s">
        <v>314</v>
      </c>
      <c r="D348" s="10"/>
      <c r="E348" s="43">
        <f>E349</f>
        <v>386</v>
      </c>
      <c r="F348" s="43">
        <f>F349</f>
        <v>0</v>
      </c>
      <c r="G348" s="43">
        <f>G349</f>
        <v>386</v>
      </c>
    </row>
    <row r="349" spans="1:7" s="3" customFormat="1" ht="37.5">
      <c r="A349" s="31" t="s">
        <v>57</v>
      </c>
      <c r="B349" s="32" t="s">
        <v>34</v>
      </c>
      <c r="C349" s="32" t="s">
        <v>314</v>
      </c>
      <c r="D349" s="32" t="s">
        <v>58</v>
      </c>
      <c r="E349" s="45">
        <v>386</v>
      </c>
      <c r="F349" s="45"/>
      <c r="G349" s="45">
        <v>386</v>
      </c>
    </row>
    <row r="350" spans="1:7" s="3" customFormat="1" ht="41.25" customHeight="1">
      <c r="A350" s="31" t="s">
        <v>485</v>
      </c>
      <c r="B350" s="32" t="s">
        <v>34</v>
      </c>
      <c r="C350" s="10" t="s">
        <v>486</v>
      </c>
      <c r="D350" s="10"/>
      <c r="E350" s="43">
        <f>E351</f>
        <v>0</v>
      </c>
      <c r="F350" s="43">
        <f>F351</f>
        <v>600</v>
      </c>
      <c r="G350" s="43">
        <f>G351</f>
        <v>600</v>
      </c>
    </row>
    <row r="351" spans="1:7" s="3" customFormat="1" ht="56.25">
      <c r="A351" s="31" t="s">
        <v>138</v>
      </c>
      <c r="B351" s="32" t="s">
        <v>34</v>
      </c>
      <c r="C351" s="32" t="s">
        <v>486</v>
      </c>
      <c r="D351" s="32" t="s">
        <v>137</v>
      </c>
      <c r="E351" s="45"/>
      <c r="F351" s="94">
        <v>600</v>
      </c>
      <c r="G351" s="103">
        <f>E351+F351</f>
        <v>600</v>
      </c>
    </row>
    <row r="352" spans="1:7" s="3" customFormat="1" ht="100.5" customHeight="1">
      <c r="A352" s="31" t="s">
        <v>484</v>
      </c>
      <c r="B352" s="10" t="s">
        <v>34</v>
      </c>
      <c r="C352" s="10" t="s">
        <v>483</v>
      </c>
      <c r="D352" s="10"/>
      <c r="E352" s="43">
        <f>E353</f>
        <v>0</v>
      </c>
      <c r="F352" s="43">
        <f>F353</f>
        <v>103.2</v>
      </c>
      <c r="G352" s="43">
        <f>E352+F352</f>
        <v>103.2</v>
      </c>
    </row>
    <row r="353" spans="1:7" s="3" customFormat="1" ht="56.25">
      <c r="A353" s="31" t="s">
        <v>138</v>
      </c>
      <c r="B353" s="32" t="s">
        <v>34</v>
      </c>
      <c r="C353" s="32" t="s">
        <v>483</v>
      </c>
      <c r="D353" s="32" t="s">
        <v>137</v>
      </c>
      <c r="E353" s="45"/>
      <c r="F353" s="45">
        <v>103.2</v>
      </c>
      <c r="G353" s="45">
        <f>E353+F353</f>
        <v>103.2</v>
      </c>
    </row>
    <row r="354" spans="1:7" s="3" customFormat="1" ht="56.25">
      <c r="A354" s="31" t="s">
        <v>477</v>
      </c>
      <c r="B354" s="10" t="s">
        <v>34</v>
      </c>
      <c r="C354" s="10" t="s">
        <v>479</v>
      </c>
      <c r="D354" s="10"/>
      <c r="E354" s="43">
        <f>E355</f>
        <v>0</v>
      </c>
      <c r="F354" s="43">
        <f>F355</f>
        <v>258.5</v>
      </c>
      <c r="G354" s="43">
        <f>E354+F354</f>
        <v>258.5</v>
      </c>
    </row>
    <row r="355" spans="1:7" s="3" customFormat="1" ht="56.25">
      <c r="A355" s="31" t="s">
        <v>138</v>
      </c>
      <c r="B355" s="32" t="s">
        <v>34</v>
      </c>
      <c r="C355" s="32" t="s">
        <v>479</v>
      </c>
      <c r="D355" s="32" t="s">
        <v>137</v>
      </c>
      <c r="E355" s="45"/>
      <c r="F355" s="45">
        <v>258.5</v>
      </c>
      <c r="G355" s="45">
        <f>E355+F355</f>
        <v>258.5</v>
      </c>
    </row>
    <row r="356" spans="1:7" s="3" customFormat="1" ht="54" customHeight="1">
      <c r="A356" s="31" t="s">
        <v>185</v>
      </c>
      <c r="B356" s="38" t="s">
        <v>34</v>
      </c>
      <c r="C356" s="38" t="s">
        <v>186</v>
      </c>
      <c r="D356" s="10"/>
      <c r="E356" s="43">
        <f>E357</f>
        <v>92272.8</v>
      </c>
      <c r="F356" s="43">
        <f>F357</f>
        <v>0</v>
      </c>
      <c r="G356" s="43">
        <f>G357</f>
        <v>92272.8</v>
      </c>
    </row>
    <row r="357" spans="1:7" s="3" customFormat="1" ht="56.25">
      <c r="A357" s="31" t="s">
        <v>138</v>
      </c>
      <c r="B357" s="32" t="s">
        <v>34</v>
      </c>
      <c r="C357" s="32" t="s">
        <v>186</v>
      </c>
      <c r="D357" s="32" t="s">
        <v>137</v>
      </c>
      <c r="E357" s="45">
        <v>92272.8</v>
      </c>
      <c r="F357" s="45"/>
      <c r="G357" s="45">
        <f>E357+F357</f>
        <v>92272.8</v>
      </c>
    </row>
    <row r="358" spans="1:7" s="3" customFormat="1" ht="131.25">
      <c r="A358" s="31" t="s">
        <v>187</v>
      </c>
      <c r="B358" s="34" t="s">
        <v>34</v>
      </c>
      <c r="C358" s="34" t="s">
        <v>188</v>
      </c>
      <c r="D358" s="68"/>
      <c r="E358" s="69">
        <f>E359</f>
        <v>2084.5</v>
      </c>
      <c r="F358" s="43">
        <f>F359</f>
        <v>0</v>
      </c>
      <c r="G358" s="69">
        <f>G359</f>
        <v>2084.5</v>
      </c>
    </row>
    <row r="359" spans="1:7" s="3" customFormat="1" ht="56.25">
      <c r="A359" s="31" t="s">
        <v>138</v>
      </c>
      <c r="B359" s="37" t="s">
        <v>34</v>
      </c>
      <c r="C359" s="37" t="s">
        <v>188</v>
      </c>
      <c r="D359" s="50">
        <v>600</v>
      </c>
      <c r="E359" s="50">
        <v>2084.5</v>
      </c>
      <c r="F359" s="45"/>
      <c r="G359" s="50">
        <v>2084.5</v>
      </c>
    </row>
    <row r="360" spans="1:7" s="3" customFormat="1" ht="39">
      <c r="A360" s="33" t="s">
        <v>193</v>
      </c>
      <c r="B360" s="10" t="s">
        <v>34</v>
      </c>
      <c r="C360" s="10" t="s">
        <v>89</v>
      </c>
      <c r="D360" s="10"/>
      <c r="E360" s="43">
        <f>E361+E363+E365+E367+E369+E371+E377+E379+E383+E385+E396+E374</f>
        <v>201408</v>
      </c>
      <c r="F360" s="43">
        <f>F361+F363+F365+F367+F369+F371+F374+F377+F379+F383+F381</f>
        <v>3054.1000000000004</v>
      </c>
      <c r="G360" s="43">
        <f>G361+G363+G365+G367+G369+G371+G377+G379+G383+G385+G396+G374+G381</f>
        <v>204462.1</v>
      </c>
    </row>
    <row r="361" spans="1:7" s="3" customFormat="1" ht="56.25">
      <c r="A361" s="31" t="s">
        <v>464</v>
      </c>
      <c r="B361" s="10" t="s">
        <v>34</v>
      </c>
      <c r="C361" s="10" t="s">
        <v>122</v>
      </c>
      <c r="D361" s="10"/>
      <c r="E361" s="43">
        <f>E362</f>
        <v>41300.4</v>
      </c>
      <c r="F361" s="43">
        <f>F362</f>
        <v>0</v>
      </c>
      <c r="G361" s="43">
        <f>G362</f>
        <v>41300.4</v>
      </c>
    </row>
    <row r="362" spans="1:7" s="3" customFormat="1" ht="56.25">
      <c r="A362" s="31" t="s">
        <v>138</v>
      </c>
      <c r="B362" s="32" t="s">
        <v>34</v>
      </c>
      <c r="C362" s="32" t="s">
        <v>122</v>
      </c>
      <c r="D362" s="32" t="s">
        <v>137</v>
      </c>
      <c r="E362" s="45">
        <v>41300.4</v>
      </c>
      <c r="F362" s="45">
        <v>0</v>
      </c>
      <c r="G362" s="45">
        <f>E362+F362</f>
        <v>41300.4</v>
      </c>
    </row>
    <row r="363" spans="1:7" s="3" customFormat="1" ht="18.75">
      <c r="A363" s="31" t="s">
        <v>196</v>
      </c>
      <c r="B363" s="10" t="s">
        <v>34</v>
      </c>
      <c r="C363" s="10" t="s">
        <v>197</v>
      </c>
      <c r="D363" s="10"/>
      <c r="E363" s="43">
        <f>E364</f>
        <v>1799.8</v>
      </c>
      <c r="F363" s="43">
        <f>F364</f>
        <v>0</v>
      </c>
      <c r="G363" s="43">
        <f>G364</f>
        <v>1799.8</v>
      </c>
    </row>
    <row r="364" spans="1:7" s="3" customFormat="1" ht="56.25">
      <c r="A364" s="31" t="s">
        <v>138</v>
      </c>
      <c r="B364" s="32" t="s">
        <v>34</v>
      </c>
      <c r="C364" s="32" t="s">
        <v>197</v>
      </c>
      <c r="D364" s="32" t="s">
        <v>137</v>
      </c>
      <c r="E364" s="45">
        <v>1799.8</v>
      </c>
      <c r="F364" s="45"/>
      <c r="G364" s="45">
        <v>1799.8</v>
      </c>
    </row>
    <row r="365" spans="1:7" s="3" customFormat="1" ht="37.5">
      <c r="A365" s="31" t="s">
        <v>465</v>
      </c>
      <c r="B365" s="10" t="s">
        <v>34</v>
      </c>
      <c r="C365" s="10" t="s">
        <v>198</v>
      </c>
      <c r="D365" s="10"/>
      <c r="E365" s="43">
        <f>E366</f>
        <v>2619.7</v>
      </c>
      <c r="F365" s="43">
        <f>F366</f>
        <v>2980.3</v>
      </c>
      <c r="G365" s="43">
        <f>G366</f>
        <v>5600</v>
      </c>
    </row>
    <row r="366" spans="1:7" s="3" customFormat="1" ht="56.25">
      <c r="A366" s="31" t="s">
        <v>138</v>
      </c>
      <c r="B366" s="32" t="s">
        <v>34</v>
      </c>
      <c r="C366" s="32" t="s">
        <v>198</v>
      </c>
      <c r="D366" s="32" t="s">
        <v>137</v>
      </c>
      <c r="E366" s="45">
        <v>2619.7</v>
      </c>
      <c r="F366" s="94">
        <f>1780.3+1200</f>
        <v>2980.3</v>
      </c>
      <c r="G366" s="45">
        <f>E366+F366</f>
        <v>5600</v>
      </c>
    </row>
    <row r="367" spans="1:7" s="3" customFormat="1" ht="37.5">
      <c r="A367" s="31" t="s">
        <v>462</v>
      </c>
      <c r="B367" s="10" t="s">
        <v>34</v>
      </c>
      <c r="C367" s="10" t="s">
        <v>199</v>
      </c>
      <c r="D367" s="10"/>
      <c r="E367" s="43">
        <f>E368</f>
        <v>3950</v>
      </c>
      <c r="F367" s="43">
        <f>F368</f>
        <v>-330</v>
      </c>
      <c r="G367" s="43">
        <f>G368</f>
        <v>3620</v>
      </c>
    </row>
    <row r="368" spans="1:7" s="3" customFormat="1" ht="56.25">
      <c r="A368" s="31" t="s">
        <v>138</v>
      </c>
      <c r="B368" s="32" t="s">
        <v>34</v>
      </c>
      <c r="C368" s="32" t="s">
        <v>199</v>
      </c>
      <c r="D368" s="32" t="s">
        <v>137</v>
      </c>
      <c r="E368" s="45">
        <v>3950</v>
      </c>
      <c r="F368" s="94">
        <v>-330</v>
      </c>
      <c r="G368" s="45">
        <f>E368+F368</f>
        <v>3620</v>
      </c>
    </row>
    <row r="369" spans="1:7" s="3" customFormat="1" ht="37.5">
      <c r="A369" s="31" t="s">
        <v>459</v>
      </c>
      <c r="B369" s="10" t="s">
        <v>34</v>
      </c>
      <c r="C369" s="10" t="s">
        <v>200</v>
      </c>
      <c r="D369" s="10"/>
      <c r="E369" s="43">
        <f>E370</f>
        <v>1125</v>
      </c>
      <c r="F369" s="43">
        <f>F370</f>
        <v>35</v>
      </c>
      <c r="G369" s="43">
        <f>G370</f>
        <v>1160</v>
      </c>
    </row>
    <row r="370" spans="1:7" s="3" customFormat="1" ht="56.25">
      <c r="A370" s="31" t="s">
        <v>138</v>
      </c>
      <c r="B370" s="32" t="s">
        <v>34</v>
      </c>
      <c r="C370" s="32" t="s">
        <v>200</v>
      </c>
      <c r="D370" s="32" t="s">
        <v>137</v>
      </c>
      <c r="E370" s="45">
        <v>1125</v>
      </c>
      <c r="F370" s="94">
        <v>35</v>
      </c>
      <c r="G370" s="45">
        <f>E370+F370</f>
        <v>1160</v>
      </c>
    </row>
    <row r="371" spans="1:7" s="3" customFormat="1" ht="75">
      <c r="A371" s="31" t="s">
        <v>488</v>
      </c>
      <c r="B371" s="10" t="s">
        <v>34</v>
      </c>
      <c r="C371" s="10" t="s">
        <v>201</v>
      </c>
      <c r="D371" s="10"/>
      <c r="E371" s="43">
        <f>E372</f>
        <v>1286.5</v>
      </c>
      <c r="F371" s="43">
        <f>F372</f>
        <v>330</v>
      </c>
      <c r="G371" s="43">
        <f>G372</f>
        <v>1616.5</v>
      </c>
    </row>
    <row r="372" spans="1:7" s="3" customFormat="1" ht="56.25">
      <c r="A372" s="31" t="s">
        <v>372</v>
      </c>
      <c r="B372" s="32" t="s">
        <v>34</v>
      </c>
      <c r="C372" s="32" t="s">
        <v>201</v>
      </c>
      <c r="D372" s="32" t="s">
        <v>371</v>
      </c>
      <c r="E372" s="45">
        <v>1286.5</v>
      </c>
      <c r="F372" s="94">
        <v>330</v>
      </c>
      <c r="G372" s="45">
        <f>E372+F372</f>
        <v>1616.5</v>
      </c>
    </row>
    <row r="373" spans="1:7" s="3" customFormat="1" ht="56.25">
      <c r="A373" s="31" t="s">
        <v>138</v>
      </c>
      <c r="B373" s="32" t="s">
        <v>34</v>
      </c>
      <c r="C373" s="32" t="s">
        <v>201</v>
      </c>
      <c r="D373" s="32" t="s">
        <v>137</v>
      </c>
      <c r="E373" s="45">
        <v>0</v>
      </c>
      <c r="F373" s="45">
        <v>0</v>
      </c>
      <c r="G373" s="45">
        <f>E373+F373</f>
        <v>0</v>
      </c>
    </row>
    <row r="374" spans="1:7" s="3" customFormat="1" ht="37.5">
      <c r="A374" s="31" t="s">
        <v>202</v>
      </c>
      <c r="B374" s="10" t="s">
        <v>34</v>
      </c>
      <c r="C374" s="10" t="s">
        <v>203</v>
      </c>
      <c r="D374" s="10"/>
      <c r="E374" s="43">
        <f>E375+E376</f>
        <v>123.6</v>
      </c>
      <c r="F374" s="43">
        <f>F375+F376</f>
        <v>-104.7</v>
      </c>
      <c r="G374" s="43">
        <f>E374+F374</f>
        <v>18.89999999999999</v>
      </c>
    </row>
    <row r="375" spans="1:7" s="3" customFormat="1" ht="37.5">
      <c r="A375" s="31" t="s">
        <v>57</v>
      </c>
      <c r="B375" s="32" t="s">
        <v>34</v>
      </c>
      <c r="C375" s="32" t="s">
        <v>203</v>
      </c>
      <c r="D375" s="32" t="s">
        <v>58</v>
      </c>
      <c r="E375" s="45">
        <v>123.6</v>
      </c>
      <c r="F375" s="94">
        <v>-104.7</v>
      </c>
      <c r="G375" s="45">
        <f>E375+F375</f>
        <v>18.89999999999999</v>
      </c>
    </row>
    <row r="376" spans="1:7" s="3" customFormat="1" ht="56.25">
      <c r="A376" s="31" t="s">
        <v>138</v>
      </c>
      <c r="B376" s="32" t="s">
        <v>34</v>
      </c>
      <c r="C376" s="32" t="s">
        <v>203</v>
      </c>
      <c r="D376" s="32" t="s">
        <v>137</v>
      </c>
      <c r="E376" s="45">
        <v>0</v>
      </c>
      <c r="F376" s="45">
        <v>0</v>
      </c>
      <c r="G376" s="45">
        <f>E376+F376</f>
        <v>0</v>
      </c>
    </row>
    <row r="377" spans="1:7" s="3" customFormat="1" ht="37.5">
      <c r="A377" s="31" t="s">
        <v>466</v>
      </c>
      <c r="B377" s="10" t="s">
        <v>34</v>
      </c>
      <c r="C377" s="10" t="s">
        <v>315</v>
      </c>
      <c r="D377" s="10"/>
      <c r="E377" s="43">
        <f>E378</f>
        <v>494.9</v>
      </c>
      <c r="F377" s="43">
        <f>F378</f>
        <v>0</v>
      </c>
      <c r="G377" s="43">
        <f>G378</f>
        <v>494.9</v>
      </c>
    </row>
    <row r="378" spans="1:7" s="3" customFormat="1" ht="37.5">
      <c r="A378" s="31" t="s">
        <v>57</v>
      </c>
      <c r="B378" s="32" t="s">
        <v>34</v>
      </c>
      <c r="C378" s="32" t="s">
        <v>315</v>
      </c>
      <c r="D378" s="32" t="s">
        <v>58</v>
      </c>
      <c r="E378" s="45">
        <v>494.9</v>
      </c>
      <c r="F378" s="45">
        <f>F379</f>
        <v>0</v>
      </c>
      <c r="G378" s="45">
        <v>494.9</v>
      </c>
    </row>
    <row r="379" spans="1:7" s="3" customFormat="1" ht="37.5">
      <c r="A379" s="31" t="s">
        <v>204</v>
      </c>
      <c r="B379" s="10" t="s">
        <v>34</v>
      </c>
      <c r="C379" s="10" t="s">
        <v>316</v>
      </c>
      <c r="D379" s="10"/>
      <c r="E379" s="43">
        <f>E380</f>
        <v>135</v>
      </c>
      <c r="F379" s="43">
        <f>F380</f>
        <v>0</v>
      </c>
      <c r="G379" s="43">
        <f>G380</f>
        <v>135</v>
      </c>
    </row>
    <row r="380" spans="1:7" s="3" customFormat="1" ht="37.5">
      <c r="A380" s="31" t="s">
        <v>57</v>
      </c>
      <c r="B380" s="32" t="s">
        <v>205</v>
      </c>
      <c r="C380" s="32" t="s">
        <v>316</v>
      </c>
      <c r="D380" s="32" t="s">
        <v>58</v>
      </c>
      <c r="E380" s="45">
        <v>135</v>
      </c>
      <c r="F380" s="45"/>
      <c r="G380" s="45">
        <v>135</v>
      </c>
    </row>
    <row r="381" spans="1:7" s="3" customFormat="1" ht="56.25">
      <c r="A381" s="31" t="s">
        <v>477</v>
      </c>
      <c r="B381" s="10" t="s">
        <v>34</v>
      </c>
      <c r="C381" s="10" t="s">
        <v>478</v>
      </c>
      <c r="D381" s="10"/>
      <c r="E381" s="43">
        <f>E382</f>
        <v>0</v>
      </c>
      <c r="F381" s="43">
        <f>F382</f>
        <v>143.5</v>
      </c>
      <c r="G381" s="43">
        <f>E381+F381</f>
        <v>143.5</v>
      </c>
    </row>
    <row r="382" spans="1:7" s="3" customFormat="1" ht="56.25">
      <c r="A382" s="31" t="s">
        <v>138</v>
      </c>
      <c r="B382" s="32" t="s">
        <v>34</v>
      </c>
      <c r="C382" s="32" t="s">
        <v>478</v>
      </c>
      <c r="D382" s="32" t="s">
        <v>137</v>
      </c>
      <c r="E382" s="45"/>
      <c r="F382" s="94">
        <v>143.5</v>
      </c>
      <c r="G382" s="45">
        <f>E382+F382</f>
        <v>143.5</v>
      </c>
    </row>
    <row r="383" spans="1:7" s="3" customFormat="1" ht="56.25" customHeight="1">
      <c r="A383" s="31" t="s">
        <v>476</v>
      </c>
      <c r="B383" s="38" t="s">
        <v>34</v>
      </c>
      <c r="C383" s="38" t="s">
        <v>194</v>
      </c>
      <c r="D383" s="10"/>
      <c r="E383" s="43">
        <f>E384</f>
        <v>140784.5</v>
      </c>
      <c r="F383" s="43">
        <f>F384</f>
        <v>0</v>
      </c>
      <c r="G383" s="43">
        <f>G384</f>
        <v>140784.5</v>
      </c>
    </row>
    <row r="384" spans="1:7" s="3" customFormat="1" ht="36" customHeight="1">
      <c r="A384" s="31" t="s">
        <v>138</v>
      </c>
      <c r="B384" s="32" t="s">
        <v>34</v>
      </c>
      <c r="C384" s="32" t="s">
        <v>194</v>
      </c>
      <c r="D384" s="32" t="s">
        <v>137</v>
      </c>
      <c r="E384" s="45">
        <v>140784.5</v>
      </c>
      <c r="F384" s="45"/>
      <c r="G384" s="45">
        <f>E384+F384</f>
        <v>140784.5</v>
      </c>
    </row>
    <row r="385" spans="1:7" s="3" customFormat="1" ht="132.75" customHeight="1">
      <c r="A385" s="31" t="s">
        <v>475</v>
      </c>
      <c r="B385" s="34" t="s">
        <v>34</v>
      </c>
      <c r="C385" s="34" t="s">
        <v>195</v>
      </c>
      <c r="D385" s="68"/>
      <c r="E385" s="43">
        <f>E386</f>
        <v>301.4</v>
      </c>
      <c r="F385" s="43">
        <f>F386</f>
        <v>0</v>
      </c>
      <c r="G385" s="43">
        <f>G386</f>
        <v>301.4</v>
      </c>
    </row>
    <row r="386" spans="1:7" s="3" customFormat="1" ht="56.25">
      <c r="A386" s="31" t="s">
        <v>138</v>
      </c>
      <c r="B386" s="37" t="s">
        <v>34</v>
      </c>
      <c r="C386" s="37" t="s">
        <v>195</v>
      </c>
      <c r="D386" s="50">
        <v>600</v>
      </c>
      <c r="E386" s="45">
        <v>301.4</v>
      </c>
      <c r="F386" s="45">
        <f>F387</f>
        <v>0</v>
      </c>
      <c r="G386" s="45">
        <v>301.4</v>
      </c>
    </row>
    <row r="387" spans="1:7" s="3" customFormat="1" ht="19.5" hidden="1">
      <c r="A387" s="33" t="s">
        <v>301</v>
      </c>
      <c r="B387" s="10" t="s">
        <v>205</v>
      </c>
      <c r="C387" s="10" t="s">
        <v>90</v>
      </c>
      <c r="D387" s="10"/>
      <c r="E387" s="43">
        <f>E388+E390+E392+E394</f>
        <v>0</v>
      </c>
      <c r="F387" s="43"/>
      <c r="G387" s="43">
        <f>G388+G390+G392+G394</f>
        <v>0</v>
      </c>
    </row>
    <row r="388" spans="1:7" s="3" customFormat="1" ht="56.25" hidden="1">
      <c r="A388" s="31" t="s">
        <v>182</v>
      </c>
      <c r="B388" s="10" t="s">
        <v>34</v>
      </c>
      <c r="C388" s="10" t="s">
        <v>308</v>
      </c>
      <c r="D388" s="10"/>
      <c r="E388" s="43">
        <f>E389</f>
        <v>0</v>
      </c>
      <c r="F388" s="43"/>
      <c r="G388" s="43">
        <f>G389</f>
        <v>0</v>
      </c>
    </row>
    <row r="389" spans="1:7" s="3" customFormat="1" ht="56.25" hidden="1">
      <c r="A389" s="31" t="s">
        <v>138</v>
      </c>
      <c r="B389" s="32" t="s">
        <v>34</v>
      </c>
      <c r="C389" s="32" t="s">
        <v>308</v>
      </c>
      <c r="D389" s="32" t="s">
        <v>137</v>
      </c>
      <c r="E389" s="45">
        <v>0</v>
      </c>
      <c r="F389" s="45"/>
      <c r="G389" s="45">
        <v>0</v>
      </c>
    </row>
    <row r="390" spans="1:7" s="3" customFormat="1" ht="56.25" hidden="1">
      <c r="A390" s="31" t="s">
        <v>206</v>
      </c>
      <c r="B390" s="10" t="s">
        <v>34</v>
      </c>
      <c r="C390" s="10" t="s">
        <v>309</v>
      </c>
      <c r="D390" s="10"/>
      <c r="E390" s="43">
        <f>E391</f>
        <v>0</v>
      </c>
      <c r="F390" s="43"/>
      <c r="G390" s="43">
        <f>G391</f>
        <v>0</v>
      </c>
    </row>
    <row r="391" spans="1:7" s="3" customFormat="1" ht="56.25" hidden="1">
      <c r="A391" s="31" t="s">
        <v>138</v>
      </c>
      <c r="B391" s="32" t="s">
        <v>34</v>
      </c>
      <c r="C391" s="32" t="s">
        <v>309</v>
      </c>
      <c r="D391" s="32" t="s">
        <v>137</v>
      </c>
      <c r="E391" s="45">
        <v>0</v>
      </c>
      <c r="F391" s="45"/>
      <c r="G391" s="45">
        <v>0</v>
      </c>
    </row>
    <row r="392" spans="1:7" s="3" customFormat="1" ht="37.5" hidden="1">
      <c r="A392" s="31" t="s">
        <v>207</v>
      </c>
      <c r="B392" s="10" t="s">
        <v>34</v>
      </c>
      <c r="C392" s="10" t="s">
        <v>310</v>
      </c>
      <c r="D392" s="10"/>
      <c r="E392" s="43">
        <f>E393</f>
        <v>0</v>
      </c>
      <c r="F392" s="43"/>
      <c r="G392" s="43">
        <f>G393</f>
        <v>0</v>
      </c>
    </row>
    <row r="393" spans="1:7" s="3" customFormat="1" ht="56.25" hidden="1">
      <c r="A393" s="31" t="s">
        <v>138</v>
      </c>
      <c r="B393" s="32" t="s">
        <v>34</v>
      </c>
      <c r="C393" s="32" t="s">
        <v>310</v>
      </c>
      <c r="D393" s="32" t="s">
        <v>137</v>
      </c>
      <c r="E393" s="45">
        <v>0</v>
      </c>
      <c r="F393" s="45"/>
      <c r="G393" s="45">
        <v>0</v>
      </c>
    </row>
    <row r="394" spans="1:7" s="3" customFormat="1" ht="18.75" hidden="1">
      <c r="A394" s="31" t="s">
        <v>135</v>
      </c>
      <c r="B394" s="10" t="s">
        <v>34</v>
      </c>
      <c r="C394" s="10" t="s">
        <v>311</v>
      </c>
      <c r="D394" s="10"/>
      <c r="E394" s="43">
        <f>E395</f>
        <v>0</v>
      </c>
      <c r="F394" s="43"/>
      <c r="G394" s="43">
        <f>G395</f>
        <v>0</v>
      </c>
    </row>
    <row r="395" spans="1:7" s="3" customFormat="1" ht="56.25" hidden="1">
      <c r="A395" s="31" t="s">
        <v>138</v>
      </c>
      <c r="B395" s="32" t="s">
        <v>34</v>
      </c>
      <c r="C395" s="32" t="s">
        <v>311</v>
      </c>
      <c r="D395" s="32" t="s">
        <v>137</v>
      </c>
      <c r="E395" s="45">
        <v>0</v>
      </c>
      <c r="F395" s="45"/>
      <c r="G395" s="45">
        <v>0</v>
      </c>
    </row>
    <row r="396" spans="1:7" s="3" customFormat="1" ht="93.75">
      <c r="A396" s="31" t="s">
        <v>474</v>
      </c>
      <c r="B396" s="10" t="s">
        <v>34</v>
      </c>
      <c r="C396" s="10" t="s">
        <v>348</v>
      </c>
      <c r="D396" s="10"/>
      <c r="E396" s="43">
        <f>E397</f>
        <v>7487.2</v>
      </c>
      <c r="F396" s="43">
        <f>F397</f>
        <v>0</v>
      </c>
      <c r="G396" s="43">
        <f>G397</f>
        <v>7487.2</v>
      </c>
    </row>
    <row r="397" spans="1:7" s="3" customFormat="1" ht="56.25">
      <c r="A397" s="31" t="s">
        <v>138</v>
      </c>
      <c r="B397" s="32" t="s">
        <v>34</v>
      </c>
      <c r="C397" s="32" t="s">
        <v>348</v>
      </c>
      <c r="D397" s="32" t="s">
        <v>137</v>
      </c>
      <c r="E397" s="45">
        <v>7487.2</v>
      </c>
      <c r="F397" s="45"/>
      <c r="G397" s="45">
        <v>7487.2</v>
      </c>
    </row>
    <row r="398" spans="1:7" s="3" customFormat="1" ht="35.25" customHeight="1">
      <c r="A398" s="33" t="s">
        <v>208</v>
      </c>
      <c r="B398" s="10" t="s">
        <v>34</v>
      </c>
      <c r="C398" s="10" t="s">
        <v>90</v>
      </c>
      <c r="D398" s="10"/>
      <c r="E398" s="43">
        <f>E399+E401+E403+E405+E407+E411+E413+E415+E417+E419+E421</f>
        <v>25653.999999999996</v>
      </c>
      <c r="F398" s="43">
        <f>F399+F401+F403+F405+F407+F411+F413+F415+F417+F419+F421</f>
        <v>-1405.3</v>
      </c>
      <c r="G398" s="43">
        <f>G399+G401+G403+G405+G407+G411+G413+G415+G417+G419+G421</f>
        <v>24248.699999999997</v>
      </c>
    </row>
    <row r="399" spans="1:7" s="3" customFormat="1" ht="56.25">
      <c r="A399" s="31" t="s">
        <v>467</v>
      </c>
      <c r="B399" s="10" t="s">
        <v>34</v>
      </c>
      <c r="C399" s="32" t="s">
        <v>321</v>
      </c>
      <c r="D399" s="10"/>
      <c r="E399" s="43">
        <f>E400</f>
        <v>6</v>
      </c>
      <c r="F399" s="43">
        <f>F400</f>
        <v>0</v>
      </c>
      <c r="G399" s="43">
        <f>G400</f>
        <v>6</v>
      </c>
    </row>
    <row r="400" spans="1:7" s="3" customFormat="1" ht="41.25" customHeight="1">
      <c r="A400" s="31" t="s">
        <v>57</v>
      </c>
      <c r="B400" s="32" t="s">
        <v>34</v>
      </c>
      <c r="C400" s="32" t="s">
        <v>321</v>
      </c>
      <c r="D400" s="32" t="s">
        <v>58</v>
      </c>
      <c r="E400" s="45">
        <v>6</v>
      </c>
      <c r="F400" s="45"/>
      <c r="G400" s="45">
        <v>6</v>
      </c>
    </row>
    <row r="401" spans="1:7" s="3" customFormat="1" ht="37.5">
      <c r="A401" s="31" t="s">
        <v>211</v>
      </c>
      <c r="B401" s="10" t="s">
        <v>34</v>
      </c>
      <c r="C401" s="32" t="s">
        <v>302</v>
      </c>
      <c r="D401" s="10"/>
      <c r="E401" s="43">
        <f>E402</f>
        <v>800</v>
      </c>
      <c r="F401" s="43">
        <f>F402</f>
        <v>0</v>
      </c>
      <c r="G401" s="43">
        <f>G402</f>
        <v>800</v>
      </c>
    </row>
    <row r="402" spans="1:7" s="3" customFormat="1" ht="37.5">
      <c r="A402" s="31" t="s">
        <v>57</v>
      </c>
      <c r="B402" s="32" t="s">
        <v>34</v>
      </c>
      <c r="C402" s="32" t="s">
        <v>302</v>
      </c>
      <c r="D402" s="32" t="s">
        <v>58</v>
      </c>
      <c r="E402" s="45">
        <v>800</v>
      </c>
      <c r="F402" s="45"/>
      <c r="G402" s="45">
        <v>800</v>
      </c>
    </row>
    <row r="403" spans="1:7" s="3" customFormat="1" ht="37.5">
      <c r="A403" s="31" t="s">
        <v>213</v>
      </c>
      <c r="B403" s="10" t="s">
        <v>34</v>
      </c>
      <c r="C403" s="10" t="s">
        <v>303</v>
      </c>
      <c r="D403" s="10"/>
      <c r="E403" s="43">
        <f>E404</f>
        <v>9</v>
      </c>
      <c r="F403" s="43">
        <f>F404</f>
        <v>0</v>
      </c>
      <c r="G403" s="43">
        <f>G404</f>
        <v>9</v>
      </c>
    </row>
    <row r="404" spans="1:7" s="3" customFormat="1" ht="37.5">
      <c r="A404" s="31" t="s">
        <v>57</v>
      </c>
      <c r="B404" s="32" t="s">
        <v>34</v>
      </c>
      <c r="C404" s="32" t="s">
        <v>303</v>
      </c>
      <c r="D404" s="32" t="s">
        <v>58</v>
      </c>
      <c r="E404" s="45">
        <v>9</v>
      </c>
      <c r="F404" s="45"/>
      <c r="G404" s="45">
        <v>9</v>
      </c>
    </row>
    <row r="405" spans="1:7" s="3" customFormat="1" ht="37.5">
      <c r="A405" s="31" t="s">
        <v>214</v>
      </c>
      <c r="B405" s="10" t="s">
        <v>34</v>
      </c>
      <c r="C405" s="10" t="s">
        <v>304</v>
      </c>
      <c r="D405" s="10"/>
      <c r="E405" s="43">
        <f>E406</f>
        <v>187.5</v>
      </c>
      <c r="F405" s="43">
        <f>F406</f>
        <v>0</v>
      </c>
      <c r="G405" s="43">
        <f>G406</f>
        <v>187.5</v>
      </c>
    </row>
    <row r="406" spans="1:7" s="3" customFormat="1" ht="37.5">
      <c r="A406" s="31" t="s">
        <v>57</v>
      </c>
      <c r="B406" s="32" t="s">
        <v>34</v>
      </c>
      <c r="C406" s="32" t="s">
        <v>304</v>
      </c>
      <c r="D406" s="32" t="s">
        <v>58</v>
      </c>
      <c r="E406" s="45">
        <v>187.5</v>
      </c>
      <c r="F406" s="45"/>
      <c r="G406" s="45">
        <v>187.5</v>
      </c>
    </row>
    <row r="407" spans="1:7" s="3" customFormat="1" ht="37.5">
      <c r="A407" s="31" t="s">
        <v>445</v>
      </c>
      <c r="B407" s="10" t="s">
        <v>34</v>
      </c>
      <c r="C407" s="10" t="s">
        <v>305</v>
      </c>
      <c r="D407" s="10"/>
      <c r="E407" s="43">
        <f>E408</f>
        <v>1000</v>
      </c>
      <c r="F407" s="43">
        <f>F408</f>
        <v>0</v>
      </c>
      <c r="G407" s="43">
        <f>G408</f>
        <v>1000</v>
      </c>
    </row>
    <row r="408" spans="1:7" s="3" customFormat="1" ht="37.5">
      <c r="A408" s="31" t="s">
        <v>57</v>
      </c>
      <c r="B408" s="32" t="s">
        <v>34</v>
      </c>
      <c r="C408" s="32" t="s">
        <v>305</v>
      </c>
      <c r="D408" s="32" t="s">
        <v>58</v>
      </c>
      <c r="E408" s="45">
        <v>1000</v>
      </c>
      <c r="F408" s="45"/>
      <c r="G408" s="45">
        <v>1000</v>
      </c>
    </row>
    <row r="409" spans="1:7" s="3" customFormat="1" ht="37.5">
      <c r="A409" s="95" t="s">
        <v>441</v>
      </c>
      <c r="B409" s="92" t="s">
        <v>34</v>
      </c>
      <c r="C409" s="92" t="s">
        <v>443</v>
      </c>
      <c r="D409" s="92" t="s">
        <v>58</v>
      </c>
      <c r="E409" s="93">
        <v>550</v>
      </c>
      <c r="F409" s="93"/>
      <c r="G409" s="93">
        <f>E409+F409</f>
        <v>550</v>
      </c>
    </row>
    <row r="410" spans="1:7" s="3" customFormat="1" ht="37.5">
      <c r="A410" s="95" t="s">
        <v>442</v>
      </c>
      <c r="B410" s="92" t="s">
        <v>205</v>
      </c>
      <c r="C410" s="92" t="s">
        <v>305</v>
      </c>
      <c r="D410" s="92" t="s">
        <v>58</v>
      </c>
      <c r="E410" s="93">
        <v>450</v>
      </c>
      <c r="F410" s="93"/>
      <c r="G410" s="93">
        <f>E410+F410</f>
        <v>450</v>
      </c>
    </row>
    <row r="411" spans="1:7" s="3" customFormat="1" ht="18.75">
      <c r="A411" s="31" t="s">
        <v>215</v>
      </c>
      <c r="B411" s="10" t="s">
        <v>34</v>
      </c>
      <c r="C411" s="10" t="s">
        <v>306</v>
      </c>
      <c r="D411" s="10"/>
      <c r="E411" s="43">
        <f>E412</f>
        <v>192</v>
      </c>
      <c r="F411" s="43">
        <f>F412</f>
        <v>0</v>
      </c>
      <c r="G411" s="43">
        <f>G412</f>
        <v>192</v>
      </c>
    </row>
    <row r="412" spans="1:7" s="3" customFormat="1" ht="37.5">
      <c r="A412" s="31" t="s">
        <v>57</v>
      </c>
      <c r="B412" s="32" t="s">
        <v>34</v>
      </c>
      <c r="C412" s="32" t="s">
        <v>306</v>
      </c>
      <c r="D412" s="32" t="s">
        <v>58</v>
      </c>
      <c r="E412" s="45">
        <v>192</v>
      </c>
      <c r="F412" s="45"/>
      <c r="G412" s="45">
        <v>192</v>
      </c>
    </row>
    <row r="413" spans="1:7" s="3" customFormat="1" ht="56.25">
      <c r="A413" s="31" t="s">
        <v>216</v>
      </c>
      <c r="B413" s="10" t="s">
        <v>34</v>
      </c>
      <c r="C413" s="10" t="s">
        <v>307</v>
      </c>
      <c r="D413" s="10"/>
      <c r="E413" s="43">
        <f>E414</f>
        <v>761.1</v>
      </c>
      <c r="F413" s="43">
        <f>F414</f>
        <v>0</v>
      </c>
      <c r="G413" s="43">
        <f>G414</f>
        <v>761.1</v>
      </c>
    </row>
    <row r="414" spans="1:7" s="3" customFormat="1" ht="37.5">
      <c r="A414" s="31" t="s">
        <v>97</v>
      </c>
      <c r="B414" s="32" t="s">
        <v>34</v>
      </c>
      <c r="C414" s="32" t="s">
        <v>307</v>
      </c>
      <c r="D414" s="32" t="s">
        <v>98</v>
      </c>
      <c r="E414" s="45">
        <v>761.1</v>
      </c>
      <c r="F414" s="45">
        <f>F415</f>
        <v>0</v>
      </c>
      <c r="G414" s="45">
        <v>761.1</v>
      </c>
    </row>
    <row r="415" spans="1:7" s="3" customFormat="1" ht="56.25">
      <c r="A415" s="31" t="s">
        <v>182</v>
      </c>
      <c r="B415" s="10" t="s">
        <v>34</v>
      </c>
      <c r="C415" s="10" t="s">
        <v>308</v>
      </c>
      <c r="D415" s="10"/>
      <c r="E415" s="43">
        <f>E416</f>
        <v>20978.1</v>
      </c>
      <c r="F415" s="43">
        <f>F416</f>
        <v>0</v>
      </c>
      <c r="G415" s="43">
        <f>G416</f>
        <v>20978.1</v>
      </c>
    </row>
    <row r="416" spans="1:7" s="3" customFormat="1" ht="56.25">
      <c r="A416" s="31" t="s">
        <v>138</v>
      </c>
      <c r="B416" s="32" t="s">
        <v>34</v>
      </c>
      <c r="C416" s="32" t="s">
        <v>308</v>
      </c>
      <c r="D416" s="32" t="s">
        <v>137</v>
      </c>
      <c r="E416" s="45">
        <v>20978.1</v>
      </c>
      <c r="F416" s="45"/>
      <c r="G416" s="45">
        <v>20978.1</v>
      </c>
    </row>
    <row r="417" spans="1:7" s="3" customFormat="1" ht="56.25">
      <c r="A417" s="31" t="s">
        <v>206</v>
      </c>
      <c r="B417" s="10" t="s">
        <v>34</v>
      </c>
      <c r="C417" s="10" t="s">
        <v>309</v>
      </c>
      <c r="D417" s="10"/>
      <c r="E417" s="43">
        <f>E418</f>
        <v>1380.3</v>
      </c>
      <c r="F417" s="43">
        <f>F418</f>
        <v>-1380.3</v>
      </c>
      <c r="G417" s="43">
        <f>G418</f>
        <v>0</v>
      </c>
    </row>
    <row r="418" spans="1:7" s="3" customFormat="1" ht="56.25">
      <c r="A418" s="31" t="s">
        <v>138</v>
      </c>
      <c r="B418" s="32" t="s">
        <v>34</v>
      </c>
      <c r="C418" s="32" t="s">
        <v>309</v>
      </c>
      <c r="D418" s="32" t="s">
        <v>137</v>
      </c>
      <c r="E418" s="45">
        <v>1380.3</v>
      </c>
      <c r="F418" s="94">
        <v>-1380.3</v>
      </c>
      <c r="G418" s="45">
        <f>E418+F418</f>
        <v>0</v>
      </c>
    </row>
    <row r="419" spans="1:7" s="3" customFormat="1" ht="46.5" customHeight="1">
      <c r="A419" s="31" t="s">
        <v>468</v>
      </c>
      <c r="B419" s="10" t="s">
        <v>34</v>
      </c>
      <c r="C419" s="10" t="s">
        <v>310</v>
      </c>
      <c r="D419" s="10"/>
      <c r="E419" s="43">
        <f>E420</f>
        <v>140</v>
      </c>
      <c r="F419" s="43">
        <f>F420</f>
        <v>-25</v>
      </c>
      <c r="G419" s="43">
        <f>G420</f>
        <v>115</v>
      </c>
    </row>
    <row r="420" spans="1:7" s="3" customFormat="1" ht="56.25">
      <c r="A420" s="31" t="s">
        <v>138</v>
      </c>
      <c r="B420" s="32" t="s">
        <v>34</v>
      </c>
      <c r="C420" s="32" t="s">
        <v>310</v>
      </c>
      <c r="D420" s="32" t="s">
        <v>137</v>
      </c>
      <c r="E420" s="45">
        <v>140</v>
      </c>
      <c r="F420" s="94">
        <v>-25</v>
      </c>
      <c r="G420" s="45">
        <f>E420+F420</f>
        <v>115</v>
      </c>
    </row>
    <row r="421" spans="1:7" s="3" customFormat="1" ht="24" customHeight="1">
      <c r="A421" s="31" t="s">
        <v>135</v>
      </c>
      <c r="B421" s="10" t="s">
        <v>34</v>
      </c>
      <c r="C421" s="10" t="s">
        <v>311</v>
      </c>
      <c r="D421" s="10"/>
      <c r="E421" s="43">
        <f>E422</f>
        <v>200</v>
      </c>
      <c r="F421" s="43">
        <f>F422</f>
        <v>0</v>
      </c>
      <c r="G421" s="43">
        <f>G422</f>
        <v>200</v>
      </c>
    </row>
    <row r="422" spans="1:7" s="3" customFormat="1" ht="56.25">
      <c r="A422" s="31" t="s">
        <v>138</v>
      </c>
      <c r="B422" s="32" t="s">
        <v>34</v>
      </c>
      <c r="C422" s="32" t="s">
        <v>311</v>
      </c>
      <c r="D422" s="32" t="s">
        <v>137</v>
      </c>
      <c r="E422" s="45">
        <v>200</v>
      </c>
      <c r="F422" s="45"/>
      <c r="G422" s="45">
        <v>200</v>
      </c>
    </row>
    <row r="423" spans="1:7" s="3" customFormat="1" ht="49.5" customHeight="1">
      <c r="A423" s="33" t="s">
        <v>217</v>
      </c>
      <c r="B423" s="10" t="s">
        <v>34</v>
      </c>
      <c r="C423" s="10" t="s">
        <v>209</v>
      </c>
      <c r="D423" s="10"/>
      <c r="E423" s="43">
        <f>E424+E427</f>
        <v>1200</v>
      </c>
      <c r="F423" s="43">
        <f>F424+F427+F430</f>
        <v>707.8</v>
      </c>
      <c r="G423" s="43">
        <f>E423+F423</f>
        <v>1907.8</v>
      </c>
    </row>
    <row r="424" spans="1:7" s="3" customFormat="1" ht="37.5">
      <c r="A424" s="31" t="s">
        <v>219</v>
      </c>
      <c r="B424" s="10" t="s">
        <v>34</v>
      </c>
      <c r="C424" s="10" t="s">
        <v>210</v>
      </c>
      <c r="D424" s="10"/>
      <c r="E424" s="43">
        <f>E425</f>
        <v>554.7</v>
      </c>
      <c r="F424" s="43">
        <f>F425+F426</f>
        <v>0</v>
      </c>
      <c r="G424" s="43">
        <f>G425+G426</f>
        <v>554.7</v>
      </c>
    </row>
    <row r="425" spans="1:7" s="3" customFormat="1" ht="37.5">
      <c r="A425" s="31" t="s">
        <v>57</v>
      </c>
      <c r="B425" s="32" t="s">
        <v>34</v>
      </c>
      <c r="C425" s="32" t="s">
        <v>210</v>
      </c>
      <c r="D425" s="32" t="s">
        <v>58</v>
      </c>
      <c r="E425" s="45">
        <v>554.7</v>
      </c>
      <c r="F425" s="45">
        <v>-349.85</v>
      </c>
      <c r="G425" s="45">
        <f aca="true" t="shared" si="15" ref="G425:G431">E425+F425</f>
        <v>204.85000000000002</v>
      </c>
    </row>
    <row r="426" spans="1:7" s="3" customFormat="1" ht="56.25">
      <c r="A426" s="31" t="s">
        <v>138</v>
      </c>
      <c r="B426" s="32" t="s">
        <v>34</v>
      </c>
      <c r="C426" s="32" t="s">
        <v>210</v>
      </c>
      <c r="D426" s="32" t="s">
        <v>137</v>
      </c>
      <c r="E426" s="45"/>
      <c r="F426" s="45">
        <v>349.85</v>
      </c>
      <c r="G426" s="45">
        <f t="shared" si="15"/>
        <v>349.85</v>
      </c>
    </row>
    <row r="427" spans="1:7" s="3" customFormat="1" ht="37.5">
      <c r="A427" s="31" t="s">
        <v>220</v>
      </c>
      <c r="B427" s="10" t="s">
        <v>34</v>
      </c>
      <c r="C427" s="10" t="s">
        <v>212</v>
      </c>
      <c r="D427" s="10"/>
      <c r="E427" s="43">
        <f>E428</f>
        <v>645.3</v>
      </c>
      <c r="F427" s="43">
        <f>F428+F429</f>
        <v>0</v>
      </c>
      <c r="G427" s="43">
        <f t="shared" si="15"/>
        <v>645.3</v>
      </c>
    </row>
    <row r="428" spans="1:7" s="3" customFormat="1" ht="37.5">
      <c r="A428" s="31" t="s">
        <v>57</v>
      </c>
      <c r="B428" s="32" t="s">
        <v>34</v>
      </c>
      <c r="C428" s="32" t="s">
        <v>212</v>
      </c>
      <c r="D428" s="32" t="s">
        <v>58</v>
      </c>
      <c r="E428" s="45">
        <v>645.3</v>
      </c>
      <c r="F428" s="45">
        <v>-358.05</v>
      </c>
      <c r="G428" s="45">
        <f t="shared" si="15"/>
        <v>287.24999999999994</v>
      </c>
    </row>
    <row r="429" spans="1:7" s="3" customFormat="1" ht="56.25">
      <c r="A429" s="31" t="s">
        <v>138</v>
      </c>
      <c r="B429" s="32" t="s">
        <v>34</v>
      </c>
      <c r="C429" s="32" t="s">
        <v>212</v>
      </c>
      <c r="D429" s="32" t="s">
        <v>137</v>
      </c>
      <c r="E429" s="45"/>
      <c r="F429" s="45">
        <v>358.05</v>
      </c>
      <c r="G429" s="45">
        <f t="shared" si="15"/>
        <v>358.05</v>
      </c>
    </row>
    <row r="430" spans="1:7" s="3" customFormat="1" ht="37.5">
      <c r="A430" s="31" t="s">
        <v>473</v>
      </c>
      <c r="B430" s="10" t="s">
        <v>34</v>
      </c>
      <c r="C430" s="10" t="s">
        <v>472</v>
      </c>
      <c r="D430" s="10"/>
      <c r="E430" s="43">
        <f>E431</f>
        <v>0</v>
      </c>
      <c r="F430" s="43">
        <f>F431</f>
        <v>707.8</v>
      </c>
      <c r="G430" s="43">
        <f t="shared" si="15"/>
        <v>707.8</v>
      </c>
    </row>
    <row r="431" spans="1:7" s="3" customFormat="1" ht="56.25">
      <c r="A431" s="31" t="s">
        <v>138</v>
      </c>
      <c r="B431" s="32" t="s">
        <v>34</v>
      </c>
      <c r="C431" s="32" t="s">
        <v>472</v>
      </c>
      <c r="D431" s="32" t="s">
        <v>137</v>
      </c>
      <c r="E431" s="45"/>
      <c r="F431" s="94">
        <v>707.8</v>
      </c>
      <c r="G431" s="45">
        <f t="shared" si="15"/>
        <v>707.8</v>
      </c>
    </row>
    <row r="432" spans="1:7" s="3" customFormat="1" ht="39">
      <c r="A432" s="33" t="s">
        <v>222</v>
      </c>
      <c r="B432" s="10" t="s">
        <v>34</v>
      </c>
      <c r="C432" s="10" t="s">
        <v>218</v>
      </c>
      <c r="D432" s="10"/>
      <c r="E432" s="43">
        <f>E433+E436</f>
        <v>48.6</v>
      </c>
      <c r="F432" s="43">
        <f>F433</f>
        <v>0</v>
      </c>
      <c r="G432" s="43">
        <f>G433+G436</f>
        <v>48.6</v>
      </c>
    </row>
    <row r="433" spans="1:7" s="3" customFormat="1" ht="37.5">
      <c r="A433" s="31" t="s">
        <v>223</v>
      </c>
      <c r="B433" s="10" t="s">
        <v>34</v>
      </c>
      <c r="C433" s="10" t="s">
        <v>221</v>
      </c>
      <c r="D433" s="10"/>
      <c r="E433" s="43">
        <f>E434</f>
        <v>27.5</v>
      </c>
      <c r="F433" s="43">
        <f>F434+F435</f>
        <v>0</v>
      </c>
      <c r="G433" s="43">
        <f>E433+F433</f>
        <v>27.5</v>
      </c>
    </row>
    <row r="434" spans="1:7" s="3" customFormat="1" ht="37.5">
      <c r="A434" s="31" t="s">
        <v>57</v>
      </c>
      <c r="B434" s="32" t="s">
        <v>34</v>
      </c>
      <c r="C434" s="32" t="s">
        <v>221</v>
      </c>
      <c r="D434" s="32" t="s">
        <v>58</v>
      </c>
      <c r="E434" s="45">
        <v>27.5</v>
      </c>
      <c r="F434" s="45">
        <v>-15.6</v>
      </c>
      <c r="G434" s="45">
        <f>E434+F434</f>
        <v>11.9</v>
      </c>
    </row>
    <row r="435" spans="1:7" s="3" customFormat="1" ht="56.25">
      <c r="A435" s="31" t="s">
        <v>138</v>
      </c>
      <c r="B435" s="32" t="s">
        <v>34</v>
      </c>
      <c r="C435" s="32" t="s">
        <v>221</v>
      </c>
      <c r="D435" s="32" t="s">
        <v>137</v>
      </c>
      <c r="E435" s="45"/>
      <c r="F435" s="45">
        <v>15.6</v>
      </c>
      <c r="G435" s="45">
        <f>E435+F435</f>
        <v>15.6</v>
      </c>
    </row>
    <row r="436" spans="1:7" s="3" customFormat="1" ht="40.5" customHeight="1">
      <c r="A436" s="31" t="s">
        <v>224</v>
      </c>
      <c r="B436" s="10" t="s">
        <v>34</v>
      </c>
      <c r="C436" s="10" t="s">
        <v>312</v>
      </c>
      <c r="D436" s="10"/>
      <c r="E436" s="43">
        <f>E437</f>
        <v>21.1</v>
      </c>
      <c r="F436" s="43">
        <f>F437</f>
        <v>0</v>
      </c>
      <c r="G436" s="43">
        <f>G437</f>
        <v>21.1</v>
      </c>
    </row>
    <row r="437" spans="1:7" s="3" customFormat="1" ht="37.5">
      <c r="A437" s="31" t="s">
        <v>57</v>
      </c>
      <c r="B437" s="32" t="s">
        <v>34</v>
      </c>
      <c r="C437" s="32" t="s">
        <v>312</v>
      </c>
      <c r="D437" s="32" t="s">
        <v>58</v>
      </c>
      <c r="E437" s="45">
        <v>21.1</v>
      </c>
      <c r="F437" s="45"/>
      <c r="G437" s="45">
        <v>21.1</v>
      </c>
    </row>
    <row r="438" spans="1:7" s="3" customFormat="1" ht="37.5">
      <c r="A438" s="42" t="s">
        <v>331</v>
      </c>
      <c r="B438" s="10" t="s">
        <v>34</v>
      </c>
      <c r="C438" s="10" t="s">
        <v>344</v>
      </c>
      <c r="D438" s="10"/>
      <c r="E438" s="43">
        <f>E439+E441</f>
        <v>14378.239999999998</v>
      </c>
      <c r="F438" s="43">
        <f>F439+F441</f>
        <v>84.69999999999999</v>
      </c>
      <c r="G438" s="43">
        <f>E438+F438</f>
        <v>14462.939999999999</v>
      </c>
    </row>
    <row r="439" spans="1:7" s="3" customFormat="1" ht="37.5">
      <c r="A439" s="31" t="s">
        <v>332</v>
      </c>
      <c r="B439" s="10" t="s">
        <v>34</v>
      </c>
      <c r="C439" s="10" t="s">
        <v>345</v>
      </c>
      <c r="D439" s="10"/>
      <c r="E439" s="43">
        <f>E440</f>
        <v>2497.63</v>
      </c>
      <c r="F439" s="43">
        <f>F440</f>
        <v>20.1</v>
      </c>
      <c r="G439" s="43">
        <f>E439+F439</f>
        <v>2517.73</v>
      </c>
    </row>
    <row r="440" spans="1:7" s="3" customFormat="1" ht="112.5">
      <c r="A440" s="31" t="s">
        <v>63</v>
      </c>
      <c r="B440" s="32" t="s">
        <v>34</v>
      </c>
      <c r="C440" s="32" t="s">
        <v>345</v>
      </c>
      <c r="D440" s="32" t="s">
        <v>62</v>
      </c>
      <c r="E440" s="45">
        <v>2497.63</v>
      </c>
      <c r="F440" s="45">
        <v>20.1</v>
      </c>
      <c r="G440" s="45">
        <f>E440+F440</f>
        <v>2517.73</v>
      </c>
    </row>
    <row r="441" spans="1:7" s="3" customFormat="1" ht="37.5">
      <c r="A441" s="31" t="s">
        <v>469</v>
      </c>
      <c r="B441" s="10" t="s">
        <v>34</v>
      </c>
      <c r="C441" s="10" t="s">
        <v>346</v>
      </c>
      <c r="D441" s="10"/>
      <c r="E441" s="43">
        <f>E442+E443+E444</f>
        <v>11880.609999999999</v>
      </c>
      <c r="F441" s="43">
        <f>F442+F443+F444</f>
        <v>64.6</v>
      </c>
      <c r="G441" s="43">
        <f>G442+G443+G444</f>
        <v>11945.21</v>
      </c>
    </row>
    <row r="442" spans="1:7" s="3" customFormat="1" ht="112.5">
      <c r="A442" s="31" t="s">
        <v>63</v>
      </c>
      <c r="B442" s="32" t="s">
        <v>34</v>
      </c>
      <c r="C442" s="32" t="s">
        <v>346</v>
      </c>
      <c r="D442" s="44" t="s">
        <v>62</v>
      </c>
      <c r="E442" s="45">
        <v>8513.21</v>
      </c>
      <c r="F442" s="27"/>
      <c r="G442" s="45">
        <v>8513.21</v>
      </c>
    </row>
    <row r="443" spans="1:7" s="3" customFormat="1" ht="37.5">
      <c r="A443" s="31" t="s">
        <v>57</v>
      </c>
      <c r="B443" s="32" t="s">
        <v>34</v>
      </c>
      <c r="C443" s="32" t="s">
        <v>346</v>
      </c>
      <c r="D443" s="32" t="s">
        <v>58</v>
      </c>
      <c r="E443" s="45">
        <v>3365.4</v>
      </c>
      <c r="F443" s="45">
        <f>-20-20.1+104.7</f>
        <v>64.6</v>
      </c>
      <c r="G443" s="45">
        <f>E443+F443</f>
        <v>3430</v>
      </c>
    </row>
    <row r="444" spans="1:7" s="3" customFormat="1" ht="18.75">
      <c r="A444" s="31" t="s">
        <v>55</v>
      </c>
      <c r="B444" s="32" t="s">
        <v>34</v>
      </c>
      <c r="C444" s="32" t="s">
        <v>346</v>
      </c>
      <c r="D444" s="32" t="s">
        <v>56</v>
      </c>
      <c r="E444" s="45">
        <v>2</v>
      </c>
      <c r="F444" s="45">
        <f>F445</f>
        <v>0</v>
      </c>
      <c r="G444" s="45">
        <v>2</v>
      </c>
    </row>
    <row r="445" spans="1:7" s="3" customFormat="1" ht="18.75" hidden="1">
      <c r="A445" s="31"/>
      <c r="B445" s="32"/>
      <c r="C445" s="32"/>
      <c r="D445" s="32"/>
      <c r="E445" s="45"/>
      <c r="F445" s="45"/>
      <c r="G445" s="45"/>
    </row>
    <row r="446" spans="1:7" s="3" customFormat="1" ht="56.25">
      <c r="A446" s="42" t="s">
        <v>367</v>
      </c>
      <c r="B446" s="38" t="s">
        <v>34</v>
      </c>
      <c r="C446" s="38" t="s">
        <v>257</v>
      </c>
      <c r="D446" s="10"/>
      <c r="E446" s="43">
        <f aca="true" t="shared" si="16" ref="E446:G448">E447</f>
        <v>30</v>
      </c>
      <c r="F446" s="43">
        <f t="shared" si="16"/>
        <v>0</v>
      </c>
      <c r="G446" s="43">
        <f t="shared" si="16"/>
        <v>30</v>
      </c>
    </row>
    <row r="447" spans="1:7" s="3" customFormat="1" ht="39">
      <c r="A447" s="33" t="s">
        <v>256</v>
      </c>
      <c r="B447" s="38" t="s">
        <v>34</v>
      </c>
      <c r="C447" s="38" t="s">
        <v>258</v>
      </c>
      <c r="D447" s="10"/>
      <c r="E447" s="43">
        <f t="shared" si="16"/>
        <v>30</v>
      </c>
      <c r="F447" s="43">
        <f t="shared" si="16"/>
        <v>0</v>
      </c>
      <c r="G447" s="43">
        <f t="shared" si="16"/>
        <v>30</v>
      </c>
    </row>
    <row r="448" spans="1:7" s="3" customFormat="1" ht="37.5">
      <c r="A448" s="31" t="s">
        <v>259</v>
      </c>
      <c r="B448" s="38" t="s">
        <v>34</v>
      </c>
      <c r="C448" s="38" t="s">
        <v>260</v>
      </c>
      <c r="D448" s="10"/>
      <c r="E448" s="43">
        <f t="shared" si="16"/>
        <v>30</v>
      </c>
      <c r="F448" s="43">
        <f t="shared" si="16"/>
        <v>0</v>
      </c>
      <c r="G448" s="43">
        <f t="shared" si="16"/>
        <v>30</v>
      </c>
    </row>
    <row r="449" spans="1:7" s="3" customFormat="1" ht="37.5">
      <c r="A449" s="31" t="s">
        <v>97</v>
      </c>
      <c r="B449" s="53" t="s">
        <v>34</v>
      </c>
      <c r="C449" s="53" t="s">
        <v>260</v>
      </c>
      <c r="D449" s="53" t="s">
        <v>98</v>
      </c>
      <c r="E449" s="45">
        <v>30</v>
      </c>
      <c r="F449" s="54">
        <f>F450</f>
        <v>0</v>
      </c>
      <c r="G449" s="45">
        <v>30</v>
      </c>
    </row>
    <row r="450" spans="1:7" s="3" customFormat="1" ht="21" customHeight="1">
      <c r="A450" s="42" t="s">
        <v>52</v>
      </c>
      <c r="B450" s="38" t="s">
        <v>34</v>
      </c>
      <c r="C450" s="38" t="s">
        <v>53</v>
      </c>
      <c r="D450" s="32"/>
      <c r="E450" s="43">
        <f>E451</f>
        <v>26.8</v>
      </c>
      <c r="F450" s="43">
        <f>F451</f>
        <v>0</v>
      </c>
      <c r="G450" s="43">
        <f>G451</f>
        <v>26.8</v>
      </c>
    </row>
    <row r="451" spans="1:7" s="3" customFormat="1" ht="18.75">
      <c r="A451" s="31" t="s">
        <v>65</v>
      </c>
      <c r="B451" s="38" t="s">
        <v>34</v>
      </c>
      <c r="C451" s="38" t="s">
        <v>66</v>
      </c>
      <c r="D451" s="32"/>
      <c r="E451" s="43">
        <f>E452</f>
        <v>26.8</v>
      </c>
      <c r="F451" s="43">
        <f>F452</f>
        <v>0</v>
      </c>
      <c r="G451" s="43">
        <f>G452</f>
        <v>26.8</v>
      </c>
    </row>
    <row r="452" spans="1:7" s="3" customFormat="1" ht="180.75" customHeight="1">
      <c r="A452" s="51" t="s">
        <v>225</v>
      </c>
      <c r="B452" s="34" t="s">
        <v>34</v>
      </c>
      <c r="C452" s="34" t="s">
        <v>300</v>
      </c>
      <c r="D452" s="10"/>
      <c r="E452" s="43">
        <f>E454+E453</f>
        <v>26.8</v>
      </c>
      <c r="F452" s="43">
        <f>F454+F453</f>
        <v>0</v>
      </c>
      <c r="G452" s="43">
        <f>G454+G453</f>
        <v>26.8</v>
      </c>
    </row>
    <row r="453" spans="1:7" s="3" customFormat="1" ht="112.5">
      <c r="A453" s="31" t="s">
        <v>63</v>
      </c>
      <c r="B453" s="44" t="s">
        <v>34</v>
      </c>
      <c r="C453" s="44" t="s">
        <v>300</v>
      </c>
      <c r="D453" s="32" t="s">
        <v>62</v>
      </c>
      <c r="E453" s="45">
        <v>25.87</v>
      </c>
      <c r="F453" s="45"/>
      <c r="G453" s="45">
        <f>E453+F453</f>
        <v>25.87</v>
      </c>
    </row>
    <row r="454" spans="1:7" s="3" customFormat="1" ht="37.5">
      <c r="A454" s="31" t="s">
        <v>57</v>
      </c>
      <c r="B454" s="53" t="s">
        <v>34</v>
      </c>
      <c r="C454" s="53" t="s">
        <v>300</v>
      </c>
      <c r="D454" s="53" t="s">
        <v>58</v>
      </c>
      <c r="E454" s="45">
        <v>0.93</v>
      </c>
      <c r="F454" s="27"/>
      <c r="G454" s="45">
        <f>E454+F454</f>
        <v>0.93</v>
      </c>
    </row>
    <row r="455" spans="1:7" s="3" customFormat="1" ht="38.25" customHeight="1">
      <c r="A455" s="23" t="s">
        <v>36</v>
      </c>
      <c r="B455" s="70" t="s">
        <v>35</v>
      </c>
      <c r="C455" s="32"/>
      <c r="D455" s="21"/>
      <c r="E455" s="56">
        <f>E456+E470+E505+E515+E533+E497+E529+E489</f>
        <v>113570.182</v>
      </c>
      <c r="F455" s="56">
        <f>F456+F470+F505+F515+F533+F497+F529+F489</f>
        <v>-5987.810000000001</v>
      </c>
      <c r="G455" s="56">
        <f>G456+G470+G505+G515+G533+G497+G529+G489</f>
        <v>107582.372</v>
      </c>
    </row>
    <row r="456" spans="1:7" s="3" customFormat="1" ht="58.5" customHeight="1">
      <c r="A456" s="23" t="s">
        <v>287</v>
      </c>
      <c r="B456" s="34">
        <v>992</v>
      </c>
      <c r="C456" s="10" t="s">
        <v>248</v>
      </c>
      <c r="D456" s="10"/>
      <c r="E456" s="66">
        <f>E457</f>
        <v>15281.322</v>
      </c>
      <c r="F456" s="43">
        <f>F457</f>
        <v>0</v>
      </c>
      <c r="G456" s="66">
        <f>G457</f>
        <v>15281.322</v>
      </c>
    </row>
    <row r="457" spans="1:7" s="3" customFormat="1" ht="78.75" customHeight="1">
      <c r="A457" s="28" t="s">
        <v>249</v>
      </c>
      <c r="B457" s="34">
        <v>992</v>
      </c>
      <c r="C457" s="10" t="s">
        <v>250</v>
      </c>
      <c r="D457" s="10"/>
      <c r="E457" s="43">
        <f>E458+E460+E462+E468+E466+E464</f>
        <v>15281.322</v>
      </c>
      <c r="F457" s="43">
        <f>F458+F460+F464+F466+F468+F462</f>
        <v>0</v>
      </c>
      <c r="G457" s="43">
        <f>E457+F457</f>
        <v>15281.322</v>
      </c>
    </row>
    <row r="458" spans="1:7" s="3" customFormat="1" ht="32.25" customHeight="1">
      <c r="A458" s="30" t="s">
        <v>251</v>
      </c>
      <c r="B458" s="34" t="s">
        <v>35</v>
      </c>
      <c r="C458" s="10" t="s">
        <v>252</v>
      </c>
      <c r="D458" s="10"/>
      <c r="E458" s="43">
        <f>E459</f>
        <v>5000</v>
      </c>
      <c r="F458" s="43">
        <f>F459</f>
        <v>-4929.99</v>
      </c>
      <c r="G458" s="43">
        <f>G459</f>
        <v>70.01000000000022</v>
      </c>
    </row>
    <row r="459" spans="1:7" s="3" customFormat="1" ht="18.75" customHeight="1">
      <c r="A459" s="31" t="s">
        <v>51</v>
      </c>
      <c r="B459" s="44" t="s">
        <v>35</v>
      </c>
      <c r="C459" s="32" t="s">
        <v>252</v>
      </c>
      <c r="D459" s="32" t="s">
        <v>3</v>
      </c>
      <c r="E459" s="45">
        <v>5000</v>
      </c>
      <c r="F459" s="45">
        <v>-4929.99</v>
      </c>
      <c r="G459" s="45">
        <f>E459+F459</f>
        <v>70.01000000000022</v>
      </c>
    </row>
    <row r="460" spans="1:7" s="3" customFormat="1" ht="23.25" customHeight="1">
      <c r="A460" s="30" t="s">
        <v>253</v>
      </c>
      <c r="B460" s="34" t="s">
        <v>35</v>
      </c>
      <c r="C460" s="10" t="s">
        <v>254</v>
      </c>
      <c r="D460" s="10"/>
      <c r="E460" s="58">
        <f>E461</f>
        <v>15.822</v>
      </c>
      <c r="F460" s="43">
        <f>F461</f>
        <v>0</v>
      </c>
      <c r="G460" s="58">
        <f>G461</f>
        <v>15.822</v>
      </c>
    </row>
    <row r="461" spans="1:7" s="3" customFormat="1" ht="16.5" customHeight="1">
      <c r="A461" s="31" t="s">
        <v>51</v>
      </c>
      <c r="B461" s="44" t="s">
        <v>35</v>
      </c>
      <c r="C461" s="32" t="s">
        <v>254</v>
      </c>
      <c r="D461" s="32" t="s">
        <v>3</v>
      </c>
      <c r="E461" s="45">
        <v>15.822</v>
      </c>
      <c r="F461" s="45"/>
      <c r="G461" s="45">
        <v>15.822</v>
      </c>
    </row>
    <row r="462" spans="1:7" s="3" customFormat="1" ht="76.5" customHeight="1">
      <c r="A462" s="31" t="s">
        <v>451</v>
      </c>
      <c r="B462" s="34" t="s">
        <v>35</v>
      </c>
      <c r="C462" s="10" t="s">
        <v>255</v>
      </c>
      <c r="D462" s="10"/>
      <c r="E462" s="43">
        <f>E463</f>
        <v>3000</v>
      </c>
      <c r="F462" s="43">
        <f>F463</f>
        <v>4964.99</v>
      </c>
      <c r="G462" s="43">
        <f>G463</f>
        <v>7964.99</v>
      </c>
    </row>
    <row r="463" spans="1:7" s="3" customFormat="1" ht="19.5" customHeight="1">
      <c r="A463" s="31" t="s">
        <v>51</v>
      </c>
      <c r="B463" s="44" t="s">
        <v>35</v>
      </c>
      <c r="C463" s="32" t="s">
        <v>255</v>
      </c>
      <c r="D463" s="32" t="s">
        <v>3</v>
      </c>
      <c r="E463" s="45">
        <v>3000</v>
      </c>
      <c r="F463" s="45">
        <f>4929.99+35</f>
        <v>4964.99</v>
      </c>
      <c r="G463" s="45">
        <f>E463+F463</f>
        <v>7964.99</v>
      </c>
    </row>
    <row r="464" spans="1:7" s="3" customFormat="1" ht="36.75" customHeight="1">
      <c r="A464" s="31" t="s">
        <v>382</v>
      </c>
      <c r="B464" s="34" t="s">
        <v>35</v>
      </c>
      <c r="C464" s="10" t="s">
        <v>381</v>
      </c>
      <c r="D464" s="10"/>
      <c r="E464" s="43">
        <f>E465</f>
        <v>35</v>
      </c>
      <c r="F464" s="43">
        <f>F465</f>
        <v>-35</v>
      </c>
      <c r="G464" s="43">
        <f>G465</f>
        <v>0</v>
      </c>
    </row>
    <row r="465" spans="1:7" s="3" customFormat="1" ht="19.5" customHeight="1">
      <c r="A465" s="31" t="s">
        <v>51</v>
      </c>
      <c r="B465" s="44" t="s">
        <v>35</v>
      </c>
      <c r="C465" s="32" t="s">
        <v>381</v>
      </c>
      <c r="D465" s="32" t="s">
        <v>3</v>
      </c>
      <c r="E465" s="45">
        <v>35</v>
      </c>
      <c r="F465" s="45">
        <v>-35</v>
      </c>
      <c r="G465" s="45">
        <f>E465+F465</f>
        <v>0</v>
      </c>
    </row>
    <row r="466" spans="1:7" s="3" customFormat="1" ht="62.25" customHeight="1">
      <c r="A466" s="71" t="s">
        <v>318</v>
      </c>
      <c r="B466" s="34" t="s">
        <v>35</v>
      </c>
      <c r="C466" s="10" t="s">
        <v>319</v>
      </c>
      <c r="D466" s="10"/>
      <c r="E466" s="43">
        <f>E467</f>
        <v>300.6</v>
      </c>
      <c r="F466" s="43">
        <f>F467</f>
        <v>0</v>
      </c>
      <c r="G466" s="43">
        <f>G467</f>
        <v>300.6</v>
      </c>
    </row>
    <row r="467" spans="1:7" s="3" customFormat="1" ht="21" customHeight="1">
      <c r="A467" s="31" t="s">
        <v>51</v>
      </c>
      <c r="B467" s="32" t="s">
        <v>35</v>
      </c>
      <c r="C467" s="32" t="s">
        <v>319</v>
      </c>
      <c r="D467" s="32">
        <v>500</v>
      </c>
      <c r="E467" s="45">
        <v>300.6</v>
      </c>
      <c r="F467" s="45"/>
      <c r="G467" s="45">
        <v>300.6</v>
      </c>
    </row>
    <row r="468" spans="1:11" s="3" customFormat="1" ht="36.75" customHeight="1">
      <c r="A468" s="31" t="s">
        <v>275</v>
      </c>
      <c r="B468" s="34" t="s">
        <v>35</v>
      </c>
      <c r="C468" s="10" t="s">
        <v>274</v>
      </c>
      <c r="D468" s="10"/>
      <c r="E468" s="43">
        <f>E469</f>
        <v>6929.9</v>
      </c>
      <c r="F468" s="43">
        <f>F469</f>
        <v>0</v>
      </c>
      <c r="G468" s="43">
        <f>G469</f>
        <v>6929.9</v>
      </c>
      <c r="K468" s="98">
        <f>G459+G461+G463+G465+G467+G469+G473+G478+G480+G482+G488+G494+G496+G500+G502+G504+G508+G514+G518+G520+G523+G526+G528+G532+G536+G538+G540+G546</f>
        <v>98000.322</v>
      </c>
    </row>
    <row r="469" spans="1:7" s="3" customFormat="1" ht="24" customHeight="1">
      <c r="A469" s="31" t="s">
        <v>51</v>
      </c>
      <c r="B469" s="44" t="s">
        <v>35</v>
      </c>
      <c r="C469" s="32" t="s">
        <v>274</v>
      </c>
      <c r="D469" s="32" t="s">
        <v>3</v>
      </c>
      <c r="E469" s="45">
        <v>6929.9</v>
      </c>
      <c r="F469" s="45"/>
      <c r="G469" s="45">
        <v>6929.9</v>
      </c>
    </row>
    <row r="470" spans="1:7" s="3" customFormat="1" ht="79.5" customHeight="1">
      <c r="A470" s="23" t="s">
        <v>406</v>
      </c>
      <c r="B470" s="10" t="s">
        <v>35</v>
      </c>
      <c r="C470" s="10" t="s">
        <v>125</v>
      </c>
      <c r="D470" s="65"/>
      <c r="E470" s="43">
        <f>E474+E486+E471</f>
        <v>8166.34</v>
      </c>
      <c r="F470" s="43">
        <f>F474+F471</f>
        <v>1478.62</v>
      </c>
      <c r="G470" s="43">
        <f>F470+E470</f>
        <v>9644.96</v>
      </c>
    </row>
    <row r="471" spans="1:7" s="3" customFormat="1" ht="60.75" customHeight="1">
      <c r="A471" s="28" t="s">
        <v>227</v>
      </c>
      <c r="B471" s="10" t="s">
        <v>35</v>
      </c>
      <c r="C471" s="10" t="s">
        <v>126</v>
      </c>
      <c r="D471" s="65"/>
      <c r="E471" s="43">
        <f>E472</f>
        <v>0</v>
      </c>
      <c r="F471" s="43">
        <f>F472</f>
        <v>1478.62</v>
      </c>
      <c r="G471" s="43">
        <f>E471+F471</f>
        <v>1478.62</v>
      </c>
    </row>
    <row r="472" spans="1:7" s="3" customFormat="1" ht="79.5" customHeight="1">
      <c r="A472" s="31" t="s">
        <v>378</v>
      </c>
      <c r="B472" s="10" t="s">
        <v>35</v>
      </c>
      <c r="C472" s="10" t="s">
        <v>230</v>
      </c>
      <c r="D472" s="65"/>
      <c r="E472" s="43">
        <f>E473</f>
        <v>0</v>
      </c>
      <c r="F472" s="43">
        <f>F473</f>
        <v>1478.62</v>
      </c>
      <c r="G472" s="43">
        <f>E472+F472</f>
        <v>1478.62</v>
      </c>
    </row>
    <row r="473" spans="1:7" s="3" customFormat="1" ht="17.25" customHeight="1">
      <c r="A473" s="31" t="s">
        <v>51</v>
      </c>
      <c r="B473" s="32" t="s">
        <v>35</v>
      </c>
      <c r="C473" s="32" t="s">
        <v>230</v>
      </c>
      <c r="D473" s="57" t="s">
        <v>3</v>
      </c>
      <c r="E473" s="45"/>
      <c r="F473" s="45">
        <v>1478.62</v>
      </c>
      <c r="G473" s="45">
        <f>E473+F473</f>
        <v>1478.62</v>
      </c>
    </row>
    <row r="474" spans="1:7" s="3" customFormat="1" ht="55.5" customHeight="1">
      <c r="A474" s="33" t="s">
        <v>237</v>
      </c>
      <c r="B474" s="38" t="s">
        <v>35</v>
      </c>
      <c r="C474" s="38" t="s">
        <v>238</v>
      </c>
      <c r="D474" s="65"/>
      <c r="E474" s="43">
        <f>E475+E479+E481+E483</f>
        <v>7066.34</v>
      </c>
      <c r="F474" s="43">
        <f>F475+F479+F484+F481</f>
        <v>0</v>
      </c>
      <c r="G474" s="43">
        <f>G475+G479+G484+G481</f>
        <v>7066.34</v>
      </c>
    </row>
    <row r="475" spans="1:7" s="3" customFormat="1" ht="18.75" customHeight="1">
      <c r="A475" s="31" t="s">
        <v>239</v>
      </c>
      <c r="B475" s="38" t="s">
        <v>35</v>
      </c>
      <c r="C475" s="38" t="s">
        <v>240</v>
      </c>
      <c r="D475" s="38" t="s">
        <v>54</v>
      </c>
      <c r="E475" s="62">
        <f>E476</f>
        <v>7033.01</v>
      </c>
      <c r="F475" s="40">
        <f>F476</f>
        <v>0</v>
      </c>
      <c r="G475" s="62">
        <f>G476</f>
        <v>7033.01</v>
      </c>
    </row>
    <row r="476" spans="1:7" s="3" customFormat="1" ht="19.5" customHeight="1">
      <c r="A476" s="31" t="s">
        <v>51</v>
      </c>
      <c r="B476" s="38" t="s">
        <v>35</v>
      </c>
      <c r="C476" s="38" t="s">
        <v>240</v>
      </c>
      <c r="D476" s="38" t="s">
        <v>3</v>
      </c>
      <c r="E476" s="62">
        <f>E477+E478</f>
        <v>7033.01</v>
      </c>
      <c r="F476" s="40">
        <f>F477+F478</f>
        <v>0</v>
      </c>
      <c r="G476" s="62">
        <f>E476+F476</f>
        <v>7033.01</v>
      </c>
    </row>
    <row r="477" spans="1:7" s="86" customFormat="1" ht="20.25" customHeight="1">
      <c r="A477" s="85" t="s">
        <v>241</v>
      </c>
      <c r="B477" s="89" t="s">
        <v>35</v>
      </c>
      <c r="C477" s="89" t="s">
        <v>240</v>
      </c>
      <c r="D477" s="89" t="s">
        <v>3</v>
      </c>
      <c r="E477" s="90"/>
      <c r="F477" s="91"/>
      <c r="G477" s="90">
        <f>E477+F477</f>
        <v>0</v>
      </c>
    </row>
    <row r="478" spans="1:7" s="86" customFormat="1" ht="16.5" customHeight="1">
      <c r="A478" s="85" t="s">
        <v>229</v>
      </c>
      <c r="B478" s="89" t="s">
        <v>35</v>
      </c>
      <c r="C478" s="89" t="s">
        <v>240</v>
      </c>
      <c r="D478" s="89" t="s">
        <v>3</v>
      </c>
      <c r="E478" s="90">
        <v>7033.01</v>
      </c>
      <c r="F478" s="91"/>
      <c r="G478" s="90">
        <f>E478+F478</f>
        <v>7033.01</v>
      </c>
    </row>
    <row r="479" spans="1:7" s="3" customFormat="1" ht="79.5" customHeight="1">
      <c r="A479" s="31" t="s">
        <v>244</v>
      </c>
      <c r="B479" s="38" t="s">
        <v>35</v>
      </c>
      <c r="C479" s="38" t="s">
        <v>243</v>
      </c>
      <c r="D479" s="38"/>
      <c r="E479" s="43">
        <f>E480</f>
        <v>0</v>
      </c>
      <c r="F479" s="29">
        <f>F480</f>
        <v>0</v>
      </c>
      <c r="G479" s="43">
        <f>G480</f>
        <v>0</v>
      </c>
    </row>
    <row r="480" spans="1:7" s="3" customFormat="1" ht="20.25" customHeight="1">
      <c r="A480" s="31" t="s">
        <v>51</v>
      </c>
      <c r="B480" s="36" t="s">
        <v>35</v>
      </c>
      <c r="C480" s="36" t="s">
        <v>243</v>
      </c>
      <c r="D480" s="36" t="s">
        <v>3</v>
      </c>
      <c r="E480" s="63">
        <v>0</v>
      </c>
      <c r="F480" s="41"/>
      <c r="G480" s="63">
        <f>E480+F480</f>
        <v>0</v>
      </c>
    </row>
    <row r="481" spans="1:7" s="3" customFormat="1" ht="39" customHeight="1">
      <c r="A481" s="31" t="s">
        <v>413</v>
      </c>
      <c r="B481" s="38" t="s">
        <v>35</v>
      </c>
      <c r="C481" s="38" t="s">
        <v>416</v>
      </c>
      <c r="D481" s="53"/>
      <c r="E481" s="62">
        <f>E482</f>
        <v>33.33</v>
      </c>
      <c r="F481" s="62">
        <f>F482</f>
        <v>0</v>
      </c>
      <c r="G481" s="62">
        <f>G482</f>
        <v>33.33</v>
      </c>
    </row>
    <row r="482" spans="1:7" s="3" customFormat="1" ht="19.5" customHeight="1">
      <c r="A482" s="31" t="s">
        <v>51</v>
      </c>
      <c r="B482" s="76" t="s">
        <v>35</v>
      </c>
      <c r="C482" s="53" t="s">
        <v>416</v>
      </c>
      <c r="D482" s="53" t="s">
        <v>3</v>
      </c>
      <c r="E482" s="63">
        <v>33.33</v>
      </c>
      <c r="F482" s="54"/>
      <c r="G482" s="63">
        <f>E482+F482</f>
        <v>33.33</v>
      </c>
    </row>
    <row r="483" spans="1:7" s="3" customFormat="1" ht="167.25" customHeight="1">
      <c r="A483" s="31" t="s">
        <v>426</v>
      </c>
      <c r="B483" s="38" t="s">
        <v>35</v>
      </c>
      <c r="C483" s="38" t="s">
        <v>242</v>
      </c>
      <c r="D483" s="53"/>
      <c r="E483" s="62">
        <f>E484</f>
        <v>0</v>
      </c>
      <c r="F483" s="40"/>
      <c r="G483" s="62">
        <f>G484</f>
        <v>0</v>
      </c>
    </row>
    <row r="484" spans="1:7" s="3" customFormat="1" ht="23.25" customHeight="1">
      <c r="A484" s="31" t="s">
        <v>427</v>
      </c>
      <c r="B484" s="53" t="s">
        <v>35</v>
      </c>
      <c r="C484" s="53" t="s">
        <v>242</v>
      </c>
      <c r="D484" s="53" t="s">
        <v>3</v>
      </c>
      <c r="E484" s="63">
        <v>0</v>
      </c>
      <c r="F484" s="54"/>
      <c r="G484" s="63">
        <f>E484+F484</f>
        <v>0</v>
      </c>
    </row>
    <row r="485" spans="1:7" s="3" customFormat="1" ht="19.5" customHeight="1" hidden="1">
      <c r="A485" s="31"/>
      <c r="B485" s="38"/>
      <c r="C485" s="38"/>
      <c r="D485" s="53"/>
      <c r="E485" s="63"/>
      <c r="F485" s="54"/>
      <c r="G485" s="63"/>
    </row>
    <row r="486" spans="1:7" s="3" customFormat="1" ht="38.25" customHeight="1">
      <c r="A486" s="33" t="s">
        <v>246</v>
      </c>
      <c r="B486" s="38" t="s">
        <v>35</v>
      </c>
      <c r="C486" s="38" t="s">
        <v>128</v>
      </c>
      <c r="D486" s="38"/>
      <c r="E486" s="62">
        <f aca="true" t="shared" si="17" ref="E486:G487">E487</f>
        <v>1100</v>
      </c>
      <c r="F486" s="40">
        <f t="shared" si="17"/>
        <v>0</v>
      </c>
      <c r="G486" s="62">
        <f t="shared" si="17"/>
        <v>1100</v>
      </c>
    </row>
    <row r="487" spans="1:7" s="3" customFormat="1" ht="36" customHeight="1">
      <c r="A487" s="31" t="s">
        <v>245</v>
      </c>
      <c r="B487" s="38" t="s">
        <v>35</v>
      </c>
      <c r="C487" s="38" t="s">
        <v>247</v>
      </c>
      <c r="D487" s="38"/>
      <c r="E487" s="62">
        <f t="shared" si="17"/>
        <v>1100</v>
      </c>
      <c r="F487" s="40">
        <f t="shared" si="17"/>
        <v>0</v>
      </c>
      <c r="G487" s="62">
        <f t="shared" si="17"/>
        <v>1100</v>
      </c>
    </row>
    <row r="488" spans="1:7" s="3" customFormat="1" ht="22.5" customHeight="1">
      <c r="A488" s="31" t="s">
        <v>51</v>
      </c>
      <c r="B488" s="36" t="s">
        <v>35</v>
      </c>
      <c r="C488" s="36" t="s">
        <v>247</v>
      </c>
      <c r="D488" s="36" t="s">
        <v>3</v>
      </c>
      <c r="E488" s="63">
        <v>1100</v>
      </c>
      <c r="F488" s="41"/>
      <c r="G488" s="63">
        <v>1100</v>
      </c>
    </row>
    <row r="489" spans="1:7" s="3" customFormat="1" ht="55.5" customHeight="1">
      <c r="A489" s="23" t="s">
        <v>282</v>
      </c>
      <c r="B489" s="38" t="s">
        <v>35</v>
      </c>
      <c r="C489" s="38" t="s">
        <v>133</v>
      </c>
      <c r="D489" s="38"/>
      <c r="E489" s="62">
        <f>E490</f>
        <v>30</v>
      </c>
      <c r="F489" s="40">
        <f>F490</f>
        <v>7713.57</v>
      </c>
      <c r="G489" s="62">
        <f>E489+F489</f>
        <v>7743.57</v>
      </c>
    </row>
    <row r="490" spans="1:7" s="3" customFormat="1" ht="60.75" customHeight="1">
      <c r="A490" s="33" t="s">
        <v>284</v>
      </c>
      <c r="B490" s="38" t="s">
        <v>35</v>
      </c>
      <c r="C490" s="38" t="s">
        <v>158</v>
      </c>
      <c r="D490" s="36"/>
      <c r="E490" s="62">
        <f>E491+E493+E495</f>
        <v>30</v>
      </c>
      <c r="F490" s="62">
        <f>F491+F493+F495</f>
        <v>7713.57</v>
      </c>
      <c r="G490" s="62">
        <f>E490+F490</f>
        <v>7743.57</v>
      </c>
    </row>
    <row r="491" spans="1:7" s="3" customFormat="1" ht="17.25" customHeight="1">
      <c r="A491" s="31" t="s">
        <v>412</v>
      </c>
      <c r="B491" s="36" t="s">
        <v>35</v>
      </c>
      <c r="C491" s="36" t="s">
        <v>379</v>
      </c>
      <c r="D491" s="36"/>
      <c r="E491" s="62">
        <f>E492</f>
        <v>0</v>
      </c>
      <c r="F491" s="62">
        <f>F492</f>
        <v>0</v>
      </c>
      <c r="G491" s="62">
        <f>G492</f>
        <v>0</v>
      </c>
    </row>
    <row r="492" spans="1:7" s="3" customFormat="1" ht="20.25" customHeight="1">
      <c r="A492" s="31" t="s">
        <v>51</v>
      </c>
      <c r="B492" s="36" t="s">
        <v>35</v>
      </c>
      <c r="C492" s="36" t="s">
        <v>379</v>
      </c>
      <c r="D492" s="36" t="s">
        <v>3</v>
      </c>
      <c r="E492" s="63">
        <v>0</v>
      </c>
      <c r="F492" s="41">
        <v>0</v>
      </c>
      <c r="G492" s="63">
        <f>E492+F492</f>
        <v>0</v>
      </c>
    </row>
    <row r="493" spans="1:7" s="3" customFormat="1" ht="27" customHeight="1">
      <c r="A493" s="31" t="s">
        <v>393</v>
      </c>
      <c r="B493" s="38" t="s">
        <v>35</v>
      </c>
      <c r="C493" s="38" t="s">
        <v>394</v>
      </c>
      <c r="D493" s="38"/>
      <c r="E493" s="62">
        <f>E494</f>
        <v>30</v>
      </c>
      <c r="F493" s="62">
        <f>F494</f>
        <v>44.7</v>
      </c>
      <c r="G493" s="62">
        <f>G494</f>
        <v>74.7</v>
      </c>
    </row>
    <row r="494" spans="1:7" s="3" customFormat="1" ht="22.5" customHeight="1">
      <c r="A494" s="31" t="s">
        <v>51</v>
      </c>
      <c r="B494" s="36" t="s">
        <v>35</v>
      </c>
      <c r="C494" s="36" t="s">
        <v>394</v>
      </c>
      <c r="D494" s="36" t="s">
        <v>3</v>
      </c>
      <c r="E494" s="63">
        <v>30</v>
      </c>
      <c r="F494" s="41">
        <v>44.7</v>
      </c>
      <c r="G494" s="63">
        <f>E494+F494</f>
        <v>74.7</v>
      </c>
    </row>
    <row r="495" spans="1:7" s="3" customFormat="1" ht="36" customHeight="1">
      <c r="A495" s="31" t="s">
        <v>481</v>
      </c>
      <c r="B495" s="38" t="s">
        <v>35</v>
      </c>
      <c r="C495" s="38" t="s">
        <v>482</v>
      </c>
      <c r="D495" s="38"/>
      <c r="E495" s="62">
        <f>E496</f>
        <v>0</v>
      </c>
      <c r="F495" s="40">
        <f>F496</f>
        <v>7668.87</v>
      </c>
      <c r="G495" s="62">
        <f>E495+F495</f>
        <v>7668.87</v>
      </c>
    </row>
    <row r="496" spans="1:7" s="3" customFormat="1" ht="22.5" customHeight="1">
      <c r="A496" s="31" t="s">
        <v>51</v>
      </c>
      <c r="B496" s="36" t="s">
        <v>450</v>
      </c>
      <c r="C496" s="36" t="s">
        <v>482</v>
      </c>
      <c r="D496" s="36" t="s">
        <v>3</v>
      </c>
      <c r="E496" s="63"/>
      <c r="F496" s="41">
        <v>7668.87</v>
      </c>
      <c r="G496" s="63">
        <f>E496+F496</f>
        <v>7668.87</v>
      </c>
    </row>
    <row r="497" spans="1:7" s="3" customFormat="1" ht="58.5" customHeight="1">
      <c r="A497" s="42" t="s">
        <v>390</v>
      </c>
      <c r="B497" s="38" t="s">
        <v>35</v>
      </c>
      <c r="C497" s="38" t="s">
        <v>164</v>
      </c>
      <c r="D497" s="38"/>
      <c r="E497" s="62">
        <f aca="true" t="shared" si="18" ref="E497:F499">E498</f>
        <v>1969.22</v>
      </c>
      <c r="F497" s="40">
        <f t="shared" si="18"/>
        <v>0</v>
      </c>
      <c r="G497" s="62">
        <f>E497+F497</f>
        <v>1969.22</v>
      </c>
    </row>
    <row r="498" spans="1:7" s="3" customFormat="1" ht="35.25" customHeight="1">
      <c r="A498" s="33" t="s">
        <v>165</v>
      </c>
      <c r="B498" s="38" t="s">
        <v>35</v>
      </c>
      <c r="C498" s="38" t="s">
        <v>166</v>
      </c>
      <c r="D498" s="38"/>
      <c r="E498" s="62">
        <f>E499+E501+E503</f>
        <v>1969.22</v>
      </c>
      <c r="F498" s="62">
        <f>F499+F501+F503</f>
        <v>0</v>
      </c>
      <c r="G498" s="62">
        <f>G499+G501</f>
        <v>1769.22</v>
      </c>
    </row>
    <row r="499" spans="1:7" s="3" customFormat="1" ht="36" customHeight="1">
      <c r="A499" s="31" t="s">
        <v>392</v>
      </c>
      <c r="B499" s="38" t="s">
        <v>35</v>
      </c>
      <c r="C499" s="38" t="s">
        <v>391</v>
      </c>
      <c r="D499" s="38"/>
      <c r="E499" s="62">
        <f t="shared" si="18"/>
        <v>1747</v>
      </c>
      <c r="F499" s="40">
        <f t="shared" si="18"/>
        <v>0</v>
      </c>
      <c r="G499" s="62">
        <f aca="true" t="shared" si="19" ref="G499:G504">E499+F499</f>
        <v>1747</v>
      </c>
    </row>
    <row r="500" spans="1:7" s="3" customFormat="1" ht="22.5" customHeight="1">
      <c r="A500" s="31" t="s">
        <v>51</v>
      </c>
      <c r="B500" s="36" t="s">
        <v>35</v>
      </c>
      <c r="C500" s="36" t="s">
        <v>391</v>
      </c>
      <c r="D500" s="36" t="s">
        <v>3</v>
      </c>
      <c r="E500" s="63">
        <v>1747</v>
      </c>
      <c r="F500" s="41">
        <v>0</v>
      </c>
      <c r="G500" s="63">
        <f t="shared" si="19"/>
        <v>1747</v>
      </c>
    </row>
    <row r="501" spans="1:7" s="3" customFormat="1" ht="35.25" customHeight="1">
      <c r="A501" s="31" t="s">
        <v>411</v>
      </c>
      <c r="B501" s="38" t="s">
        <v>35</v>
      </c>
      <c r="C501" s="38" t="s">
        <v>415</v>
      </c>
      <c r="D501" s="38"/>
      <c r="E501" s="62">
        <f>E502</f>
        <v>22.22</v>
      </c>
      <c r="F501" s="40">
        <f>F502</f>
        <v>0</v>
      </c>
      <c r="G501" s="62">
        <f t="shared" si="19"/>
        <v>22.22</v>
      </c>
    </row>
    <row r="502" spans="1:7" s="3" customFormat="1" ht="20.25" customHeight="1">
      <c r="A502" s="31" t="s">
        <v>51</v>
      </c>
      <c r="B502" s="36" t="s">
        <v>35</v>
      </c>
      <c r="C502" s="36" t="s">
        <v>414</v>
      </c>
      <c r="D502" s="36" t="s">
        <v>3</v>
      </c>
      <c r="E502" s="63">
        <v>22.22</v>
      </c>
      <c r="F502" s="41"/>
      <c r="G502" s="63">
        <f t="shared" si="19"/>
        <v>22.22</v>
      </c>
    </row>
    <row r="503" spans="1:7" s="3" customFormat="1" ht="42" customHeight="1">
      <c r="A503" s="31" t="s">
        <v>437</v>
      </c>
      <c r="B503" s="38" t="s">
        <v>35</v>
      </c>
      <c r="C503" s="38" t="s">
        <v>438</v>
      </c>
      <c r="D503" s="38"/>
      <c r="E503" s="62">
        <f>E504</f>
        <v>200</v>
      </c>
      <c r="F503" s="40">
        <f>F504</f>
        <v>0</v>
      </c>
      <c r="G503" s="62">
        <f t="shared" si="19"/>
        <v>200</v>
      </c>
    </row>
    <row r="504" spans="1:7" s="3" customFormat="1" ht="24.75" customHeight="1">
      <c r="A504" s="31" t="s">
        <v>51</v>
      </c>
      <c r="B504" s="36" t="s">
        <v>35</v>
      </c>
      <c r="C504" s="36" t="s">
        <v>438</v>
      </c>
      <c r="D504" s="36" t="s">
        <v>3</v>
      </c>
      <c r="E504" s="63">
        <v>200</v>
      </c>
      <c r="F504" s="41"/>
      <c r="G504" s="63">
        <f t="shared" si="19"/>
        <v>200</v>
      </c>
    </row>
    <row r="505" spans="1:7" s="3" customFormat="1" ht="75" customHeight="1">
      <c r="A505" s="23" t="s">
        <v>279</v>
      </c>
      <c r="B505" s="34" t="s">
        <v>35</v>
      </c>
      <c r="C505" s="10" t="s">
        <v>72</v>
      </c>
      <c r="D505" s="36"/>
      <c r="E505" s="43">
        <f>E506</f>
        <v>66767.39</v>
      </c>
      <c r="F505" s="29">
        <f>F506</f>
        <v>0</v>
      </c>
      <c r="G505" s="43">
        <f>G506</f>
        <v>66767.39</v>
      </c>
    </row>
    <row r="506" spans="1:7" s="3" customFormat="1" ht="38.25" customHeight="1">
      <c r="A506" s="33" t="s">
        <v>289</v>
      </c>
      <c r="B506" s="38" t="s">
        <v>35</v>
      </c>
      <c r="C506" s="38" t="s">
        <v>290</v>
      </c>
      <c r="D506" s="36"/>
      <c r="E506" s="62">
        <f>E509+E507+E513</f>
        <v>66767.39</v>
      </c>
      <c r="F506" s="40">
        <f>F507+F509+F513</f>
        <v>0</v>
      </c>
      <c r="G506" s="62">
        <f>G509+G507+G513</f>
        <v>66767.39</v>
      </c>
    </row>
    <row r="507" spans="1:7" s="3" customFormat="1" ht="25.5" customHeight="1">
      <c r="A507" s="31" t="s">
        <v>293</v>
      </c>
      <c r="B507" s="38" t="s">
        <v>35</v>
      </c>
      <c r="C507" s="38" t="s">
        <v>294</v>
      </c>
      <c r="D507" s="38" t="s">
        <v>54</v>
      </c>
      <c r="E507" s="40">
        <f>E508</f>
        <v>56541.64</v>
      </c>
      <c r="F507" s="40">
        <f>F508</f>
        <v>0</v>
      </c>
      <c r="G507" s="40">
        <f>G508</f>
        <v>56541.64</v>
      </c>
    </row>
    <row r="508" spans="1:7" s="3" customFormat="1" ht="19.5" customHeight="1">
      <c r="A508" s="31" t="s">
        <v>51</v>
      </c>
      <c r="B508" s="36" t="s">
        <v>35</v>
      </c>
      <c r="C508" s="36" t="s">
        <v>294</v>
      </c>
      <c r="D508" s="36" t="s">
        <v>3</v>
      </c>
      <c r="E508" s="41">
        <v>56541.64</v>
      </c>
      <c r="F508" s="41"/>
      <c r="G508" s="41">
        <f>E508+F508</f>
        <v>56541.64</v>
      </c>
    </row>
    <row r="509" spans="1:7" s="3" customFormat="1" ht="22.5" customHeight="1">
      <c r="A509" s="31" t="s">
        <v>296</v>
      </c>
      <c r="B509" s="36" t="s">
        <v>35</v>
      </c>
      <c r="C509" s="36" t="s">
        <v>295</v>
      </c>
      <c r="D509" s="38" t="s">
        <v>54</v>
      </c>
      <c r="E509" s="40">
        <f>E510+E511+E512</f>
        <v>9572.550000000001</v>
      </c>
      <c r="F509" s="40">
        <f>F510+F511+F512</f>
        <v>0</v>
      </c>
      <c r="G509" s="40">
        <f>E509+F509</f>
        <v>9572.550000000001</v>
      </c>
    </row>
    <row r="510" spans="1:7" s="3" customFormat="1" ht="111" customHeight="1">
      <c r="A510" s="31" t="s">
        <v>63</v>
      </c>
      <c r="B510" s="37" t="s">
        <v>35</v>
      </c>
      <c r="C510" s="37" t="s">
        <v>295</v>
      </c>
      <c r="D510" s="37" t="s">
        <v>62</v>
      </c>
      <c r="E510" s="49">
        <v>8831.95</v>
      </c>
      <c r="F510" s="49"/>
      <c r="G510" s="49">
        <v>8831.95</v>
      </c>
    </row>
    <row r="511" spans="1:7" s="3" customFormat="1" ht="36.75" customHeight="1">
      <c r="A511" s="31" t="s">
        <v>57</v>
      </c>
      <c r="B511" s="36" t="s">
        <v>35</v>
      </c>
      <c r="C511" s="36" t="s">
        <v>295</v>
      </c>
      <c r="D511" s="36" t="s">
        <v>58</v>
      </c>
      <c r="E511" s="41">
        <v>738.5</v>
      </c>
      <c r="F511" s="41">
        <v>0</v>
      </c>
      <c r="G511" s="41">
        <f>E511+F511</f>
        <v>738.5</v>
      </c>
    </row>
    <row r="512" spans="1:7" s="3" customFormat="1" ht="27.75" customHeight="1">
      <c r="A512" s="31" t="s">
        <v>55</v>
      </c>
      <c r="B512" s="36" t="s">
        <v>35</v>
      </c>
      <c r="C512" s="36" t="s">
        <v>295</v>
      </c>
      <c r="D512" s="36" t="s">
        <v>56</v>
      </c>
      <c r="E512" s="63">
        <v>2.1</v>
      </c>
      <c r="F512" s="41"/>
      <c r="G512" s="63">
        <v>2.1</v>
      </c>
    </row>
    <row r="513" spans="1:7" s="3" customFormat="1" ht="57.75" customHeight="1">
      <c r="A513" s="31" t="s">
        <v>291</v>
      </c>
      <c r="B513" s="34" t="s">
        <v>35</v>
      </c>
      <c r="C513" s="34" t="s">
        <v>292</v>
      </c>
      <c r="D513" s="37"/>
      <c r="E513" s="43">
        <f>E514</f>
        <v>653.2</v>
      </c>
      <c r="F513" s="49">
        <f>F514</f>
        <v>0</v>
      </c>
      <c r="G513" s="43">
        <f>G514</f>
        <v>653.2</v>
      </c>
    </row>
    <row r="514" spans="1:7" s="3" customFormat="1" ht="23.25" customHeight="1">
      <c r="A514" s="31" t="s">
        <v>51</v>
      </c>
      <c r="B514" s="36" t="s">
        <v>35</v>
      </c>
      <c r="C514" s="36" t="s">
        <v>292</v>
      </c>
      <c r="D514" s="36" t="s">
        <v>3</v>
      </c>
      <c r="E514" s="41">
        <v>653.2</v>
      </c>
      <c r="F514" s="41"/>
      <c r="G514" s="41">
        <v>653.2</v>
      </c>
    </row>
    <row r="515" spans="1:7" s="3" customFormat="1" ht="62.25" customHeight="1">
      <c r="A515" s="42" t="s">
        <v>367</v>
      </c>
      <c r="B515" s="34" t="s">
        <v>35</v>
      </c>
      <c r="C515" s="34" t="s">
        <v>257</v>
      </c>
      <c r="D515" s="37"/>
      <c r="E515" s="43">
        <f>E524+E516+E521</f>
        <v>19680</v>
      </c>
      <c r="F515" s="29">
        <f>F516+F524+F521</f>
        <v>-15180</v>
      </c>
      <c r="G515" s="43">
        <f>E515+F515</f>
        <v>4500</v>
      </c>
    </row>
    <row r="516" spans="1:7" s="3" customFormat="1" ht="57.75" customHeight="1">
      <c r="A516" s="33" t="s">
        <v>277</v>
      </c>
      <c r="B516" s="34" t="s">
        <v>35</v>
      </c>
      <c r="C516" s="34" t="s">
        <v>266</v>
      </c>
      <c r="D516" s="37"/>
      <c r="E516" s="43">
        <f>E517+E519</f>
        <v>2000</v>
      </c>
      <c r="F516" s="29">
        <f>F517</f>
        <v>0</v>
      </c>
      <c r="G516" s="43">
        <f>G517+G519</f>
        <v>2000</v>
      </c>
    </row>
    <row r="517" spans="1:7" s="3" customFormat="1" ht="56.25" customHeight="1">
      <c r="A517" s="31" t="s">
        <v>267</v>
      </c>
      <c r="B517" s="34" t="s">
        <v>35</v>
      </c>
      <c r="C517" s="34" t="s">
        <v>268</v>
      </c>
      <c r="D517" s="37"/>
      <c r="E517" s="43">
        <f>E518</f>
        <v>1000</v>
      </c>
      <c r="F517" s="29">
        <f>F518</f>
        <v>0</v>
      </c>
      <c r="G517" s="43">
        <f>G518</f>
        <v>1000</v>
      </c>
    </row>
    <row r="518" spans="1:7" s="3" customFormat="1" ht="19.5" customHeight="1">
      <c r="A518" s="31" t="s">
        <v>51</v>
      </c>
      <c r="B518" s="36" t="s">
        <v>35</v>
      </c>
      <c r="C518" s="36" t="s">
        <v>268</v>
      </c>
      <c r="D518" s="36" t="s">
        <v>3</v>
      </c>
      <c r="E518" s="63">
        <v>1000</v>
      </c>
      <c r="F518" s="41"/>
      <c r="G518" s="63">
        <v>1000</v>
      </c>
    </row>
    <row r="519" spans="1:7" s="3" customFormat="1" ht="40.5" customHeight="1">
      <c r="A519" s="31" t="s">
        <v>276</v>
      </c>
      <c r="B519" s="38" t="s">
        <v>35</v>
      </c>
      <c r="C519" s="38" t="s">
        <v>269</v>
      </c>
      <c r="D519" s="38"/>
      <c r="E519" s="62">
        <f>E520</f>
        <v>1000</v>
      </c>
      <c r="F519" s="40">
        <f>F520</f>
        <v>0</v>
      </c>
      <c r="G519" s="62">
        <f>G520</f>
        <v>1000</v>
      </c>
    </row>
    <row r="520" spans="1:7" s="3" customFormat="1" ht="22.5" customHeight="1">
      <c r="A520" s="31" t="s">
        <v>51</v>
      </c>
      <c r="B520" s="36" t="s">
        <v>35</v>
      </c>
      <c r="C520" s="36" t="s">
        <v>269</v>
      </c>
      <c r="D520" s="36" t="s">
        <v>3</v>
      </c>
      <c r="E520" s="63">
        <v>1000</v>
      </c>
      <c r="F520" s="41"/>
      <c r="G520" s="63">
        <v>1000</v>
      </c>
    </row>
    <row r="521" spans="1:7" s="3" customFormat="1" ht="22.5" customHeight="1">
      <c r="A521" s="33" t="s">
        <v>272</v>
      </c>
      <c r="B521" s="38" t="s">
        <v>450</v>
      </c>
      <c r="C521" s="38" t="s">
        <v>270</v>
      </c>
      <c r="D521" s="38"/>
      <c r="E521" s="62">
        <f>E522</f>
        <v>180</v>
      </c>
      <c r="F521" s="40">
        <f>F522</f>
        <v>-180</v>
      </c>
      <c r="G521" s="62">
        <f>G522</f>
        <v>0</v>
      </c>
    </row>
    <row r="522" spans="1:7" s="3" customFormat="1" ht="70.5" customHeight="1">
      <c r="A522" s="31" t="s">
        <v>444</v>
      </c>
      <c r="B522" s="38" t="s">
        <v>35</v>
      </c>
      <c r="C522" s="38" t="s">
        <v>458</v>
      </c>
      <c r="D522" s="38"/>
      <c r="E522" s="62">
        <f>E523</f>
        <v>180</v>
      </c>
      <c r="F522" s="40">
        <f>F523</f>
        <v>-180</v>
      </c>
      <c r="G522" s="62">
        <f>E522+F522</f>
        <v>0</v>
      </c>
    </row>
    <row r="523" spans="1:7" s="3" customFormat="1" ht="22.5" customHeight="1">
      <c r="A523" s="31" t="s">
        <v>51</v>
      </c>
      <c r="B523" s="36" t="s">
        <v>35</v>
      </c>
      <c r="C523" s="36" t="s">
        <v>458</v>
      </c>
      <c r="D523" s="36" t="s">
        <v>3</v>
      </c>
      <c r="E523" s="63">
        <v>180</v>
      </c>
      <c r="F523" s="41">
        <v>-180</v>
      </c>
      <c r="G523" s="63">
        <f>E523+F523</f>
        <v>0</v>
      </c>
    </row>
    <row r="524" spans="1:7" s="3" customFormat="1" ht="31.5" customHeight="1">
      <c r="A524" s="33" t="s">
        <v>261</v>
      </c>
      <c r="B524" s="38" t="s">
        <v>35</v>
      </c>
      <c r="C524" s="38" t="s">
        <v>263</v>
      </c>
      <c r="D524" s="36"/>
      <c r="E524" s="62">
        <f>E525+E527</f>
        <v>17500</v>
      </c>
      <c r="F524" s="41">
        <f>F525+F528</f>
        <v>-15000</v>
      </c>
      <c r="G524" s="62">
        <f>G525+G528</f>
        <v>2500</v>
      </c>
    </row>
    <row r="525" spans="1:7" s="3" customFormat="1" ht="20.25" customHeight="1">
      <c r="A525" s="31" t="s">
        <v>262</v>
      </c>
      <c r="B525" s="38" t="s">
        <v>35</v>
      </c>
      <c r="C525" s="38" t="s">
        <v>264</v>
      </c>
      <c r="D525" s="38"/>
      <c r="E525" s="62">
        <f>E526</f>
        <v>3500</v>
      </c>
      <c r="F525" s="40">
        <f>F526</f>
        <v>-1000</v>
      </c>
      <c r="G525" s="62">
        <f>E525+F525</f>
        <v>2500</v>
      </c>
    </row>
    <row r="526" spans="1:7" s="3" customFormat="1" ht="19.5" customHeight="1">
      <c r="A526" s="31" t="s">
        <v>51</v>
      </c>
      <c r="B526" s="36" t="s">
        <v>35</v>
      </c>
      <c r="C526" s="36" t="s">
        <v>264</v>
      </c>
      <c r="D526" s="36" t="s">
        <v>3</v>
      </c>
      <c r="E526" s="63">
        <v>3500</v>
      </c>
      <c r="F526" s="100">
        <v>-1000</v>
      </c>
      <c r="G526" s="63">
        <f>E526+F526</f>
        <v>2500</v>
      </c>
    </row>
    <row r="527" spans="1:7" s="3" customFormat="1" ht="101.25" customHeight="1">
      <c r="A527" s="31" t="s">
        <v>428</v>
      </c>
      <c r="B527" s="38" t="s">
        <v>35</v>
      </c>
      <c r="C527" s="38" t="s">
        <v>265</v>
      </c>
      <c r="D527" s="38"/>
      <c r="E527" s="62">
        <f>E528</f>
        <v>14000</v>
      </c>
      <c r="F527" s="40">
        <f>F528</f>
        <v>-14000</v>
      </c>
      <c r="G527" s="62">
        <f>E527+F527</f>
        <v>0</v>
      </c>
    </row>
    <row r="528" spans="1:7" s="3" customFormat="1" ht="18.75" customHeight="1">
      <c r="A528" s="31" t="s">
        <v>427</v>
      </c>
      <c r="B528" s="53" t="s">
        <v>35</v>
      </c>
      <c r="C528" s="53" t="s">
        <v>265</v>
      </c>
      <c r="D528" s="53" t="s">
        <v>3</v>
      </c>
      <c r="E528" s="63">
        <v>14000</v>
      </c>
      <c r="F528" s="99">
        <v>-14000</v>
      </c>
      <c r="G528" s="63">
        <f>E528+F528</f>
        <v>0</v>
      </c>
    </row>
    <row r="529" spans="1:7" s="3" customFormat="1" ht="35.25" customHeight="1">
      <c r="A529" s="42" t="s">
        <v>280</v>
      </c>
      <c r="B529" s="38" t="s">
        <v>35</v>
      </c>
      <c r="C529" s="38" t="s">
        <v>99</v>
      </c>
      <c r="D529" s="38"/>
      <c r="E529" s="62">
        <f aca="true" t="shared" si="20" ref="E529:G531">E530</f>
        <v>400</v>
      </c>
      <c r="F529" s="62">
        <f t="shared" si="20"/>
        <v>0</v>
      </c>
      <c r="G529" s="62">
        <f t="shared" si="20"/>
        <v>400</v>
      </c>
    </row>
    <row r="530" spans="1:7" s="3" customFormat="1" ht="36.75" customHeight="1">
      <c r="A530" s="33" t="s">
        <v>404</v>
      </c>
      <c r="B530" s="69">
        <v>992</v>
      </c>
      <c r="C530" s="69" t="s">
        <v>403</v>
      </c>
      <c r="D530" s="69"/>
      <c r="E530" s="43">
        <f t="shared" si="20"/>
        <v>400</v>
      </c>
      <c r="F530" s="43">
        <f t="shared" si="20"/>
        <v>0</v>
      </c>
      <c r="G530" s="43">
        <f t="shared" si="20"/>
        <v>400</v>
      </c>
    </row>
    <row r="531" spans="1:7" s="3" customFormat="1" ht="75" customHeight="1">
      <c r="A531" s="31" t="s">
        <v>455</v>
      </c>
      <c r="B531" s="69">
        <v>992</v>
      </c>
      <c r="C531" s="69" t="s">
        <v>405</v>
      </c>
      <c r="D531" s="69"/>
      <c r="E531" s="43">
        <f t="shared" si="20"/>
        <v>400</v>
      </c>
      <c r="F531" s="43">
        <f t="shared" si="20"/>
        <v>0</v>
      </c>
      <c r="G531" s="43">
        <f t="shared" si="20"/>
        <v>400</v>
      </c>
    </row>
    <row r="532" spans="1:7" s="3" customFormat="1" ht="18.75" customHeight="1">
      <c r="A532" s="31" t="s">
        <v>51</v>
      </c>
      <c r="B532" s="50">
        <v>992</v>
      </c>
      <c r="C532" s="50" t="s">
        <v>405</v>
      </c>
      <c r="D532" s="50">
        <v>500</v>
      </c>
      <c r="E532" s="45">
        <v>400</v>
      </c>
      <c r="F532" s="45"/>
      <c r="G532" s="45">
        <f>E532+F532</f>
        <v>400</v>
      </c>
    </row>
    <row r="533" spans="1:7" s="3" customFormat="1" ht="15" customHeight="1">
      <c r="A533" s="31" t="s">
        <v>52</v>
      </c>
      <c r="B533" s="38" t="s">
        <v>35</v>
      </c>
      <c r="C533" s="38" t="s">
        <v>53</v>
      </c>
      <c r="D533" s="38" t="s">
        <v>54</v>
      </c>
      <c r="E533" s="40">
        <f>E534</f>
        <v>1275.9099999999999</v>
      </c>
      <c r="F533" s="40">
        <f>F534</f>
        <v>0</v>
      </c>
      <c r="G533" s="40">
        <f>E533+F533</f>
        <v>1275.9099999999999</v>
      </c>
    </row>
    <row r="534" spans="1:7" s="3" customFormat="1" ht="23.25" customHeight="1">
      <c r="A534" s="31" t="s">
        <v>65</v>
      </c>
      <c r="B534" s="38" t="s">
        <v>35</v>
      </c>
      <c r="C534" s="38" t="s">
        <v>115</v>
      </c>
      <c r="D534" s="38"/>
      <c r="E534" s="40">
        <f>E535+E537+E541+E543+E539+E545</f>
        <v>1275.9099999999999</v>
      </c>
      <c r="F534" s="40">
        <f>F535+F537+F539+F541+F545</f>
        <v>0</v>
      </c>
      <c r="G534" s="40">
        <f>E534+F534</f>
        <v>1275.9099999999999</v>
      </c>
    </row>
    <row r="535" spans="1:7" s="3" customFormat="1" ht="48.75" customHeight="1">
      <c r="A535" s="31" t="s">
        <v>59</v>
      </c>
      <c r="B535" s="34" t="s">
        <v>35</v>
      </c>
      <c r="C535" s="34" t="s">
        <v>117</v>
      </c>
      <c r="D535" s="34" t="s">
        <v>54</v>
      </c>
      <c r="E535" s="29">
        <f>E536</f>
        <v>1132.11</v>
      </c>
      <c r="F535" s="29">
        <f>F536</f>
        <v>0</v>
      </c>
      <c r="G535" s="29">
        <f>G536</f>
        <v>1132.11</v>
      </c>
    </row>
    <row r="536" spans="1:7" s="3" customFormat="1" ht="24.75" customHeight="1">
      <c r="A536" s="31" t="s">
        <v>51</v>
      </c>
      <c r="B536" s="36" t="s">
        <v>35</v>
      </c>
      <c r="C536" s="36" t="s">
        <v>117</v>
      </c>
      <c r="D536" s="36" t="s">
        <v>3</v>
      </c>
      <c r="E536" s="41">
        <v>1132.11</v>
      </c>
      <c r="F536" s="41">
        <v>0</v>
      </c>
      <c r="G536" s="41">
        <f>E536+F536</f>
        <v>1132.11</v>
      </c>
    </row>
    <row r="537" spans="1:7" s="3" customFormat="1" ht="78.75" customHeight="1">
      <c r="A537" s="31" t="s">
        <v>116</v>
      </c>
      <c r="B537" s="34" t="s">
        <v>35</v>
      </c>
      <c r="C537" s="34" t="s">
        <v>118</v>
      </c>
      <c r="D537" s="34" t="s">
        <v>54</v>
      </c>
      <c r="E537" s="29">
        <f>E538</f>
        <v>0</v>
      </c>
      <c r="F537" s="29">
        <f>F538</f>
        <v>0</v>
      </c>
      <c r="G537" s="29">
        <f>G538</f>
        <v>0</v>
      </c>
    </row>
    <row r="538" spans="1:7" s="3" customFormat="1" ht="18" customHeight="1">
      <c r="A538" s="31" t="s">
        <v>51</v>
      </c>
      <c r="B538" s="36" t="s">
        <v>35</v>
      </c>
      <c r="C538" s="36" t="s">
        <v>118</v>
      </c>
      <c r="D538" s="36" t="s">
        <v>3</v>
      </c>
      <c r="E538" s="41">
        <v>0</v>
      </c>
      <c r="F538" s="41">
        <v>0</v>
      </c>
      <c r="G538" s="41">
        <f>E538+F538</f>
        <v>0</v>
      </c>
    </row>
    <row r="539" spans="1:7" s="3" customFormat="1" ht="80.25" customHeight="1">
      <c r="A539" s="31" t="s">
        <v>116</v>
      </c>
      <c r="B539" s="34" t="s">
        <v>35</v>
      </c>
      <c r="C539" s="34" t="s">
        <v>373</v>
      </c>
      <c r="D539" s="34"/>
      <c r="E539" s="29">
        <f>E540</f>
        <v>82</v>
      </c>
      <c r="F539" s="29">
        <f>F540</f>
        <v>0</v>
      </c>
      <c r="G539" s="29">
        <f>G540</f>
        <v>82</v>
      </c>
    </row>
    <row r="540" spans="1:7" s="3" customFormat="1" ht="20.25" customHeight="1">
      <c r="A540" s="31" t="s">
        <v>51</v>
      </c>
      <c r="B540" s="36" t="s">
        <v>35</v>
      </c>
      <c r="C540" s="36" t="s">
        <v>373</v>
      </c>
      <c r="D540" s="36" t="s">
        <v>3</v>
      </c>
      <c r="E540" s="41">
        <v>82</v>
      </c>
      <c r="F540" s="41">
        <v>0</v>
      </c>
      <c r="G540" s="41">
        <f>E540+F540</f>
        <v>82</v>
      </c>
    </row>
    <row r="541" spans="1:7" s="3" customFormat="1" ht="151.5" customHeight="1">
      <c r="A541" s="51" t="s">
        <v>119</v>
      </c>
      <c r="B541" s="34" t="s">
        <v>35</v>
      </c>
      <c r="C541" s="34" t="s">
        <v>120</v>
      </c>
      <c r="D541" s="34"/>
      <c r="E541" s="29">
        <f>E542</f>
        <v>4.5</v>
      </c>
      <c r="F541" s="29">
        <f>F542</f>
        <v>0</v>
      </c>
      <c r="G541" s="29">
        <f>G542</f>
        <v>4.5</v>
      </c>
    </row>
    <row r="542" spans="1:7" s="3" customFormat="1" ht="39" customHeight="1">
      <c r="A542" s="31" t="s">
        <v>57</v>
      </c>
      <c r="B542" s="37" t="s">
        <v>35</v>
      </c>
      <c r="C542" s="37" t="s">
        <v>120</v>
      </c>
      <c r="D542" s="37" t="s">
        <v>58</v>
      </c>
      <c r="E542" s="49">
        <v>4.5</v>
      </c>
      <c r="F542" s="49"/>
      <c r="G542" s="49">
        <v>4.5</v>
      </c>
    </row>
    <row r="543" spans="1:7" s="3" customFormat="1" ht="269.25" customHeight="1">
      <c r="A543" s="51" t="s">
        <v>60</v>
      </c>
      <c r="B543" s="34" t="s">
        <v>35</v>
      </c>
      <c r="C543" s="34" t="s">
        <v>121</v>
      </c>
      <c r="D543" s="34"/>
      <c r="E543" s="29">
        <f>E544</f>
        <v>5</v>
      </c>
      <c r="F543" s="29">
        <f>F544</f>
        <v>0</v>
      </c>
      <c r="G543" s="29">
        <f>G544</f>
        <v>5</v>
      </c>
    </row>
    <row r="544" spans="1:7" s="3" customFormat="1" ht="37.5" customHeight="1">
      <c r="A544" s="31" t="s">
        <v>57</v>
      </c>
      <c r="B544" s="37" t="s">
        <v>35</v>
      </c>
      <c r="C544" s="37" t="s">
        <v>121</v>
      </c>
      <c r="D544" s="37" t="s">
        <v>58</v>
      </c>
      <c r="E544" s="49">
        <v>5</v>
      </c>
      <c r="F544" s="43"/>
      <c r="G544" s="49">
        <v>5</v>
      </c>
    </row>
    <row r="545" spans="1:7" s="3" customFormat="1" ht="118.5" customHeight="1">
      <c r="A545" s="31" t="s">
        <v>447</v>
      </c>
      <c r="B545" s="34" t="s">
        <v>35</v>
      </c>
      <c r="C545" s="34" t="s">
        <v>446</v>
      </c>
      <c r="D545" s="96"/>
      <c r="E545" s="29">
        <f>E546</f>
        <v>52.3</v>
      </c>
      <c r="F545" s="43">
        <f>F546</f>
        <v>0</v>
      </c>
      <c r="G545" s="29">
        <f>E545+F545</f>
        <v>52.3</v>
      </c>
    </row>
    <row r="546" spans="1:7" s="3" customFormat="1" ht="21" customHeight="1">
      <c r="A546" s="31" t="s">
        <v>51</v>
      </c>
      <c r="B546" s="50">
        <v>992</v>
      </c>
      <c r="C546" s="50" t="s">
        <v>446</v>
      </c>
      <c r="D546" s="97">
        <v>500</v>
      </c>
      <c r="E546" s="45">
        <v>52.3</v>
      </c>
      <c r="F546" s="45"/>
      <c r="G546" s="45">
        <f>E546+F546</f>
        <v>52.3</v>
      </c>
    </row>
    <row r="547" spans="1:7" s="3" customFormat="1" ht="15.75">
      <c r="A547" s="2"/>
      <c r="B547" s="1"/>
      <c r="C547" s="1"/>
      <c r="D547" s="1"/>
      <c r="E547" s="1"/>
      <c r="F547" s="82"/>
      <c r="G547" s="1"/>
    </row>
    <row r="548" spans="1:7" s="3" customFormat="1" ht="15.75">
      <c r="A548" s="2"/>
      <c r="B548" s="1"/>
      <c r="C548" s="1"/>
      <c r="D548" s="1"/>
      <c r="E548" s="1"/>
      <c r="F548" s="82"/>
      <c r="G548" s="1"/>
    </row>
    <row r="549" spans="1:7" s="3" customFormat="1" ht="15.75">
      <c r="A549" s="2"/>
      <c r="B549" s="1"/>
      <c r="C549" s="1"/>
      <c r="D549" s="1"/>
      <c r="E549" s="1"/>
      <c r="F549" s="82"/>
      <c r="G549" s="1"/>
    </row>
    <row r="550" spans="1:7" s="3" customFormat="1" ht="15.75">
      <c r="A550" s="2"/>
      <c r="B550" s="1"/>
      <c r="C550" s="1"/>
      <c r="D550" s="1"/>
      <c r="E550" s="1"/>
      <c r="F550" s="82"/>
      <c r="G550" s="1"/>
    </row>
    <row r="551" spans="1:7" s="3" customFormat="1" ht="15.75">
      <c r="A551" s="2"/>
      <c r="B551" s="1"/>
      <c r="C551" s="1"/>
      <c r="D551" s="1"/>
      <c r="E551" s="1"/>
      <c r="F551" s="82"/>
      <c r="G551" s="1"/>
    </row>
    <row r="552" spans="1:7" s="3" customFormat="1" ht="15.75">
      <c r="A552" s="2"/>
      <c r="B552" s="1"/>
      <c r="C552" s="1"/>
      <c r="D552" s="1"/>
      <c r="E552" s="1"/>
      <c r="F552" s="82"/>
      <c r="G552" s="1"/>
    </row>
    <row r="553" spans="1:7" s="3" customFormat="1" ht="15.75">
      <c r="A553" s="2"/>
      <c r="B553" s="1"/>
      <c r="C553" s="1"/>
      <c r="D553" s="1"/>
      <c r="E553" s="1"/>
      <c r="F553" s="82"/>
      <c r="G553" s="1"/>
    </row>
    <row r="554" spans="1:7" s="3" customFormat="1" ht="15.75">
      <c r="A554" s="2"/>
      <c r="B554" s="1"/>
      <c r="C554" s="1"/>
      <c r="D554" s="1"/>
      <c r="E554" s="1"/>
      <c r="F554" s="82"/>
      <c r="G554" s="1"/>
    </row>
    <row r="555" spans="1:7" s="3" customFormat="1" ht="15.75">
      <c r="A555" s="2"/>
      <c r="B555" s="1"/>
      <c r="C555" s="1"/>
      <c r="D555" s="1"/>
      <c r="E555" s="1"/>
      <c r="F555" s="82"/>
      <c r="G555" s="1"/>
    </row>
    <row r="556" spans="1:7" s="3" customFormat="1" ht="15.75">
      <c r="A556" s="2"/>
      <c r="B556" s="1"/>
      <c r="C556" s="1"/>
      <c r="D556" s="1"/>
      <c r="E556" s="1"/>
      <c r="F556" s="82"/>
      <c r="G556" s="1"/>
    </row>
    <row r="557" spans="1:7" s="3" customFormat="1" ht="15.75">
      <c r="A557" s="2"/>
      <c r="B557" s="1"/>
      <c r="C557" s="1"/>
      <c r="D557" s="1"/>
      <c r="E557" s="1"/>
      <c r="F557" s="82"/>
      <c r="G557" s="1"/>
    </row>
    <row r="558" spans="1:7" s="3" customFormat="1" ht="15.75">
      <c r="A558" s="2"/>
      <c r="B558" s="1"/>
      <c r="C558" s="1"/>
      <c r="D558" s="1"/>
      <c r="E558" s="1"/>
      <c r="F558" s="82"/>
      <c r="G558" s="1"/>
    </row>
    <row r="559" spans="1:7" s="3" customFormat="1" ht="15.75">
      <c r="A559" s="2"/>
      <c r="B559" s="1"/>
      <c r="C559" s="1"/>
      <c r="D559" s="1"/>
      <c r="E559" s="1"/>
      <c r="F559" s="82"/>
      <c r="G559" s="1"/>
    </row>
    <row r="560" spans="1:7" s="3" customFormat="1" ht="15.75">
      <c r="A560" s="2"/>
      <c r="B560" s="1"/>
      <c r="C560" s="1"/>
      <c r="D560" s="1"/>
      <c r="E560" s="1"/>
      <c r="F560" s="82"/>
      <c r="G560" s="1"/>
    </row>
    <row r="561" spans="1:7" s="3" customFormat="1" ht="15.75">
      <c r="A561" s="2"/>
      <c r="B561" s="1"/>
      <c r="C561" s="1"/>
      <c r="D561" s="1"/>
      <c r="E561" s="1"/>
      <c r="F561" s="82"/>
      <c r="G561" s="1"/>
    </row>
    <row r="562" spans="1:7" s="3" customFormat="1" ht="15.75">
      <c r="A562" s="2"/>
      <c r="B562" s="1"/>
      <c r="C562" s="1"/>
      <c r="D562" s="1"/>
      <c r="E562" s="1"/>
      <c r="F562" s="82"/>
      <c r="G562" s="1"/>
    </row>
    <row r="563" spans="1:7" s="3" customFormat="1" ht="15.75">
      <c r="A563" s="2"/>
      <c r="B563" s="1"/>
      <c r="C563" s="1"/>
      <c r="D563" s="1"/>
      <c r="E563" s="1"/>
      <c r="F563" s="82"/>
      <c r="G563" s="1"/>
    </row>
    <row r="564" spans="1:7" s="3" customFormat="1" ht="15.75">
      <c r="A564" s="2"/>
      <c r="B564" s="1"/>
      <c r="C564" s="1"/>
      <c r="D564" s="1"/>
      <c r="E564" s="1"/>
      <c r="F564" s="82"/>
      <c r="G564" s="1"/>
    </row>
    <row r="565" spans="1:7" s="3" customFormat="1" ht="15.75">
      <c r="A565" s="2"/>
      <c r="B565" s="1"/>
      <c r="C565" s="1"/>
      <c r="D565" s="1"/>
      <c r="E565" s="1"/>
      <c r="F565" s="82"/>
      <c r="G565" s="1"/>
    </row>
    <row r="566" spans="1:7" s="3" customFormat="1" ht="15.75">
      <c r="A566" s="2"/>
      <c r="B566" s="1"/>
      <c r="C566" s="1"/>
      <c r="D566" s="1"/>
      <c r="E566" s="1"/>
      <c r="F566" s="82"/>
      <c r="G566" s="1"/>
    </row>
    <row r="567" spans="1:7" s="3" customFormat="1" ht="15.75">
      <c r="A567" s="2"/>
      <c r="B567" s="1"/>
      <c r="C567" s="1"/>
      <c r="D567" s="1"/>
      <c r="E567" s="1"/>
      <c r="F567" s="82"/>
      <c r="G567" s="1"/>
    </row>
    <row r="568" spans="1:7" s="3" customFormat="1" ht="15.75">
      <c r="A568" s="2"/>
      <c r="B568" s="1"/>
      <c r="C568" s="1"/>
      <c r="D568" s="1"/>
      <c r="E568" s="1"/>
      <c r="F568" s="82"/>
      <c r="G568" s="1"/>
    </row>
    <row r="569" spans="1:7" s="3" customFormat="1" ht="15.75">
      <c r="A569" s="2"/>
      <c r="B569" s="1"/>
      <c r="C569" s="1"/>
      <c r="D569" s="1"/>
      <c r="E569" s="1"/>
      <c r="F569" s="82"/>
      <c r="G569" s="1"/>
    </row>
    <row r="570" spans="1:7" s="3" customFormat="1" ht="15.75">
      <c r="A570" s="2"/>
      <c r="B570" s="1"/>
      <c r="C570" s="1"/>
      <c r="D570" s="1"/>
      <c r="E570" s="1"/>
      <c r="F570" s="82"/>
      <c r="G570" s="1"/>
    </row>
    <row r="571" spans="1:7" s="3" customFormat="1" ht="15.75">
      <c r="A571" s="2"/>
      <c r="B571" s="1"/>
      <c r="C571" s="1"/>
      <c r="D571" s="1"/>
      <c r="E571" s="1"/>
      <c r="F571" s="82"/>
      <c r="G571" s="1"/>
    </row>
    <row r="572" spans="1:7" s="3" customFormat="1" ht="15.75">
      <c r="A572" s="2"/>
      <c r="B572" s="1"/>
      <c r="C572" s="1"/>
      <c r="D572" s="1"/>
      <c r="E572" s="1"/>
      <c r="F572" s="82"/>
      <c r="G572" s="1"/>
    </row>
    <row r="573" spans="1:7" s="3" customFormat="1" ht="15.75">
      <c r="A573" s="2"/>
      <c r="B573" s="1"/>
      <c r="C573" s="1"/>
      <c r="D573" s="1"/>
      <c r="E573" s="1"/>
      <c r="F573" s="82"/>
      <c r="G573" s="1"/>
    </row>
    <row r="574" spans="1:7" s="3" customFormat="1" ht="15.75">
      <c r="A574" s="2"/>
      <c r="B574" s="1"/>
      <c r="C574" s="1"/>
      <c r="D574" s="1"/>
      <c r="E574" s="1"/>
      <c r="F574" s="82"/>
      <c r="G574" s="1"/>
    </row>
    <row r="575" spans="1:7" s="3" customFormat="1" ht="15.75">
      <c r="A575" s="2"/>
      <c r="B575" s="1"/>
      <c r="C575" s="1"/>
      <c r="D575" s="1"/>
      <c r="E575" s="1"/>
      <c r="F575" s="82"/>
      <c r="G575" s="1"/>
    </row>
    <row r="576" spans="1:7" s="3" customFormat="1" ht="15.75">
      <c r="A576" s="2"/>
      <c r="B576" s="1"/>
      <c r="C576" s="1"/>
      <c r="D576" s="1"/>
      <c r="E576" s="1"/>
      <c r="F576" s="82"/>
      <c r="G576" s="1"/>
    </row>
    <row r="577" spans="1:7" s="3" customFormat="1" ht="15.75">
      <c r="A577" s="2"/>
      <c r="B577" s="1"/>
      <c r="C577" s="1"/>
      <c r="D577" s="1"/>
      <c r="E577" s="1"/>
      <c r="F577" s="82"/>
      <c r="G577" s="1"/>
    </row>
    <row r="578" spans="1:7" s="3" customFormat="1" ht="15.75">
      <c r="A578" s="2"/>
      <c r="B578" s="1"/>
      <c r="C578" s="1"/>
      <c r="D578" s="1"/>
      <c r="E578" s="1"/>
      <c r="F578" s="82"/>
      <c r="G578" s="1"/>
    </row>
    <row r="579" spans="1:7" s="3" customFormat="1" ht="15.75">
      <c r="A579" s="2"/>
      <c r="B579" s="1"/>
      <c r="C579" s="1"/>
      <c r="D579" s="1"/>
      <c r="E579" s="1"/>
      <c r="F579" s="82"/>
      <c r="G579" s="1"/>
    </row>
    <row r="580" spans="1:7" s="3" customFormat="1" ht="15.75">
      <c r="A580" s="2"/>
      <c r="B580" s="1"/>
      <c r="C580" s="1"/>
      <c r="D580" s="1"/>
      <c r="E580" s="1"/>
      <c r="F580" s="82"/>
      <c r="G580" s="1"/>
    </row>
    <row r="581" spans="1:7" s="3" customFormat="1" ht="15.75">
      <c r="A581" s="2"/>
      <c r="B581" s="1"/>
      <c r="C581" s="1"/>
      <c r="D581" s="1"/>
      <c r="E581" s="1"/>
      <c r="F581" s="82"/>
      <c r="G581" s="1"/>
    </row>
    <row r="582" spans="1:7" s="3" customFormat="1" ht="15.75">
      <c r="A582" s="2"/>
      <c r="B582" s="1"/>
      <c r="C582" s="1"/>
      <c r="D582" s="1"/>
      <c r="E582" s="1"/>
      <c r="F582" s="82"/>
      <c r="G582" s="1"/>
    </row>
    <row r="583" spans="1:7" s="3" customFormat="1" ht="15.75">
      <c r="A583" s="2"/>
      <c r="B583" s="1"/>
      <c r="C583" s="1"/>
      <c r="D583" s="1"/>
      <c r="E583" s="1"/>
      <c r="F583" s="82"/>
      <c r="G583" s="1"/>
    </row>
    <row r="584" spans="1:7" s="3" customFormat="1" ht="15.75">
      <c r="A584" s="2"/>
      <c r="B584" s="1"/>
      <c r="C584" s="1"/>
      <c r="D584" s="1"/>
      <c r="E584" s="1"/>
      <c r="F584" s="82"/>
      <c r="G584" s="1"/>
    </row>
    <row r="585" spans="1:7" s="3" customFormat="1" ht="15.75">
      <c r="A585" s="2"/>
      <c r="B585" s="1"/>
      <c r="C585" s="1"/>
      <c r="D585" s="1"/>
      <c r="E585" s="1"/>
      <c r="F585" s="82"/>
      <c r="G585" s="1"/>
    </row>
    <row r="586" spans="1:7" s="3" customFormat="1" ht="15.75">
      <c r="A586" s="2"/>
      <c r="B586" s="1"/>
      <c r="C586" s="1"/>
      <c r="D586" s="1"/>
      <c r="E586" s="1"/>
      <c r="F586" s="82"/>
      <c r="G586" s="1"/>
    </row>
    <row r="587" spans="1:7" s="3" customFormat="1" ht="15.75">
      <c r="A587" s="2"/>
      <c r="B587" s="1"/>
      <c r="C587" s="1"/>
      <c r="D587" s="1"/>
      <c r="E587" s="1"/>
      <c r="F587" s="82"/>
      <c r="G587" s="1"/>
    </row>
    <row r="588" spans="1:7" s="3" customFormat="1" ht="15.75">
      <c r="A588" s="2"/>
      <c r="B588" s="1"/>
      <c r="C588" s="1"/>
      <c r="D588" s="1"/>
      <c r="E588" s="1"/>
      <c r="F588" s="82"/>
      <c r="G588" s="1"/>
    </row>
    <row r="589" spans="1:7" s="3" customFormat="1" ht="15.75">
      <c r="A589" s="2"/>
      <c r="B589" s="1"/>
      <c r="C589" s="1"/>
      <c r="D589" s="1"/>
      <c r="E589" s="1"/>
      <c r="F589" s="82"/>
      <c r="G589" s="1"/>
    </row>
    <row r="590" spans="1:7" s="3" customFormat="1" ht="15.75">
      <c r="A590" s="2"/>
      <c r="B590" s="1"/>
      <c r="C590" s="1"/>
      <c r="D590" s="1"/>
      <c r="E590" s="1"/>
      <c r="F590" s="82"/>
      <c r="G590" s="1"/>
    </row>
    <row r="591" spans="1:7" s="3" customFormat="1" ht="15.75">
      <c r="A591" s="2"/>
      <c r="B591" s="1"/>
      <c r="C591" s="1"/>
      <c r="D591" s="1"/>
      <c r="E591" s="1"/>
      <c r="F591" s="82"/>
      <c r="G591" s="1"/>
    </row>
    <row r="592" spans="1:7" s="3" customFormat="1" ht="15.75">
      <c r="A592" s="2"/>
      <c r="B592" s="1"/>
      <c r="C592" s="1"/>
      <c r="D592" s="1"/>
      <c r="E592" s="1"/>
      <c r="F592" s="82"/>
      <c r="G592" s="1"/>
    </row>
    <row r="593" spans="1:7" s="3" customFormat="1" ht="15.75">
      <c r="A593" s="2"/>
      <c r="B593" s="1"/>
      <c r="C593" s="1"/>
      <c r="D593" s="1"/>
      <c r="E593" s="1"/>
      <c r="F593" s="82"/>
      <c r="G593" s="1"/>
    </row>
    <row r="594" spans="1:7" s="3" customFormat="1" ht="15.75">
      <c r="A594" s="2"/>
      <c r="B594" s="1"/>
      <c r="C594" s="1"/>
      <c r="D594" s="1"/>
      <c r="E594" s="1"/>
      <c r="F594" s="82"/>
      <c r="G594" s="1"/>
    </row>
    <row r="595" spans="1:7" s="3" customFormat="1" ht="15.75">
      <c r="A595" s="2"/>
      <c r="B595" s="1"/>
      <c r="C595" s="1"/>
      <c r="D595" s="1"/>
      <c r="E595" s="1"/>
      <c r="F595" s="82"/>
      <c r="G595" s="1"/>
    </row>
    <row r="596" spans="1:7" s="3" customFormat="1" ht="15.75">
      <c r="A596" s="2"/>
      <c r="B596" s="1"/>
      <c r="C596" s="1"/>
      <c r="D596" s="1"/>
      <c r="E596" s="1"/>
      <c r="F596" s="82"/>
      <c r="G596" s="1"/>
    </row>
    <row r="597" spans="1:7" s="3" customFormat="1" ht="15.75">
      <c r="A597" s="2"/>
      <c r="B597" s="1"/>
      <c r="C597" s="1"/>
      <c r="D597" s="1"/>
      <c r="E597" s="1"/>
      <c r="F597" s="82"/>
      <c r="G597" s="1"/>
    </row>
    <row r="598" spans="1:7" ht="15.75">
      <c r="A598" s="2"/>
      <c r="B598" s="1"/>
      <c r="C598" s="1"/>
      <c r="D598" s="1"/>
      <c r="E598" s="1"/>
      <c r="F598" s="82"/>
      <c r="G598" s="1"/>
    </row>
    <row r="599" spans="1:7" ht="15.75">
      <c r="A599" s="2"/>
      <c r="B599" s="1"/>
      <c r="C599" s="1"/>
      <c r="D599" s="1"/>
      <c r="E599" s="1"/>
      <c r="F599" s="82"/>
      <c r="G599" s="1"/>
    </row>
    <row r="600" spans="1:7" ht="15.75">
      <c r="A600" s="2"/>
      <c r="B600" s="1"/>
      <c r="C600" s="1"/>
      <c r="D600" s="1"/>
      <c r="E600" s="1"/>
      <c r="F600" s="82"/>
      <c r="G600" s="1"/>
    </row>
    <row r="601" spans="1:7" ht="15.75">
      <c r="A601" s="8"/>
      <c r="B601" s="9"/>
      <c r="C601" s="9"/>
      <c r="D601" s="9"/>
      <c r="E601" s="9"/>
      <c r="F601" s="83"/>
      <c r="G601" s="9"/>
    </row>
    <row r="602" spans="1:7" ht="15.75">
      <c r="A602" s="8"/>
      <c r="B602" s="9"/>
      <c r="C602" s="9"/>
      <c r="D602" s="9"/>
      <c r="E602" s="9"/>
      <c r="F602" s="83"/>
      <c r="G602" s="9"/>
    </row>
    <row r="603" spans="1:7" ht="15.75">
      <c r="A603" s="8"/>
      <c r="B603" s="9"/>
      <c r="C603" s="9"/>
      <c r="D603" s="9"/>
      <c r="E603" s="9"/>
      <c r="F603" s="83"/>
      <c r="G603" s="9"/>
    </row>
    <row r="604" spans="1:7" ht="15.75">
      <c r="A604" s="8"/>
      <c r="B604" s="9"/>
      <c r="C604" s="9"/>
      <c r="D604" s="9"/>
      <c r="E604" s="9"/>
      <c r="F604" s="83"/>
      <c r="G604" s="9"/>
    </row>
    <row r="605" spans="1:7" ht="15.75">
      <c r="A605" s="8"/>
      <c r="B605" s="9"/>
      <c r="C605" s="9"/>
      <c r="D605" s="9"/>
      <c r="E605" s="9"/>
      <c r="F605" s="83"/>
      <c r="G605" s="9"/>
    </row>
    <row r="606" spans="1:7" ht="15.75">
      <c r="A606" s="8"/>
      <c r="B606" s="9"/>
      <c r="C606" s="9"/>
      <c r="D606" s="9"/>
      <c r="E606" s="9"/>
      <c r="F606" s="83"/>
      <c r="G606" s="9"/>
    </row>
    <row r="607" spans="1:7" ht="15.75">
      <c r="A607" s="8"/>
      <c r="B607" s="8"/>
      <c r="C607" s="9"/>
      <c r="D607" s="9"/>
      <c r="E607" s="9"/>
      <c r="F607" s="83"/>
      <c r="G607" s="9"/>
    </row>
    <row r="608" spans="1:7" ht="15.75">
      <c r="A608" s="8"/>
      <c r="B608" s="8"/>
      <c r="C608" s="9"/>
      <c r="D608" s="9"/>
      <c r="E608" s="9"/>
      <c r="F608" s="83"/>
      <c r="G608" s="9"/>
    </row>
    <row r="609" spans="1:7" ht="15.75">
      <c r="A609" s="8"/>
      <c r="B609" s="8"/>
      <c r="C609" s="9"/>
      <c r="D609" s="9"/>
      <c r="E609" s="9"/>
      <c r="F609" s="83"/>
      <c r="G609" s="9"/>
    </row>
    <row r="610" spans="1:7" ht="15.75">
      <c r="A610" s="8"/>
      <c r="B610" s="8"/>
      <c r="C610" s="9"/>
      <c r="D610" s="9"/>
      <c r="E610" s="9"/>
      <c r="F610" s="83"/>
      <c r="G610" s="9"/>
    </row>
    <row r="611" spans="1:7" ht="15.75">
      <c r="A611" s="8"/>
      <c r="B611" s="8"/>
      <c r="C611" s="9"/>
      <c r="D611" s="9"/>
      <c r="E611" s="9"/>
      <c r="F611" s="83"/>
      <c r="G611" s="9"/>
    </row>
    <row r="612" spans="1:7" ht="15.75">
      <c r="A612" s="8"/>
      <c r="B612" s="8"/>
      <c r="C612" s="9"/>
      <c r="D612" s="9"/>
      <c r="E612" s="9"/>
      <c r="F612" s="83"/>
      <c r="G612" s="9"/>
    </row>
    <row r="613" spans="1:7" ht="15.75">
      <c r="A613" s="8"/>
      <c r="B613" s="8"/>
      <c r="C613" s="9"/>
      <c r="D613" s="9"/>
      <c r="E613" s="9"/>
      <c r="F613" s="83"/>
      <c r="G613" s="9"/>
    </row>
    <row r="614" spans="1:7" ht="15.75">
      <c r="A614" s="8"/>
      <c r="B614" s="8"/>
      <c r="C614" s="9"/>
      <c r="D614" s="9"/>
      <c r="E614" s="9"/>
      <c r="F614" s="83"/>
      <c r="G614" s="9"/>
    </row>
    <row r="615" spans="1:7" ht="15.75">
      <c r="A615" s="8"/>
      <c r="B615" s="8"/>
      <c r="C615" s="9"/>
      <c r="D615" s="9"/>
      <c r="E615" s="9"/>
      <c r="F615" s="83"/>
      <c r="G615" s="9"/>
    </row>
    <row r="616" spans="1:7" ht="15.75">
      <c r="A616" s="8"/>
      <c r="B616" s="8"/>
      <c r="C616" s="9"/>
      <c r="D616" s="9"/>
      <c r="E616" s="9"/>
      <c r="F616" s="83"/>
      <c r="G616" s="9"/>
    </row>
    <row r="617" spans="1:7" ht="15.75">
      <c r="A617" s="8"/>
      <c r="B617" s="8"/>
      <c r="C617" s="9"/>
      <c r="D617" s="9"/>
      <c r="E617" s="9"/>
      <c r="F617" s="83"/>
      <c r="G617" s="9"/>
    </row>
    <row r="618" spans="1:7" ht="15.75">
      <c r="A618" s="8"/>
      <c r="B618" s="8"/>
      <c r="C618" s="9"/>
      <c r="D618" s="9"/>
      <c r="E618" s="9"/>
      <c r="F618" s="83"/>
      <c r="G618" s="9"/>
    </row>
    <row r="619" spans="1:7" ht="15.75">
      <c r="A619" s="8"/>
      <c r="B619" s="8"/>
      <c r="C619" s="9"/>
      <c r="D619" s="9"/>
      <c r="E619" s="9"/>
      <c r="F619" s="83"/>
      <c r="G619" s="9"/>
    </row>
    <row r="620" spans="1:7" ht="15.75">
      <c r="A620" s="8"/>
      <c r="B620" s="8"/>
      <c r="C620" s="9"/>
      <c r="D620" s="9"/>
      <c r="E620" s="9"/>
      <c r="F620" s="83"/>
      <c r="G620" s="9"/>
    </row>
    <row r="621" spans="1:7" ht="15.75">
      <c r="A621" s="8"/>
      <c r="B621" s="8"/>
      <c r="C621" s="9"/>
      <c r="D621" s="9"/>
      <c r="E621" s="9"/>
      <c r="F621" s="83"/>
      <c r="G621" s="9"/>
    </row>
    <row r="622" spans="1:7" ht="15.75">
      <c r="A622" s="8"/>
      <c r="B622" s="8"/>
      <c r="C622" s="9"/>
      <c r="D622" s="9"/>
      <c r="E622" s="9"/>
      <c r="F622" s="83"/>
      <c r="G622" s="9"/>
    </row>
    <row r="623" spans="1:7" ht="15.75">
      <c r="A623" s="8"/>
      <c r="B623" s="8"/>
      <c r="C623" s="9"/>
      <c r="D623" s="9"/>
      <c r="E623" s="9"/>
      <c r="F623" s="83"/>
      <c r="G623" s="9"/>
    </row>
    <row r="624" spans="1:7" ht="15.75">
      <c r="A624" s="8"/>
      <c r="B624" s="8"/>
      <c r="C624" s="9"/>
      <c r="D624" s="9"/>
      <c r="E624" s="9"/>
      <c r="F624" s="83"/>
      <c r="G624" s="9"/>
    </row>
    <row r="625" spans="1:7" ht="15.75">
      <c r="A625" s="8"/>
      <c r="B625" s="8"/>
      <c r="C625" s="9"/>
      <c r="D625" s="9"/>
      <c r="E625" s="9"/>
      <c r="F625" s="83"/>
      <c r="G625" s="9"/>
    </row>
    <row r="626" spans="1:7" ht="15.75">
      <c r="A626" s="8"/>
      <c r="B626" s="8"/>
      <c r="C626" s="9"/>
      <c r="D626" s="9"/>
      <c r="E626" s="9"/>
      <c r="F626" s="83"/>
      <c r="G626" s="9"/>
    </row>
    <row r="627" spans="1:7" ht="15.75">
      <c r="A627" s="8"/>
      <c r="B627" s="8"/>
      <c r="C627" s="9"/>
      <c r="D627" s="9"/>
      <c r="E627" s="9"/>
      <c r="F627" s="83"/>
      <c r="G627" s="9"/>
    </row>
    <row r="628" spans="1:7" ht="15.75">
      <c r="A628" s="8"/>
      <c r="B628" s="8"/>
      <c r="C628" s="9"/>
      <c r="D628" s="9"/>
      <c r="E628" s="9"/>
      <c r="F628" s="83"/>
      <c r="G628" s="9"/>
    </row>
    <row r="629" spans="1:7" ht="15.75">
      <c r="A629" s="8"/>
      <c r="B629" s="8"/>
      <c r="C629" s="9"/>
      <c r="D629" s="9"/>
      <c r="E629" s="9"/>
      <c r="F629" s="83"/>
      <c r="G629" s="9"/>
    </row>
    <row r="630" spans="1:7" ht="15.75">
      <c r="A630" s="8"/>
      <c r="B630" s="8"/>
      <c r="C630" s="9"/>
      <c r="D630" s="9"/>
      <c r="E630" s="9"/>
      <c r="F630" s="83"/>
      <c r="G630" s="9"/>
    </row>
    <row r="631" spans="1:7" ht="15.75">
      <c r="A631" s="8"/>
      <c r="B631" s="8"/>
      <c r="C631" s="9"/>
      <c r="D631" s="9"/>
      <c r="E631" s="9"/>
      <c r="F631" s="83"/>
      <c r="G631" s="9"/>
    </row>
    <row r="632" spans="1:7" ht="15.75">
      <c r="A632" s="8"/>
      <c r="B632" s="8"/>
      <c r="C632" s="9"/>
      <c r="D632" s="9"/>
      <c r="E632" s="9"/>
      <c r="F632" s="83"/>
      <c r="G632" s="9"/>
    </row>
    <row r="633" spans="1:7" ht="15.75">
      <c r="A633" s="8"/>
      <c r="B633" s="8"/>
      <c r="C633" s="9"/>
      <c r="D633" s="9"/>
      <c r="E633" s="9"/>
      <c r="F633" s="83"/>
      <c r="G633" s="9"/>
    </row>
    <row r="634" spans="1:7" ht="15.75">
      <c r="A634" s="8"/>
      <c r="B634" s="8"/>
      <c r="C634" s="9"/>
      <c r="D634" s="9"/>
      <c r="E634" s="9"/>
      <c r="F634" s="83"/>
      <c r="G634" s="9"/>
    </row>
    <row r="635" spans="1:7" ht="15.75">
      <c r="A635" s="8"/>
      <c r="B635" s="8"/>
      <c r="C635" s="9"/>
      <c r="D635" s="9"/>
      <c r="E635" s="9"/>
      <c r="F635" s="83"/>
      <c r="G635" s="9"/>
    </row>
    <row r="636" spans="1:7" ht="15.75">
      <c r="A636" s="8"/>
      <c r="B636" s="8"/>
      <c r="C636" s="9"/>
      <c r="D636" s="9"/>
      <c r="E636" s="9"/>
      <c r="F636" s="83"/>
      <c r="G636" s="9"/>
    </row>
    <row r="637" spans="1:7" ht="15.75">
      <c r="A637" s="8"/>
      <c r="B637" s="8"/>
      <c r="C637" s="9"/>
      <c r="D637" s="9"/>
      <c r="E637" s="9"/>
      <c r="F637" s="83"/>
      <c r="G637" s="9"/>
    </row>
    <row r="638" spans="1:7" ht="15.75">
      <c r="A638" s="8"/>
      <c r="B638" s="8"/>
      <c r="C638" s="9"/>
      <c r="D638" s="9"/>
      <c r="E638" s="9"/>
      <c r="F638" s="83"/>
      <c r="G638" s="9"/>
    </row>
    <row r="639" spans="1:7" ht="15.75">
      <c r="A639" s="8"/>
      <c r="B639" s="8"/>
      <c r="C639" s="9"/>
      <c r="D639" s="9"/>
      <c r="E639" s="9"/>
      <c r="F639" s="83"/>
      <c r="G639" s="9"/>
    </row>
    <row r="640" spans="1:7" ht="15.75">
      <c r="A640" s="8"/>
      <c r="B640" s="8"/>
      <c r="C640" s="9"/>
      <c r="D640" s="9"/>
      <c r="E640" s="9"/>
      <c r="F640" s="83"/>
      <c r="G640" s="9"/>
    </row>
    <row r="641" spans="1:7" ht="15.75">
      <c r="A641" s="8"/>
      <c r="B641" s="8"/>
      <c r="C641" s="9"/>
      <c r="D641" s="9"/>
      <c r="E641" s="9"/>
      <c r="F641" s="83"/>
      <c r="G641" s="9"/>
    </row>
    <row r="642" spans="1:7" ht="15.75">
      <c r="A642" s="8"/>
      <c r="B642" s="8"/>
      <c r="C642" s="9"/>
      <c r="D642" s="9"/>
      <c r="E642" s="9"/>
      <c r="F642" s="83"/>
      <c r="G642" s="9"/>
    </row>
    <row r="643" spans="1:7" ht="15.75">
      <c r="A643" s="8"/>
      <c r="B643" s="8"/>
      <c r="C643" s="9"/>
      <c r="D643" s="9"/>
      <c r="E643" s="9"/>
      <c r="F643" s="83"/>
      <c r="G643" s="9"/>
    </row>
    <row r="644" spans="1:7" ht="15.75">
      <c r="A644" s="8"/>
      <c r="B644" s="8"/>
      <c r="C644" s="9"/>
      <c r="D644" s="9"/>
      <c r="E644" s="9"/>
      <c r="F644" s="83"/>
      <c r="G644" s="9"/>
    </row>
    <row r="645" spans="1:7" ht="15.75">
      <c r="A645" s="8"/>
      <c r="B645" s="8"/>
      <c r="C645" s="9"/>
      <c r="D645" s="9"/>
      <c r="E645" s="9"/>
      <c r="F645" s="83"/>
      <c r="G645" s="9"/>
    </row>
    <row r="646" spans="1:7" ht="15.75">
      <c r="A646" s="8"/>
      <c r="B646" s="8"/>
      <c r="C646" s="9"/>
      <c r="D646" s="9"/>
      <c r="E646" s="9"/>
      <c r="F646" s="83"/>
      <c r="G646" s="9"/>
    </row>
    <row r="647" spans="1:7" ht="15.75">
      <c r="A647" s="8"/>
      <c r="B647" s="8"/>
      <c r="C647" s="9"/>
      <c r="D647" s="9"/>
      <c r="E647" s="9"/>
      <c r="F647" s="83"/>
      <c r="G647" s="9"/>
    </row>
    <row r="648" spans="1:7" ht="15.75">
      <c r="A648" s="8"/>
      <c r="B648" s="8"/>
      <c r="C648" s="9"/>
      <c r="D648" s="9"/>
      <c r="E648" s="9"/>
      <c r="F648" s="83"/>
      <c r="G648" s="9"/>
    </row>
    <row r="649" spans="1:7" ht="15.75">
      <c r="A649" s="8"/>
      <c r="B649" s="8"/>
      <c r="C649" s="9"/>
      <c r="D649" s="9"/>
      <c r="E649" s="9"/>
      <c r="F649" s="83"/>
      <c r="G649" s="9"/>
    </row>
    <row r="650" spans="1:7" ht="15.75">
      <c r="A650" s="8"/>
      <c r="B650" s="8"/>
      <c r="C650" s="9"/>
      <c r="D650" s="9"/>
      <c r="E650" s="9"/>
      <c r="F650" s="83"/>
      <c r="G650" s="9"/>
    </row>
    <row r="651" spans="1:7" ht="15.75">
      <c r="A651" s="8"/>
      <c r="B651" s="8"/>
      <c r="C651" s="9"/>
      <c r="D651" s="9"/>
      <c r="E651" s="9"/>
      <c r="F651" s="83"/>
      <c r="G651" s="9"/>
    </row>
    <row r="652" spans="1:7" ht="15.75">
      <c r="A652" s="8"/>
      <c r="B652" s="8"/>
      <c r="C652" s="9"/>
      <c r="D652" s="9"/>
      <c r="E652" s="9"/>
      <c r="F652" s="83"/>
      <c r="G652" s="9"/>
    </row>
    <row r="653" spans="1:7" ht="15.75">
      <c r="A653" s="8"/>
      <c r="B653" s="8"/>
      <c r="C653" s="9"/>
      <c r="D653" s="9"/>
      <c r="E653" s="9"/>
      <c r="F653" s="83"/>
      <c r="G653" s="9"/>
    </row>
    <row r="654" spans="1:7" ht="15.75">
      <c r="A654" s="8"/>
      <c r="B654" s="8"/>
      <c r="C654" s="9"/>
      <c r="D654" s="9"/>
      <c r="E654" s="9"/>
      <c r="F654" s="83"/>
      <c r="G654" s="9"/>
    </row>
    <row r="655" spans="1:7" ht="15.75">
      <c r="A655" s="8"/>
      <c r="B655" s="8"/>
      <c r="C655" s="9"/>
      <c r="D655" s="9"/>
      <c r="E655" s="9"/>
      <c r="F655" s="83"/>
      <c r="G655" s="9"/>
    </row>
    <row r="656" spans="1:7" ht="15.75">
      <c r="A656" s="8"/>
      <c r="B656" s="8"/>
      <c r="C656" s="9"/>
      <c r="D656" s="9"/>
      <c r="E656" s="9"/>
      <c r="F656" s="83"/>
      <c r="G656" s="9"/>
    </row>
    <row r="657" spans="1:7" ht="15.75">
      <c r="A657" s="8"/>
      <c r="B657" s="8"/>
      <c r="C657" s="9"/>
      <c r="D657" s="9"/>
      <c r="E657" s="9"/>
      <c r="F657" s="83"/>
      <c r="G657" s="9"/>
    </row>
    <row r="658" spans="1:7" ht="15.75">
      <c r="A658" s="8"/>
      <c r="B658" s="8"/>
      <c r="C658" s="9"/>
      <c r="D658" s="9"/>
      <c r="E658" s="9"/>
      <c r="F658" s="83"/>
      <c r="G658" s="9"/>
    </row>
    <row r="659" spans="1:7" ht="15.75">
      <c r="A659" s="8"/>
      <c r="B659" s="8"/>
      <c r="C659" s="9"/>
      <c r="D659" s="9"/>
      <c r="E659" s="9"/>
      <c r="F659" s="83"/>
      <c r="G659" s="9"/>
    </row>
    <row r="660" spans="1:7" ht="15.75">
      <c r="A660" s="8"/>
      <c r="B660" s="8"/>
      <c r="C660" s="9"/>
      <c r="D660" s="9"/>
      <c r="E660" s="9"/>
      <c r="F660" s="83"/>
      <c r="G660" s="9"/>
    </row>
    <row r="661" spans="1:7" ht="15.75">
      <c r="A661" s="8"/>
      <c r="B661" s="8"/>
      <c r="C661" s="9"/>
      <c r="D661" s="9"/>
      <c r="E661" s="9"/>
      <c r="F661" s="83"/>
      <c r="G661" s="9"/>
    </row>
    <row r="662" spans="1:7" ht="15.75">
      <c r="A662" s="8"/>
      <c r="B662" s="8"/>
      <c r="C662" s="9"/>
      <c r="D662" s="9"/>
      <c r="E662" s="9"/>
      <c r="F662" s="83"/>
      <c r="G662" s="9"/>
    </row>
    <row r="663" spans="1:7" ht="15.75">
      <c r="A663" s="8"/>
      <c r="B663" s="8"/>
      <c r="C663" s="9"/>
      <c r="D663" s="9"/>
      <c r="E663" s="9"/>
      <c r="F663" s="83"/>
      <c r="G663" s="9"/>
    </row>
    <row r="664" spans="1:7" ht="15.75">
      <c r="A664" s="8"/>
      <c r="B664" s="8"/>
      <c r="C664" s="9"/>
      <c r="D664" s="9"/>
      <c r="E664" s="9"/>
      <c r="F664" s="83"/>
      <c r="G664" s="9"/>
    </row>
    <row r="665" spans="1:7" ht="15.75">
      <c r="A665" s="8"/>
      <c r="B665" s="8"/>
      <c r="C665" s="9"/>
      <c r="D665" s="9"/>
      <c r="E665" s="9"/>
      <c r="F665" s="83"/>
      <c r="G665" s="9"/>
    </row>
    <row r="666" spans="1:7" ht="15.75">
      <c r="A666" s="8"/>
      <c r="B666" s="8"/>
      <c r="C666" s="9"/>
      <c r="D666" s="9"/>
      <c r="E666" s="9"/>
      <c r="F666" s="83"/>
      <c r="G666" s="9"/>
    </row>
    <row r="667" spans="1:7" ht="15.75">
      <c r="A667" s="8"/>
      <c r="B667" s="8"/>
      <c r="C667" s="9"/>
      <c r="D667" s="9"/>
      <c r="E667" s="9"/>
      <c r="F667" s="83"/>
      <c r="G667" s="9"/>
    </row>
    <row r="668" spans="1:7" ht="15.75">
      <c r="A668" s="8"/>
      <c r="B668" s="8"/>
      <c r="C668" s="9"/>
      <c r="D668" s="9"/>
      <c r="E668" s="9"/>
      <c r="F668" s="83"/>
      <c r="G668" s="9"/>
    </row>
    <row r="669" spans="1:7" ht="15.75">
      <c r="A669" s="8"/>
      <c r="B669" s="8"/>
      <c r="C669" s="9"/>
      <c r="D669" s="9"/>
      <c r="E669" s="9"/>
      <c r="F669" s="83"/>
      <c r="G669" s="9"/>
    </row>
    <row r="670" spans="1:7" ht="15.75">
      <c r="A670" s="8"/>
      <c r="B670" s="8"/>
      <c r="C670" s="9"/>
      <c r="D670" s="9"/>
      <c r="E670" s="9"/>
      <c r="F670" s="83"/>
      <c r="G670" s="9"/>
    </row>
    <row r="671" spans="1:7" ht="15.75">
      <c r="A671" s="8"/>
      <c r="B671" s="8"/>
      <c r="C671" s="9"/>
      <c r="D671" s="9"/>
      <c r="E671" s="9"/>
      <c r="F671" s="83"/>
      <c r="G671" s="9"/>
    </row>
    <row r="672" spans="1:7" ht="15.75">
      <c r="A672" s="8"/>
      <c r="B672" s="8"/>
      <c r="C672" s="9"/>
      <c r="D672" s="9"/>
      <c r="E672" s="9"/>
      <c r="F672" s="83"/>
      <c r="G672" s="9"/>
    </row>
    <row r="673" spans="1:7" ht="15.75">
      <c r="A673" s="8"/>
      <c r="B673" s="8"/>
      <c r="C673" s="9"/>
      <c r="D673" s="9"/>
      <c r="E673" s="9"/>
      <c r="F673" s="83"/>
      <c r="G673" s="9"/>
    </row>
    <row r="674" spans="1:7" ht="15.75">
      <c r="A674" s="8"/>
      <c r="B674" s="8"/>
      <c r="C674" s="9"/>
      <c r="D674" s="9"/>
      <c r="E674" s="9"/>
      <c r="F674" s="83"/>
      <c r="G674" s="9"/>
    </row>
    <row r="675" spans="1:7" ht="15.75">
      <c r="A675" s="8"/>
      <c r="B675" s="8"/>
      <c r="C675" s="9"/>
      <c r="D675" s="9"/>
      <c r="E675" s="9"/>
      <c r="F675" s="83"/>
      <c r="G675" s="9"/>
    </row>
    <row r="676" spans="1:7" ht="15.75">
      <c r="A676" s="8"/>
      <c r="B676" s="8"/>
      <c r="C676" s="9"/>
      <c r="D676" s="9"/>
      <c r="E676" s="9"/>
      <c r="F676" s="83"/>
      <c r="G676" s="9"/>
    </row>
    <row r="677" spans="1:7" ht="15.75">
      <c r="A677" s="8"/>
      <c r="B677" s="8"/>
      <c r="C677" s="9"/>
      <c r="D677" s="9"/>
      <c r="E677" s="9"/>
      <c r="F677" s="83"/>
      <c r="G677" s="9"/>
    </row>
    <row r="678" spans="1:7" ht="15.75">
      <c r="A678" s="8"/>
      <c r="B678" s="8"/>
      <c r="C678" s="9"/>
      <c r="D678" s="9"/>
      <c r="E678" s="9"/>
      <c r="F678" s="83"/>
      <c r="G678" s="9"/>
    </row>
    <row r="679" spans="1:7" ht="15.75">
      <c r="A679" s="8"/>
      <c r="B679" s="8"/>
      <c r="C679" s="9"/>
      <c r="D679" s="9"/>
      <c r="E679" s="9"/>
      <c r="F679" s="83"/>
      <c r="G679" s="9"/>
    </row>
    <row r="680" spans="1:7" ht="15.75">
      <c r="A680" s="8"/>
      <c r="B680" s="8"/>
      <c r="C680" s="9"/>
      <c r="D680" s="9"/>
      <c r="E680" s="9"/>
      <c r="F680" s="83"/>
      <c r="G680" s="9"/>
    </row>
    <row r="681" spans="1:7" ht="15.75">
      <c r="A681" s="8"/>
      <c r="B681" s="8"/>
      <c r="C681" s="9"/>
      <c r="D681" s="9"/>
      <c r="E681" s="9"/>
      <c r="F681" s="83"/>
      <c r="G681" s="9"/>
    </row>
    <row r="682" spans="1:7" ht="15.75">
      <c r="A682" s="8"/>
      <c r="B682" s="8"/>
      <c r="C682" s="9"/>
      <c r="D682" s="9"/>
      <c r="E682" s="9"/>
      <c r="F682" s="83"/>
      <c r="G682" s="9"/>
    </row>
    <row r="683" spans="1:7" ht="15.75">
      <c r="A683" s="8"/>
      <c r="B683" s="8"/>
      <c r="C683" s="9"/>
      <c r="D683" s="9"/>
      <c r="E683" s="9"/>
      <c r="F683" s="83"/>
      <c r="G683" s="9"/>
    </row>
    <row r="684" spans="1:7" ht="15.75">
      <c r="A684" s="8"/>
      <c r="B684" s="8"/>
      <c r="C684" s="9"/>
      <c r="D684" s="9"/>
      <c r="E684" s="9"/>
      <c r="F684" s="83"/>
      <c r="G684" s="9"/>
    </row>
    <row r="685" spans="1:7" ht="15.75">
      <c r="A685" s="8"/>
      <c r="B685" s="8"/>
      <c r="C685" s="9"/>
      <c r="D685" s="9"/>
      <c r="E685" s="9"/>
      <c r="F685" s="83"/>
      <c r="G685" s="9"/>
    </row>
    <row r="686" spans="1:7" ht="15.75">
      <c r="A686" s="8"/>
      <c r="B686" s="8"/>
      <c r="C686" s="9"/>
      <c r="D686" s="9"/>
      <c r="E686" s="9"/>
      <c r="F686" s="83"/>
      <c r="G686" s="9"/>
    </row>
    <row r="687" spans="1:7" ht="15.75">
      <c r="A687" s="8"/>
      <c r="B687" s="8"/>
      <c r="C687" s="9"/>
      <c r="D687" s="9"/>
      <c r="E687" s="9"/>
      <c r="F687" s="83"/>
      <c r="G687" s="9"/>
    </row>
    <row r="688" spans="1:7" ht="15.75">
      <c r="A688" s="8"/>
      <c r="B688" s="8"/>
      <c r="C688" s="9"/>
      <c r="D688" s="9"/>
      <c r="E688" s="9"/>
      <c r="F688" s="83"/>
      <c r="G688" s="9"/>
    </row>
    <row r="689" spans="1:7" ht="15.75">
      <c r="A689" s="8"/>
      <c r="B689" s="8"/>
      <c r="C689" s="9"/>
      <c r="D689" s="9"/>
      <c r="E689" s="9"/>
      <c r="F689" s="83"/>
      <c r="G689" s="9"/>
    </row>
    <row r="690" spans="1:7" ht="15.75">
      <c r="A690" s="8"/>
      <c r="B690" s="8"/>
      <c r="C690" s="9"/>
      <c r="D690" s="9"/>
      <c r="E690" s="9"/>
      <c r="F690" s="83"/>
      <c r="G690" s="9"/>
    </row>
    <row r="691" spans="1:7" ht="15.75">
      <c r="A691" s="8"/>
      <c r="B691" s="8"/>
      <c r="C691" s="9"/>
      <c r="D691" s="9"/>
      <c r="E691" s="9"/>
      <c r="F691" s="83"/>
      <c r="G691" s="9"/>
    </row>
    <row r="692" spans="1:7" ht="15.75">
      <c r="A692" s="8"/>
      <c r="B692" s="8"/>
      <c r="C692" s="9"/>
      <c r="D692" s="9"/>
      <c r="E692" s="9"/>
      <c r="F692" s="83"/>
      <c r="G692" s="9"/>
    </row>
    <row r="693" spans="1:7" ht="15.75">
      <c r="A693" s="8"/>
      <c r="B693" s="8"/>
      <c r="C693" s="9"/>
      <c r="D693" s="9"/>
      <c r="E693" s="9"/>
      <c r="F693" s="83"/>
      <c r="G693" s="9"/>
    </row>
    <row r="694" spans="1:7" ht="15.75">
      <c r="A694" s="8"/>
      <c r="B694" s="8"/>
      <c r="C694" s="9"/>
      <c r="D694" s="9"/>
      <c r="E694" s="9"/>
      <c r="F694" s="83"/>
      <c r="G694" s="9"/>
    </row>
    <row r="695" spans="1:7" ht="15.75">
      <c r="A695" s="8"/>
      <c r="B695" s="8"/>
      <c r="C695" s="9"/>
      <c r="D695" s="9"/>
      <c r="E695" s="9"/>
      <c r="F695" s="83"/>
      <c r="G695" s="9"/>
    </row>
    <row r="696" spans="1:7" ht="15.75">
      <c r="A696" s="8"/>
      <c r="B696" s="8"/>
      <c r="C696" s="9"/>
      <c r="D696" s="9"/>
      <c r="E696" s="9"/>
      <c r="F696" s="83"/>
      <c r="G696" s="9"/>
    </row>
    <row r="697" spans="1:7" ht="15.75">
      <c r="A697" s="8"/>
      <c r="B697" s="8"/>
      <c r="C697" s="9"/>
      <c r="D697" s="9"/>
      <c r="E697" s="9"/>
      <c r="F697" s="83"/>
      <c r="G697" s="9"/>
    </row>
    <row r="698" spans="1:7" ht="15.75">
      <c r="A698" s="8"/>
      <c r="B698" s="8"/>
      <c r="C698" s="9"/>
      <c r="D698" s="9"/>
      <c r="E698" s="9"/>
      <c r="F698" s="83"/>
      <c r="G698" s="9"/>
    </row>
    <row r="699" spans="1:7" ht="15.75">
      <c r="A699" s="8"/>
      <c r="B699" s="8"/>
      <c r="C699" s="9"/>
      <c r="D699" s="9"/>
      <c r="E699" s="9"/>
      <c r="F699" s="83"/>
      <c r="G699" s="9"/>
    </row>
    <row r="700" spans="1:7" ht="15.75">
      <c r="A700" s="8"/>
      <c r="B700" s="8"/>
      <c r="C700" s="9"/>
      <c r="D700" s="9"/>
      <c r="E700" s="9"/>
      <c r="F700" s="83"/>
      <c r="G700" s="9"/>
    </row>
    <row r="701" spans="1:7" ht="15.75">
      <c r="A701" s="8"/>
      <c r="B701" s="8"/>
      <c r="C701" s="9"/>
      <c r="D701" s="9"/>
      <c r="E701" s="9"/>
      <c r="F701" s="83"/>
      <c r="G701" s="9"/>
    </row>
    <row r="702" spans="1:7" ht="15.75">
      <c r="A702" s="8"/>
      <c r="B702" s="8"/>
      <c r="C702" s="9"/>
      <c r="D702" s="9"/>
      <c r="E702" s="9"/>
      <c r="F702" s="83"/>
      <c r="G702" s="9"/>
    </row>
    <row r="703" spans="1:7" ht="15.75">
      <c r="A703" s="8"/>
      <c r="B703" s="8"/>
      <c r="C703" s="9"/>
      <c r="D703" s="9"/>
      <c r="E703" s="9"/>
      <c r="F703" s="83"/>
      <c r="G703" s="9"/>
    </row>
    <row r="704" spans="1:7" ht="15.75">
      <c r="A704" s="8"/>
      <c r="B704" s="8"/>
      <c r="C704" s="9"/>
      <c r="D704" s="9"/>
      <c r="E704" s="9"/>
      <c r="F704" s="83"/>
      <c r="G704" s="9"/>
    </row>
    <row r="705" spans="1:7" ht="15.75">
      <c r="A705" s="8"/>
      <c r="B705" s="8"/>
      <c r="C705" s="9"/>
      <c r="D705" s="9"/>
      <c r="E705" s="9"/>
      <c r="F705" s="83"/>
      <c r="G705" s="9"/>
    </row>
    <row r="706" spans="1:7" ht="15.75">
      <c r="A706" s="8"/>
      <c r="B706" s="8"/>
      <c r="C706" s="9"/>
      <c r="D706" s="9"/>
      <c r="E706" s="9"/>
      <c r="F706" s="83"/>
      <c r="G706" s="9"/>
    </row>
    <row r="707" spans="1:7" ht="15.75">
      <c r="A707" s="8"/>
      <c r="B707" s="8"/>
      <c r="C707" s="9"/>
      <c r="D707" s="9"/>
      <c r="E707" s="9"/>
      <c r="F707" s="83"/>
      <c r="G707" s="9"/>
    </row>
    <row r="708" spans="1:7" ht="15.75">
      <c r="A708" s="8"/>
      <c r="B708" s="8"/>
      <c r="C708" s="9"/>
      <c r="D708" s="9"/>
      <c r="E708" s="9"/>
      <c r="F708" s="83"/>
      <c r="G708" s="9"/>
    </row>
    <row r="709" spans="1:7" ht="15.75">
      <c r="A709" s="8"/>
      <c r="B709" s="8"/>
      <c r="C709" s="9"/>
      <c r="D709" s="9"/>
      <c r="E709" s="9"/>
      <c r="F709" s="83"/>
      <c r="G709" s="9"/>
    </row>
    <row r="710" spans="1:7" ht="15.75">
      <c r="A710" s="8"/>
      <c r="B710" s="8"/>
      <c r="C710" s="9"/>
      <c r="D710" s="9"/>
      <c r="E710" s="9"/>
      <c r="F710" s="83"/>
      <c r="G710" s="9"/>
    </row>
    <row r="711" spans="1:7" ht="15.75">
      <c r="A711" s="8"/>
      <c r="B711" s="8"/>
      <c r="C711" s="9"/>
      <c r="D711" s="9"/>
      <c r="E711" s="9"/>
      <c r="F711" s="83"/>
      <c r="G711" s="9"/>
    </row>
    <row r="712" spans="1:7" ht="15.75">
      <c r="A712" s="8"/>
      <c r="B712" s="8"/>
      <c r="C712" s="9"/>
      <c r="D712" s="9"/>
      <c r="E712" s="9"/>
      <c r="F712" s="83"/>
      <c r="G712" s="9"/>
    </row>
    <row r="713" spans="1:7" ht="15.75">
      <c r="A713" s="8"/>
      <c r="B713" s="8"/>
      <c r="C713" s="9"/>
      <c r="D713" s="9"/>
      <c r="E713" s="9"/>
      <c r="F713" s="83"/>
      <c r="G713" s="9"/>
    </row>
    <row r="714" spans="1:7" ht="15.75">
      <c r="A714" s="8"/>
      <c r="B714" s="8"/>
      <c r="C714" s="9"/>
      <c r="D714" s="9"/>
      <c r="E714" s="9"/>
      <c r="F714" s="83"/>
      <c r="G714" s="9"/>
    </row>
    <row r="715" spans="1:7" ht="15.75">
      <c r="A715" s="8"/>
      <c r="B715" s="8"/>
      <c r="C715" s="9"/>
      <c r="D715" s="9"/>
      <c r="E715" s="9"/>
      <c r="F715" s="83"/>
      <c r="G715" s="9"/>
    </row>
    <row r="716" spans="1:7" ht="15.75">
      <c r="A716" s="8"/>
      <c r="B716" s="8"/>
      <c r="C716" s="9"/>
      <c r="D716" s="9"/>
      <c r="E716" s="9"/>
      <c r="F716" s="83"/>
      <c r="G716" s="9"/>
    </row>
    <row r="717" spans="1:7" ht="15.75">
      <c r="A717" s="8"/>
      <c r="B717" s="8"/>
      <c r="C717" s="9"/>
      <c r="D717" s="9"/>
      <c r="E717" s="9"/>
      <c r="F717" s="83"/>
      <c r="G717" s="9"/>
    </row>
    <row r="718" spans="1:7" ht="15.75">
      <c r="A718" s="8"/>
      <c r="B718" s="8"/>
      <c r="C718" s="9"/>
      <c r="D718" s="9"/>
      <c r="E718" s="9"/>
      <c r="F718" s="83"/>
      <c r="G718" s="9"/>
    </row>
    <row r="719" spans="1:7" ht="15.75">
      <c r="A719" s="8"/>
      <c r="B719" s="8"/>
      <c r="C719" s="9"/>
      <c r="D719" s="9"/>
      <c r="E719" s="9"/>
      <c r="F719" s="83"/>
      <c r="G719" s="9"/>
    </row>
    <row r="720" spans="1:7" ht="15.75">
      <c r="A720" s="8"/>
      <c r="B720" s="8"/>
      <c r="C720" s="9"/>
      <c r="D720" s="9"/>
      <c r="E720" s="9"/>
      <c r="F720" s="83"/>
      <c r="G720" s="9"/>
    </row>
    <row r="721" spans="1:7" ht="15.75">
      <c r="A721" s="8"/>
      <c r="B721" s="8"/>
      <c r="C721" s="9"/>
      <c r="D721" s="9"/>
      <c r="E721" s="9"/>
      <c r="F721" s="83"/>
      <c r="G721" s="9"/>
    </row>
    <row r="722" spans="1:7" ht="15.75">
      <c r="A722" s="8"/>
      <c r="B722" s="8"/>
      <c r="C722" s="9"/>
      <c r="D722" s="9"/>
      <c r="E722" s="9"/>
      <c r="F722" s="83"/>
      <c r="G722" s="9"/>
    </row>
    <row r="723" spans="1:7" ht="15.75">
      <c r="A723" s="8"/>
      <c r="B723" s="8"/>
      <c r="C723" s="9"/>
      <c r="D723" s="9"/>
      <c r="E723" s="9"/>
      <c r="F723" s="83"/>
      <c r="G723" s="9"/>
    </row>
    <row r="724" spans="1:7" ht="15.75">
      <c r="A724" s="8"/>
      <c r="B724" s="8"/>
      <c r="C724" s="9"/>
      <c r="D724" s="9"/>
      <c r="E724" s="9"/>
      <c r="F724" s="83"/>
      <c r="G724" s="9"/>
    </row>
    <row r="725" spans="1:7" ht="15.75">
      <c r="A725" s="8"/>
      <c r="B725" s="8"/>
      <c r="C725" s="9"/>
      <c r="D725" s="9"/>
      <c r="E725" s="9"/>
      <c r="F725" s="83"/>
      <c r="G725" s="9"/>
    </row>
    <row r="726" spans="1:7" ht="15.75">
      <c r="A726" s="8"/>
      <c r="B726" s="8"/>
      <c r="C726" s="9"/>
      <c r="D726" s="9"/>
      <c r="E726" s="9"/>
      <c r="F726" s="83"/>
      <c r="G726" s="9"/>
    </row>
    <row r="727" spans="1:7" ht="15.75">
      <c r="A727" s="8"/>
      <c r="B727" s="8"/>
      <c r="C727" s="9"/>
      <c r="D727" s="9"/>
      <c r="E727" s="9"/>
      <c r="F727" s="83"/>
      <c r="G727" s="9"/>
    </row>
  </sheetData>
  <sheetProtection password="EEDF" sheet="1"/>
  <mergeCells count="12">
    <mergeCell ref="A9:G9"/>
    <mergeCell ref="A10:G10"/>
    <mergeCell ref="A13:G13"/>
    <mergeCell ref="A1:G1"/>
    <mergeCell ref="A11:G11"/>
    <mergeCell ref="A12:G12"/>
    <mergeCell ref="A2:G2"/>
    <mergeCell ref="A3:G3"/>
    <mergeCell ref="A4:G4"/>
    <mergeCell ref="A5:G5"/>
    <mergeCell ref="A7:G7"/>
    <mergeCell ref="A8:G8"/>
  </mergeCells>
  <printOptions/>
  <pageMargins left="0" right="0.11811023622047245" top="0.2755905511811024" bottom="0.4330708661417323" header="0.5118110236220472" footer="0.5118110236220472"/>
  <pageSetup fitToHeight="4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2014-06-05T13:00:13Z</cp:lastPrinted>
  <dcterms:created xsi:type="dcterms:W3CDTF">2007-09-18T11:34:55Z</dcterms:created>
  <dcterms:modified xsi:type="dcterms:W3CDTF">2014-06-16T13:14:45Z</dcterms:modified>
  <cp:category/>
  <cp:version/>
  <cp:contentType/>
  <cp:contentStatus/>
</cp:coreProperties>
</file>