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545" windowWidth="14805" windowHeight="657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E46" i="1" l="1"/>
  <c r="F192" i="1" l="1"/>
  <c r="E191" i="1"/>
  <c r="F193" i="1"/>
  <c r="E185" i="1"/>
  <c r="F187" i="1"/>
  <c r="E182" i="1"/>
  <c r="F184" i="1"/>
  <c r="E291" i="1"/>
  <c r="F292" i="1"/>
  <c r="D398" i="1"/>
  <c r="D329" i="1"/>
  <c r="D338" i="1"/>
  <c r="D238" i="1"/>
  <c r="D276" i="1"/>
  <c r="E238" i="1" l="1"/>
  <c r="E122" i="1" l="1"/>
  <c r="F122" i="1" s="1"/>
  <c r="D122" i="1"/>
  <c r="E136" i="1" l="1"/>
  <c r="E201" i="1"/>
  <c r="F123" i="1"/>
  <c r="F120" i="1"/>
  <c r="E120" i="1"/>
  <c r="D120" i="1"/>
  <c r="F121" i="1"/>
  <c r="F262" i="1"/>
  <c r="E261" i="1"/>
  <c r="D261" i="1"/>
  <c r="F261" i="1" l="1"/>
  <c r="F210" i="1" l="1"/>
  <c r="E59" i="1" l="1"/>
  <c r="E67" i="1"/>
  <c r="E68" i="1"/>
  <c r="F71" i="1"/>
  <c r="F125" i="1" l="1"/>
  <c r="E124" i="1"/>
  <c r="D124" i="1"/>
  <c r="F124" i="1" l="1"/>
  <c r="F151" i="1"/>
  <c r="E150" i="1"/>
  <c r="D150" i="1"/>
  <c r="F150" i="1" l="1"/>
  <c r="F189" i="1" l="1"/>
  <c r="E188" i="1"/>
  <c r="D188" i="1"/>
  <c r="F188" i="1" l="1"/>
  <c r="D81" i="1"/>
  <c r="E81" i="1" l="1"/>
  <c r="F83" i="1"/>
  <c r="E398" i="1" l="1"/>
  <c r="F399" i="1"/>
  <c r="E97" i="1" l="1"/>
  <c r="E391" i="1" l="1"/>
  <c r="D391" i="1"/>
  <c r="F391" i="1" s="1"/>
  <c r="F392" i="1"/>
  <c r="F390" i="1"/>
  <c r="E389" i="1"/>
  <c r="D389" i="1"/>
  <c r="F389" i="1" s="1"/>
  <c r="E341" i="1"/>
  <c r="E339" i="1" s="1"/>
  <c r="D341" i="1"/>
  <c r="F342" i="1"/>
  <c r="F341" i="1" s="1"/>
  <c r="F284" i="1"/>
  <c r="E283" i="1"/>
  <c r="D283" i="1"/>
  <c r="F283" i="1" s="1"/>
  <c r="F264" i="1"/>
  <c r="E263" i="1"/>
  <c r="D263" i="1"/>
  <c r="F263" i="1" l="1"/>
  <c r="D230" i="1"/>
  <c r="D307" i="1"/>
  <c r="D86" i="1" l="1"/>
  <c r="F86" i="1" s="1"/>
  <c r="D84" i="1"/>
  <c r="F84" i="1" s="1"/>
  <c r="E307" i="1" l="1"/>
  <c r="F314" i="1"/>
  <c r="E93" i="1"/>
  <c r="D93" i="1"/>
  <c r="D95" i="1"/>
  <c r="E95" i="1"/>
  <c r="F96" i="1"/>
  <c r="F95" i="1" l="1"/>
  <c r="E230" i="1"/>
  <c r="F232" i="1"/>
  <c r="F402" i="1" l="1"/>
  <c r="E251" i="1"/>
  <c r="D251" i="1"/>
  <c r="F252" i="1"/>
  <c r="D253" i="1"/>
  <c r="E253" i="1"/>
  <c r="F253" i="1" l="1"/>
  <c r="F251" i="1"/>
  <c r="D24" i="1"/>
  <c r="D281" i="1" l="1"/>
  <c r="D99" i="1"/>
  <c r="F87" i="1"/>
  <c r="F85" i="1"/>
  <c r="E344" i="1" l="1"/>
  <c r="D344" i="1"/>
  <c r="E346" i="1"/>
  <c r="D346" i="1"/>
  <c r="F97" i="1"/>
  <c r="F346" i="1" l="1"/>
  <c r="D343" i="1"/>
  <c r="E343" i="1"/>
  <c r="F363" i="1"/>
  <c r="F362" i="1" s="1"/>
  <c r="F361" i="1" s="1"/>
  <c r="E362" i="1"/>
  <c r="E361" i="1" s="1"/>
  <c r="D362" i="1"/>
  <c r="D361" i="1" s="1"/>
  <c r="F282" i="1"/>
  <c r="E281" i="1"/>
  <c r="F281" i="1" s="1"/>
  <c r="F100" i="1"/>
  <c r="F99" i="1" s="1"/>
  <c r="E99" i="1"/>
  <c r="F27" i="1"/>
  <c r="F26" i="1" s="1"/>
  <c r="E26" i="1"/>
  <c r="D26" i="1"/>
  <c r="F24" i="1"/>
  <c r="E24" i="1"/>
  <c r="F397" i="1"/>
  <c r="F396" i="1"/>
  <c r="E395" i="1"/>
  <c r="D395" i="1"/>
  <c r="E368" i="1"/>
  <c r="D368" i="1"/>
  <c r="F369" i="1"/>
  <c r="F368" i="1" s="1"/>
  <c r="D332" i="1"/>
  <c r="D376" i="1"/>
  <c r="D273" i="1"/>
  <c r="D272" i="1" s="1"/>
  <c r="D255" i="1"/>
  <c r="D249" i="1"/>
  <c r="D247" i="1"/>
  <c r="D143" i="1"/>
  <c r="D78" i="1"/>
  <c r="D64" i="1"/>
  <c r="F395" i="1" l="1"/>
  <c r="F227" i="1"/>
  <c r="D72" i="1"/>
  <c r="D68" i="1"/>
  <c r="D49" i="1"/>
  <c r="D47" i="1"/>
  <c r="D67" i="1" l="1"/>
  <c r="F67" i="1" s="1"/>
  <c r="F68" i="1"/>
  <c r="E239" i="1"/>
  <c r="E64" i="1"/>
  <c r="F375" i="1"/>
  <c r="F374" i="1"/>
  <c r="E374" i="1"/>
  <c r="D374" i="1"/>
  <c r="D372" i="1" s="1"/>
  <c r="E277" i="1"/>
  <c r="D277" i="1"/>
  <c r="F250" i="1"/>
  <c r="E249" i="1"/>
  <c r="F48" i="1"/>
  <c r="E47" i="1"/>
  <c r="F47" i="1" s="1"/>
  <c r="E376" i="1"/>
  <c r="F377" i="1"/>
  <c r="E143" i="1"/>
  <c r="F144" i="1"/>
  <c r="E78" i="1"/>
  <c r="F80" i="1"/>
  <c r="F75" i="1"/>
  <c r="E74" i="1"/>
  <c r="D74" i="1"/>
  <c r="F73" i="1"/>
  <c r="E72" i="1"/>
  <c r="F72" i="1" s="1"/>
  <c r="F70" i="1"/>
  <c r="F69" i="1"/>
  <c r="F65" i="1"/>
  <c r="F58" i="1"/>
  <c r="F57" i="1"/>
  <c r="F50" i="1"/>
  <c r="E49" i="1"/>
  <c r="F49" i="1" s="1"/>
  <c r="F21" i="1"/>
  <c r="F23" i="1"/>
  <c r="F30" i="1"/>
  <c r="F32" i="1"/>
  <c r="F35" i="1"/>
  <c r="F38" i="1"/>
  <c r="F42" i="1"/>
  <c r="F44" i="1"/>
  <c r="F46" i="1"/>
  <c r="F52" i="1"/>
  <c r="F54" i="1"/>
  <c r="F61" i="1"/>
  <c r="F63" i="1"/>
  <c r="F66" i="1"/>
  <c r="F77" i="1"/>
  <c r="F79" i="1"/>
  <c r="F82" i="1"/>
  <c r="F91" i="1"/>
  <c r="F92" i="1"/>
  <c r="F98" i="1"/>
  <c r="F103" i="1"/>
  <c r="F105" i="1"/>
  <c r="F109" i="1"/>
  <c r="F111" i="1"/>
  <c r="F113" i="1"/>
  <c r="F115" i="1"/>
  <c r="F117" i="1"/>
  <c r="F119" i="1"/>
  <c r="F127" i="1"/>
  <c r="F129" i="1"/>
  <c r="F132" i="1"/>
  <c r="F134" i="1"/>
  <c r="F136" i="1"/>
  <c r="F138" i="1"/>
  <c r="F140" i="1"/>
  <c r="F142" i="1"/>
  <c r="F145" i="1"/>
  <c r="F147" i="1"/>
  <c r="F149" i="1"/>
  <c r="F153" i="1"/>
  <c r="F155" i="1"/>
  <c r="F157" i="1"/>
  <c r="F160" i="1"/>
  <c r="F162" i="1"/>
  <c r="F164" i="1"/>
  <c r="F166" i="1"/>
  <c r="F168" i="1"/>
  <c r="F170" i="1"/>
  <c r="F172" i="1"/>
  <c r="F174" i="1"/>
  <c r="F176" i="1"/>
  <c r="F178" i="1"/>
  <c r="F180" i="1"/>
  <c r="F183" i="1"/>
  <c r="F186" i="1"/>
  <c r="F195" i="1"/>
  <c r="F198" i="1"/>
  <c r="F200" i="1"/>
  <c r="F201" i="1"/>
  <c r="F202" i="1"/>
  <c r="F206" i="1"/>
  <c r="F208" i="1"/>
  <c r="F212" i="1"/>
  <c r="F214" i="1"/>
  <c r="F216" i="1"/>
  <c r="F219" i="1"/>
  <c r="F221" i="1"/>
  <c r="F225" i="1"/>
  <c r="F229" i="1"/>
  <c r="F235" i="1"/>
  <c r="F237" i="1"/>
  <c r="F242" i="1"/>
  <c r="F244" i="1"/>
  <c r="F246" i="1"/>
  <c r="F248" i="1"/>
  <c r="F254" i="1"/>
  <c r="F256" i="1"/>
  <c r="F258" i="1"/>
  <c r="F260" i="1"/>
  <c r="F267" i="1"/>
  <c r="F269" i="1"/>
  <c r="F270" i="1"/>
  <c r="F271" i="1"/>
  <c r="F274" i="1"/>
  <c r="F280" i="1"/>
  <c r="F287" i="1"/>
  <c r="F289" i="1"/>
  <c r="F293" i="1"/>
  <c r="F297" i="1"/>
  <c r="F299" i="1"/>
  <c r="F302" i="1"/>
  <c r="F305" i="1"/>
  <c r="F308" i="1"/>
  <c r="F309" i="1"/>
  <c r="F310" i="1"/>
  <c r="F311" i="1"/>
  <c r="F312" i="1"/>
  <c r="F313" i="1"/>
  <c r="F317" i="1"/>
  <c r="F319" i="1"/>
  <c r="F320" i="1"/>
  <c r="F321" i="1"/>
  <c r="F323" i="1"/>
  <c r="F326" i="1"/>
  <c r="F327" i="1"/>
  <c r="F328" i="1"/>
  <c r="F335" i="1"/>
  <c r="F337" i="1"/>
  <c r="F345" i="1"/>
  <c r="F347" i="1"/>
  <c r="F351" i="1"/>
  <c r="F353" i="1"/>
  <c r="F355" i="1"/>
  <c r="F357" i="1"/>
  <c r="F360" i="1"/>
  <c r="F367" i="1"/>
  <c r="F371" i="1"/>
  <c r="F373" i="1"/>
  <c r="F378" i="1"/>
  <c r="F380" i="1"/>
  <c r="F382" i="1"/>
  <c r="F384" i="1"/>
  <c r="F386" i="1"/>
  <c r="F388" i="1"/>
  <c r="F394" i="1"/>
  <c r="F400" i="1"/>
  <c r="F401" i="1"/>
  <c r="F403" i="1"/>
  <c r="E273" i="1"/>
  <c r="F273" i="1" s="1"/>
  <c r="E255" i="1"/>
  <c r="F255" i="1" s="1"/>
  <c r="E247" i="1"/>
  <c r="F247" i="1" s="1"/>
  <c r="F249" i="1" l="1"/>
  <c r="F74" i="1"/>
  <c r="E272" i="1"/>
  <c r="F272" i="1" s="1"/>
  <c r="F278" i="1"/>
  <c r="F59" i="1"/>
  <c r="F277" i="1"/>
  <c r="E22" i="1"/>
  <c r="F22" i="1" s="1"/>
  <c r="E393" i="1"/>
  <c r="E387" i="1"/>
  <c r="E385" i="1"/>
  <c r="E383" i="1"/>
  <c r="E381" i="1"/>
  <c r="E379" i="1"/>
  <c r="E372" i="1"/>
  <c r="F372" i="1" s="1"/>
  <c r="E370" i="1"/>
  <c r="E366" i="1"/>
  <c r="E359" i="1"/>
  <c r="E358" i="1" s="1"/>
  <c r="E356" i="1"/>
  <c r="E354" i="1"/>
  <c r="E352" i="1"/>
  <c r="E350" i="1"/>
  <c r="E338" i="1"/>
  <c r="E336" i="1"/>
  <c r="E334" i="1"/>
  <c r="E331" i="1"/>
  <c r="E330" i="1" s="1"/>
  <c r="E325" i="1"/>
  <c r="E324" i="1" s="1"/>
  <c r="E322" i="1"/>
  <c r="E318" i="1"/>
  <c r="E316" i="1"/>
  <c r="E306" i="1"/>
  <c r="E304" i="1"/>
  <c r="E303" i="1" s="1"/>
  <c r="E301" i="1"/>
  <c r="E300" i="1" s="1"/>
  <c r="E298" i="1"/>
  <c r="E296" i="1"/>
  <c r="E290" i="1"/>
  <c r="E288" i="1"/>
  <c r="E286" i="1"/>
  <c r="E279" i="1"/>
  <c r="E276" i="1" s="1"/>
  <c r="E268" i="1"/>
  <c r="E266" i="1"/>
  <c r="E259" i="1"/>
  <c r="E257" i="1"/>
  <c r="E245" i="1"/>
  <c r="E243" i="1"/>
  <c r="E241" i="1"/>
  <c r="E236" i="1"/>
  <c r="E234" i="1"/>
  <c r="E228" i="1"/>
  <c r="E226" i="1"/>
  <c r="E224" i="1"/>
  <c r="E222" i="1"/>
  <c r="E220" i="1"/>
  <c r="E218" i="1"/>
  <c r="E215" i="1"/>
  <c r="E213" i="1"/>
  <c r="E211" i="1"/>
  <c r="E209" i="1"/>
  <c r="E207" i="1"/>
  <c r="E205" i="1"/>
  <c r="E199" i="1"/>
  <c r="E197" i="1"/>
  <c r="E194" i="1"/>
  <c r="E179" i="1"/>
  <c r="E177" i="1"/>
  <c r="E175" i="1"/>
  <c r="E173" i="1"/>
  <c r="E171" i="1"/>
  <c r="E169" i="1"/>
  <c r="E167" i="1"/>
  <c r="E165" i="1"/>
  <c r="E163" i="1"/>
  <c r="E161" i="1"/>
  <c r="E159" i="1"/>
  <c r="E156" i="1"/>
  <c r="E154" i="1"/>
  <c r="E152" i="1"/>
  <c r="E148" i="1"/>
  <c r="E146" i="1"/>
  <c r="E141" i="1"/>
  <c r="E139" i="1"/>
  <c r="E137" i="1"/>
  <c r="E135" i="1"/>
  <c r="E133" i="1"/>
  <c r="E131" i="1"/>
  <c r="E128" i="1"/>
  <c r="E126" i="1"/>
  <c r="E118" i="1"/>
  <c r="E116" i="1"/>
  <c r="E114" i="1"/>
  <c r="E112" i="1"/>
  <c r="E110" i="1"/>
  <c r="E108" i="1"/>
  <c r="E104" i="1"/>
  <c r="E102" i="1"/>
  <c r="E90" i="1"/>
  <c r="E76" i="1"/>
  <c r="E62" i="1"/>
  <c r="E60" i="1"/>
  <c r="E53" i="1"/>
  <c r="E51" i="1"/>
  <c r="E45" i="1"/>
  <c r="E43" i="1"/>
  <c r="E41" i="1"/>
  <c r="E37" i="1"/>
  <c r="E36" i="1" s="1"/>
  <c r="E34" i="1"/>
  <c r="E33" i="1" s="1"/>
  <c r="E31" i="1"/>
  <c r="E29" i="1"/>
  <c r="E20" i="1"/>
  <c r="E18" i="1"/>
  <c r="D393" i="1"/>
  <c r="D387" i="1"/>
  <c r="D385" i="1"/>
  <c r="D383" i="1"/>
  <c r="D381" i="1"/>
  <c r="D379" i="1"/>
  <c r="F376" i="1"/>
  <c r="D370" i="1"/>
  <c r="D366" i="1"/>
  <c r="D359" i="1"/>
  <c r="D356" i="1"/>
  <c r="D354" i="1"/>
  <c r="D352" i="1"/>
  <c r="D350" i="1"/>
  <c r="F344" i="1"/>
  <c r="D340" i="1"/>
  <c r="D336" i="1"/>
  <c r="D334" i="1"/>
  <c r="D325" i="1"/>
  <c r="D322" i="1"/>
  <c r="D318" i="1"/>
  <c r="D316" i="1"/>
  <c r="D304" i="1"/>
  <c r="D301" i="1"/>
  <c r="D298" i="1"/>
  <c r="D296" i="1"/>
  <c r="D291" i="1"/>
  <c r="D288" i="1"/>
  <c r="D286" i="1"/>
  <c r="D279" i="1"/>
  <c r="D268" i="1"/>
  <c r="D266" i="1"/>
  <c r="D259" i="1"/>
  <c r="D257" i="1"/>
  <c r="D245" i="1"/>
  <c r="D243" i="1"/>
  <c r="D241" i="1"/>
  <c r="F240" i="1"/>
  <c r="D236" i="1"/>
  <c r="D234" i="1"/>
  <c r="D228" i="1"/>
  <c r="D226" i="1"/>
  <c r="D224" i="1"/>
  <c r="D223" i="1"/>
  <c r="D220" i="1"/>
  <c r="D218" i="1"/>
  <c r="D215" i="1"/>
  <c r="D213" i="1"/>
  <c r="D211" i="1"/>
  <c r="D209" i="1"/>
  <c r="D207" i="1"/>
  <c r="D205" i="1"/>
  <c r="D199" i="1"/>
  <c r="D197" i="1"/>
  <c r="D194" i="1"/>
  <c r="D191" i="1"/>
  <c r="D185" i="1"/>
  <c r="D182" i="1"/>
  <c r="D179" i="1"/>
  <c r="D177" i="1"/>
  <c r="D175" i="1"/>
  <c r="D173" i="1"/>
  <c r="D171" i="1"/>
  <c r="D169" i="1"/>
  <c r="D167" i="1"/>
  <c r="D165" i="1"/>
  <c r="D163" i="1"/>
  <c r="D161" i="1"/>
  <c r="D159" i="1"/>
  <c r="D156" i="1"/>
  <c r="D154" i="1"/>
  <c r="D152" i="1"/>
  <c r="D148" i="1"/>
  <c r="D146" i="1"/>
  <c r="F143" i="1"/>
  <c r="D141" i="1"/>
  <c r="D139" i="1"/>
  <c r="D137" i="1"/>
  <c r="D135" i="1"/>
  <c r="D133" i="1"/>
  <c r="D131" i="1"/>
  <c r="D128" i="1"/>
  <c r="D126" i="1"/>
  <c r="D118" i="1"/>
  <c r="D116" i="1"/>
  <c r="D114" i="1"/>
  <c r="D112" i="1"/>
  <c r="D110" i="1"/>
  <c r="D108" i="1"/>
  <c r="D104" i="1"/>
  <c r="D102" i="1"/>
  <c r="F94" i="1"/>
  <c r="D90" i="1"/>
  <c r="D89" i="1" s="1"/>
  <c r="F78" i="1"/>
  <c r="D76" i="1"/>
  <c r="D62" i="1"/>
  <c r="D60" i="1"/>
  <c r="D53" i="1"/>
  <c r="D51" i="1"/>
  <c r="D45" i="1"/>
  <c r="D43" i="1"/>
  <c r="D41" i="1"/>
  <c r="D37" i="1"/>
  <c r="D34" i="1"/>
  <c r="D31" i="1"/>
  <c r="D29" i="1"/>
  <c r="D20" i="1"/>
  <c r="D19" i="1"/>
  <c r="F276" i="1" l="1"/>
  <c r="D56" i="1"/>
  <c r="D107" i="1"/>
  <c r="D130" i="1"/>
  <c r="F211" i="1"/>
  <c r="E56" i="1"/>
  <c r="E181" i="1"/>
  <c r="E107" i="1"/>
  <c r="E204" i="1"/>
  <c r="E130" i="1"/>
  <c r="D365" i="1"/>
  <c r="D364" i="1" s="1"/>
  <c r="E365" i="1"/>
  <c r="F154" i="1"/>
  <c r="F163" i="1"/>
  <c r="F171" i="1"/>
  <c r="F179" i="1"/>
  <c r="F194" i="1"/>
  <c r="F207" i="1"/>
  <c r="D88" i="1"/>
  <c r="F241" i="1"/>
  <c r="E295" i="1"/>
  <c r="F356" i="1"/>
  <c r="F316" i="1"/>
  <c r="F243" i="1"/>
  <c r="F266" i="1"/>
  <c r="F288" i="1"/>
  <c r="F62" i="1"/>
  <c r="F245" i="1"/>
  <c r="F268" i="1"/>
  <c r="F20" i="1"/>
  <c r="F51" i="1"/>
  <c r="F383" i="1"/>
  <c r="F398" i="1"/>
  <c r="E17" i="1"/>
  <c r="F29" i="1"/>
  <c r="F53" i="1"/>
  <c r="F112" i="1"/>
  <c r="F135" i="1"/>
  <c r="F146" i="1"/>
  <c r="F156" i="1"/>
  <c r="F165" i="1"/>
  <c r="F173" i="1"/>
  <c r="F182" i="1"/>
  <c r="F197" i="1"/>
  <c r="F209" i="1"/>
  <c r="F215" i="1"/>
  <c r="F224" i="1"/>
  <c r="F234" i="1"/>
  <c r="F318" i="1"/>
  <c r="F76" i="1"/>
  <c r="F126" i="1"/>
  <c r="F334" i="1"/>
  <c r="F41" i="1"/>
  <c r="D40" i="1"/>
  <c r="E217" i="1"/>
  <c r="F213" i="1"/>
  <c r="F141" i="1"/>
  <c r="F104" i="1"/>
  <c r="F128" i="1"/>
  <c r="F116" i="1"/>
  <c r="F131" i="1"/>
  <c r="F148" i="1"/>
  <c r="F159" i="1"/>
  <c r="F175" i="1"/>
  <c r="F199" i="1"/>
  <c r="F226" i="1"/>
  <c r="F236" i="1"/>
  <c r="F45" i="1"/>
  <c r="F60" i="1"/>
  <c r="D204" i="1"/>
  <c r="F354" i="1"/>
  <c r="F370" i="1"/>
  <c r="F381" i="1"/>
  <c r="F393" i="1"/>
  <c r="E40" i="1"/>
  <c r="E39" i="1" s="1"/>
  <c r="E101" i="1"/>
  <c r="E233" i="1"/>
  <c r="F114" i="1"/>
  <c r="F137" i="1"/>
  <c r="F108" i="1"/>
  <c r="F139" i="1"/>
  <c r="F167" i="1"/>
  <c r="F185" i="1"/>
  <c r="F218" i="1"/>
  <c r="D18" i="1"/>
  <c r="F19" i="1"/>
  <c r="D300" i="1"/>
  <c r="F300" i="1" s="1"/>
  <c r="F301" i="1"/>
  <c r="D290" i="1"/>
  <c r="F291" i="1"/>
  <c r="D303" i="1"/>
  <c r="F303" i="1" s="1"/>
  <c r="F304" i="1"/>
  <c r="F322" i="1"/>
  <c r="F336" i="1"/>
  <c r="F350" i="1"/>
  <c r="D358" i="1"/>
  <c r="F358" i="1" s="1"/>
  <c r="F359" i="1"/>
  <c r="F385" i="1"/>
  <c r="F110" i="1"/>
  <c r="F118" i="1"/>
  <c r="F133" i="1"/>
  <c r="F152" i="1"/>
  <c r="F161" i="1"/>
  <c r="F169" i="1"/>
  <c r="F177" i="1"/>
  <c r="F191" i="1"/>
  <c r="F205" i="1"/>
  <c r="F220" i="1"/>
  <c r="F228" i="1"/>
  <c r="F257" i="1"/>
  <c r="F279" i="1"/>
  <c r="F296" i="1"/>
  <c r="D306" i="1"/>
  <c r="F306" i="1" s="1"/>
  <c r="F307" i="1"/>
  <c r="D324" i="1"/>
  <c r="F324" i="1" s="1"/>
  <c r="F325" i="1"/>
  <c r="D339" i="1"/>
  <c r="F340" i="1"/>
  <c r="F352" i="1"/>
  <c r="F366" i="1"/>
  <c r="F379" i="1"/>
  <c r="F387" i="1"/>
  <c r="F81" i="1"/>
  <c r="F31" i="1"/>
  <c r="F43" i="1"/>
  <c r="D101" i="1"/>
  <c r="F102" i="1"/>
  <c r="D222" i="1"/>
  <c r="F222" i="1" s="1"/>
  <c r="F223" i="1"/>
  <c r="F230" i="1"/>
  <c r="F231" i="1"/>
  <c r="F259" i="1"/>
  <c r="F286" i="1"/>
  <c r="F298" i="1"/>
  <c r="D331" i="1"/>
  <c r="F332" i="1"/>
  <c r="F343" i="1"/>
  <c r="E89" i="1"/>
  <c r="F90" i="1"/>
  <c r="F64" i="1"/>
  <c r="D33" i="1"/>
  <c r="F33" i="1" s="1"/>
  <c r="F34" i="1"/>
  <c r="D36" i="1"/>
  <c r="F36" i="1" s="1"/>
  <c r="F37" i="1"/>
  <c r="D233" i="1"/>
  <c r="D158" i="1"/>
  <c r="D28" i="1"/>
  <c r="D190" i="1"/>
  <c r="D295" i="1"/>
  <c r="D333" i="1"/>
  <c r="D239" i="1"/>
  <c r="F238" i="1" s="1"/>
  <c r="D181" i="1"/>
  <c r="E196" i="1"/>
  <c r="E285" i="1"/>
  <c r="E275" i="1" s="1"/>
  <c r="D265" i="1"/>
  <c r="D349" i="1"/>
  <c r="E265" i="1"/>
  <c r="E333" i="1"/>
  <c r="E329" i="1" s="1"/>
  <c r="D196" i="1"/>
  <c r="D285" i="1"/>
  <c r="D315" i="1"/>
  <c r="E315" i="1"/>
  <c r="E349" i="1"/>
  <c r="E348" i="1" s="1"/>
  <c r="E190" i="1"/>
  <c r="E158" i="1"/>
  <c r="E28" i="1"/>
  <c r="E203" i="1" l="1"/>
  <c r="F365" i="1"/>
  <c r="F89" i="1"/>
  <c r="E88" i="1"/>
  <c r="E55" i="1" s="1"/>
  <c r="E294" i="1"/>
  <c r="D55" i="1"/>
  <c r="D348" i="1"/>
  <c r="F265" i="1"/>
  <c r="D106" i="1"/>
  <c r="F18" i="1"/>
  <c r="F17" i="1" s="1"/>
  <c r="D17" i="1"/>
  <c r="D16" i="1" s="1"/>
  <c r="D15" i="1" s="1"/>
  <c r="D217" i="1"/>
  <c r="D203" i="1" s="1"/>
  <c r="F204" i="1"/>
  <c r="F290" i="1"/>
  <c r="D275" i="1"/>
  <c r="F275" i="1" s="1"/>
  <c r="F93" i="1"/>
  <c r="F56" i="1"/>
  <c r="F28" i="1"/>
  <c r="F158" i="1"/>
  <c r="F101" i="1"/>
  <c r="F315" i="1"/>
  <c r="F338" i="1"/>
  <c r="F339" i="1"/>
  <c r="F130" i="1"/>
  <c r="F285" i="1"/>
  <c r="F107" i="1"/>
  <c r="F181" i="1"/>
  <c r="F333" i="1"/>
  <c r="D330" i="1"/>
  <c r="F331" i="1"/>
  <c r="F196" i="1"/>
  <c r="F349" i="1"/>
  <c r="F348" i="1" s="1"/>
  <c r="D294" i="1"/>
  <c r="F295" i="1"/>
  <c r="F233" i="1"/>
  <c r="D39" i="1"/>
  <c r="F39" i="1" s="1"/>
  <c r="F40" i="1"/>
  <c r="F239" i="1"/>
  <c r="F190" i="1"/>
  <c r="E364" i="1"/>
  <c r="F364" i="1" s="1"/>
  <c r="E16" i="1"/>
  <c r="E106" i="1"/>
  <c r="F203" i="1" l="1"/>
  <c r="F88" i="1"/>
  <c r="F294" i="1"/>
  <c r="E15" i="1"/>
  <c r="F217" i="1"/>
  <c r="F106" i="1"/>
  <c r="F16" i="1"/>
  <c r="F330" i="1"/>
  <c r="F329" i="1"/>
  <c r="F55" i="1"/>
  <c r="F15" i="1" l="1"/>
</calcChain>
</file>

<file path=xl/sharedStrings.xml><?xml version="1.0" encoding="utf-8"?>
<sst xmlns="http://schemas.openxmlformats.org/spreadsheetml/2006/main" count="981" uniqueCount="429">
  <si>
    <t/>
  </si>
  <si>
    <t>Наименование</t>
  </si>
  <si>
    <t>ЦСР</t>
  </si>
  <si>
    <t>ВР</t>
  </si>
  <si>
    <t>Сумма
(тыс. рублей)</t>
  </si>
  <si>
    <t>Целевая статья</t>
  </si>
  <si>
    <t>Вид расходов</t>
  </si>
  <si>
    <t>1</t>
  </si>
  <si>
    <t>2</t>
  </si>
  <si>
    <t>3</t>
  </si>
  <si>
    <t>4</t>
  </si>
  <si>
    <t>Всего</t>
  </si>
  <si>
    <t>Предоставление субсидий бюджетным, автономным учреждениям и иным некоммерческим организациям</t>
  </si>
  <si>
    <t>600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</si>
  <si>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</si>
  <si>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</si>
  <si>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Закупка товаров, работ и услуг для государственных (муниципальных) нужд</t>
  </si>
  <si>
    <t>200</t>
  </si>
  <si>
    <t>Социальное обеспечение и иные выплаты населению</t>
  </si>
  <si>
    <t>300</t>
  </si>
  <si>
    <t>Межбюджетные трансферты</t>
  </si>
  <si>
    <t>500</t>
  </si>
  <si>
    <t>Иные бюджетные ассигнования</t>
  </si>
  <si>
    <t>800</t>
  </si>
  <si>
    <t>Непрограммные направления деятельности</t>
  </si>
  <si>
    <t>99 0 0000</t>
  </si>
  <si>
    <t>Субвенции на осуществление первичного воинского учета на территориях, где отсутствуют военные комиссариаты</t>
  </si>
  <si>
    <t>Осуществление полномочий Российской Федерации по государственной регистрации актов гражданского состояния органами местного самоуправления в Республике Коми</t>
  </si>
  <si>
    <t>Субвенции на осуществление переданных государственных полномочий по расчету и предоставлению субвенций бюджетам поселений, на осуществление полномочий по первичному воинскому учету на территориях, где отсутствуют военные комиссариаты, в соответствии с Законом Республики Коми "О наделении органов местного самоуправления муниципальных районов в Республике Коми государственными полномочиями по расчету и предоставлению субвенций бюджетам поселений на осуществление полномочий по первичному воинскому учету на территориях, где отсутствуют военные комиссариаты"</t>
  </si>
  <si>
    <t>01 0 0000</t>
  </si>
  <si>
    <t>01 1 0000</t>
  </si>
  <si>
    <t xml:space="preserve"> муниципального района  "Княжпогостский" </t>
  </si>
  <si>
    <t>Приложение №7</t>
  </si>
  <si>
    <t>РАСПРЕДЕЛЕНИЕ БЮДЖЕТНЫХ АССИГНОВАНИЙ ПО ЦЕЛЕВЫМ СТАТЬЯМ МУНИЦИПАЛЬНЫХ ПРОГРАММ, ГРУППАМ ВИДОВ РАСХОДОВ КЛАССИФИКАЦИИ РАСХОДОВ БЮДЖЕТОВ НА 2014 ГОД</t>
  </si>
  <si>
    <t>Подпрограмма "Развитие малого и среднего предпринимательства"</t>
  </si>
  <si>
    <t>Субсидирование (грант) начинающих субъектов малого предпринимательства на создание собственного бизнеса в приоритетных отраслях малого предпринимательства</t>
  </si>
  <si>
    <t>Субсидирование субъектам малого и среднего предпринимательства  части затрат на уплату лизинговых платежей по договорам финансовой аренды (лизинга)</t>
  </si>
  <si>
    <t>Субсидирование  части затрат на уплату процентов по кредитам, привлеченным субъектами малого и среднего предпринимательства в кредитных организациях</t>
  </si>
  <si>
    <t>01 2 0000</t>
  </si>
  <si>
    <t>Организация конкурса на присуждение гранта за разработку туристических маршрутов (объектов)</t>
  </si>
  <si>
    <t>Рекламно-информационное обеспечение продвижения туристического продукта на внутреннем и внешнем рынках</t>
  </si>
  <si>
    <t>02 0 0000</t>
  </si>
  <si>
    <t>Подпрограмма "Развитие транспортной инфраструктуры и транспортного обслуживания населения и экономики МР "Княжпогостский""</t>
  </si>
  <si>
    <t>02 1 0000</t>
  </si>
  <si>
    <t>Содержание автомобильных дорог общего пользования местного значения</t>
  </si>
  <si>
    <t>02 1 0101</t>
  </si>
  <si>
    <t>Оборудование и содержание ледовых переправ</t>
  </si>
  <si>
    <t>02 1 0103</t>
  </si>
  <si>
    <t>02 1 0104</t>
  </si>
  <si>
    <t>03 0 0000</t>
  </si>
  <si>
    <t>Подпрограмма "Обеспечение населения качественными жилищно-коммунальными услугами"</t>
  </si>
  <si>
    <t>03 2 0000</t>
  </si>
  <si>
    <t>Газификация населенных пунктов</t>
  </si>
  <si>
    <t>03 2 0201</t>
  </si>
  <si>
    <t>в том числе за счет средств республиканского бюджета</t>
  </si>
  <si>
    <t>за счет средств муниципального бюджета</t>
  </si>
  <si>
    <t>Обеспечение населения муниципального образования питьевой водой, соответствующей требованиям безопасности, установленным санитарно-эпидемиологическими правилами</t>
  </si>
  <si>
    <t>03 2 0202</t>
  </si>
  <si>
    <t>03 2 7211</t>
  </si>
  <si>
    <t>Подпрограмма "Градостроительная деятельность"</t>
  </si>
  <si>
    <t>03 3 0000</t>
  </si>
  <si>
    <t xml:space="preserve">Разработка и корректировка документов территориального планирования </t>
  </si>
  <si>
    <t>03 3 0301</t>
  </si>
  <si>
    <t xml:space="preserve">Подпрограмма "Создание условий для обеспечения населения доступным и комфортным жильем" </t>
  </si>
  <si>
    <t>03 1 0000</t>
  </si>
  <si>
    <t>в том числе за счет средств Фонда СиРЖК</t>
  </si>
  <si>
    <t>03 1 0102</t>
  </si>
  <si>
    <t>03 1 0103</t>
  </si>
  <si>
    <t>Предоставление земельных участков отдельным категориям граждан</t>
  </si>
  <si>
    <t>03 1 0104</t>
  </si>
  <si>
    <t>Субвенции на обеспечение жильем отдельных категорий граждан, установленных федеральными законами от 12 января 1995 года № 5-ФЗ "О ветеранах" и от 24 ноября 1995 года № 181-ФЗ "О социальной защите инвалидов в Российской Федерации"</t>
  </si>
  <si>
    <t>03 1 5135</t>
  </si>
  <si>
    <t>Субвенции на строительство, приобретение, реконструкцию, ремонт жилых помещений для обеспечения детей-сирот и детей, оставшихся без попечения родителей, лиц из числа детей-сирот и детей, оставшихся без попечения родителей, жилыми помещениями муниципального специализированного жилищного фонда, предоставляемыми по договорам найма специализированных жилых помещений</t>
  </si>
  <si>
    <t>03 1 7303</t>
  </si>
  <si>
    <t>Иные межбюджетные трансферты на исполнение судебных решений по обеспечению детей-сирот и детей, оставшихся без попечения родителей, а также лиц из числа детей-сирот и детей, оставшихся без попечения родителей, жилыми помещениями муниципального жилищного фонда по договорам социального найма</t>
  </si>
  <si>
    <t>03 1 7404</t>
  </si>
  <si>
    <t>Субвенции на осуществление переданных государственных полномочий по обеспечению жильем отдельных категорий граждан, установленных Федеральными законами от 12 января 1995 года № 5-ФЗ "О ветеранах" и от 24 ноября 1995 года № 181-ФЗ "О социальной защите инвалидов в Российской Федерации"</t>
  </si>
  <si>
    <t>Внедрение информационной системы обеспечения градостроительной деятельности на территории муниципального района"</t>
  </si>
  <si>
    <t>03 3 0302</t>
  </si>
  <si>
    <t>04 0 0000</t>
  </si>
  <si>
    <t>04 2 0000</t>
  </si>
  <si>
    <t>Субвенции на возмещение убытков, возникающих в результате государственного регулирования цен на топливо твердое, реализуемое гражданам и используемое для нужд отопления</t>
  </si>
  <si>
    <t>04 3 0000</t>
  </si>
  <si>
    <t>Субвенции на осуществление переданных государственных полномочий по возмещению убытков, возникающих в результате государственного регулирования цен на топливо твердое, реализуемое гражданам и используемое для нужд отопления</t>
  </si>
  <si>
    <t>Субвенции на осуществление переданных государственных полномочий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жилья, в соответствии с Законом Республики Коми "О наделении органов местного самоуправления в Республике Коми отдельными государственными полномочиями в области государственной поддержки граждан Российской Федерации, имеющих право на получение субсидий (социальных выплат) на приобретение или строительство жилья"</t>
  </si>
  <si>
    <t>07 0 0000</t>
  </si>
  <si>
    <t>Подпрограмма "Развитие системы открытого муниципалитета в органах местного самоуправления муниципального района"</t>
  </si>
  <si>
    <t>07 1 0000</t>
  </si>
  <si>
    <t>Введение новых рубрик, вкладок, банеров</t>
  </si>
  <si>
    <t>07 1 0101</t>
  </si>
  <si>
    <t>Организация размещения информационных материалов</t>
  </si>
  <si>
    <t>07 1 0102</t>
  </si>
  <si>
    <t>Подпрограмма "Оптимизация деятельности органов местного самоуправления муниципального района "Княжпогостский""</t>
  </si>
  <si>
    <t>07 2 0000</t>
  </si>
  <si>
    <t>07 2 0201</t>
  </si>
  <si>
    <t>Подпрограмма "Развитие кадрового потенциала системы муниципального управления в муниципальном районе"</t>
  </si>
  <si>
    <t>07 3 0000</t>
  </si>
  <si>
    <t>07 3 0301</t>
  </si>
  <si>
    <t>09 0 0000</t>
  </si>
  <si>
    <t>09 1 0000</t>
  </si>
  <si>
    <t>Оказание мер социальной поддержки малоимущих пенсионерам и инвалидам, детям-сиротам, малообеспеченным семьям, гражданам, оказавшихся в экстремальных условиях</t>
  </si>
  <si>
    <t>09 1 0101</t>
  </si>
  <si>
    <t>Проведение мероприятий социальной направленности</t>
  </si>
  <si>
    <t>09 1 0102</t>
  </si>
  <si>
    <t>Мероприятия по поддержке районных общественных организаций ветеранов и инвалидов</t>
  </si>
  <si>
    <t>09 1 0103</t>
  </si>
  <si>
    <t>Оформление ветеранам подписки на периодические издания</t>
  </si>
  <si>
    <t>09 1 0104</t>
  </si>
  <si>
    <t>Подпрограмма "Забота о старшем поколении в Княжпогостском районе"</t>
  </si>
  <si>
    <t>09 2 0000</t>
  </si>
  <si>
    <t>Оказание помощи ветеранам и пожилым гражданам</t>
  </si>
  <si>
    <t>09 2 0201</t>
  </si>
  <si>
    <t>Непрограммные расходы</t>
  </si>
  <si>
    <t xml:space="preserve">99 9 0000 </t>
  </si>
  <si>
    <t>Руководитель администрации</t>
  </si>
  <si>
    <t>99 9 0020</t>
  </si>
  <si>
    <t>Резервный фонд по предупреждению и ликвидации чрезвычайных ситуаций и последствий стихийных бедствий</t>
  </si>
  <si>
    <t>99 9 9271</t>
  </si>
  <si>
    <t>99 9 9292</t>
  </si>
  <si>
    <t xml:space="preserve">99 9 9292 </t>
  </si>
  <si>
    <t>05 0 0000</t>
  </si>
  <si>
    <t>Подпрограмма Развитие учреждений культуры дополнительного образования</t>
  </si>
  <si>
    <t>05 1 0000</t>
  </si>
  <si>
    <t xml:space="preserve">Выполнение противопожарных мероприятий </t>
  </si>
  <si>
    <t>05 1 0101</t>
  </si>
  <si>
    <t>Укрепление материально-технической базы</t>
  </si>
  <si>
    <t>05 1 0102</t>
  </si>
  <si>
    <t>Выполнение муниципального задания</t>
  </si>
  <si>
    <t>05 1 0103</t>
  </si>
  <si>
    <t>Подпрограмма "Развитие библиотечного дела"</t>
  </si>
  <si>
    <t>05 2 0000</t>
  </si>
  <si>
    <t>Комплектование книжных фондов</t>
  </si>
  <si>
    <t>05 2 0201</t>
  </si>
  <si>
    <t xml:space="preserve">Подписка на периодические издания </t>
  </si>
  <si>
    <t>05 2 0202</t>
  </si>
  <si>
    <t>Внедрение информационных технологий</t>
  </si>
  <si>
    <t>05 2 0203</t>
  </si>
  <si>
    <t>05 2 0204</t>
  </si>
  <si>
    <t>05 2 0205</t>
  </si>
  <si>
    <t>Подпрограмма "Развитие музейного дела"</t>
  </si>
  <si>
    <t>05 3 0000</t>
  </si>
  <si>
    <t>05 3 0301</t>
  </si>
  <si>
    <t>05 3 0302</t>
  </si>
  <si>
    <t>Подпрограмма "Развитие народного, художественного творчества и культурно-досуговой деятельности</t>
  </si>
  <si>
    <t>05 4 0000</t>
  </si>
  <si>
    <t>05 4 0401</t>
  </si>
  <si>
    <t>Проведение культурно-досуговых мероприятий</t>
  </si>
  <si>
    <t>05 4 0402</t>
  </si>
  <si>
    <t>Приобретение спецоборудования</t>
  </si>
  <si>
    <t>05 4 0403</t>
  </si>
  <si>
    <t>06 0 0000</t>
  </si>
  <si>
    <t>Подпрограмма "Развитие инфраструктуры физической культуры и спорта"</t>
  </si>
  <si>
    <t>06 1 0000</t>
  </si>
  <si>
    <t>06 1 0103</t>
  </si>
  <si>
    <t>Подпрограмма "Массовая физическая культура"</t>
  </si>
  <si>
    <t>06 2 0000</t>
  </si>
  <si>
    <t>Укрепление материально-технической базы учреждений физкультурно-спортивной направленности</t>
  </si>
  <si>
    <t>06 2 0204</t>
  </si>
  <si>
    <t>Организация, проведение официальных физкультурно-оздоровительных спортивных мероприятий для населения, в том числе для лиц с ограниченными возможностями здоровья</t>
  </si>
  <si>
    <t>Подпрограмма "Спорт высоких достижений"</t>
  </si>
  <si>
    <t>06 3 0000</t>
  </si>
  <si>
    <t>Участие в спортивных мероприятиях республиканского, межрегионального и всероссийского уровня</t>
  </si>
  <si>
    <t>06 3 0302</t>
  </si>
  <si>
    <t>Субсидии на комплектование документных фондов библиотек муниципальных образований</t>
  </si>
  <si>
    <t>05 2 7245</t>
  </si>
  <si>
    <t>08 0 0000</t>
  </si>
  <si>
    <t>Подпрограмма "Социальная защита населения"</t>
  </si>
  <si>
    <t>08 1 0000</t>
  </si>
  <si>
    <t xml:space="preserve">Оказание мер социальной поддержки работникам образования и культуры </t>
  </si>
  <si>
    <t>08 1 0101</t>
  </si>
  <si>
    <t>Подпрограмма "Безопасность населения"</t>
  </si>
  <si>
    <t>08 3 0301</t>
  </si>
  <si>
    <t>Субвенции на осуществление переданных государственных полномочий по обеспечению детей-сирот и детей, оставшихся без попечения родителей, а также лиц из числа детей-сирот и детей, оставшихся без попечения родителей, жилыми помещениями специализированного муниципального жилищного фонда, предоставляемыми по договорам найма специализированных жилых помещений</t>
  </si>
  <si>
    <t>Подпрограмма "Развитие системы дошкольного образования в Княжпогостском районе"</t>
  </si>
  <si>
    <t>04 1 0000</t>
  </si>
  <si>
    <t>Выполнение планового объема оказываемых муниципальных услуг, установленного муниципальным заданием</t>
  </si>
  <si>
    <t>04 1 0101</t>
  </si>
  <si>
    <t>Субвенции на реализацию муниципальными дошкольными и общеобразовательными организациями в Республике Коми образовательных программ</t>
  </si>
  <si>
    <t>04 1 7301</t>
  </si>
  <si>
    <t>04 1 0102</t>
  </si>
  <si>
    <t>Субвенции на предоставление компенсации родителям (законным представителям) платы за присмотр и уход за детьми, посещающими образовательные организации на территории Республики Коми, реализующие образовательную программу дошкольного образования</t>
  </si>
  <si>
    <t>04 1 7302</t>
  </si>
  <si>
    <t>04 1 0105</t>
  </si>
  <si>
    <t>Выполнение противопожарных мероприятий в дошкольных образовательных организациях</t>
  </si>
  <si>
    <t>04 1 0106</t>
  </si>
  <si>
    <t>Развитие кадровых ресурсов системы дошкольного образования</t>
  </si>
  <si>
    <t>Оказание муниципальных услуг (выполнение работ) общеобразовательными учреждениями</t>
  </si>
  <si>
    <t>04 2 0201</t>
  </si>
  <si>
    <t>04 2 7301</t>
  </si>
  <si>
    <t>04 2 7302</t>
  </si>
  <si>
    <t>Предоставление доступа к сети интернет</t>
  </si>
  <si>
    <t>04 2 0203</t>
  </si>
  <si>
    <t>04 2 0205</t>
  </si>
  <si>
    <t>04 2 0206</t>
  </si>
  <si>
    <t>04 2 0207</t>
  </si>
  <si>
    <t>04 2 0208</t>
  </si>
  <si>
    <t>Развитие системы оценки качества общего образования</t>
  </si>
  <si>
    <t>04 2 0211</t>
  </si>
  <si>
    <t>Развитие кадровых ресурсов системы общего образования</t>
  </si>
  <si>
    <t>04 4 0000</t>
  </si>
  <si>
    <t>04 4 0401</t>
  </si>
  <si>
    <t>Содействие трудоустройству и временной занятости молодежи</t>
  </si>
  <si>
    <t>04 4 0402</t>
  </si>
  <si>
    <t>Районный конкурс "Твоя будущая пенсия зависит от тебя"</t>
  </si>
  <si>
    <t>Пропаганда здорового образа жизни среди молодежи</t>
  </si>
  <si>
    <t>Проведение районных мероприятий</t>
  </si>
  <si>
    <t xml:space="preserve">Реализация муниципальной программы "Обеспечение жильем молодых семей на территории МР "Княжпогостский" </t>
  </si>
  <si>
    <t>Подпрограмма "Организация оздоровления и отдыха детей Княжпогостского района"</t>
  </si>
  <si>
    <t>04 5 0000</t>
  </si>
  <si>
    <t>Обеспечение деятельности лагерей с дневным пребыванием</t>
  </si>
  <si>
    <t>Организация оздоровления и отдыха детей на базе выездных оздоровительных лагерей</t>
  </si>
  <si>
    <t>04 5 0502</t>
  </si>
  <si>
    <t>Подпрограмма "Допризывная подготовка граждан РФ в Княжпогостском районе"</t>
  </si>
  <si>
    <t>Военно-патриотическое воспитание молодежи допризывного возраста</t>
  </si>
  <si>
    <t>Проведение спортивно-массовых мероприятий для молодежи допризывного возраста</t>
  </si>
  <si>
    <t>Подпрограмма "Обращение с отходами производства"</t>
  </si>
  <si>
    <t>08 4 0000</t>
  </si>
  <si>
    <t>Строительство полигонов ТБО</t>
  </si>
  <si>
    <t>08 4 0401</t>
  </si>
  <si>
    <t>08 4 7234</t>
  </si>
  <si>
    <t>99 9 5118</t>
  </si>
  <si>
    <t>99 9 5900</t>
  </si>
  <si>
    <t>Субвенции на осуществление переданных государственных полномочий по расчету и предоставлению субвенций бюджетам поселений, на осуществление полномочий на государственную регистрацию актов гражданского состояния на территории Республики Коми, где отсутствуют органы записи актов гражданского состояния</t>
  </si>
  <si>
    <t>99 9 7309</t>
  </si>
  <si>
    <t>99 9 7310</t>
  </si>
  <si>
    <t>Подпрограмма "Безопасность дорожного движения"</t>
  </si>
  <si>
    <t>08 2 0000</t>
  </si>
  <si>
    <t>Предоставление межбюджетных трансфертов на установку технических средст безопасности движения</t>
  </si>
  <si>
    <t>08 2 0201</t>
  </si>
  <si>
    <t>08 2 0202</t>
  </si>
  <si>
    <t>Субсидии на содержание автомобильных дорог общего пользования местного значения</t>
  </si>
  <si>
    <t>02 1 7222</t>
  </si>
  <si>
    <t xml:space="preserve">Субсидии бюджетам муниципальных районов на оборудование и содержание ледовых переправ и зимних автомобильных дорог общего пользования местного значения </t>
  </si>
  <si>
    <t>02 1 7221</t>
  </si>
  <si>
    <t>Муниципальная программа "Развитие экономики в Княжпогостском районе"</t>
  </si>
  <si>
    <t>Подпрограмма "Развитие въездного и внутреннего туризма на территории муниципального раойна "Княжпогостский""</t>
  </si>
  <si>
    <t xml:space="preserve">к решению Совета </t>
  </si>
  <si>
    <t>04 1 0109</t>
  </si>
  <si>
    <t>04 1 0110</t>
  </si>
  <si>
    <t>04 2 0213</t>
  </si>
  <si>
    <t>04 2 0214</t>
  </si>
  <si>
    <t>01 5 7306</t>
  </si>
  <si>
    <t>99 9 7307</t>
  </si>
  <si>
    <t>99 9 7308</t>
  </si>
  <si>
    <t>Муниципальная программа "Развитие образования в Княжпогостском районе"</t>
  </si>
  <si>
    <t>04 3 0305</t>
  </si>
  <si>
    <t>04 3 0307</t>
  </si>
  <si>
    <t>04 3 0308</t>
  </si>
  <si>
    <t>04 3 0309</t>
  </si>
  <si>
    <t>04 3 0310</t>
  </si>
  <si>
    <t>04 3 0311</t>
  </si>
  <si>
    <t>04 3 0312</t>
  </si>
  <si>
    <t>04 3 0315</t>
  </si>
  <si>
    <t>04 3 0316</t>
  </si>
  <si>
    <t>Выполнение противопожарных мероприятий</t>
  </si>
  <si>
    <t>04 3 0317</t>
  </si>
  <si>
    <t>04 5 0506</t>
  </si>
  <si>
    <t>Подпрограмма "Управление муниципальными финансами"</t>
  </si>
  <si>
    <t>07 5 0000</t>
  </si>
  <si>
    <t>Сбалансированность бюджетов поселений</t>
  </si>
  <si>
    <t>07 5 0505</t>
  </si>
  <si>
    <t>Руководство и управление в сфере  финансов</t>
  </si>
  <si>
    <t>07 5 0601</t>
  </si>
  <si>
    <t>Выравнивание бюджетной обеспеченности муниципальных районов и поселений из регионального фонда финансовой поддержки</t>
  </si>
  <si>
    <t>07 5 7311</t>
  </si>
  <si>
    <t>99 9 7304</t>
  </si>
  <si>
    <t>99 9 7305</t>
  </si>
  <si>
    <t>04 3 0302</t>
  </si>
  <si>
    <t>Подпрограмма "Управление муниципальным имуществом"</t>
  </si>
  <si>
    <t>Руководство и управление в сфере  муниципального имущества</t>
  </si>
  <si>
    <t>07 4 0405</t>
  </si>
  <si>
    <t>07 4 0000</t>
  </si>
  <si>
    <t>Подпрограмма "Обеспечение реализации муниципальной программы"</t>
  </si>
  <si>
    <t>07 7 0000</t>
  </si>
  <si>
    <t>07 7 0701</t>
  </si>
  <si>
    <t>Подпрограмма "Обеспечение условий для реализации программы"</t>
  </si>
  <si>
    <t>04 6 0601</t>
  </si>
  <si>
    <t>04 6 0000</t>
  </si>
  <si>
    <t>Расходы в целях обеспечения выполнения функций ОМС</t>
  </si>
  <si>
    <t>Муниципальная программа "Развитие отрасли "Культура" в Княжпогостском районе "</t>
  </si>
  <si>
    <t>Обеспечение деятельности подведомственных учреждений</t>
  </si>
  <si>
    <t>04 6 0602</t>
  </si>
  <si>
    <t>01 1 0201</t>
  </si>
  <si>
    <t>01 1 0202</t>
  </si>
  <si>
    <t>01 1 0203</t>
  </si>
  <si>
    <t>01 2 0105</t>
  </si>
  <si>
    <t>01 2 0304</t>
  </si>
  <si>
    <t>Муниципальная программа "Развитие отрасли "Физическая культура и спорт" в Княжпогостском районе "</t>
  </si>
  <si>
    <t>Муниципальная программа "Развитие жилищного строительства и жилищно-коммунального хозяйства в Княжпогостском районе"</t>
  </si>
  <si>
    <t>06 2 0202</t>
  </si>
  <si>
    <t>05 5 0000</t>
  </si>
  <si>
    <t>05 5 0501</t>
  </si>
  <si>
    <t>05 5 0502</t>
  </si>
  <si>
    <t>Муниципальная программа "Развитие муниципального управления в муниципальном районе "Княжпогостский" "</t>
  </si>
  <si>
    <t>Муниципальная программа "Доступная среда "</t>
  </si>
  <si>
    <t>Подпрограмма "Поддержка ветеранов, незащищенных слоёв населения, районных и общественных организаций ветеранов и инвалидов по Княжпогостскому району "</t>
  </si>
  <si>
    <t>Подпрограмма "Развитие сельского хозяйства и переработки сельскохозяйственной продукции"</t>
  </si>
  <si>
    <t>01 3 0000</t>
  </si>
  <si>
    <t>01 3 0301</t>
  </si>
  <si>
    <t xml:space="preserve">Иные межбюджетные трансферты на мероприятия по орагнизации питания обучающихся 1-4 классов в муниципальных образовательных организациях  в РК, реализующих программу начального общего образования </t>
  </si>
  <si>
    <t>04 2 7401</t>
  </si>
  <si>
    <t>Усиление контроля за осуществлением дорожной и транспортной деятельности и ПДД</t>
  </si>
  <si>
    <t>Мероприятия по проведению ремонта, капитального ремонта и оснащение специальным оборудованием и материалами зданий муниципальных учреждений сферы культуры</t>
  </si>
  <si>
    <t>05 1 0104</t>
  </si>
  <si>
    <t>05 1 7215</t>
  </si>
  <si>
    <t>Предоставление субсидий бюджетам муниципальных районов на мероприятия по обеспечению первичных мер безопасности муниципальных учреждений сферы культуры</t>
  </si>
  <si>
    <t>Предоставление субсидий бюджетиам муниципальных районов на укрепление учебной, МТБ, осмнащение оборудованием муниципальных организаций дополнительного образования детей в сфере культуры и искусства</t>
  </si>
  <si>
    <t>Предоставление субсидий бюджетам муниципальных районов на внедрение в муниципальных библиотеках информационных технологий</t>
  </si>
  <si>
    <t>Предоставление субсидий бюджетам муниципальных районов на обновление МТБ, приобретение специального оборудования, музыкальных инструментов для оснащения муниципальных учреждений культуры, в том числе для сельских учреждений культуры</t>
  </si>
  <si>
    <t>Предоставление субсидий бюджетам муниципальных районов на внедрение в муниципальных культурно-досуговых учреждений информационных технологий</t>
  </si>
  <si>
    <t>05 4 0404</t>
  </si>
  <si>
    <t>05 4 7215</t>
  </si>
  <si>
    <t>05 2 7215</t>
  </si>
  <si>
    <t>Подпрограмма "Развитие системы общего образования в Княжпогостском районе"</t>
  </si>
  <si>
    <t>Подпрограмма "Развитие лесного хозяйства"</t>
  </si>
  <si>
    <t>01 5 0000</t>
  </si>
  <si>
    <t>от 25.12.2013г. №246</t>
  </si>
  <si>
    <t>Обеспечение муниципальных учреждений спортивной направленности спортивным оборудованием и транспортом</t>
  </si>
  <si>
    <t>Программа "Безопасность жизнедеятельности и социальная защита населения в Княжпогостском районе"</t>
  </si>
  <si>
    <t>Выполнение других обязательств органов местного самоуправления</t>
  </si>
  <si>
    <t>06 1 0102</t>
  </si>
  <si>
    <t>05 4 0405</t>
  </si>
  <si>
    <t>05 4 7201</t>
  </si>
  <si>
    <t>Предоставление субсидий бюджетам муниципальных районов на мероприятия по обеспечению первичных мер пожарной безопасности муниципальных учреждений сферы культуры</t>
  </si>
  <si>
    <t>Подпрограмма "Хозяйственно-техническое обеспечение учреждений"</t>
  </si>
  <si>
    <t>05 6 0601</t>
  </si>
  <si>
    <t>05 6 0000</t>
  </si>
  <si>
    <t>Поставка самоходного парома</t>
  </si>
  <si>
    <t>02 1 0108</t>
  </si>
  <si>
    <t>Капитальные вложения в объекты недвижимого имущества государственной (муниципальной) собственности</t>
  </si>
  <si>
    <t>400</t>
  </si>
  <si>
    <t>Завершение МП "Переселение граждан из аварийного жилищного фонда МР "Княжпогостский" на 2012год"</t>
  </si>
  <si>
    <t>на дополнительные квадратные метры</t>
  </si>
  <si>
    <t>Переселение граждан из неперспективных населенных пунктов</t>
  </si>
  <si>
    <t>Субвенции на  обеспечение  предоставления жилых помещений детям-сиротам и детям, оставшимся без попечения родителей, лицам из числа по договрам найма специализированных жилых помещений</t>
  </si>
  <si>
    <t>03 1 0108</t>
  </si>
  <si>
    <t>03 1 0109</t>
  </si>
  <si>
    <t>03 1 5082</t>
  </si>
  <si>
    <t>Финансирование малых проектов в дорожной деятельности</t>
  </si>
  <si>
    <t>02 1 0107</t>
  </si>
  <si>
    <t>Строительство учреждений отрасли культура</t>
  </si>
  <si>
    <t>05 4 0407</t>
  </si>
  <si>
    <t>Модернизация действующих муниципальных спортивных сооружений</t>
  </si>
  <si>
    <t>99 9 5930</t>
  </si>
  <si>
    <t>08 3 0000</t>
  </si>
  <si>
    <t>Субсидирование на реализацию малых проектов в сельском хозяйстве по благоустройству территорий, животноводческих помещений и переработки сельскохозяйственной продукции</t>
  </si>
  <si>
    <t>99 9 0030</t>
  </si>
  <si>
    <t>Руководитель контрольно-счетной палаты</t>
  </si>
  <si>
    <t>99 9 8204</t>
  </si>
  <si>
    <t xml:space="preserve">Субсидии на содействие обеспечению деятельности информационно-маркетинговых центров малого и среднего предпринимательства </t>
  </si>
  <si>
    <t>01 1 0204</t>
  </si>
  <si>
    <t>Предоставление субсидий бюджетным, автономным учреждениям и иным некоммерческим организациям (МБ)</t>
  </si>
  <si>
    <t>Предоставление субсидий бюджетным, автономным учреждениям и иным некоммерческим организациям (РБ)</t>
  </si>
  <si>
    <t>01 1 7218</t>
  </si>
  <si>
    <t>Реализация малых проектов в сфере благоустройства</t>
  </si>
  <si>
    <t>Реализация малых проектов в сфере физической культуры и спорта</t>
  </si>
  <si>
    <t>06 1 0104</t>
  </si>
  <si>
    <t>06 1 01 04</t>
  </si>
  <si>
    <t>Подпрограмма "Доступность социальных объектов и услуг"</t>
  </si>
  <si>
    <t>09 3 0000</t>
  </si>
  <si>
    <t>09 3 0307</t>
  </si>
  <si>
    <t>Реализация малых проектов в сфере культура</t>
  </si>
  <si>
    <t>03 2 0204</t>
  </si>
  <si>
    <t>Субсидии на строительство и реконструкцию объектов водоснабжения с приобретением российского оборудования и материалов и использованием инновационной продукции, обеспечивающей энергоснабжение и повышение энергетической эффективности, в населенных пунктах с неблагоприятным состоянием поверхностных и подземных источников питьевого водоснабжения</t>
  </si>
  <si>
    <t xml:space="preserve">Межбюджетные трансферты </t>
  </si>
  <si>
    <t>Субсидии на строительство объектов размещения (полигонов, площадок хранения) твердых бытовых и промышленных отходов для обеспечения экологичной и эффективной утилизации отходов</t>
  </si>
  <si>
    <t>Муниципальная программа "Развитие дорожной и транспортной системы в Княжпогостском районе"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</si>
  <si>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  за счет средств Фонда СиРЖК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</si>
  <si>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  за счет средств республиканского бюджета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</si>
  <si>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  за счет средств муниципального бюджета</t>
  </si>
  <si>
    <t xml:space="preserve">Реализация ведомственной программы по проведению капитального ремонта жилищного фонда на территории муниципального района "Княжпогостский" </t>
  </si>
  <si>
    <t>Обеспечение мероприятий по переселению граждан из аварийного жилищного фонда за счет средств Фонда СиРЖК</t>
  </si>
  <si>
    <t>Обеспечение мероприятий по переселению граждан из аварийного жилищного фонда за счет средств муниципального бюджета</t>
  </si>
  <si>
    <t>03 1 9502</t>
  </si>
  <si>
    <t>03 1 9602</t>
  </si>
  <si>
    <t>Гранты в области культуры</t>
  </si>
  <si>
    <t>05 4 0408</t>
  </si>
  <si>
    <t xml:space="preserve">Предоставление субсидий бюджетным, автономным учреждениям и иным некоммерческим организациям </t>
  </si>
  <si>
    <t>Оплата коммунальных услуг по муниципальному жилищному фонду</t>
  </si>
  <si>
    <t>03 2 0203</t>
  </si>
  <si>
    <t>Руководстсво и управление в сфере установленных функций органов местного самоуправления</t>
  </si>
  <si>
    <t>Повышение квалификации и обучение должностных лиц и специалистов</t>
  </si>
  <si>
    <t>Субсидии на реализацию малых проектов в сфере культуры</t>
  </si>
  <si>
    <t>05 4 7246</t>
  </si>
  <si>
    <t>Субсидии на реализацию малых проектов в сфере физической культуры и спорта</t>
  </si>
  <si>
    <t>06 1 7250</t>
  </si>
  <si>
    <t>Субвенция на осуществление переданных государственных полномочий Республики Коми по отлову и содержанию безнадзорных животных</t>
  </si>
  <si>
    <t>Приобретение детских площадок, спортивного инвентаря и оборудования</t>
  </si>
  <si>
    <t>Субвенция на осуществление переданных государственных полномочий Республики Коми по определению перечня должностных лиц местного самоуправления, уполномоченных составлять протоколы об административных правонарушениях</t>
  </si>
  <si>
    <t>99 9 7313</t>
  </si>
  <si>
    <t>Субвенции на осуществление переданных государственных полномочий по расчету и предоставлению субвенций бюджетам поселений на осуществление государтсвенного полномочия по определению перечня должностных лиц местного самоуправления, уполномоченных составлять протоколы об административных правонарушениях</t>
  </si>
  <si>
    <t>99 9 7314</t>
  </si>
  <si>
    <t>Капитальный ремонт и ремонт улиц и проездов к дворовым территориям многоквартирных домов, ремонт автомобильных дорог общего пользования местного значения</t>
  </si>
  <si>
    <t>Формирование и проведение государственного кадастрового учета земельных участков под многоквартирными домами и муниципальными объектами, паспортизация муниципальных объектов</t>
  </si>
  <si>
    <t>Функционирование ИМЦП</t>
  </si>
  <si>
    <t xml:space="preserve">Обеспечение организационных, разъяснительных правовых и иных мер </t>
  </si>
  <si>
    <t>Руководство и управление в сфере установленных функций органов местного самоуправления</t>
  </si>
  <si>
    <t>Обустройство тротуаров и пешеходных переходов для пользования инвалидами, предвигающимися в креслах-колясках и инвалидами с нарушениями зрения и слуха</t>
  </si>
  <si>
    <t>05 1 5014</t>
  </si>
  <si>
    <t>Субсидии на укрепление материально-технической базы и оснащение оборудованием детских школ искусств, за счет средств, поступающих из федерального бюджета</t>
  </si>
  <si>
    <t>Внедрение в муниципальных культурно-досуговых учреждениях информационных технологий</t>
  </si>
  <si>
    <t>Подпрограмма "Дети и молодежь Княжпогостского района"</t>
  </si>
  <si>
    <t>03 1 9503</t>
  </si>
  <si>
    <t>03 1 9603</t>
  </si>
  <si>
    <t>08 3 7312</t>
  </si>
  <si>
    <t>Проведение текущих ремонтов в общеобразовательных организациях</t>
  </si>
  <si>
    <t>Создание дополнительных групп в дошкольных образовательных организациях</t>
  </si>
  <si>
    <t>Проведение текущих ремонтов в дошкольных образовательных организациях</t>
  </si>
  <si>
    <t>Развитие инновационного потенциала педагогов дошкольного образования и дошкольных образовательных организациях</t>
  </si>
  <si>
    <t>Проведение капитальных ремонтов в общеобразовательных организациях</t>
  </si>
  <si>
    <t>Выполнение противопожарных мероприятий в общеобразовательных организациях</t>
  </si>
  <si>
    <t>Развитие инновационного опыта работы педагогов и образовательных организациях</t>
  </si>
  <si>
    <t>Организация районного слета лидеров ученического самоуправления образовательных организациях</t>
  </si>
  <si>
    <t>Проведение капитальных ремонтов в организациях дополнительного образования детей</t>
  </si>
  <si>
    <t>Проведение текущих ремонтов в организациях дополнительного образования</t>
  </si>
  <si>
    <t>Обеспечение деятельности подведомственных организаций</t>
  </si>
  <si>
    <t>Мероприятия по проведению оздоровительной кампании детей из РБ</t>
  </si>
  <si>
    <t>04 4 7204</t>
  </si>
  <si>
    <t>Обеспечение первичных мер пожарной безопасности муниципальных образовательных организаций</t>
  </si>
  <si>
    <t>04 2 7201</t>
  </si>
  <si>
    <t>04 1 7201</t>
  </si>
  <si>
    <t>Строительство и реконструкция объектов сферы культуры</t>
  </si>
  <si>
    <t>05 4 7216</t>
  </si>
  <si>
    <t>Проведение капитальных ремонтов в дошкольных образовательных организациях</t>
  </si>
  <si>
    <t>04 1 0111</t>
  </si>
  <si>
    <t>04 1 5026</t>
  </si>
  <si>
    <t>Строительство образовательных организаций, в том числе изготовление ПСД и осуществление технологического присоединения к электрическим сетям</t>
  </si>
  <si>
    <t>Поддержка реализации мероприятий Федеральной целевой программы развития образования на 2011-2015годы в части модернизации регионально-муниципальных систем дошкольного образования</t>
  </si>
  <si>
    <t>от 09.06.2014г.  №329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</si>
</sst>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?"/>
    <numFmt numFmtId="165" formatCode="#,##0.0"/>
  </numFmts>
  <fonts count="23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b/>
      <sz val="14"/>
      <name val="Times New Roman CYR"/>
      <family val="1"/>
      <charset val="204"/>
    </font>
    <font>
      <sz val="8"/>
      <name val="Arial Cyr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theme="4"/>
      <name val="Calibri"/>
      <family val="2"/>
      <scheme val="minor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i/>
      <sz val="14"/>
      <color indexed="8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i/>
      <sz val="14"/>
      <color indexed="8"/>
      <name val="Times New Roman"/>
      <family val="1"/>
      <charset val="204"/>
    </font>
    <font>
      <i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rgb="FFFF0000"/>
      <name val="Arial Cyr"/>
      <charset val="204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 diagonalUp="1" diagonalDown="1">
      <left/>
      <right/>
      <top/>
      <bottom/>
      <diagonal/>
    </border>
  </borders>
  <cellStyleXfs count="2">
    <xf numFmtId="0" fontId="0" fillId="0" borderId="0"/>
    <xf numFmtId="43" fontId="19" fillId="0" borderId="0" applyFont="0" applyFill="0" applyBorder="0" applyAlignment="0" applyProtection="0"/>
  </cellStyleXfs>
  <cellXfs count="107">
    <xf numFmtId="0" fontId="0" fillId="0" borderId="0" xfId="0"/>
    <xf numFmtId="49" fontId="6" fillId="0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center"/>
    </xf>
    <xf numFmtId="4" fontId="6" fillId="0" borderId="0" xfId="0" applyNumberFormat="1" applyFont="1" applyFill="1" applyBorder="1" applyAlignment="1">
      <alignment horizontal="center"/>
    </xf>
    <xf numFmtId="4" fontId="5" fillId="0" borderId="0" xfId="0" applyNumberFormat="1" applyFont="1" applyFill="1" applyBorder="1" applyAlignment="1">
      <alignment horizontal="center"/>
    </xf>
    <xf numFmtId="4" fontId="5" fillId="0" borderId="0" xfId="0" applyNumberFormat="1" applyFont="1" applyFill="1" applyBorder="1" applyAlignment="1">
      <alignment horizontal="center" vertical="center"/>
    </xf>
    <xf numFmtId="4" fontId="6" fillId="0" borderId="0" xfId="0" applyNumberFormat="1" applyFont="1" applyFill="1" applyBorder="1" applyAlignment="1">
      <alignment horizontal="center" vertical="center" wrapText="1"/>
    </xf>
    <xf numFmtId="4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justify" vertical="center" wrapText="1"/>
    </xf>
    <xf numFmtId="0" fontId="0" fillId="0" borderId="0" xfId="0" applyFill="1"/>
    <xf numFmtId="49" fontId="6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justify" vertical="center" wrapText="1"/>
    </xf>
    <xf numFmtId="165" fontId="4" fillId="0" borderId="0" xfId="0" applyNumberFormat="1" applyFont="1" applyFill="1" applyBorder="1" applyAlignment="1">
      <alignment horizontal="right" vertical="center"/>
    </xf>
    <xf numFmtId="0" fontId="3" fillId="0" borderId="5" xfId="0" applyFont="1" applyFill="1" applyBorder="1" applyAlignment="1">
      <alignment vertical="center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center"/>
    </xf>
    <xf numFmtId="0" fontId="7" fillId="0" borderId="0" xfId="0" applyFont="1" applyFill="1"/>
    <xf numFmtId="49" fontId="8" fillId="0" borderId="0" xfId="0" applyNumberFormat="1" applyFont="1" applyFill="1" applyBorder="1" applyAlignment="1">
      <alignment horizontal="justify" vertical="center" wrapText="1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right" vertical="center"/>
    </xf>
    <xf numFmtId="0" fontId="9" fillId="0" borderId="1" xfId="0" applyFont="1" applyFill="1" applyBorder="1" applyAlignment="1">
      <alignment horizontal="center" vertical="center"/>
    </xf>
    <xf numFmtId="49" fontId="9" fillId="0" borderId="4" xfId="0" applyNumberFormat="1" applyFont="1" applyFill="1" applyBorder="1" applyAlignment="1">
      <alignment horizontal="justify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4" fontId="9" fillId="0" borderId="4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wrapText="1"/>
    </xf>
    <xf numFmtId="49" fontId="11" fillId="0" borderId="0" xfId="0" applyNumberFormat="1" applyFont="1" applyFill="1" applyBorder="1" applyAlignment="1">
      <alignment horizontal="center"/>
    </xf>
    <xf numFmtId="49" fontId="11" fillId="0" borderId="0" xfId="0" applyNumberFormat="1" applyFont="1" applyFill="1" applyBorder="1" applyAlignment="1"/>
    <xf numFmtId="4" fontId="12" fillId="0" borderId="0" xfId="0" applyNumberFormat="1" applyFont="1" applyFill="1" applyBorder="1" applyAlignment="1">
      <alignment horizontal="center" wrapText="1"/>
    </xf>
    <xf numFmtId="0" fontId="13" fillId="0" borderId="0" xfId="0" applyFont="1" applyFill="1" applyBorder="1" applyAlignment="1">
      <alignment wrapText="1"/>
    </xf>
    <xf numFmtId="4" fontId="11" fillId="0" borderId="0" xfId="0" applyNumberFormat="1" applyFont="1" applyFill="1" applyBorder="1" applyAlignment="1">
      <alignment horizontal="center" wrapText="1"/>
    </xf>
    <xf numFmtId="0" fontId="1" fillId="0" borderId="0" xfId="0" applyFont="1" applyFill="1" applyBorder="1" applyAlignment="1">
      <alignment wrapText="1"/>
    </xf>
    <xf numFmtId="49" fontId="1" fillId="0" borderId="0" xfId="0" applyNumberFormat="1" applyFont="1" applyFill="1" applyBorder="1" applyAlignment="1">
      <alignment horizontal="center"/>
    </xf>
    <xf numFmtId="4" fontId="1" fillId="0" borderId="0" xfId="0" applyNumberFormat="1" applyFont="1" applyFill="1" applyBorder="1" applyAlignment="1">
      <alignment horizontal="center" wrapText="1"/>
    </xf>
    <xf numFmtId="49" fontId="14" fillId="0" borderId="0" xfId="0" applyNumberFormat="1" applyFont="1" applyFill="1" applyBorder="1" applyAlignment="1">
      <alignment horizontal="justify" vertical="center" wrapText="1"/>
    </xf>
    <xf numFmtId="4" fontId="11" fillId="0" borderId="0" xfId="0" applyNumberFormat="1" applyFont="1" applyFill="1" applyBorder="1" applyAlignment="1">
      <alignment horizontal="center"/>
    </xf>
    <xf numFmtId="4" fontId="1" fillId="0" borderId="0" xfId="0" applyNumberFormat="1" applyFont="1" applyFill="1" applyBorder="1" applyAlignment="1">
      <alignment horizontal="center"/>
    </xf>
    <xf numFmtId="49" fontId="8" fillId="0" borderId="0" xfId="0" applyNumberFormat="1" applyFont="1" applyFill="1" applyBorder="1" applyAlignment="1">
      <alignment horizontal="center" vertical="center" wrapText="1"/>
    </xf>
    <xf numFmtId="4" fontId="11" fillId="0" borderId="0" xfId="0" applyNumberFormat="1" applyFont="1" applyFill="1" applyBorder="1" applyAlignment="1">
      <alignment horizontal="center" vertical="center" wrapText="1"/>
    </xf>
    <xf numFmtId="4" fontId="8" fillId="0" borderId="0" xfId="0" applyNumberFormat="1" applyFont="1" applyFill="1" applyBorder="1" applyAlignment="1">
      <alignment horizontal="center" vertical="center" wrapText="1"/>
    </xf>
    <xf numFmtId="4" fontId="12" fillId="0" borderId="0" xfId="0" applyNumberFormat="1" applyFont="1" applyFill="1" applyBorder="1" applyAlignment="1">
      <alignment horizontal="center"/>
    </xf>
    <xf numFmtId="4" fontId="15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 applyProtection="1">
      <alignment vertical="top" wrapText="1"/>
      <protection locked="0"/>
    </xf>
    <xf numFmtId="49" fontId="11" fillId="2" borderId="0" xfId="0" applyNumberFormat="1" applyFont="1" applyFill="1" applyBorder="1" applyAlignment="1">
      <alignment horizontal="center"/>
    </xf>
    <xf numFmtId="49" fontId="8" fillId="0" borderId="0" xfId="0" applyNumberFormat="1" applyFont="1" applyBorder="1" applyAlignment="1">
      <alignment horizontal="justify" vertical="center" wrapText="1"/>
    </xf>
    <xf numFmtId="49" fontId="1" fillId="2" borderId="0" xfId="0" applyNumberFormat="1" applyFont="1" applyFill="1" applyBorder="1" applyAlignment="1">
      <alignment horizontal="center"/>
    </xf>
    <xf numFmtId="49" fontId="12" fillId="0" borderId="0" xfId="0" applyNumberFormat="1" applyFont="1" applyFill="1" applyBorder="1" applyAlignment="1"/>
    <xf numFmtId="49" fontId="11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/>
    <xf numFmtId="4" fontId="11" fillId="0" borderId="0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horizontal="justify" vertical="center" wrapText="1"/>
    </xf>
    <xf numFmtId="4" fontId="1" fillId="0" borderId="0" xfId="0" applyNumberFormat="1" applyFont="1" applyFill="1" applyBorder="1" applyAlignment="1">
      <alignment horizontal="center" vertical="center"/>
    </xf>
    <xf numFmtId="49" fontId="16" fillId="0" borderId="0" xfId="0" applyNumberFormat="1" applyFont="1" applyFill="1" applyBorder="1" applyAlignment="1">
      <alignment horizontal="justify" vertical="center" wrapText="1"/>
    </xf>
    <xf numFmtId="0" fontId="17" fillId="0" borderId="0" xfId="0" applyFont="1" applyFill="1" applyBorder="1" applyAlignment="1">
      <alignment wrapText="1"/>
    </xf>
    <xf numFmtId="0" fontId="18" fillId="0" borderId="0" xfId="0" applyFont="1" applyFill="1"/>
    <xf numFmtId="0" fontId="1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49" fontId="11" fillId="0" borderId="0" xfId="0" applyNumberFormat="1" applyFont="1" applyFill="1" applyBorder="1" applyAlignment="1">
      <alignment horizontal="center" wrapText="1"/>
    </xf>
    <xf numFmtId="49" fontId="9" fillId="0" borderId="0" xfId="0" applyNumberFormat="1" applyFont="1" applyFill="1" applyBorder="1" applyAlignment="1">
      <alignment horizontal="justify" vertical="center" wrapText="1"/>
    </xf>
    <xf numFmtId="0" fontId="1" fillId="0" borderId="0" xfId="0" applyFont="1" applyFill="1" applyBorder="1" applyAlignment="1">
      <alignment horizontal="left" wrapText="1"/>
    </xf>
    <xf numFmtId="49" fontId="1" fillId="0" borderId="0" xfId="0" applyNumberFormat="1" applyFont="1" applyFill="1" applyBorder="1" applyAlignment="1">
      <alignment horizontal="center" wrapText="1"/>
    </xf>
    <xf numFmtId="49" fontId="10" fillId="0" borderId="0" xfId="0" applyNumberFormat="1" applyFont="1" applyFill="1" applyBorder="1" applyAlignment="1">
      <alignment horizontal="justify" vertical="center" wrapText="1"/>
    </xf>
    <xf numFmtId="49" fontId="1" fillId="0" borderId="0" xfId="0" applyNumberFormat="1" applyFont="1" applyFill="1" applyBorder="1" applyAlignment="1">
      <alignment horizontal="justify" vertical="center" wrapText="1"/>
    </xf>
    <xf numFmtId="0" fontId="18" fillId="0" borderId="0" xfId="0" applyFont="1" applyFill="1" applyAlignment="1">
      <alignment wrapText="1"/>
    </xf>
    <xf numFmtId="49" fontId="8" fillId="0" borderId="0" xfId="0" applyNumberFormat="1" applyFont="1" applyFill="1" applyBorder="1" applyAlignment="1">
      <alignment horizontal="center" wrapText="1"/>
    </xf>
    <xf numFmtId="49" fontId="18" fillId="0" borderId="0" xfId="0" applyNumberFormat="1" applyFont="1" applyFill="1" applyBorder="1" applyAlignment="1">
      <alignment horizontal="center"/>
    </xf>
    <xf numFmtId="4" fontId="18" fillId="0" borderId="0" xfId="0" applyNumberFormat="1" applyFont="1" applyFill="1" applyBorder="1" applyAlignment="1">
      <alignment horizontal="center" vertical="center"/>
    </xf>
    <xf numFmtId="49" fontId="11" fillId="0" borderId="0" xfId="0" applyNumberFormat="1" applyFont="1" applyFill="1" applyBorder="1" applyAlignment="1">
      <alignment horizontal="center" vertical="center"/>
    </xf>
    <xf numFmtId="4" fontId="1" fillId="0" borderId="0" xfId="0" applyNumberFormat="1" applyFont="1" applyFill="1" applyBorder="1" applyAlignment="1">
      <alignment horizontal="center" vertical="center" wrapText="1"/>
    </xf>
    <xf numFmtId="165" fontId="8" fillId="0" borderId="0" xfId="0" applyNumberFormat="1" applyFont="1" applyFill="1" applyBorder="1" applyAlignment="1">
      <alignment horizontal="right" vertical="center"/>
    </xf>
    <xf numFmtId="49" fontId="9" fillId="0" borderId="2" xfId="0" applyNumberFormat="1" applyFont="1" applyFill="1" applyBorder="1" applyAlignment="1">
      <alignment horizontal="center" vertical="top" wrapText="1"/>
    </xf>
    <xf numFmtId="49" fontId="9" fillId="0" borderId="3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center" wrapText="1"/>
    </xf>
    <xf numFmtId="4" fontId="11" fillId="2" borderId="0" xfId="0" applyNumberFormat="1" applyFont="1" applyFill="1" applyBorder="1" applyAlignment="1">
      <alignment horizontal="center"/>
    </xf>
    <xf numFmtId="4" fontId="1" fillId="2" borderId="0" xfId="0" applyNumberFormat="1" applyFont="1" applyFill="1" applyBorder="1" applyAlignment="1">
      <alignment horizontal="center"/>
    </xf>
    <xf numFmtId="4" fontId="18" fillId="0" borderId="0" xfId="0" applyNumberFormat="1" applyFont="1" applyFill="1" applyAlignment="1">
      <alignment horizontal="center"/>
    </xf>
    <xf numFmtId="4" fontId="8" fillId="0" borderId="0" xfId="0" applyNumberFormat="1" applyFont="1" applyFill="1" applyBorder="1" applyAlignment="1">
      <alignment horizontal="center"/>
    </xf>
    <xf numFmtId="165" fontId="8" fillId="0" borderId="0" xfId="0" applyNumberFormat="1" applyFont="1" applyFill="1" applyBorder="1" applyAlignment="1">
      <alignment horizontal="center"/>
    </xf>
    <xf numFmtId="4" fontId="11" fillId="0" borderId="0" xfId="0" applyNumberFormat="1" applyFont="1" applyFill="1" applyBorder="1" applyAlignment="1"/>
    <xf numFmtId="4" fontId="1" fillId="0" borderId="0" xfId="0" applyNumberFormat="1" applyFont="1" applyFill="1" applyBorder="1" applyAlignment="1"/>
    <xf numFmtId="0" fontId="1" fillId="0" borderId="0" xfId="0" applyFont="1" applyAlignment="1">
      <alignment wrapText="1"/>
    </xf>
    <xf numFmtId="49" fontId="12" fillId="0" borderId="0" xfId="0" applyNumberFormat="1" applyFont="1" applyFill="1" applyBorder="1" applyAlignment="1">
      <alignment horizontal="center"/>
    </xf>
    <xf numFmtId="4" fontId="21" fillId="0" borderId="0" xfId="0" applyNumberFormat="1" applyFont="1" applyFill="1" applyBorder="1" applyAlignment="1">
      <alignment horizontal="center"/>
    </xf>
    <xf numFmtId="43" fontId="9" fillId="0" borderId="4" xfId="1" applyFont="1" applyFill="1" applyBorder="1" applyAlignment="1">
      <alignment horizontal="center" vertical="center" wrapText="1"/>
    </xf>
    <xf numFmtId="4" fontId="1" fillId="0" borderId="0" xfId="0" applyNumberFormat="1" applyFont="1" applyBorder="1" applyAlignment="1">
      <alignment vertical="top" wrapText="1"/>
    </xf>
    <xf numFmtId="0" fontId="1" fillId="0" borderId="0" xfId="0" applyFont="1" applyFill="1" applyAlignment="1">
      <alignment horizontal="left" vertical="top"/>
    </xf>
    <xf numFmtId="0" fontId="20" fillId="0" borderId="0" xfId="0" applyFont="1" applyFill="1"/>
    <xf numFmtId="2" fontId="11" fillId="0" borderId="0" xfId="0" applyNumberFormat="1" applyFont="1" applyFill="1" applyBorder="1" applyAlignment="1">
      <alignment horizontal="center"/>
    </xf>
    <xf numFmtId="49" fontId="11" fillId="0" borderId="0" xfId="0" applyNumberFormat="1" applyFont="1" applyBorder="1" applyAlignment="1">
      <alignment horizontal="justify" vertical="center" wrapText="1"/>
    </xf>
    <xf numFmtId="49" fontId="11" fillId="0" borderId="0" xfId="0" applyNumberFormat="1" applyFont="1" applyFill="1" applyBorder="1" applyAlignment="1">
      <alignment horizontal="justify" vertical="center" wrapText="1"/>
    </xf>
    <xf numFmtId="0" fontId="11" fillId="0" borderId="0" xfId="0" applyNumberFormat="1" applyFont="1" applyFill="1" applyBorder="1" applyAlignment="1">
      <alignment horizontal="center" wrapText="1"/>
    </xf>
    <xf numFmtId="0" fontId="1" fillId="0" borderId="0" xfId="0" applyNumberFormat="1" applyFont="1" applyFill="1" applyBorder="1" applyAlignment="1">
      <alignment horizontal="center"/>
    </xf>
    <xf numFmtId="0" fontId="11" fillId="0" borderId="0" xfId="0" applyNumberFormat="1" applyFont="1" applyFill="1" applyBorder="1" applyAlignment="1">
      <alignment horizontal="center"/>
    </xf>
    <xf numFmtId="0" fontId="22" fillId="0" borderId="0" xfId="0" applyFont="1" applyFill="1"/>
    <xf numFmtId="4" fontId="11" fillId="0" borderId="0" xfId="0" applyNumberFormat="1" applyFont="1" applyFill="1" applyAlignment="1">
      <alignment horizontal="center"/>
    </xf>
    <xf numFmtId="4" fontId="1" fillId="3" borderId="0" xfId="0" applyNumberFormat="1" applyFont="1" applyFill="1" applyBorder="1" applyAlignment="1">
      <alignment horizontal="center"/>
    </xf>
    <xf numFmtId="4" fontId="1" fillId="3" borderId="0" xfId="0" applyNumberFormat="1" applyFont="1" applyFill="1" applyBorder="1" applyAlignment="1">
      <alignment horizontal="center" vertical="center"/>
    </xf>
    <xf numFmtId="4" fontId="11" fillId="3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right" wrapText="1"/>
    </xf>
    <xf numFmtId="0" fontId="20" fillId="0" borderId="0" xfId="0" applyFont="1" applyFill="1" applyAlignment="1">
      <alignment horizontal="right" wrapText="1"/>
    </xf>
    <xf numFmtId="0" fontId="1" fillId="0" borderId="0" xfId="0" applyFont="1" applyFill="1" applyAlignment="1">
      <alignment wrapText="1"/>
    </xf>
    <xf numFmtId="0" fontId="20" fillId="0" borderId="0" xfId="0" applyFont="1" applyFill="1" applyAlignment="1">
      <alignment wrapText="1"/>
    </xf>
    <xf numFmtId="49" fontId="9" fillId="0" borderId="1" xfId="0" applyNumberFormat="1" applyFont="1" applyFill="1" applyBorder="1" applyAlignment="1">
      <alignment horizontal="center" vertical="top" wrapText="1"/>
    </xf>
    <xf numFmtId="49" fontId="9" fillId="0" borderId="2" xfId="0" applyNumberFormat="1" applyFont="1" applyFill="1" applyBorder="1" applyAlignment="1">
      <alignment horizontal="center" vertical="top" wrapText="1"/>
    </xf>
    <xf numFmtId="49" fontId="9" fillId="0" borderId="3" xfId="0" applyNumberFormat="1" applyFont="1" applyFill="1" applyBorder="1" applyAlignment="1">
      <alignment horizontal="center" vertical="top" wrapText="1"/>
    </xf>
    <xf numFmtId="164" fontId="2" fillId="0" borderId="0" xfId="0" applyNumberFormat="1" applyFont="1" applyFill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81"/>
  <sheetViews>
    <sheetView tabSelected="1" topLeftCell="A97" workbookViewId="0">
      <selection activeCell="J104" sqref="J104"/>
    </sheetView>
  </sheetViews>
  <sheetFormatPr defaultRowHeight="15" x14ac:dyDescent="0.25"/>
  <cols>
    <col min="1" max="1" width="52" style="9" customWidth="1"/>
    <col min="2" max="2" width="13.140625" style="9" customWidth="1"/>
    <col min="3" max="3" width="11.42578125" style="9" customWidth="1"/>
    <col min="4" max="4" width="16.7109375" style="9" hidden="1" customWidth="1"/>
    <col min="5" max="5" width="15.140625" style="9" hidden="1" customWidth="1"/>
    <col min="6" max="6" width="17.5703125" style="9" customWidth="1"/>
    <col min="7" max="7" width="31.5703125" style="9" customWidth="1"/>
    <col min="8" max="16384" width="9.140625" style="9"/>
  </cols>
  <sheetData>
    <row r="1" spans="1:7" ht="18.75" customHeight="1" x14ac:dyDescent="0.3">
      <c r="A1" s="86"/>
      <c r="B1" s="99" t="s">
        <v>32</v>
      </c>
      <c r="C1" s="100"/>
      <c r="D1" s="100"/>
      <c r="E1" s="100"/>
      <c r="F1" s="100"/>
    </row>
    <row r="2" spans="1:7" ht="18.75" x14ac:dyDescent="0.3">
      <c r="A2" s="99" t="s">
        <v>236</v>
      </c>
      <c r="B2" s="99"/>
      <c r="C2" s="101"/>
      <c r="D2" s="101"/>
      <c r="E2" s="101"/>
      <c r="F2" s="102"/>
    </row>
    <row r="3" spans="1:7" ht="18.75" x14ac:dyDescent="0.3">
      <c r="A3" s="99" t="s">
        <v>31</v>
      </c>
      <c r="B3" s="99"/>
      <c r="C3" s="101"/>
      <c r="D3" s="101"/>
      <c r="E3" s="101"/>
      <c r="F3" s="102"/>
    </row>
    <row r="4" spans="1:7" ht="18.75" x14ac:dyDescent="0.3">
      <c r="A4" s="99" t="s">
        <v>428</v>
      </c>
      <c r="B4" s="99"/>
      <c r="C4" s="101"/>
      <c r="D4" s="101"/>
      <c r="E4" s="101"/>
      <c r="F4" s="102"/>
    </row>
    <row r="5" spans="1:7" ht="18.75" x14ac:dyDescent="0.3">
      <c r="A5" s="87"/>
      <c r="B5" s="87"/>
      <c r="C5" s="87"/>
      <c r="D5" s="87"/>
      <c r="E5" s="87"/>
      <c r="F5" s="87"/>
    </row>
    <row r="6" spans="1:7" ht="18.75" x14ac:dyDescent="0.3">
      <c r="A6" s="86"/>
      <c r="B6" s="99" t="s">
        <v>32</v>
      </c>
      <c r="C6" s="100"/>
      <c r="D6" s="100"/>
      <c r="E6" s="100"/>
      <c r="F6" s="100"/>
    </row>
    <row r="7" spans="1:7" ht="18.75" x14ac:dyDescent="0.3">
      <c r="A7" s="99" t="s">
        <v>236</v>
      </c>
      <c r="B7" s="99"/>
      <c r="C7" s="101"/>
      <c r="D7" s="101"/>
      <c r="E7" s="101"/>
      <c r="F7" s="102"/>
    </row>
    <row r="8" spans="1:7" ht="18.75" x14ac:dyDescent="0.3">
      <c r="A8" s="99" t="s">
        <v>31</v>
      </c>
      <c r="B8" s="99"/>
      <c r="C8" s="101"/>
      <c r="D8" s="101"/>
      <c r="E8" s="101"/>
      <c r="F8" s="102"/>
    </row>
    <row r="9" spans="1:7" ht="18.75" x14ac:dyDescent="0.3">
      <c r="A9" s="99" t="s">
        <v>316</v>
      </c>
      <c r="B9" s="99"/>
      <c r="C9" s="101"/>
      <c r="D9" s="101"/>
      <c r="E9" s="101"/>
      <c r="F9" s="102"/>
    </row>
    <row r="10" spans="1:7" ht="108" customHeight="1" x14ac:dyDescent="0.25">
      <c r="A10" s="106" t="s">
        <v>33</v>
      </c>
      <c r="B10" s="106"/>
      <c r="C10" s="106"/>
      <c r="D10" s="106"/>
      <c r="E10" s="106"/>
      <c r="F10" s="106"/>
    </row>
    <row r="11" spans="1:7" ht="18.75" x14ac:dyDescent="0.25">
      <c r="A11" s="19" t="s">
        <v>0</v>
      </c>
      <c r="B11" s="19" t="s">
        <v>0</v>
      </c>
      <c r="C11" s="19" t="s">
        <v>0</v>
      </c>
      <c r="D11" s="19"/>
      <c r="E11" s="19"/>
      <c r="F11" s="20"/>
    </row>
    <row r="12" spans="1:7" ht="18.75" customHeight="1" x14ac:dyDescent="0.25">
      <c r="A12" s="103" t="s">
        <v>1</v>
      </c>
      <c r="B12" s="104" t="s">
        <v>2</v>
      </c>
      <c r="C12" s="104" t="s">
        <v>3</v>
      </c>
      <c r="D12" s="71" t="s">
        <v>4</v>
      </c>
      <c r="E12" s="103" t="s">
        <v>4</v>
      </c>
      <c r="F12" s="103" t="s">
        <v>4</v>
      </c>
    </row>
    <row r="13" spans="1:7" ht="36.75" customHeight="1" x14ac:dyDescent="0.25">
      <c r="A13" s="103"/>
      <c r="B13" s="105" t="s">
        <v>5</v>
      </c>
      <c r="C13" s="105" t="s">
        <v>6</v>
      </c>
      <c r="D13" s="72"/>
      <c r="E13" s="103"/>
      <c r="F13" s="103"/>
    </row>
    <row r="14" spans="1:7" ht="18.75" x14ac:dyDescent="0.25">
      <c r="A14" s="21" t="s">
        <v>7</v>
      </c>
      <c r="B14" s="21" t="s">
        <v>8</v>
      </c>
      <c r="C14" s="21" t="s">
        <v>9</v>
      </c>
      <c r="D14" s="21" t="s">
        <v>10</v>
      </c>
      <c r="E14" s="21" t="s">
        <v>10</v>
      </c>
      <c r="F14" s="21" t="s">
        <v>10</v>
      </c>
    </row>
    <row r="15" spans="1:7" ht="18.75" x14ac:dyDescent="0.25">
      <c r="A15" s="22" t="s">
        <v>11</v>
      </c>
      <c r="B15" s="23" t="s">
        <v>0</v>
      </c>
      <c r="C15" s="23" t="s">
        <v>0</v>
      </c>
      <c r="D15" s="84">
        <f>D16+D39+D55+D106+D203+D275+D294+D329+D348+D364</f>
        <v>853482.86999999988</v>
      </c>
      <c r="E15" s="24">
        <f>E16+E39+E55+E106+E203+E275+E294+E329+E348+E364</f>
        <v>54701.83</v>
      </c>
      <c r="F15" s="24">
        <f>D15+E15</f>
        <v>908184.69999999984</v>
      </c>
    </row>
    <row r="16" spans="1:7" ht="45.75" customHeight="1" x14ac:dyDescent="0.3">
      <c r="A16" s="25" t="s">
        <v>234</v>
      </c>
      <c r="B16" s="26" t="s">
        <v>29</v>
      </c>
      <c r="C16" s="27"/>
      <c r="D16" s="35">
        <f>D17+D28+D37+D33</f>
        <v>4427.3</v>
      </c>
      <c r="E16" s="28">
        <f>E17+E28+E37+E33</f>
        <v>0</v>
      </c>
      <c r="F16" s="35">
        <f t="shared" ref="F16:F105" si="0">D16+E16</f>
        <v>4427.3</v>
      </c>
      <c r="G16" s="1"/>
    </row>
    <row r="17" spans="1:7" ht="44.25" customHeight="1" x14ac:dyDescent="0.35">
      <c r="A17" s="29" t="s">
        <v>34</v>
      </c>
      <c r="B17" s="26" t="s">
        <v>30</v>
      </c>
      <c r="C17" s="27"/>
      <c r="D17" s="35">
        <f>D18+D20+D22+D24+D26</f>
        <v>3160.3</v>
      </c>
      <c r="E17" s="35">
        <f t="shared" ref="E17:F17" si="1">E18+E20+E22+E24+E26</f>
        <v>0</v>
      </c>
      <c r="F17" s="35">
        <f t="shared" si="1"/>
        <v>3160.3</v>
      </c>
      <c r="G17" s="1"/>
    </row>
    <row r="18" spans="1:7" ht="71.25" customHeight="1" x14ac:dyDescent="0.3">
      <c r="A18" s="31" t="s">
        <v>35</v>
      </c>
      <c r="B18" s="26" t="s">
        <v>282</v>
      </c>
      <c r="C18" s="27"/>
      <c r="D18" s="35">
        <f>D19</f>
        <v>2065</v>
      </c>
      <c r="E18" s="30">
        <f>E19</f>
        <v>0</v>
      </c>
      <c r="F18" s="35">
        <f t="shared" si="0"/>
        <v>2065</v>
      </c>
      <c r="G18" s="1"/>
    </row>
    <row r="19" spans="1:7" ht="16.5" customHeight="1" x14ac:dyDescent="0.3">
      <c r="A19" s="18" t="s">
        <v>22</v>
      </c>
      <c r="B19" s="32" t="s">
        <v>282</v>
      </c>
      <c r="C19" s="32" t="s">
        <v>23</v>
      </c>
      <c r="D19" s="36">
        <f>2100-35</f>
        <v>2065</v>
      </c>
      <c r="E19" s="33"/>
      <c r="F19" s="77">
        <f t="shared" si="0"/>
        <v>2065</v>
      </c>
      <c r="G19" s="2"/>
    </row>
    <row r="20" spans="1:7" ht="75.75" customHeight="1" x14ac:dyDescent="0.3">
      <c r="A20" s="18" t="s">
        <v>36</v>
      </c>
      <c r="B20" s="26" t="s">
        <v>283</v>
      </c>
      <c r="C20" s="26"/>
      <c r="D20" s="35">
        <f>D21</f>
        <v>400</v>
      </c>
      <c r="E20" s="30">
        <f>E21</f>
        <v>0</v>
      </c>
      <c r="F20" s="35">
        <f t="shared" si="0"/>
        <v>400</v>
      </c>
      <c r="G20" s="1"/>
    </row>
    <row r="21" spans="1:7" ht="17.25" customHeight="1" x14ac:dyDescent="0.3">
      <c r="A21" s="18" t="s">
        <v>22</v>
      </c>
      <c r="B21" s="32" t="s">
        <v>283</v>
      </c>
      <c r="C21" s="32" t="s">
        <v>23</v>
      </c>
      <c r="D21" s="36">
        <v>400</v>
      </c>
      <c r="E21" s="33"/>
      <c r="F21" s="77">
        <f t="shared" si="0"/>
        <v>400</v>
      </c>
      <c r="G21" s="2"/>
    </row>
    <row r="22" spans="1:7" ht="94.5" customHeight="1" x14ac:dyDescent="0.3">
      <c r="A22" s="18" t="s">
        <v>37</v>
      </c>
      <c r="B22" s="26" t="s">
        <v>284</v>
      </c>
      <c r="C22" s="26"/>
      <c r="D22" s="35">
        <v>450</v>
      </c>
      <c r="E22" s="30">
        <f>E23</f>
        <v>0</v>
      </c>
      <c r="F22" s="35">
        <f t="shared" si="0"/>
        <v>450</v>
      </c>
      <c r="G22" s="1"/>
    </row>
    <row r="23" spans="1:7" ht="24" customHeight="1" x14ac:dyDescent="0.3">
      <c r="A23" s="18" t="s">
        <v>22</v>
      </c>
      <c r="B23" s="32" t="s">
        <v>284</v>
      </c>
      <c r="C23" s="32" t="s">
        <v>23</v>
      </c>
      <c r="D23" s="36">
        <v>450</v>
      </c>
      <c r="E23" s="33"/>
      <c r="F23" s="77">
        <f t="shared" si="0"/>
        <v>450</v>
      </c>
      <c r="G23" s="2"/>
    </row>
    <row r="24" spans="1:7" ht="18" customHeight="1" x14ac:dyDescent="0.3">
      <c r="A24" s="85" t="s">
        <v>349</v>
      </c>
      <c r="B24" s="26" t="s">
        <v>350</v>
      </c>
      <c r="D24" s="88">
        <f>D25</f>
        <v>126</v>
      </c>
      <c r="E24" s="30">
        <f>E25</f>
        <v>0</v>
      </c>
      <c r="F24" s="30">
        <f>F25</f>
        <v>126</v>
      </c>
      <c r="G24" s="30"/>
    </row>
    <row r="25" spans="1:7" ht="63" customHeight="1" x14ac:dyDescent="0.3">
      <c r="A25" s="18" t="s">
        <v>351</v>
      </c>
      <c r="B25" s="32" t="s">
        <v>350</v>
      </c>
      <c r="C25" s="32" t="s">
        <v>13</v>
      </c>
      <c r="D25" s="76">
        <v>126</v>
      </c>
      <c r="E25" s="33">
        <v>0</v>
      </c>
      <c r="F25" s="36">
        <v>126</v>
      </c>
      <c r="G25" s="33"/>
    </row>
    <row r="26" spans="1:7" ht="75.75" customHeight="1" x14ac:dyDescent="0.3">
      <c r="A26" s="85" t="s">
        <v>349</v>
      </c>
      <c r="B26" s="26" t="s">
        <v>353</v>
      </c>
      <c r="C26" s="26"/>
      <c r="D26" s="30">
        <f>D27</f>
        <v>119.3</v>
      </c>
      <c r="E26" s="30">
        <f>E27</f>
        <v>0</v>
      </c>
      <c r="F26" s="30">
        <f>F27</f>
        <v>119.3</v>
      </c>
      <c r="G26" s="33"/>
    </row>
    <row r="27" spans="1:7" ht="60" customHeight="1" x14ac:dyDescent="0.3">
      <c r="A27" s="18" t="s">
        <v>352</v>
      </c>
      <c r="B27" s="32" t="s">
        <v>353</v>
      </c>
      <c r="C27" s="32" t="s">
        <v>13</v>
      </c>
      <c r="D27" s="33">
        <v>119.3</v>
      </c>
      <c r="E27" s="36">
        <v>0</v>
      </c>
      <c r="F27" s="33">
        <f>D27+E27</f>
        <v>119.3</v>
      </c>
      <c r="G27" s="33"/>
    </row>
    <row r="28" spans="1:7" ht="57" customHeight="1" x14ac:dyDescent="0.3">
      <c r="A28" s="34" t="s">
        <v>235</v>
      </c>
      <c r="B28" s="26" t="s">
        <v>38</v>
      </c>
      <c r="C28" s="26"/>
      <c r="D28" s="35">
        <f>D29+D31</f>
        <v>232</v>
      </c>
      <c r="E28" s="35">
        <f>E29+E31</f>
        <v>0</v>
      </c>
      <c r="F28" s="35">
        <f t="shared" si="0"/>
        <v>232</v>
      </c>
    </row>
    <row r="29" spans="1:7" ht="60" customHeight="1" x14ac:dyDescent="0.3">
      <c r="A29" s="18" t="s">
        <v>39</v>
      </c>
      <c r="B29" s="26" t="s">
        <v>285</v>
      </c>
      <c r="C29" s="26"/>
      <c r="D29" s="35">
        <f>D30</f>
        <v>200</v>
      </c>
      <c r="E29" s="35">
        <f>E30</f>
        <v>0</v>
      </c>
      <c r="F29" s="35">
        <f t="shared" si="0"/>
        <v>200</v>
      </c>
    </row>
    <row r="30" spans="1:7" ht="30" customHeight="1" x14ac:dyDescent="0.3">
      <c r="A30" s="18" t="s">
        <v>22</v>
      </c>
      <c r="B30" s="32" t="s">
        <v>285</v>
      </c>
      <c r="C30" s="32" t="s">
        <v>23</v>
      </c>
      <c r="D30" s="36">
        <v>200</v>
      </c>
      <c r="E30" s="36"/>
      <c r="F30" s="77">
        <f t="shared" si="0"/>
        <v>200</v>
      </c>
      <c r="G30" s="16"/>
    </row>
    <row r="31" spans="1:7" ht="68.25" customHeight="1" x14ac:dyDescent="0.3">
      <c r="A31" s="18" t="s">
        <v>40</v>
      </c>
      <c r="B31" s="26" t="s">
        <v>286</v>
      </c>
      <c r="C31" s="26"/>
      <c r="D31" s="35">
        <f>D32</f>
        <v>32</v>
      </c>
      <c r="E31" s="35">
        <f>E32</f>
        <v>0</v>
      </c>
      <c r="F31" s="35">
        <f t="shared" si="0"/>
        <v>32</v>
      </c>
      <c r="G31" s="16"/>
    </row>
    <row r="32" spans="1:7" ht="43.5" customHeight="1" x14ac:dyDescent="0.3">
      <c r="A32" s="18" t="s">
        <v>16</v>
      </c>
      <c r="B32" s="32" t="s">
        <v>286</v>
      </c>
      <c r="C32" s="32" t="s">
        <v>17</v>
      </c>
      <c r="D32" s="36">
        <v>32</v>
      </c>
      <c r="E32" s="36"/>
      <c r="F32" s="77">
        <f t="shared" si="0"/>
        <v>32</v>
      </c>
      <c r="G32" s="16"/>
    </row>
    <row r="33" spans="1:7" ht="59.25" customHeight="1" x14ac:dyDescent="0.3">
      <c r="A33" s="34" t="s">
        <v>296</v>
      </c>
      <c r="B33" s="26" t="s">
        <v>297</v>
      </c>
      <c r="C33" s="26"/>
      <c r="D33" s="35">
        <f t="shared" ref="D33:E34" si="2">D34</f>
        <v>35</v>
      </c>
      <c r="E33" s="35">
        <f t="shared" si="2"/>
        <v>0</v>
      </c>
      <c r="F33" s="35">
        <f t="shared" si="0"/>
        <v>35</v>
      </c>
      <c r="G33" s="16"/>
    </row>
    <row r="34" spans="1:7" ht="123" customHeight="1" x14ac:dyDescent="0.3">
      <c r="A34" s="18" t="s">
        <v>345</v>
      </c>
      <c r="B34" s="26" t="s">
        <v>298</v>
      </c>
      <c r="C34" s="26"/>
      <c r="D34" s="35">
        <f t="shared" si="2"/>
        <v>35</v>
      </c>
      <c r="E34" s="35">
        <f t="shared" si="2"/>
        <v>0</v>
      </c>
      <c r="F34" s="35">
        <f t="shared" si="0"/>
        <v>35</v>
      </c>
      <c r="G34" s="16"/>
    </row>
    <row r="35" spans="1:7" ht="16.5" customHeight="1" x14ac:dyDescent="0.3">
      <c r="A35" s="18" t="s">
        <v>22</v>
      </c>
      <c r="B35" s="32" t="s">
        <v>298</v>
      </c>
      <c r="C35" s="32" t="s">
        <v>23</v>
      </c>
      <c r="D35" s="36">
        <v>35</v>
      </c>
      <c r="E35" s="36"/>
      <c r="F35" s="77">
        <f t="shared" si="0"/>
        <v>35</v>
      </c>
      <c r="G35" s="16"/>
    </row>
    <row r="36" spans="1:7" ht="34.5" customHeight="1" x14ac:dyDescent="0.3">
      <c r="A36" s="34" t="s">
        <v>314</v>
      </c>
      <c r="B36" s="26" t="s">
        <v>315</v>
      </c>
      <c r="C36" s="26"/>
      <c r="D36" s="35">
        <f t="shared" ref="D36:E37" si="3">D37</f>
        <v>1000</v>
      </c>
      <c r="E36" s="35">
        <f t="shared" si="3"/>
        <v>0</v>
      </c>
      <c r="F36" s="35">
        <f t="shared" si="0"/>
        <v>1000</v>
      </c>
      <c r="G36" s="16"/>
    </row>
    <row r="37" spans="1:7" ht="102.75" customHeight="1" x14ac:dyDescent="0.3">
      <c r="A37" s="18" t="s">
        <v>81</v>
      </c>
      <c r="B37" s="47" t="s">
        <v>241</v>
      </c>
      <c r="C37" s="47"/>
      <c r="D37" s="30">
        <f t="shared" si="3"/>
        <v>1000</v>
      </c>
      <c r="E37" s="38">
        <f t="shared" si="3"/>
        <v>0</v>
      </c>
      <c r="F37" s="35">
        <f t="shared" si="0"/>
        <v>1000</v>
      </c>
      <c r="G37" s="16"/>
    </row>
    <row r="38" spans="1:7" ht="16.5" customHeight="1" x14ac:dyDescent="0.3">
      <c r="A38" s="18" t="s">
        <v>22</v>
      </c>
      <c r="B38" s="37" t="s">
        <v>241</v>
      </c>
      <c r="C38" s="37" t="s">
        <v>23</v>
      </c>
      <c r="D38" s="73">
        <v>1000</v>
      </c>
      <c r="E38" s="39"/>
      <c r="F38" s="77">
        <f t="shared" si="0"/>
        <v>1000</v>
      </c>
      <c r="G38" s="16"/>
    </row>
    <row r="39" spans="1:7" ht="57.75" customHeight="1" x14ac:dyDescent="0.3">
      <c r="A39" s="25" t="s">
        <v>366</v>
      </c>
      <c r="B39" s="26" t="s">
        <v>41</v>
      </c>
      <c r="C39" s="26"/>
      <c r="D39" s="35">
        <f>D40</f>
        <v>27733.62</v>
      </c>
      <c r="E39" s="35">
        <f>E40</f>
        <v>0</v>
      </c>
      <c r="F39" s="35">
        <f t="shared" si="0"/>
        <v>27733.62</v>
      </c>
    </row>
    <row r="40" spans="1:7" ht="75" customHeight="1" x14ac:dyDescent="0.35">
      <c r="A40" s="29" t="s">
        <v>42</v>
      </c>
      <c r="B40" s="26" t="s">
        <v>43</v>
      </c>
      <c r="C40" s="26"/>
      <c r="D40" s="35">
        <f>D41+D43+D45+D53+D51+D47+D49</f>
        <v>27733.62</v>
      </c>
      <c r="E40" s="35">
        <f>E41+E43+E45+E53+E51+E49+E47</f>
        <v>0</v>
      </c>
      <c r="F40" s="35">
        <f t="shared" si="0"/>
        <v>27733.62</v>
      </c>
    </row>
    <row r="41" spans="1:7" ht="37.5" customHeight="1" x14ac:dyDescent="0.3">
      <c r="A41" s="31" t="s">
        <v>44</v>
      </c>
      <c r="B41" s="26" t="s">
        <v>45</v>
      </c>
      <c r="C41" s="26"/>
      <c r="D41" s="35">
        <f>D42</f>
        <v>5000</v>
      </c>
      <c r="E41" s="35">
        <f>E42</f>
        <v>-4929.99</v>
      </c>
      <c r="F41" s="35">
        <f t="shared" si="0"/>
        <v>70.010000000000218</v>
      </c>
    </row>
    <row r="42" spans="1:7" ht="23.25" customHeight="1" x14ac:dyDescent="0.3">
      <c r="A42" s="18" t="s">
        <v>20</v>
      </c>
      <c r="B42" s="32" t="s">
        <v>45</v>
      </c>
      <c r="C42" s="32" t="s">
        <v>21</v>
      </c>
      <c r="D42" s="36">
        <v>5000</v>
      </c>
      <c r="E42" s="36">
        <v>-4929.99</v>
      </c>
      <c r="F42" s="77">
        <f t="shared" si="0"/>
        <v>70.010000000000218</v>
      </c>
    </row>
    <row r="43" spans="1:7" ht="15.75" customHeight="1" x14ac:dyDescent="0.3">
      <c r="A43" s="31" t="s">
        <v>46</v>
      </c>
      <c r="B43" s="26" t="s">
        <v>47</v>
      </c>
      <c r="C43" s="26"/>
      <c r="D43" s="35">
        <f>D44</f>
        <v>15.82</v>
      </c>
      <c r="E43" s="41">
        <f>E44</f>
        <v>0</v>
      </c>
      <c r="F43" s="35">
        <f t="shared" si="0"/>
        <v>15.82</v>
      </c>
    </row>
    <row r="44" spans="1:7" ht="22.5" customHeight="1" x14ac:dyDescent="0.3">
      <c r="A44" s="18" t="s">
        <v>20</v>
      </c>
      <c r="B44" s="32" t="s">
        <v>47</v>
      </c>
      <c r="C44" s="32" t="s">
        <v>21</v>
      </c>
      <c r="D44" s="36">
        <v>15.82</v>
      </c>
      <c r="E44" s="36"/>
      <c r="F44" s="77">
        <f t="shared" si="0"/>
        <v>15.82</v>
      </c>
    </row>
    <row r="45" spans="1:7" ht="97.5" customHeight="1" x14ac:dyDescent="0.3">
      <c r="A45" s="18" t="s">
        <v>392</v>
      </c>
      <c r="B45" s="26" t="s">
        <v>48</v>
      </c>
      <c r="C45" s="26"/>
      <c r="D45" s="35">
        <f>D46</f>
        <v>3000</v>
      </c>
      <c r="E45" s="35">
        <f>E46</f>
        <v>4964.99</v>
      </c>
      <c r="F45" s="35">
        <f t="shared" si="0"/>
        <v>7964.99</v>
      </c>
    </row>
    <row r="46" spans="1:7" ht="18.75" x14ac:dyDescent="0.3">
      <c r="A46" s="18" t="s">
        <v>20</v>
      </c>
      <c r="B46" s="32" t="s">
        <v>48</v>
      </c>
      <c r="C46" s="32" t="s">
        <v>21</v>
      </c>
      <c r="D46" s="36">
        <v>3000</v>
      </c>
      <c r="E46" s="36">
        <f>35+4929.99</f>
        <v>4964.99</v>
      </c>
      <c r="F46" s="77">
        <f t="shared" si="0"/>
        <v>7964.99</v>
      </c>
    </row>
    <row r="47" spans="1:7" ht="37.5" x14ac:dyDescent="0.3">
      <c r="A47" s="18" t="s">
        <v>338</v>
      </c>
      <c r="B47" s="26" t="s">
        <v>339</v>
      </c>
      <c r="C47" s="26"/>
      <c r="D47" s="35">
        <f>D48</f>
        <v>35</v>
      </c>
      <c r="E47" s="35">
        <f>E48</f>
        <v>-35</v>
      </c>
      <c r="F47" s="35">
        <f>E47</f>
        <v>-35</v>
      </c>
    </row>
    <row r="48" spans="1:7" ht="18.75" x14ac:dyDescent="0.3">
      <c r="A48" s="44" t="s">
        <v>20</v>
      </c>
      <c r="B48" s="32" t="s">
        <v>339</v>
      </c>
      <c r="C48" s="32" t="s">
        <v>21</v>
      </c>
      <c r="D48" s="36">
        <v>35</v>
      </c>
      <c r="E48" s="36">
        <v>-35</v>
      </c>
      <c r="F48" s="36">
        <f>D48+E48</f>
        <v>0</v>
      </c>
    </row>
    <row r="49" spans="1:6" ht="18.75" x14ac:dyDescent="0.3">
      <c r="A49" s="31" t="s">
        <v>327</v>
      </c>
      <c r="B49" s="27" t="s">
        <v>328</v>
      </c>
      <c r="C49" s="27"/>
      <c r="D49" s="35">
        <f>D50</f>
        <v>12452.3</v>
      </c>
      <c r="E49" s="79">
        <f>E50</f>
        <v>0</v>
      </c>
      <c r="F49" s="35">
        <f t="shared" si="0"/>
        <v>12452.3</v>
      </c>
    </row>
    <row r="50" spans="1:6" ht="46.5" customHeight="1" x14ac:dyDescent="0.3">
      <c r="A50" s="18" t="s">
        <v>16</v>
      </c>
      <c r="B50" s="49" t="s">
        <v>328</v>
      </c>
      <c r="C50" s="49" t="s">
        <v>17</v>
      </c>
      <c r="D50" s="36">
        <v>12452.3</v>
      </c>
      <c r="E50" s="80"/>
      <c r="F50" s="36">
        <f t="shared" si="0"/>
        <v>12452.3</v>
      </c>
    </row>
    <row r="51" spans="1:6" ht="53.25" customHeight="1" x14ac:dyDescent="0.3">
      <c r="A51" s="42" t="s">
        <v>232</v>
      </c>
      <c r="B51" s="43" t="s">
        <v>233</v>
      </c>
      <c r="C51" s="43"/>
      <c r="D51" s="74">
        <f>D52</f>
        <v>300.60000000000002</v>
      </c>
      <c r="E51" s="35">
        <f>E52</f>
        <v>0</v>
      </c>
      <c r="F51" s="35">
        <f t="shared" si="0"/>
        <v>300.60000000000002</v>
      </c>
    </row>
    <row r="52" spans="1:6" ht="18.75" x14ac:dyDescent="0.3">
      <c r="A52" s="44" t="s">
        <v>20</v>
      </c>
      <c r="B52" s="32" t="s">
        <v>233</v>
      </c>
      <c r="C52" s="32" t="s">
        <v>21</v>
      </c>
      <c r="D52" s="36">
        <v>300.60000000000002</v>
      </c>
      <c r="E52" s="36"/>
      <c r="F52" s="77">
        <f t="shared" si="0"/>
        <v>300.60000000000002</v>
      </c>
    </row>
    <row r="53" spans="1:6" ht="56.25" x14ac:dyDescent="0.3">
      <c r="A53" s="44" t="s">
        <v>230</v>
      </c>
      <c r="B53" s="43" t="s">
        <v>231</v>
      </c>
      <c r="C53" s="43"/>
      <c r="D53" s="74">
        <f>D54</f>
        <v>6929.9</v>
      </c>
      <c r="E53" s="35">
        <f>E54</f>
        <v>0</v>
      </c>
      <c r="F53" s="35">
        <f t="shared" si="0"/>
        <v>6929.9</v>
      </c>
    </row>
    <row r="54" spans="1:6" ht="18.75" x14ac:dyDescent="0.3">
      <c r="A54" s="44" t="s">
        <v>20</v>
      </c>
      <c r="B54" s="45" t="s">
        <v>231</v>
      </c>
      <c r="C54" s="45" t="s">
        <v>21</v>
      </c>
      <c r="D54" s="75">
        <v>6929.9</v>
      </c>
      <c r="E54" s="36"/>
      <c r="F54" s="77">
        <f t="shared" si="0"/>
        <v>6929.9</v>
      </c>
    </row>
    <row r="55" spans="1:6" ht="75" x14ac:dyDescent="0.3">
      <c r="A55" s="25" t="s">
        <v>288</v>
      </c>
      <c r="B55" s="26" t="s">
        <v>49</v>
      </c>
      <c r="C55" s="46"/>
      <c r="D55" s="35">
        <f>D56+D88+D101</f>
        <v>237316.99000000005</v>
      </c>
      <c r="E55" s="35">
        <f>E56+E88+E101</f>
        <v>60819.96</v>
      </c>
      <c r="F55" s="35">
        <f t="shared" si="0"/>
        <v>298136.95000000007</v>
      </c>
    </row>
    <row r="56" spans="1:6" ht="58.5" x14ac:dyDescent="0.35">
      <c r="A56" s="29" t="s">
        <v>63</v>
      </c>
      <c r="B56" s="26" t="s">
        <v>64</v>
      </c>
      <c r="C56" s="26"/>
      <c r="D56" s="35">
        <f>D57+D58+D59+D60+D62+D64+D67+D85+D72+D74+D76+D78+D87+D81</f>
        <v>218834.79000000004</v>
      </c>
      <c r="E56" s="35">
        <f>E57+E58+E59+E60+E62+E64+E67+E85+E72+E74+E76+E78+E81</f>
        <v>60819.96</v>
      </c>
      <c r="F56" s="35">
        <f t="shared" si="0"/>
        <v>279654.75000000006</v>
      </c>
    </row>
    <row r="57" spans="1:6" ht="95.25" customHeight="1" x14ac:dyDescent="0.3">
      <c r="A57" s="18" t="s">
        <v>367</v>
      </c>
      <c r="B57" s="32" t="s">
        <v>402</v>
      </c>
      <c r="C57" s="32" t="s">
        <v>330</v>
      </c>
      <c r="D57" s="36">
        <v>44337.89</v>
      </c>
      <c r="E57" s="96">
        <v>31794</v>
      </c>
      <c r="F57" s="36">
        <f t="shared" si="0"/>
        <v>76131.89</v>
      </c>
    </row>
    <row r="58" spans="1:6" ht="96.75" customHeight="1" x14ac:dyDescent="0.3">
      <c r="A58" s="18" t="s">
        <v>368</v>
      </c>
      <c r="B58" s="32" t="s">
        <v>403</v>
      </c>
      <c r="C58" s="32" t="s">
        <v>330</v>
      </c>
      <c r="D58" s="36">
        <v>71379.88</v>
      </c>
      <c r="E58" s="96">
        <v>31623.599999999999</v>
      </c>
      <c r="F58" s="36">
        <f t="shared" si="0"/>
        <v>103003.48000000001</v>
      </c>
    </row>
    <row r="59" spans="1:6" ht="93.75" customHeight="1" x14ac:dyDescent="0.3">
      <c r="A59" s="18" t="s">
        <v>369</v>
      </c>
      <c r="B59" s="32" t="s">
        <v>403</v>
      </c>
      <c r="C59" s="32" t="s">
        <v>330</v>
      </c>
      <c r="D59" s="36">
        <v>41817.4</v>
      </c>
      <c r="E59" s="96">
        <f>-2597.64+198</f>
        <v>-2399.64</v>
      </c>
      <c r="F59" s="36">
        <f t="shared" si="0"/>
        <v>39417.760000000002</v>
      </c>
    </row>
    <row r="60" spans="1:6" ht="75.75" customHeight="1" x14ac:dyDescent="0.3">
      <c r="A60" s="18" t="s">
        <v>370</v>
      </c>
      <c r="B60" s="26" t="s">
        <v>66</v>
      </c>
      <c r="C60" s="26"/>
      <c r="D60" s="35">
        <f>D61</f>
        <v>14500</v>
      </c>
      <c r="E60" s="35">
        <f>E61</f>
        <v>-8021.38</v>
      </c>
      <c r="F60" s="35">
        <f t="shared" si="0"/>
        <v>6478.62</v>
      </c>
    </row>
    <row r="61" spans="1:6" ht="18.75" x14ac:dyDescent="0.3">
      <c r="A61" s="18" t="s">
        <v>22</v>
      </c>
      <c r="B61" s="32" t="s">
        <v>66</v>
      </c>
      <c r="C61" s="32" t="s">
        <v>23</v>
      </c>
      <c r="D61" s="36">
        <v>14500</v>
      </c>
      <c r="E61" s="36">
        <v>-8021.38</v>
      </c>
      <c r="F61" s="77">
        <f t="shared" si="0"/>
        <v>6478.62</v>
      </c>
    </row>
    <row r="62" spans="1:6" ht="112.5" x14ac:dyDescent="0.3">
      <c r="A62" s="18" t="s">
        <v>393</v>
      </c>
      <c r="B62" s="58" t="s">
        <v>67</v>
      </c>
      <c r="C62" s="27"/>
      <c r="D62" s="35">
        <f>D63</f>
        <v>7050</v>
      </c>
      <c r="E62" s="35">
        <f>E63</f>
        <v>0</v>
      </c>
      <c r="F62" s="35">
        <f t="shared" si="0"/>
        <v>7050</v>
      </c>
    </row>
    <row r="63" spans="1:6" ht="37.5" x14ac:dyDescent="0.3">
      <c r="A63" s="18" t="s">
        <v>16</v>
      </c>
      <c r="B63" s="61" t="s">
        <v>67</v>
      </c>
      <c r="C63" s="49" t="s">
        <v>17</v>
      </c>
      <c r="D63" s="36">
        <v>7050</v>
      </c>
      <c r="E63" s="36"/>
      <c r="F63" s="77">
        <f t="shared" si="0"/>
        <v>7050</v>
      </c>
    </row>
    <row r="64" spans="1:6" ht="37.5" x14ac:dyDescent="0.3">
      <c r="A64" s="18" t="s">
        <v>68</v>
      </c>
      <c r="B64" s="58" t="s">
        <v>69</v>
      </c>
      <c r="C64" s="27"/>
      <c r="D64" s="35">
        <f>D65</f>
        <v>500</v>
      </c>
      <c r="E64" s="35">
        <f>E65+E66</f>
        <v>0</v>
      </c>
      <c r="F64" s="35">
        <f t="shared" si="0"/>
        <v>500</v>
      </c>
    </row>
    <row r="65" spans="1:6" ht="37.5" x14ac:dyDescent="0.3">
      <c r="A65" s="18" t="s">
        <v>16</v>
      </c>
      <c r="B65" s="61" t="s">
        <v>69</v>
      </c>
      <c r="C65" s="49" t="s">
        <v>17</v>
      </c>
      <c r="D65" s="36">
        <v>500</v>
      </c>
      <c r="E65" s="36">
        <v>0</v>
      </c>
      <c r="F65" s="36">
        <f>D65+E65</f>
        <v>500</v>
      </c>
    </row>
    <row r="66" spans="1:6" ht="37.5" x14ac:dyDescent="0.3">
      <c r="A66" s="18" t="s">
        <v>18</v>
      </c>
      <c r="B66" s="61" t="s">
        <v>69</v>
      </c>
      <c r="C66" s="49" t="s">
        <v>19</v>
      </c>
      <c r="D66" s="36">
        <v>0</v>
      </c>
      <c r="E66" s="36">
        <v>0</v>
      </c>
      <c r="F66" s="77">
        <f t="shared" si="0"/>
        <v>0</v>
      </c>
    </row>
    <row r="67" spans="1:6" ht="56.25" x14ac:dyDescent="0.3">
      <c r="A67" s="31" t="s">
        <v>331</v>
      </c>
      <c r="B67" s="26" t="s">
        <v>335</v>
      </c>
      <c r="C67" s="26"/>
      <c r="D67" s="35">
        <f>D68</f>
        <v>6925.02</v>
      </c>
      <c r="E67" s="35">
        <f>E68</f>
        <v>-198</v>
      </c>
      <c r="F67" s="35">
        <f>D67+E67</f>
        <v>6727.02</v>
      </c>
    </row>
    <row r="68" spans="1:6" ht="56.25" x14ac:dyDescent="0.3">
      <c r="A68" s="44" t="s">
        <v>329</v>
      </c>
      <c r="B68" s="26" t="s">
        <v>335</v>
      </c>
      <c r="C68" s="26" t="s">
        <v>330</v>
      </c>
      <c r="D68" s="35">
        <f>D69+D70+D71</f>
        <v>6925.02</v>
      </c>
      <c r="E68" s="35">
        <f>E69+E70+E71</f>
        <v>-198</v>
      </c>
      <c r="F68" s="35">
        <f>D68+E68</f>
        <v>6727.02</v>
      </c>
    </row>
    <row r="69" spans="1:6" ht="23.25" customHeight="1" x14ac:dyDescent="0.3">
      <c r="A69" s="18" t="s">
        <v>65</v>
      </c>
      <c r="B69" s="32" t="s">
        <v>335</v>
      </c>
      <c r="C69" s="32" t="s">
        <v>330</v>
      </c>
      <c r="D69" s="36">
        <v>0</v>
      </c>
      <c r="E69" s="36"/>
      <c r="F69" s="36">
        <f t="shared" ref="F69:F75" si="4">D69+E69</f>
        <v>0</v>
      </c>
    </row>
    <row r="70" spans="1:6" ht="18.75" x14ac:dyDescent="0.3">
      <c r="A70" s="18" t="s">
        <v>55</v>
      </c>
      <c r="B70" s="32" t="s">
        <v>335</v>
      </c>
      <c r="C70" s="32" t="s">
        <v>330</v>
      </c>
      <c r="D70" s="36">
        <v>1691.01</v>
      </c>
      <c r="E70" s="36"/>
      <c r="F70" s="36">
        <f t="shared" si="4"/>
        <v>1691.01</v>
      </c>
    </row>
    <row r="71" spans="1:6" ht="18.75" x14ac:dyDescent="0.3">
      <c r="A71" s="18" t="s">
        <v>332</v>
      </c>
      <c r="B71" s="32" t="s">
        <v>335</v>
      </c>
      <c r="C71" s="32" t="s">
        <v>330</v>
      </c>
      <c r="D71" s="36">
        <v>5234.01</v>
      </c>
      <c r="E71" s="36">
        <v>-198</v>
      </c>
      <c r="F71" s="36">
        <f>D71+E71</f>
        <v>5036.01</v>
      </c>
    </row>
    <row r="72" spans="1:6" ht="37.5" x14ac:dyDescent="0.3">
      <c r="A72" s="18" t="s">
        <v>333</v>
      </c>
      <c r="B72" s="26" t="s">
        <v>336</v>
      </c>
      <c r="C72" s="26"/>
      <c r="D72" s="83">
        <f>D73</f>
        <v>10525.14</v>
      </c>
      <c r="E72" s="35">
        <f>E73</f>
        <v>8021.38</v>
      </c>
      <c r="F72" s="35">
        <f t="shared" si="4"/>
        <v>18546.52</v>
      </c>
    </row>
    <row r="73" spans="1:6" ht="56.25" x14ac:dyDescent="0.3">
      <c r="A73" s="44" t="s">
        <v>329</v>
      </c>
      <c r="B73" s="32" t="s">
        <v>336</v>
      </c>
      <c r="C73" s="32" t="s">
        <v>330</v>
      </c>
      <c r="D73" s="36">
        <v>10525.14</v>
      </c>
      <c r="E73" s="36">
        <v>8021.38</v>
      </c>
      <c r="F73" s="36">
        <f t="shared" si="4"/>
        <v>18546.52</v>
      </c>
    </row>
    <row r="74" spans="1:6" ht="112.5" x14ac:dyDescent="0.3">
      <c r="A74" s="81" t="s">
        <v>334</v>
      </c>
      <c r="B74" s="58" t="s">
        <v>337</v>
      </c>
      <c r="C74" s="58"/>
      <c r="D74" s="35">
        <f>D75</f>
        <v>344.2</v>
      </c>
      <c r="E74" s="30">
        <f>E75</f>
        <v>0</v>
      </c>
      <c r="F74" s="35">
        <f t="shared" si="4"/>
        <v>344.2</v>
      </c>
    </row>
    <row r="75" spans="1:6" ht="56.25" x14ac:dyDescent="0.3">
      <c r="A75" s="44" t="s">
        <v>329</v>
      </c>
      <c r="B75" s="65" t="s">
        <v>337</v>
      </c>
      <c r="C75" s="65" t="s">
        <v>330</v>
      </c>
      <c r="D75" s="36">
        <v>344.2</v>
      </c>
      <c r="E75" s="73">
        <v>0</v>
      </c>
      <c r="F75" s="36">
        <f t="shared" si="4"/>
        <v>344.2</v>
      </c>
    </row>
    <row r="76" spans="1:6" ht="131.25" x14ac:dyDescent="0.3">
      <c r="A76" s="18" t="s">
        <v>70</v>
      </c>
      <c r="B76" s="58" t="s">
        <v>71</v>
      </c>
      <c r="C76" s="47" t="s">
        <v>0</v>
      </c>
      <c r="D76" s="30">
        <f>D77</f>
        <v>1026.0999999999999</v>
      </c>
      <c r="E76" s="50">
        <f>E77</f>
        <v>0</v>
      </c>
      <c r="F76" s="35">
        <f t="shared" si="0"/>
        <v>1026.0999999999999</v>
      </c>
    </row>
    <row r="77" spans="1:6" ht="37.5" x14ac:dyDescent="0.3">
      <c r="A77" s="18" t="s">
        <v>18</v>
      </c>
      <c r="B77" s="65" t="s">
        <v>71</v>
      </c>
      <c r="C77" s="37" t="s">
        <v>19</v>
      </c>
      <c r="D77" s="73">
        <v>1026.0999999999999</v>
      </c>
      <c r="E77" s="36"/>
      <c r="F77" s="77">
        <f t="shared" si="0"/>
        <v>1026.0999999999999</v>
      </c>
    </row>
    <row r="78" spans="1:6" ht="206.25" x14ac:dyDescent="0.3">
      <c r="A78" s="51" t="s">
        <v>72</v>
      </c>
      <c r="B78" s="58" t="s">
        <v>73</v>
      </c>
      <c r="C78" s="58" t="s">
        <v>0</v>
      </c>
      <c r="D78" s="30">
        <f>D80</f>
        <v>987.1</v>
      </c>
      <c r="E78" s="35">
        <f>E79+E80</f>
        <v>0</v>
      </c>
      <c r="F78" s="35">
        <f t="shared" si="0"/>
        <v>987.1</v>
      </c>
    </row>
    <row r="79" spans="1:6" ht="37.5" x14ac:dyDescent="0.3">
      <c r="A79" s="18" t="s">
        <v>18</v>
      </c>
      <c r="B79" s="65" t="s">
        <v>73</v>
      </c>
      <c r="C79" s="65" t="s">
        <v>19</v>
      </c>
      <c r="D79" s="73">
        <v>0</v>
      </c>
      <c r="E79" s="36">
        <v>0</v>
      </c>
      <c r="F79" s="77">
        <f t="shared" si="0"/>
        <v>0</v>
      </c>
    </row>
    <row r="80" spans="1:6" ht="56.25" x14ac:dyDescent="0.3">
      <c r="A80" s="44" t="s">
        <v>329</v>
      </c>
      <c r="B80" s="61" t="s">
        <v>73</v>
      </c>
      <c r="C80" s="61" t="s">
        <v>330</v>
      </c>
      <c r="D80" s="36">
        <v>987.1</v>
      </c>
      <c r="E80" s="33">
        <v>0</v>
      </c>
      <c r="F80" s="36">
        <f>D80+E80</f>
        <v>987.1</v>
      </c>
    </row>
    <row r="81" spans="1:6" ht="168.75" x14ac:dyDescent="0.3">
      <c r="A81" s="51" t="s">
        <v>74</v>
      </c>
      <c r="B81" s="58" t="s">
        <v>75</v>
      </c>
      <c r="C81" s="58" t="s">
        <v>0</v>
      </c>
      <c r="D81" s="30">
        <f>D82+D83</f>
        <v>1501.5</v>
      </c>
      <c r="E81" s="35">
        <f>E82+E83</f>
        <v>0</v>
      </c>
      <c r="F81" s="35">
        <f t="shared" si="0"/>
        <v>1501.5</v>
      </c>
    </row>
    <row r="82" spans="1:6" ht="37.5" x14ac:dyDescent="0.3">
      <c r="A82" s="18" t="s">
        <v>18</v>
      </c>
      <c r="B82" s="65" t="s">
        <v>75</v>
      </c>
      <c r="C82" s="65" t="s">
        <v>19</v>
      </c>
      <c r="D82" s="73">
        <v>0</v>
      </c>
      <c r="E82" s="36"/>
      <c r="F82" s="77">
        <f t="shared" si="0"/>
        <v>0</v>
      </c>
    </row>
    <row r="83" spans="1:6" ht="58.5" customHeight="1" x14ac:dyDescent="0.3">
      <c r="A83" s="44" t="s">
        <v>329</v>
      </c>
      <c r="B83" s="65" t="s">
        <v>75</v>
      </c>
      <c r="C83" s="65" t="s">
        <v>330</v>
      </c>
      <c r="D83" s="73">
        <v>1501.5</v>
      </c>
      <c r="E83" s="36"/>
      <c r="F83" s="77">
        <f>D83+E83</f>
        <v>1501.5</v>
      </c>
    </row>
    <row r="84" spans="1:6" ht="58.5" customHeight="1" x14ac:dyDescent="0.3">
      <c r="A84" s="18" t="s">
        <v>371</v>
      </c>
      <c r="B84" s="58" t="s">
        <v>373</v>
      </c>
      <c r="C84" s="58"/>
      <c r="D84" s="30">
        <f>D85</f>
        <v>14860.56</v>
      </c>
      <c r="E84" s="35"/>
      <c r="F84" s="35">
        <f>D84 +E84</f>
        <v>14860.56</v>
      </c>
    </row>
    <row r="85" spans="1:6" ht="58.5" customHeight="1" x14ac:dyDescent="0.3">
      <c r="A85" s="44" t="s">
        <v>329</v>
      </c>
      <c r="B85" s="32" t="s">
        <v>373</v>
      </c>
      <c r="C85" s="32" t="s">
        <v>330</v>
      </c>
      <c r="D85" s="36">
        <v>14860.56</v>
      </c>
      <c r="E85" s="36"/>
      <c r="F85" s="36">
        <f>D85+E85</f>
        <v>14860.56</v>
      </c>
    </row>
    <row r="86" spans="1:6" ht="58.5" customHeight="1" x14ac:dyDescent="0.3">
      <c r="A86" s="18" t="s">
        <v>372</v>
      </c>
      <c r="B86" s="26" t="s">
        <v>374</v>
      </c>
      <c r="C86" s="26"/>
      <c r="D86" s="35">
        <f>D87</f>
        <v>3080</v>
      </c>
      <c r="E86" s="35"/>
      <c r="F86" s="35">
        <f>D86+E86</f>
        <v>3080</v>
      </c>
    </row>
    <row r="87" spans="1:6" ht="56.25" x14ac:dyDescent="0.3">
      <c r="A87" s="44" t="s">
        <v>329</v>
      </c>
      <c r="B87" s="32" t="s">
        <v>374</v>
      </c>
      <c r="C87" s="32" t="s">
        <v>330</v>
      </c>
      <c r="D87" s="36">
        <v>3080</v>
      </c>
      <c r="E87" s="36"/>
      <c r="F87" s="36">
        <f>D87+E87</f>
        <v>3080</v>
      </c>
    </row>
    <row r="88" spans="1:6" ht="58.5" x14ac:dyDescent="0.3">
      <c r="A88" s="34" t="s">
        <v>50</v>
      </c>
      <c r="B88" s="58" t="s">
        <v>51</v>
      </c>
      <c r="C88" s="82"/>
      <c r="D88" s="40">
        <f>D89+D93+D98+D99+D95</f>
        <v>17132.200000000004</v>
      </c>
      <c r="E88" s="40">
        <f>E89+E93+E98+E99+E95</f>
        <v>0</v>
      </c>
      <c r="F88" s="40">
        <f>F89+F93+F98+F99+F95</f>
        <v>17132.200000000004</v>
      </c>
    </row>
    <row r="89" spans="1:6" ht="18.75" x14ac:dyDescent="0.3">
      <c r="A89" s="18" t="s">
        <v>52</v>
      </c>
      <c r="B89" s="47" t="s">
        <v>53</v>
      </c>
      <c r="C89" s="47" t="s">
        <v>0</v>
      </c>
      <c r="D89" s="30">
        <f>D90</f>
        <v>7033.01</v>
      </c>
      <c r="E89" s="50">
        <f>E90</f>
        <v>0</v>
      </c>
      <c r="F89" s="35">
        <f t="shared" si="0"/>
        <v>7033.01</v>
      </c>
    </row>
    <row r="90" spans="1:6" ht="18.75" x14ac:dyDescent="0.3">
      <c r="A90" s="18" t="s">
        <v>20</v>
      </c>
      <c r="B90" s="47" t="s">
        <v>53</v>
      </c>
      <c r="C90" s="47" t="s">
        <v>21</v>
      </c>
      <c r="D90" s="30">
        <f>D91+D92</f>
        <v>7033.01</v>
      </c>
      <c r="E90" s="50">
        <f>E91+E92</f>
        <v>0</v>
      </c>
      <c r="F90" s="35">
        <f t="shared" si="0"/>
        <v>7033.01</v>
      </c>
    </row>
    <row r="91" spans="1:6" ht="37.5" x14ac:dyDescent="0.3">
      <c r="A91" s="18" t="s">
        <v>54</v>
      </c>
      <c r="B91" s="48" t="s">
        <v>53</v>
      </c>
      <c r="C91" s="48" t="s">
        <v>21</v>
      </c>
      <c r="D91" s="33"/>
      <c r="E91" s="52"/>
      <c r="F91" s="77">
        <f t="shared" si="0"/>
        <v>0</v>
      </c>
    </row>
    <row r="92" spans="1:6" ht="18.75" x14ac:dyDescent="0.3">
      <c r="A92" s="18" t="s">
        <v>55</v>
      </c>
      <c r="B92" s="48" t="s">
        <v>53</v>
      </c>
      <c r="C92" s="48" t="s">
        <v>21</v>
      </c>
      <c r="D92" s="33">
        <v>7033.01</v>
      </c>
      <c r="E92" s="52">
        <v>0</v>
      </c>
      <c r="F92" s="77">
        <f t="shared" si="0"/>
        <v>7033.01</v>
      </c>
    </row>
    <row r="93" spans="1:6" ht="93.75" x14ac:dyDescent="0.3">
      <c r="A93" s="18" t="s">
        <v>56</v>
      </c>
      <c r="B93" s="58" t="s">
        <v>57</v>
      </c>
      <c r="C93" s="47"/>
      <c r="D93" s="30">
        <f>D94</f>
        <v>10000</v>
      </c>
      <c r="E93" s="35">
        <f>E94</f>
        <v>0</v>
      </c>
      <c r="F93" s="35">
        <f t="shared" si="0"/>
        <v>10000</v>
      </c>
    </row>
    <row r="94" spans="1:6" ht="18.75" x14ac:dyDescent="0.3">
      <c r="A94" s="18" t="s">
        <v>22</v>
      </c>
      <c r="B94" s="37" t="s">
        <v>57</v>
      </c>
      <c r="C94" s="37" t="s">
        <v>23</v>
      </c>
      <c r="D94" s="73">
        <v>10000</v>
      </c>
      <c r="E94" s="52"/>
      <c r="F94" s="77">
        <f t="shared" si="0"/>
        <v>10000</v>
      </c>
    </row>
    <row r="95" spans="1:6" ht="37.5" x14ac:dyDescent="0.3">
      <c r="A95" s="18" t="s">
        <v>378</v>
      </c>
      <c r="B95" s="58" t="s">
        <v>379</v>
      </c>
      <c r="C95" s="58"/>
      <c r="D95" s="30">
        <f>D96</f>
        <v>65.86</v>
      </c>
      <c r="E95" s="50">
        <f>E96</f>
        <v>0</v>
      </c>
      <c r="F95" s="35">
        <f>D95+E95</f>
        <v>65.86</v>
      </c>
    </row>
    <row r="96" spans="1:6" ht="37.5" x14ac:dyDescent="0.3">
      <c r="A96" s="18" t="s">
        <v>16</v>
      </c>
      <c r="B96" s="65" t="s">
        <v>379</v>
      </c>
      <c r="C96" s="65" t="s">
        <v>17</v>
      </c>
      <c r="D96" s="73">
        <v>65.86</v>
      </c>
      <c r="E96" s="52">
        <v>0</v>
      </c>
      <c r="F96" s="77">
        <f>D96+E96</f>
        <v>65.86</v>
      </c>
    </row>
    <row r="97" spans="1:6" ht="189.75" customHeight="1" x14ac:dyDescent="0.3">
      <c r="A97" s="18" t="s">
        <v>363</v>
      </c>
      <c r="B97" s="58" t="s">
        <v>58</v>
      </c>
      <c r="C97" s="94"/>
      <c r="D97" s="30">
        <v>6000</v>
      </c>
      <c r="E97" s="35">
        <f>E98</f>
        <v>0</v>
      </c>
      <c r="F97" s="35">
        <f>D97+E97</f>
        <v>6000</v>
      </c>
    </row>
    <row r="98" spans="1:6" ht="18.75" x14ac:dyDescent="0.3">
      <c r="A98" s="18" t="s">
        <v>364</v>
      </c>
      <c r="B98" s="48" t="s">
        <v>58</v>
      </c>
      <c r="C98" s="48" t="s">
        <v>21</v>
      </c>
      <c r="D98" s="33">
        <v>0</v>
      </c>
      <c r="E98" s="52"/>
      <c r="F98" s="77">
        <f t="shared" si="0"/>
        <v>0</v>
      </c>
    </row>
    <row r="99" spans="1:6" ht="37.5" x14ac:dyDescent="0.3">
      <c r="A99" s="18" t="s">
        <v>354</v>
      </c>
      <c r="B99" s="47" t="s">
        <v>362</v>
      </c>
      <c r="C99" s="47"/>
      <c r="D99" s="30">
        <f>D100</f>
        <v>33.33</v>
      </c>
      <c r="E99" s="50">
        <f>E100</f>
        <v>0</v>
      </c>
      <c r="F99" s="50">
        <f>F100</f>
        <v>33.33</v>
      </c>
    </row>
    <row r="100" spans="1:6" ht="18.75" x14ac:dyDescent="0.3">
      <c r="A100" s="18" t="s">
        <v>20</v>
      </c>
      <c r="B100" s="48" t="s">
        <v>362</v>
      </c>
      <c r="C100" s="48" t="s">
        <v>21</v>
      </c>
      <c r="D100" s="33">
        <v>33.33</v>
      </c>
      <c r="E100" s="52"/>
      <c r="F100" s="77">
        <f>D100+E100</f>
        <v>33.33</v>
      </c>
    </row>
    <row r="101" spans="1:6" ht="37.5" x14ac:dyDescent="0.3">
      <c r="A101" s="53" t="s">
        <v>59</v>
      </c>
      <c r="B101" s="47" t="s">
        <v>60</v>
      </c>
      <c r="C101" s="47"/>
      <c r="D101" s="30">
        <f>D102+D104</f>
        <v>1350</v>
      </c>
      <c r="E101" s="50">
        <f>E102+E104</f>
        <v>0</v>
      </c>
      <c r="F101" s="35">
        <f t="shared" si="0"/>
        <v>1350</v>
      </c>
    </row>
    <row r="102" spans="1:6" ht="37.5" x14ac:dyDescent="0.3">
      <c r="A102" s="18" t="s">
        <v>61</v>
      </c>
      <c r="B102" s="47" t="s">
        <v>62</v>
      </c>
      <c r="C102" s="47"/>
      <c r="D102" s="30">
        <f>D103</f>
        <v>1100</v>
      </c>
      <c r="E102" s="50">
        <f>E103</f>
        <v>0</v>
      </c>
      <c r="F102" s="35">
        <f t="shared" si="0"/>
        <v>1100</v>
      </c>
    </row>
    <row r="103" spans="1:6" ht="18.75" x14ac:dyDescent="0.3">
      <c r="A103" s="18" t="s">
        <v>20</v>
      </c>
      <c r="B103" s="37" t="s">
        <v>62</v>
      </c>
      <c r="C103" s="37" t="s">
        <v>21</v>
      </c>
      <c r="D103" s="73">
        <v>1100</v>
      </c>
      <c r="E103" s="52"/>
      <c r="F103" s="77">
        <f t="shared" si="0"/>
        <v>1100</v>
      </c>
    </row>
    <row r="104" spans="1:6" ht="75" x14ac:dyDescent="0.3">
      <c r="A104" s="31" t="s">
        <v>77</v>
      </c>
      <c r="B104" s="26" t="s">
        <v>78</v>
      </c>
      <c r="C104" s="32"/>
      <c r="D104" s="36">
        <f>D105</f>
        <v>250</v>
      </c>
      <c r="E104" s="30">
        <f>E105</f>
        <v>0</v>
      </c>
      <c r="F104" s="77">
        <f t="shared" si="0"/>
        <v>250</v>
      </c>
    </row>
    <row r="105" spans="1:6" ht="37.5" x14ac:dyDescent="0.3">
      <c r="A105" s="18" t="s">
        <v>16</v>
      </c>
      <c r="B105" s="32" t="s">
        <v>78</v>
      </c>
      <c r="C105" s="32" t="s">
        <v>17</v>
      </c>
      <c r="D105" s="36">
        <v>250</v>
      </c>
      <c r="E105" s="33"/>
      <c r="F105" s="77">
        <f t="shared" si="0"/>
        <v>250</v>
      </c>
    </row>
    <row r="106" spans="1:6" ht="43.5" customHeight="1" x14ac:dyDescent="0.3">
      <c r="A106" s="34" t="s">
        <v>244</v>
      </c>
      <c r="B106" s="47" t="s">
        <v>79</v>
      </c>
      <c r="C106" s="47"/>
      <c r="D106" s="30">
        <f>D107+D130+D158+D181+D190+D196</f>
        <v>381092.33999999997</v>
      </c>
      <c r="E106" s="30">
        <f>E107+E130+E158+E181+E190+E196</f>
        <v>2413</v>
      </c>
      <c r="F106" s="35">
        <f t="shared" ref="F106:F178" si="5">D106+E106</f>
        <v>383505.33999999997</v>
      </c>
    </row>
    <row r="107" spans="1:6" ht="56.25" x14ac:dyDescent="0.3">
      <c r="A107" s="54" t="s">
        <v>173</v>
      </c>
      <c r="B107" s="26" t="s">
        <v>174</v>
      </c>
      <c r="C107" s="55"/>
      <c r="D107" s="95">
        <f>D108+D126+D110+D128+D112+D114+D116+D118+D124</f>
        <v>138403.5</v>
      </c>
      <c r="E107" s="35">
        <f>E108+E126+E110+E128+E112+E114+E116+E118+E124+E120+E122</f>
        <v>-28.299999999999997</v>
      </c>
      <c r="F107" s="35">
        <f t="shared" si="5"/>
        <v>138375.20000000001</v>
      </c>
    </row>
    <row r="108" spans="1:6" ht="56.25" x14ac:dyDescent="0.3">
      <c r="A108" s="31" t="s">
        <v>175</v>
      </c>
      <c r="B108" s="26" t="s">
        <v>176</v>
      </c>
      <c r="C108" s="27"/>
      <c r="D108" s="35">
        <f>D109</f>
        <v>40910.199999999997</v>
      </c>
      <c r="E108" s="35">
        <f>E109</f>
        <v>20</v>
      </c>
      <c r="F108" s="35">
        <f t="shared" si="5"/>
        <v>40930.199999999997</v>
      </c>
    </row>
    <row r="109" spans="1:6" ht="56.25" x14ac:dyDescent="0.3">
      <c r="A109" s="18" t="s">
        <v>12</v>
      </c>
      <c r="B109" s="32" t="s">
        <v>176</v>
      </c>
      <c r="C109" s="32" t="s">
        <v>13</v>
      </c>
      <c r="D109" s="36">
        <v>40910.199999999997</v>
      </c>
      <c r="E109" s="36">
        <v>20</v>
      </c>
      <c r="F109" s="77">
        <f t="shared" si="5"/>
        <v>40930.199999999997</v>
      </c>
    </row>
    <row r="110" spans="1:6" ht="56.25" x14ac:dyDescent="0.3">
      <c r="A110" s="60" t="s">
        <v>406</v>
      </c>
      <c r="B110" s="26" t="s">
        <v>179</v>
      </c>
      <c r="C110" s="27"/>
      <c r="D110" s="35">
        <f>D111</f>
        <v>1000</v>
      </c>
      <c r="E110" s="35">
        <f>E111</f>
        <v>-1000</v>
      </c>
      <c r="F110" s="35">
        <f t="shared" si="5"/>
        <v>0</v>
      </c>
    </row>
    <row r="111" spans="1:6" ht="56.25" x14ac:dyDescent="0.3">
      <c r="A111" s="18" t="s">
        <v>12</v>
      </c>
      <c r="B111" s="32" t="s">
        <v>179</v>
      </c>
      <c r="C111" s="32" t="s">
        <v>13</v>
      </c>
      <c r="D111" s="36">
        <v>1000</v>
      </c>
      <c r="E111" s="96">
        <v>-1000</v>
      </c>
      <c r="F111" s="77">
        <f t="shared" si="5"/>
        <v>0</v>
      </c>
    </row>
    <row r="112" spans="1:6" ht="56.25" x14ac:dyDescent="0.3">
      <c r="A112" s="18" t="s">
        <v>407</v>
      </c>
      <c r="B112" s="26" t="s">
        <v>182</v>
      </c>
      <c r="C112" s="26"/>
      <c r="D112" s="35">
        <f>D113</f>
        <v>735</v>
      </c>
      <c r="E112" s="35">
        <f>E113</f>
        <v>-10</v>
      </c>
      <c r="F112" s="35">
        <f t="shared" si="5"/>
        <v>725</v>
      </c>
    </row>
    <row r="113" spans="1:6" ht="56.25" x14ac:dyDescent="0.3">
      <c r="A113" s="18" t="s">
        <v>12</v>
      </c>
      <c r="B113" s="32" t="s">
        <v>182</v>
      </c>
      <c r="C113" s="56">
        <v>600</v>
      </c>
      <c r="D113" s="36">
        <v>735</v>
      </c>
      <c r="E113" s="36">
        <v>-10</v>
      </c>
      <c r="F113" s="77">
        <f t="shared" si="5"/>
        <v>725</v>
      </c>
    </row>
    <row r="114" spans="1:6" ht="56.25" x14ac:dyDescent="0.3">
      <c r="A114" s="18" t="s">
        <v>183</v>
      </c>
      <c r="B114" s="26" t="s">
        <v>184</v>
      </c>
      <c r="C114" s="26"/>
      <c r="D114" s="35">
        <f>D115</f>
        <v>1000</v>
      </c>
      <c r="E114" s="35">
        <f>E115</f>
        <v>0</v>
      </c>
      <c r="F114" s="35">
        <f t="shared" si="5"/>
        <v>1000</v>
      </c>
    </row>
    <row r="115" spans="1:6" ht="56.25" x14ac:dyDescent="0.3">
      <c r="A115" s="18" t="s">
        <v>12</v>
      </c>
      <c r="B115" s="32" t="s">
        <v>184</v>
      </c>
      <c r="C115" s="56">
        <v>600</v>
      </c>
      <c r="D115" s="36">
        <v>1000</v>
      </c>
      <c r="E115" s="36"/>
      <c r="F115" s="77">
        <f t="shared" si="5"/>
        <v>1000</v>
      </c>
    </row>
    <row r="116" spans="1:6" ht="37.5" x14ac:dyDescent="0.3">
      <c r="A116" s="18" t="s">
        <v>185</v>
      </c>
      <c r="B116" s="26" t="s">
        <v>237</v>
      </c>
      <c r="C116" s="26"/>
      <c r="D116" s="35">
        <f>D117</f>
        <v>15</v>
      </c>
      <c r="E116" s="35">
        <f>E117</f>
        <v>0</v>
      </c>
      <c r="F116" s="35">
        <f t="shared" si="5"/>
        <v>15</v>
      </c>
    </row>
    <row r="117" spans="1:6" ht="37.5" x14ac:dyDescent="0.3">
      <c r="A117" s="18" t="s">
        <v>16</v>
      </c>
      <c r="B117" s="32" t="s">
        <v>237</v>
      </c>
      <c r="C117" s="56">
        <v>200</v>
      </c>
      <c r="D117" s="36">
        <v>15</v>
      </c>
      <c r="E117" s="36"/>
      <c r="F117" s="77">
        <f t="shared" si="5"/>
        <v>15</v>
      </c>
    </row>
    <row r="118" spans="1:6" ht="75" x14ac:dyDescent="0.3">
      <c r="A118" s="18" t="s">
        <v>408</v>
      </c>
      <c r="B118" s="26" t="s">
        <v>238</v>
      </c>
      <c r="C118" s="26"/>
      <c r="D118" s="35">
        <f>D119</f>
        <v>386</v>
      </c>
      <c r="E118" s="35">
        <f>E119</f>
        <v>0</v>
      </c>
      <c r="F118" s="35">
        <f t="shared" si="5"/>
        <v>386</v>
      </c>
    </row>
    <row r="119" spans="1:6" ht="37.5" x14ac:dyDescent="0.3">
      <c r="A119" s="18" t="s">
        <v>16</v>
      </c>
      <c r="B119" s="32" t="s">
        <v>238</v>
      </c>
      <c r="C119" s="32" t="s">
        <v>17</v>
      </c>
      <c r="D119" s="36">
        <v>386</v>
      </c>
      <c r="E119" s="36"/>
      <c r="F119" s="77">
        <f t="shared" si="5"/>
        <v>386</v>
      </c>
    </row>
    <row r="120" spans="1:6" ht="56.25" x14ac:dyDescent="0.3">
      <c r="A120" s="18" t="s">
        <v>423</v>
      </c>
      <c r="B120" s="26" t="s">
        <v>424</v>
      </c>
      <c r="C120" s="26"/>
      <c r="D120" s="35">
        <f>D121</f>
        <v>0</v>
      </c>
      <c r="E120" s="35">
        <f>E121</f>
        <v>600</v>
      </c>
      <c r="F120" s="35">
        <f>F121</f>
        <v>600</v>
      </c>
    </row>
    <row r="121" spans="1:6" ht="56.25" x14ac:dyDescent="0.3">
      <c r="A121" s="18" t="s">
        <v>12</v>
      </c>
      <c r="B121" s="32" t="s">
        <v>424</v>
      </c>
      <c r="C121" s="32" t="s">
        <v>13</v>
      </c>
      <c r="D121" s="36"/>
      <c r="E121" s="96">
        <v>600</v>
      </c>
      <c r="F121" s="77">
        <f>D121+E121</f>
        <v>600</v>
      </c>
    </row>
    <row r="122" spans="1:6" ht="112.5" x14ac:dyDescent="0.3">
      <c r="A122" s="18" t="s">
        <v>427</v>
      </c>
      <c r="B122" s="26" t="s">
        <v>425</v>
      </c>
      <c r="C122" s="26"/>
      <c r="D122" s="35">
        <f>D123</f>
        <v>0</v>
      </c>
      <c r="E122" s="35">
        <f>E123</f>
        <v>103.2</v>
      </c>
      <c r="F122" s="35">
        <f>D122+E122</f>
        <v>103.2</v>
      </c>
    </row>
    <row r="123" spans="1:6" ht="56.25" x14ac:dyDescent="0.3">
      <c r="A123" s="18" t="s">
        <v>12</v>
      </c>
      <c r="B123" s="32" t="s">
        <v>425</v>
      </c>
      <c r="C123" s="32" t="s">
        <v>13</v>
      </c>
      <c r="D123" s="36"/>
      <c r="E123" s="36">
        <v>103.2</v>
      </c>
      <c r="F123" s="36">
        <f>D123+E123</f>
        <v>103.2</v>
      </c>
    </row>
    <row r="124" spans="1:6" ht="56.25" x14ac:dyDescent="0.3">
      <c r="A124" s="18" t="s">
        <v>418</v>
      </c>
      <c r="B124" s="26" t="s">
        <v>420</v>
      </c>
      <c r="C124" s="26"/>
      <c r="D124" s="35">
        <f>D125</f>
        <v>0</v>
      </c>
      <c r="E124" s="35">
        <f>E125</f>
        <v>258.5</v>
      </c>
      <c r="F124" s="35">
        <f>D124+E124</f>
        <v>258.5</v>
      </c>
    </row>
    <row r="125" spans="1:6" ht="56.25" x14ac:dyDescent="0.3">
      <c r="A125" s="18" t="s">
        <v>12</v>
      </c>
      <c r="B125" s="32" t="s">
        <v>420</v>
      </c>
      <c r="C125" s="32" t="s">
        <v>13</v>
      </c>
      <c r="D125" s="36"/>
      <c r="E125" s="36">
        <v>258.5</v>
      </c>
      <c r="F125" s="36">
        <f>D125+E125</f>
        <v>258.5</v>
      </c>
    </row>
    <row r="126" spans="1:6" ht="93.75" x14ac:dyDescent="0.3">
      <c r="A126" s="18" t="s">
        <v>177</v>
      </c>
      <c r="B126" s="47" t="s">
        <v>178</v>
      </c>
      <c r="C126" s="26"/>
      <c r="D126" s="35">
        <f>D127</f>
        <v>92272.8</v>
      </c>
      <c r="E126" s="35">
        <f>E127</f>
        <v>0</v>
      </c>
      <c r="F126" s="35">
        <f t="shared" si="5"/>
        <v>92272.8</v>
      </c>
    </row>
    <row r="127" spans="1:6" ht="56.25" x14ac:dyDescent="0.3">
      <c r="A127" s="18" t="s">
        <v>12</v>
      </c>
      <c r="B127" s="32" t="s">
        <v>178</v>
      </c>
      <c r="C127" s="32" t="s">
        <v>13</v>
      </c>
      <c r="D127" s="36">
        <v>92272.8</v>
      </c>
      <c r="E127" s="36"/>
      <c r="F127" s="77">
        <f t="shared" si="5"/>
        <v>92272.8</v>
      </c>
    </row>
    <row r="128" spans="1:6" ht="150" x14ac:dyDescent="0.3">
      <c r="A128" s="18" t="s">
        <v>180</v>
      </c>
      <c r="B128" s="58" t="s">
        <v>181</v>
      </c>
      <c r="C128" s="57"/>
      <c r="D128" s="35">
        <f>D129</f>
        <v>2084.5</v>
      </c>
      <c r="E128" s="57">
        <f>E129</f>
        <v>0</v>
      </c>
      <c r="F128" s="35">
        <f t="shared" si="5"/>
        <v>2084.5</v>
      </c>
    </row>
    <row r="129" spans="1:6" ht="56.25" x14ac:dyDescent="0.3">
      <c r="A129" s="18" t="s">
        <v>12</v>
      </c>
      <c r="B129" s="37" t="s">
        <v>181</v>
      </c>
      <c r="C129" s="56">
        <v>600</v>
      </c>
      <c r="D129" s="36">
        <v>2084.5</v>
      </c>
      <c r="E129" s="56"/>
      <c r="F129" s="77">
        <f t="shared" si="5"/>
        <v>2084.5</v>
      </c>
    </row>
    <row r="130" spans="1:6" ht="58.5" x14ac:dyDescent="0.3">
      <c r="A130" s="34" t="s">
        <v>313</v>
      </c>
      <c r="B130" s="47" t="s">
        <v>80</v>
      </c>
      <c r="C130" s="47"/>
      <c r="D130" s="30">
        <f>D131+D133+D135+D137+D139+D141+D143+D146+D148+D152+D154+D156+D150</f>
        <v>201408</v>
      </c>
      <c r="E130" s="38">
        <f>E131+E133+E135+E137+E139+E141+E143+E146+E148+E152+E154+E156+E150</f>
        <v>3054.1000000000004</v>
      </c>
      <c r="F130" s="35">
        <f t="shared" si="5"/>
        <v>204462.1</v>
      </c>
    </row>
    <row r="131" spans="1:6" ht="56.25" x14ac:dyDescent="0.3">
      <c r="A131" s="18" t="s">
        <v>186</v>
      </c>
      <c r="B131" s="26" t="s">
        <v>187</v>
      </c>
      <c r="C131" s="26"/>
      <c r="D131" s="35">
        <f>D132</f>
        <v>41300.400000000001</v>
      </c>
      <c r="E131" s="35">
        <f>E132</f>
        <v>0</v>
      </c>
      <c r="F131" s="35">
        <f t="shared" si="5"/>
        <v>41300.400000000001</v>
      </c>
    </row>
    <row r="132" spans="1:6" ht="56.25" x14ac:dyDescent="0.3">
      <c r="A132" s="18" t="s">
        <v>12</v>
      </c>
      <c r="B132" s="32" t="s">
        <v>187</v>
      </c>
      <c r="C132" s="32" t="s">
        <v>13</v>
      </c>
      <c r="D132" s="36">
        <v>41300.400000000001</v>
      </c>
      <c r="E132" s="36">
        <v>0</v>
      </c>
      <c r="F132" s="77">
        <f t="shared" si="5"/>
        <v>41300.400000000001</v>
      </c>
    </row>
    <row r="133" spans="1:6" ht="18.75" x14ac:dyDescent="0.3">
      <c r="A133" s="18" t="s">
        <v>190</v>
      </c>
      <c r="B133" s="26" t="s">
        <v>191</v>
      </c>
      <c r="C133" s="26"/>
      <c r="D133" s="35">
        <f>D134</f>
        <v>1799.8</v>
      </c>
      <c r="E133" s="35">
        <f>E134</f>
        <v>0</v>
      </c>
      <c r="F133" s="35">
        <f t="shared" si="5"/>
        <v>1799.8</v>
      </c>
    </row>
    <row r="134" spans="1:6" ht="56.25" x14ac:dyDescent="0.3">
      <c r="A134" s="18" t="s">
        <v>12</v>
      </c>
      <c r="B134" s="32" t="s">
        <v>191</v>
      </c>
      <c r="C134" s="32" t="s">
        <v>13</v>
      </c>
      <c r="D134" s="36">
        <v>1799.8</v>
      </c>
      <c r="E134" s="36"/>
      <c r="F134" s="77">
        <f t="shared" si="5"/>
        <v>1799.8</v>
      </c>
    </row>
    <row r="135" spans="1:6" ht="37.5" x14ac:dyDescent="0.3">
      <c r="A135" s="18" t="s">
        <v>409</v>
      </c>
      <c r="B135" s="26" t="s">
        <v>192</v>
      </c>
      <c r="C135" s="26"/>
      <c r="D135" s="35">
        <f>D136</f>
        <v>2619.6999999999998</v>
      </c>
      <c r="E135" s="35">
        <f>E136</f>
        <v>2980.3</v>
      </c>
      <c r="F135" s="35">
        <f t="shared" si="5"/>
        <v>5600</v>
      </c>
    </row>
    <row r="136" spans="1:6" ht="56.25" x14ac:dyDescent="0.3">
      <c r="A136" s="18" t="s">
        <v>12</v>
      </c>
      <c r="B136" s="32" t="s">
        <v>192</v>
      </c>
      <c r="C136" s="32" t="s">
        <v>13</v>
      </c>
      <c r="D136" s="36">
        <v>2619.6999999999998</v>
      </c>
      <c r="E136" s="96">
        <f>1780.3+1200</f>
        <v>2980.3</v>
      </c>
      <c r="F136" s="77">
        <f t="shared" si="5"/>
        <v>5600</v>
      </c>
    </row>
    <row r="137" spans="1:6" ht="56.25" x14ac:dyDescent="0.3">
      <c r="A137" s="18" t="s">
        <v>410</v>
      </c>
      <c r="B137" s="26" t="s">
        <v>193</v>
      </c>
      <c r="C137" s="26"/>
      <c r="D137" s="35">
        <f>D138</f>
        <v>3950</v>
      </c>
      <c r="E137" s="35">
        <f>E138</f>
        <v>-330</v>
      </c>
      <c r="F137" s="35">
        <f t="shared" si="5"/>
        <v>3620</v>
      </c>
    </row>
    <row r="138" spans="1:6" ht="56.25" x14ac:dyDescent="0.3">
      <c r="A138" s="18" t="s">
        <v>12</v>
      </c>
      <c r="B138" s="32" t="s">
        <v>193</v>
      </c>
      <c r="C138" s="32" t="s">
        <v>13</v>
      </c>
      <c r="D138" s="36">
        <v>3950</v>
      </c>
      <c r="E138" s="96">
        <v>-330</v>
      </c>
      <c r="F138" s="77">
        <f t="shared" si="5"/>
        <v>3620</v>
      </c>
    </row>
    <row r="139" spans="1:6" ht="37.5" x14ac:dyDescent="0.3">
      <c r="A139" s="18" t="s">
        <v>405</v>
      </c>
      <c r="B139" s="26" t="s">
        <v>194</v>
      </c>
      <c r="C139" s="26"/>
      <c r="D139" s="35">
        <f>D140</f>
        <v>1125</v>
      </c>
      <c r="E139" s="35">
        <f>E140</f>
        <v>35</v>
      </c>
      <c r="F139" s="35">
        <f t="shared" si="5"/>
        <v>1160</v>
      </c>
    </row>
    <row r="140" spans="1:6" ht="56.25" x14ac:dyDescent="0.3">
      <c r="A140" s="18" t="s">
        <v>12</v>
      </c>
      <c r="B140" s="32" t="s">
        <v>194</v>
      </c>
      <c r="C140" s="32" t="s">
        <v>13</v>
      </c>
      <c r="D140" s="36">
        <v>1125</v>
      </c>
      <c r="E140" s="96">
        <v>35</v>
      </c>
      <c r="F140" s="77">
        <f t="shared" si="5"/>
        <v>1160</v>
      </c>
    </row>
    <row r="141" spans="1:6" ht="75" x14ac:dyDescent="0.3">
      <c r="A141" s="18" t="s">
        <v>426</v>
      </c>
      <c r="B141" s="26" t="s">
        <v>195</v>
      </c>
      <c r="C141" s="26"/>
      <c r="D141" s="35">
        <f>D142</f>
        <v>1286.5</v>
      </c>
      <c r="E141" s="35">
        <f>E142</f>
        <v>330</v>
      </c>
      <c r="F141" s="35">
        <f t="shared" si="5"/>
        <v>1616.5</v>
      </c>
    </row>
    <row r="142" spans="1:6" ht="56.25" x14ac:dyDescent="0.3">
      <c r="A142" s="18" t="s">
        <v>12</v>
      </c>
      <c r="B142" s="32" t="s">
        <v>195</v>
      </c>
      <c r="C142" s="32" t="s">
        <v>13</v>
      </c>
      <c r="D142" s="36">
        <v>1286.5</v>
      </c>
      <c r="E142" s="36">
        <v>330</v>
      </c>
      <c r="F142" s="77">
        <f t="shared" si="5"/>
        <v>1616.5</v>
      </c>
    </row>
    <row r="143" spans="1:6" ht="37.5" x14ac:dyDescent="0.3">
      <c r="A143" s="18" t="s">
        <v>196</v>
      </c>
      <c r="B143" s="26" t="s">
        <v>197</v>
      </c>
      <c r="C143" s="26"/>
      <c r="D143" s="35">
        <f>D144</f>
        <v>123.6</v>
      </c>
      <c r="E143" s="35">
        <f>E144+E145</f>
        <v>-104.7</v>
      </c>
      <c r="F143" s="35">
        <f t="shared" si="5"/>
        <v>18.899999999999991</v>
      </c>
    </row>
    <row r="144" spans="1:6" ht="37.5" x14ac:dyDescent="0.3">
      <c r="A144" s="18" t="s">
        <v>16</v>
      </c>
      <c r="B144" s="32" t="s">
        <v>197</v>
      </c>
      <c r="C144" s="32" t="s">
        <v>17</v>
      </c>
      <c r="D144" s="36">
        <v>123.6</v>
      </c>
      <c r="E144" s="96">
        <v>-104.7</v>
      </c>
      <c r="F144" s="36">
        <f>D144+E144</f>
        <v>18.899999999999991</v>
      </c>
    </row>
    <row r="145" spans="1:6" ht="56.25" x14ac:dyDescent="0.3">
      <c r="A145" s="18" t="s">
        <v>12</v>
      </c>
      <c r="B145" s="32" t="s">
        <v>197</v>
      </c>
      <c r="C145" s="32" t="s">
        <v>13</v>
      </c>
      <c r="D145" s="36">
        <v>0</v>
      </c>
      <c r="E145" s="36">
        <v>0</v>
      </c>
      <c r="F145" s="77">
        <f t="shared" si="5"/>
        <v>0</v>
      </c>
    </row>
    <row r="146" spans="1:6" ht="56.25" x14ac:dyDescent="0.3">
      <c r="A146" s="18" t="s">
        <v>411</v>
      </c>
      <c r="B146" s="26" t="s">
        <v>239</v>
      </c>
      <c r="C146" s="26"/>
      <c r="D146" s="35">
        <f>D147</f>
        <v>494.9</v>
      </c>
      <c r="E146" s="35">
        <f>E147</f>
        <v>0</v>
      </c>
      <c r="F146" s="35">
        <f t="shared" si="5"/>
        <v>494.9</v>
      </c>
    </row>
    <row r="147" spans="1:6" ht="37.5" x14ac:dyDescent="0.3">
      <c r="A147" s="18" t="s">
        <v>16</v>
      </c>
      <c r="B147" s="32" t="s">
        <v>239</v>
      </c>
      <c r="C147" s="32" t="s">
        <v>17</v>
      </c>
      <c r="D147" s="36">
        <v>494.9</v>
      </c>
      <c r="E147" s="36"/>
      <c r="F147" s="77">
        <f t="shared" si="5"/>
        <v>494.9</v>
      </c>
    </row>
    <row r="148" spans="1:6" ht="37.5" x14ac:dyDescent="0.3">
      <c r="A148" s="18" t="s">
        <v>198</v>
      </c>
      <c r="B148" s="26" t="s">
        <v>240</v>
      </c>
      <c r="C148" s="26"/>
      <c r="D148" s="35">
        <f>D149</f>
        <v>135</v>
      </c>
      <c r="E148" s="35">
        <f>E149</f>
        <v>0</v>
      </c>
      <c r="F148" s="35">
        <f t="shared" si="5"/>
        <v>135</v>
      </c>
    </row>
    <row r="149" spans="1:6" ht="37.5" x14ac:dyDescent="0.3">
      <c r="A149" s="18" t="s">
        <v>16</v>
      </c>
      <c r="B149" s="32" t="s">
        <v>240</v>
      </c>
      <c r="C149" s="32" t="s">
        <v>17</v>
      </c>
      <c r="D149" s="36">
        <v>135</v>
      </c>
      <c r="E149" s="36"/>
      <c r="F149" s="77">
        <f t="shared" si="5"/>
        <v>135</v>
      </c>
    </row>
    <row r="150" spans="1:6" ht="56.25" x14ac:dyDescent="0.3">
      <c r="A150" s="18" t="s">
        <v>418</v>
      </c>
      <c r="B150" s="26" t="s">
        <v>419</v>
      </c>
      <c r="C150" s="26"/>
      <c r="D150" s="35">
        <f>D151</f>
        <v>0</v>
      </c>
      <c r="E150" s="35">
        <f>E151</f>
        <v>143.5</v>
      </c>
      <c r="F150" s="35">
        <f>D150+E150</f>
        <v>143.5</v>
      </c>
    </row>
    <row r="151" spans="1:6" ht="56.25" x14ac:dyDescent="0.3">
      <c r="A151" s="18" t="s">
        <v>12</v>
      </c>
      <c r="B151" s="32" t="s">
        <v>419</v>
      </c>
      <c r="C151" s="32" t="s">
        <v>13</v>
      </c>
      <c r="D151" s="36"/>
      <c r="E151" s="36">
        <v>143.5</v>
      </c>
      <c r="F151" s="36">
        <f>D151+E151</f>
        <v>143.5</v>
      </c>
    </row>
    <row r="152" spans="1:6" ht="93.75" x14ac:dyDescent="0.3">
      <c r="A152" s="18" t="s">
        <v>177</v>
      </c>
      <c r="B152" s="58" t="s">
        <v>188</v>
      </c>
      <c r="C152" s="26"/>
      <c r="D152" s="35">
        <f>D153</f>
        <v>140784.5</v>
      </c>
      <c r="E152" s="35">
        <f>E153</f>
        <v>0</v>
      </c>
      <c r="F152" s="35">
        <f t="shared" si="5"/>
        <v>140784.5</v>
      </c>
    </row>
    <row r="153" spans="1:6" ht="56.25" x14ac:dyDescent="0.3">
      <c r="A153" s="18" t="s">
        <v>12</v>
      </c>
      <c r="B153" s="32" t="s">
        <v>188</v>
      </c>
      <c r="C153" s="32" t="s">
        <v>13</v>
      </c>
      <c r="D153" s="36">
        <v>140784.5</v>
      </c>
      <c r="E153" s="36">
        <v>0</v>
      </c>
      <c r="F153" s="77">
        <f t="shared" si="5"/>
        <v>140784.5</v>
      </c>
    </row>
    <row r="154" spans="1:6" ht="150" x14ac:dyDescent="0.3">
      <c r="A154" s="18" t="s">
        <v>180</v>
      </c>
      <c r="B154" s="58" t="s">
        <v>189</v>
      </c>
      <c r="C154" s="57"/>
      <c r="D154" s="35">
        <f>D155</f>
        <v>301.39999999999998</v>
      </c>
      <c r="E154" s="35">
        <f>E155</f>
        <v>0</v>
      </c>
      <c r="F154" s="35">
        <f t="shared" si="5"/>
        <v>301.39999999999998</v>
      </c>
    </row>
    <row r="155" spans="1:6" ht="56.25" x14ac:dyDescent="0.3">
      <c r="A155" s="18" t="s">
        <v>12</v>
      </c>
      <c r="B155" s="65" t="s">
        <v>189</v>
      </c>
      <c r="C155" s="56">
        <v>600</v>
      </c>
      <c r="D155" s="36">
        <v>301.39999999999998</v>
      </c>
      <c r="E155" s="36"/>
      <c r="F155" s="77">
        <f t="shared" si="5"/>
        <v>301.39999999999998</v>
      </c>
    </row>
    <row r="156" spans="1:6" ht="131.25" x14ac:dyDescent="0.3">
      <c r="A156" s="18" t="s">
        <v>299</v>
      </c>
      <c r="B156" s="58" t="s">
        <v>300</v>
      </c>
      <c r="C156" s="57"/>
      <c r="D156" s="35">
        <f>D157</f>
        <v>7487.2</v>
      </c>
      <c r="E156" s="35">
        <f>E157</f>
        <v>0</v>
      </c>
      <c r="F156" s="35">
        <f t="shared" si="5"/>
        <v>7487.2</v>
      </c>
    </row>
    <row r="157" spans="1:6" ht="56.25" x14ac:dyDescent="0.3">
      <c r="A157" s="18" t="s">
        <v>12</v>
      </c>
      <c r="B157" s="37" t="s">
        <v>300</v>
      </c>
      <c r="C157" s="56">
        <v>600</v>
      </c>
      <c r="D157" s="36">
        <v>7487.2</v>
      </c>
      <c r="E157" s="36"/>
      <c r="F157" s="77">
        <f t="shared" si="5"/>
        <v>7487.2</v>
      </c>
    </row>
    <row r="158" spans="1:6" ht="37.5" x14ac:dyDescent="0.3">
      <c r="A158" s="53" t="s">
        <v>401</v>
      </c>
      <c r="B158" s="26" t="s">
        <v>82</v>
      </c>
      <c r="C158" s="26"/>
      <c r="D158" s="35">
        <f>D159+D161+D163+D165+D167+D169+D171+D173+D175+D177+D179</f>
        <v>25653.999999999996</v>
      </c>
      <c r="E158" s="35">
        <f>E159+E161+E163+E165+E167+E169+E171+E173+E175+E177+E179</f>
        <v>-1405.3</v>
      </c>
      <c r="F158" s="35">
        <f t="shared" si="5"/>
        <v>24248.699999999997</v>
      </c>
    </row>
    <row r="159" spans="1:6" ht="56.25" x14ac:dyDescent="0.3">
      <c r="A159" s="18" t="s">
        <v>412</v>
      </c>
      <c r="B159" s="26" t="s">
        <v>267</v>
      </c>
      <c r="C159" s="26"/>
      <c r="D159" s="35">
        <f>D160</f>
        <v>6</v>
      </c>
      <c r="E159" s="35">
        <f>E160</f>
        <v>0</v>
      </c>
      <c r="F159" s="35">
        <f t="shared" si="5"/>
        <v>6</v>
      </c>
    </row>
    <row r="160" spans="1:6" ht="37.5" x14ac:dyDescent="0.3">
      <c r="A160" s="18" t="s">
        <v>16</v>
      </c>
      <c r="B160" s="32" t="s">
        <v>267</v>
      </c>
      <c r="C160" s="32" t="s">
        <v>13</v>
      </c>
      <c r="D160" s="36">
        <v>6</v>
      </c>
      <c r="E160" s="36"/>
      <c r="F160" s="77">
        <f t="shared" si="5"/>
        <v>6</v>
      </c>
    </row>
    <row r="161" spans="1:6" ht="37.5" x14ac:dyDescent="0.3">
      <c r="A161" s="18" t="s">
        <v>201</v>
      </c>
      <c r="B161" s="26" t="s">
        <v>245</v>
      </c>
      <c r="C161" s="26"/>
      <c r="D161" s="35">
        <f>D162</f>
        <v>800</v>
      </c>
      <c r="E161" s="35">
        <f>E162</f>
        <v>0</v>
      </c>
      <c r="F161" s="35">
        <f t="shared" si="5"/>
        <v>800</v>
      </c>
    </row>
    <row r="162" spans="1:6" ht="56.25" x14ac:dyDescent="0.3">
      <c r="A162" s="18" t="s">
        <v>12</v>
      </c>
      <c r="B162" s="32" t="s">
        <v>245</v>
      </c>
      <c r="C162" s="32" t="s">
        <v>13</v>
      </c>
      <c r="D162" s="36">
        <v>800</v>
      </c>
      <c r="E162" s="36"/>
      <c r="F162" s="77">
        <f t="shared" si="5"/>
        <v>800</v>
      </c>
    </row>
    <row r="163" spans="1:6" ht="37.5" x14ac:dyDescent="0.3">
      <c r="A163" s="18" t="s">
        <v>203</v>
      </c>
      <c r="B163" s="26" t="s">
        <v>246</v>
      </c>
      <c r="C163" s="26"/>
      <c r="D163" s="35">
        <f>D164</f>
        <v>9</v>
      </c>
      <c r="E163" s="35">
        <f>E164</f>
        <v>0</v>
      </c>
      <c r="F163" s="35">
        <f t="shared" si="5"/>
        <v>9</v>
      </c>
    </row>
    <row r="164" spans="1:6" ht="56.25" x14ac:dyDescent="0.3">
      <c r="A164" s="18" t="s">
        <v>12</v>
      </c>
      <c r="B164" s="32" t="s">
        <v>246</v>
      </c>
      <c r="C164" s="32" t="s">
        <v>13</v>
      </c>
      <c r="D164" s="36">
        <v>9</v>
      </c>
      <c r="E164" s="36"/>
      <c r="F164" s="77">
        <f t="shared" si="5"/>
        <v>9</v>
      </c>
    </row>
    <row r="165" spans="1:6" ht="37.5" x14ac:dyDescent="0.3">
      <c r="A165" s="18" t="s">
        <v>204</v>
      </c>
      <c r="B165" s="26" t="s">
        <v>247</v>
      </c>
      <c r="C165" s="26"/>
      <c r="D165" s="35">
        <f>D166</f>
        <v>187.5</v>
      </c>
      <c r="E165" s="35">
        <f>E166</f>
        <v>0</v>
      </c>
      <c r="F165" s="35">
        <f t="shared" si="5"/>
        <v>187.5</v>
      </c>
    </row>
    <row r="166" spans="1:6" ht="56.25" x14ac:dyDescent="0.3">
      <c r="A166" s="18" t="s">
        <v>12</v>
      </c>
      <c r="B166" s="32" t="s">
        <v>247</v>
      </c>
      <c r="C166" s="32" t="s">
        <v>13</v>
      </c>
      <c r="D166" s="36">
        <v>187.5</v>
      </c>
      <c r="E166" s="36"/>
      <c r="F166" s="77">
        <f t="shared" si="5"/>
        <v>187.5</v>
      </c>
    </row>
    <row r="167" spans="1:6" ht="37.5" x14ac:dyDescent="0.3">
      <c r="A167" s="18" t="s">
        <v>387</v>
      </c>
      <c r="B167" s="26" t="s">
        <v>248</v>
      </c>
      <c r="C167" s="26"/>
      <c r="D167" s="35">
        <f>D168</f>
        <v>1000</v>
      </c>
      <c r="E167" s="35">
        <f>E168</f>
        <v>0</v>
      </c>
      <c r="F167" s="35">
        <f t="shared" si="5"/>
        <v>1000</v>
      </c>
    </row>
    <row r="168" spans="1:6" ht="37.5" x14ac:dyDescent="0.3">
      <c r="A168" s="18" t="s">
        <v>16</v>
      </c>
      <c r="B168" s="32" t="s">
        <v>248</v>
      </c>
      <c r="C168" s="32" t="s">
        <v>17</v>
      </c>
      <c r="D168" s="36">
        <v>1000</v>
      </c>
      <c r="E168" s="36"/>
      <c r="F168" s="77">
        <f t="shared" si="5"/>
        <v>1000</v>
      </c>
    </row>
    <row r="169" spans="1:6" ht="18.75" x14ac:dyDescent="0.3">
      <c r="A169" s="18" t="s">
        <v>205</v>
      </c>
      <c r="B169" s="26" t="s">
        <v>249</v>
      </c>
      <c r="C169" s="26"/>
      <c r="D169" s="35">
        <f>D170</f>
        <v>192</v>
      </c>
      <c r="E169" s="35">
        <f>E170</f>
        <v>0</v>
      </c>
      <c r="F169" s="35">
        <f t="shared" si="5"/>
        <v>192</v>
      </c>
    </row>
    <row r="170" spans="1:6" ht="37.5" x14ac:dyDescent="0.3">
      <c r="A170" s="18" t="s">
        <v>16</v>
      </c>
      <c r="B170" s="32" t="s">
        <v>249</v>
      </c>
      <c r="C170" s="32" t="s">
        <v>17</v>
      </c>
      <c r="D170" s="36">
        <v>192</v>
      </c>
      <c r="E170" s="36"/>
      <c r="F170" s="77">
        <f t="shared" si="5"/>
        <v>192</v>
      </c>
    </row>
    <row r="171" spans="1:6" ht="56.25" x14ac:dyDescent="0.3">
      <c r="A171" s="18" t="s">
        <v>206</v>
      </c>
      <c r="B171" s="26" t="s">
        <v>250</v>
      </c>
      <c r="C171" s="26"/>
      <c r="D171" s="35">
        <f>D172</f>
        <v>761.1</v>
      </c>
      <c r="E171" s="35">
        <f>E172</f>
        <v>0</v>
      </c>
      <c r="F171" s="35">
        <f t="shared" si="5"/>
        <v>761.1</v>
      </c>
    </row>
    <row r="172" spans="1:6" ht="37.5" x14ac:dyDescent="0.3">
      <c r="A172" s="18" t="s">
        <v>18</v>
      </c>
      <c r="B172" s="32" t="s">
        <v>250</v>
      </c>
      <c r="C172" s="32" t="s">
        <v>19</v>
      </c>
      <c r="D172" s="36">
        <v>761.1</v>
      </c>
      <c r="E172" s="36"/>
      <c r="F172" s="77">
        <f t="shared" si="5"/>
        <v>761.1</v>
      </c>
    </row>
    <row r="173" spans="1:6" ht="56.25" x14ac:dyDescent="0.3">
      <c r="A173" s="18" t="s">
        <v>175</v>
      </c>
      <c r="B173" s="26" t="s">
        <v>251</v>
      </c>
      <c r="C173" s="26"/>
      <c r="D173" s="35">
        <f>D174</f>
        <v>20978.1</v>
      </c>
      <c r="E173" s="35">
        <f>E174</f>
        <v>0</v>
      </c>
      <c r="F173" s="35">
        <f t="shared" si="5"/>
        <v>20978.1</v>
      </c>
    </row>
    <row r="174" spans="1:6" ht="56.25" x14ac:dyDescent="0.3">
      <c r="A174" s="18" t="s">
        <v>12</v>
      </c>
      <c r="B174" s="32" t="s">
        <v>251</v>
      </c>
      <c r="C174" s="32" t="s">
        <v>13</v>
      </c>
      <c r="D174" s="36">
        <v>20978.1</v>
      </c>
      <c r="E174" s="36"/>
      <c r="F174" s="77">
        <f t="shared" si="5"/>
        <v>20978.1</v>
      </c>
    </row>
    <row r="175" spans="1:6" ht="56.25" x14ac:dyDescent="0.3">
      <c r="A175" s="18" t="s">
        <v>413</v>
      </c>
      <c r="B175" s="26" t="s">
        <v>252</v>
      </c>
      <c r="C175" s="26"/>
      <c r="D175" s="35">
        <f>D176</f>
        <v>1380.3</v>
      </c>
      <c r="E175" s="35">
        <f>E176</f>
        <v>-1380.3</v>
      </c>
      <c r="F175" s="35">
        <f t="shared" si="5"/>
        <v>0</v>
      </c>
    </row>
    <row r="176" spans="1:6" ht="56.25" x14ac:dyDescent="0.3">
      <c r="A176" s="18" t="s">
        <v>12</v>
      </c>
      <c r="B176" s="32" t="s">
        <v>252</v>
      </c>
      <c r="C176" s="32" t="s">
        <v>13</v>
      </c>
      <c r="D176" s="36">
        <v>1380.3</v>
      </c>
      <c r="E176" s="96">
        <v>-1380.3</v>
      </c>
      <c r="F176" s="77">
        <f t="shared" si="5"/>
        <v>0</v>
      </c>
    </row>
    <row r="177" spans="1:6" ht="56.25" x14ac:dyDescent="0.3">
      <c r="A177" s="18" t="s">
        <v>414</v>
      </c>
      <c r="B177" s="26" t="s">
        <v>253</v>
      </c>
      <c r="C177" s="26"/>
      <c r="D177" s="35">
        <f>D178</f>
        <v>140</v>
      </c>
      <c r="E177" s="35">
        <f>E178</f>
        <v>-25</v>
      </c>
      <c r="F177" s="35">
        <f t="shared" si="5"/>
        <v>115</v>
      </c>
    </row>
    <row r="178" spans="1:6" ht="56.25" x14ac:dyDescent="0.3">
      <c r="A178" s="18" t="s">
        <v>12</v>
      </c>
      <c r="B178" s="32" t="s">
        <v>253</v>
      </c>
      <c r="C178" s="32" t="s">
        <v>13</v>
      </c>
      <c r="D178" s="36">
        <v>140</v>
      </c>
      <c r="E178" s="96">
        <v>-25</v>
      </c>
      <c r="F178" s="77">
        <f t="shared" si="5"/>
        <v>115</v>
      </c>
    </row>
    <row r="179" spans="1:6" ht="37.5" x14ac:dyDescent="0.3">
      <c r="A179" s="18" t="s">
        <v>254</v>
      </c>
      <c r="B179" s="26" t="s">
        <v>255</v>
      </c>
      <c r="C179" s="26"/>
      <c r="D179" s="35">
        <f>D180</f>
        <v>200</v>
      </c>
      <c r="E179" s="35">
        <f>E180</f>
        <v>0</v>
      </c>
      <c r="F179" s="35">
        <f t="shared" ref="F179:F248" si="6">D179+E179</f>
        <v>200</v>
      </c>
    </row>
    <row r="180" spans="1:6" ht="56.25" x14ac:dyDescent="0.3">
      <c r="A180" s="18" t="s">
        <v>12</v>
      </c>
      <c r="B180" s="32" t="s">
        <v>255</v>
      </c>
      <c r="C180" s="32" t="s">
        <v>13</v>
      </c>
      <c r="D180" s="36">
        <v>200</v>
      </c>
      <c r="E180" s="36"/>
      <c r="F180" s="77">
        <f t="shared" si="6"/>
        <v>200</v>
      </c>
    </row>
    <row r="181" spans="1:6" ht="56.25" x14ac:dyDescent="0.3">
      <c r="A181" s="53" t="s">
        <v>207</v>
      </c>
      <c r="B181" s="26" t="s">
        <v>199</v>
      </c>
      <c r="C181" s="26"/>
      <c r="D181" s="35">
        <f>D182+D185</f>
        <v>1200</v>
      </c>
      <c r="E181" s="35">
        <f>E182+E185+E188</f>
        <v>707.8</v>
      </c>
      <c r="F181" s="35">
        <f t="shared" si="6"/>
        <v>1907.8</v>
      </c>
    </row>
    <row r="182" spans="1:6" ht="37.5" x14ac:dyDescent="0.3">
      <c r="A182" s="18" t="s">
        <v>209</v>
      </c>
      <c r="B182" s="26" t="s">
        <v>200</v>
      </c>
      <c r="C182" s="26"/>
      <c r="D182" s="35">
        <f>D183</f>
        <v>554.70000000000005</v>
      </c>
      <c r="E182" s="35">
        <f>E183+E184</f>
        <v>0</v>
      </c>
      <c r="F182" s="35">
        <f t="shared" si="6"/>
        <v>554.70000000000005</v>
      </c>
    </row>
    <row r="183" spans="1:6" ht="37.5" x14ac:dyDescent="0.3">
      <c r="A183" s="18" t="s">
        <v>16</v>
      </c>
      <c r="B183" s="32" t="s">
        <v>200</v>
      </c>
      <c r="C183" s="32" t="s">
        <v>17</v>
      </c>
      <c r="D183" s="36">
        <v>554.70000000000005</v>
      </c>
      <c r="E183" s="36">
        <v>-349.85</v>
      </c>
      <c r="F183" s="77">
        <f t="shared" si="6"/>
        <v>204.85000000000002</v>
      </c>
    </row>
    <row r="184" spans="1:6" ht="56.25" x14ac:dyDescent="0.3">
      <c r="A184" s="18" t="s">
        <v>12</v>
      </c>
      <c r="B184" s="32" t="s">
        <v>200</v>
      </c>
      <c r="C184" s="32" t="s">
        <v>13</v>
      </c>
      <c r="D184" s="36"/>
      <c r="E184" s="36">
        <v>349.85</v>
      </c>
      <c r="F184" s="77">
        <f>D184+E184</f>
        <v>349.85</v>
      </c>
    </row>
    <row r="185" spans="1:6" ht="56.25" x14ac:dyDescent="0.3">
      <c r="A185" s="18" t="s">
        <v>210</v>
      </c>
      <c r="B185" s="26" t="s">
        <v>202</v>
      </c>
      <c r="C185" s="26"/>
      <c r="D185" s="35">
        <f>D186</f>
        <v>645.29999999999995</v>
      </c>
      <c r="E185" s="35">
        <f>E186+E187</f>
        <v>0</v>
      </c>
      <c r="F185" s="35">
        <f t="shared" si="6"/>
        <v>645.29999999999995</v>
      </c>
    </row>
    <row r="186" spans="1:6" ht="37.5" x14ac:dyDescent="0.3">
      <c r="A186" s="18" t="s">
        <v>16</v>
      </c>
      <c r="B186" s="32" t="s">
        <v>202</v>
      </c>
      <c r="C186" s="32" t="s">
        <v>17</v>
      </c>
      <c r="D186" s="36">
        <v>645.29999999999995</v>
      </c>
      <c r="E186" s="36">
        <v>-358.05</v>
      </c>
      <c r="F186" s="77">
        <f t="shared" si="6"/>
        <v>287.24999999999994</v>
      </c>
    </row>
    <row r="187" spans="1:6" ht="56.25" x14ac:dyDescent="0.3">
      <c r="A187" s="18" t="s">
        <v>12</v>
      </c>
      <c r="B187" s="32" t="s">
        <v>202</v>
      </c>
      <c r="C187" s="32" t="s">
        <v>13</v>
      </c>
      <c r="D187" s="36"/>
      <c r="E187" s="36">
        <v>358.05</v>
      </c>
      <c r="F187" s="77">
        <f>D187+E187</f>
        <v>358.05</v>
      </c>
    </row>
    <row r="188" spans="1:6" ht="37.5" x14ac:dyDescent="0.3">
      <c r="A188" s="18" t="s">
        <v>416</v>
      </c>
      <c r="B188" s="26" t="s">
        <v>417</v>
      </c>
      <c r="C188" s="26"/>
      <c r="D188" s="35">
        <f>D189</f>
        <v>0</v>
      </c>
      <c r="E188" s="35">
        <f>E189</f>
        <v>707.8</v>
      </c>
      <c r="F188" s="35">
        <f>D188+E188</f>
        <v>707.8</v>
      </c>
    </row>
    <row r="189" spans="1:6" ht="56.25" x14ac:dyDescent="0.3">
      <c r="A189" s="18" t="s">
        <v>12</v>
      </c>
      <c r="B189" s="32" t="s">
        <v>417</v>
      </c>
      <c r="C189" s="32" t="s">
        <v>13</v>
      </c>
      <c r="D189" s="36"/>
      <c r="E189" s="96">
        <v>707.8</v>
      </c>
      <c r="F189" s="36">
        <f>D189+E189</f>
        <v>707.8</v>
      </c>
    </row>
    <row r="190" spans="1:6" ht="37.5" x14ac:dyDescent="0.3">
      <c r="A190" s="53" t="s">
        <v>212</v>
      </c>
      <c r="B190" s="26" t="s">
        <v>208</v>
      </c>
      <c r="C190" s="26"/>
      <c r="D190" s="35">
        <f>D191+D194</f>
        <v>48.6</v>
      </c>
      <c r="E190" s="35">
        <f>E191+E194</f>
        <v>0</v>
      </c>
      <c r="F190" s="35">
        <f t="shared" si="6"/>
        <v>48.6</v>
      </c>
    </row>
    <row r="191" spans="1:6" ht="37.5" x14ac:dyDescent="0.3">
      <c r="A191" s="18" t="s">
        <v>213</v>
      </c>
      <c r="B191" s="26" t="s">
        <v>211</v>
      </c>
      <c r="C191" s="26"/>
      <c r="D191" s="35">
        <f>D192</f>
        <v>27.5</v>
      </c>
      <c r="E191" s="35">
        <f>E192+E193</f>
        <v>0</v>
      </c>
      <c r="F191" s="35">
        <f t="shared" si="6"/>
        <v>27.5</v>
      </c>
    </row>
    <row r="192" spans="1:6" ht="37.5" x14ac:dyDescent="0.3">
      <c r="A192" s="18" t="s">
        <v>16</v>
      </c>
      <c r="B192" s="32" t="s">
        <v>211</v>
      </c>
      <c r="C192" s="32" t="s">
        <v>17</v>
      </c>
      <c r="D192" s="36">
        <v>27.5</v>
      </c>
      <c r="E192" s="36">
        <v>-15.6</v>
      </c>
      <c r="F192" s="77">
        <f>D192+E192</f>
        <v>11.9</v>
      </c>
    </row>
    <row r="193" spans="1:6" ht="56.25" x14ac:dyDescent="0.3">
      <c r="A193" s="18" t="s">
        <v>12</v>
      </c>
      <c r="B193" s="32" t="s">
        <v>211</v>
      </c>
      <c r="C193" s="32" t="s">
        <v>13</v>
      </c>
      <c r="D193" s="36"/>
      <c r="E193" s="36">
        <v>15.6</v>
      </c>
      <c r="F193" s="77">
        <f>D193+E193</f>
        <v>15.6</v>
      </c>
    </row>
    <row r="194" spans="1:6" ht="56.25" x14ac:dyDescent="0.3">
      <c r="A194" s="18" t="s">
        <v>214</v>
      </c>
      <c r="B194" s="26" t="s">
        <v>256</v>
      </c>
      <c r="C194" s="26"/>
      <c r="D194" s="35">
        <f>D195</f>
        <v>21.1</v>
      </c>
      <c r="E194" s="35">
        <f>E195</f>
        <v>0</v>
      </c>
      <c r="F194" s="35">
        <f t="shared" si="6"/>
        <v>21.1</v>
      </c>
    </row>
    <row r="195" spans="1:6" ht="37.5" x14ac:dyDescent="0.3">
      <c r="A195" s="18" t="s">
        <v>16</v>
      </c>
      <c r="B195" s="32" t="s">
        <v>256</v>
      </c>
      <c r="C195" s="32" t="s">
        <v>17</v>
      </c>
      <c r="D195" s="36">
        <v>21.1</v>
      </c>
      <c r="E195" s="36"/>
      <c r="F195" s="77">
        <f t="shared" si="6"/>
        <v>21.1</v>
      </c>
    </row>
    <row r="196" spans="1:6" ht="37.5" x14ac:dyDescent="0.3">
      <c r="A196" s="59" t="s">
        <v>275</v>
      </c>
      <c r="B196" s="26" t="s">
        <v>277</v>
      </c>
      <c r="C196" s="26"/>
      <c r="D196" s="35">
        <f>D197+D199</f>
        <v>14378.239999999998</v>
      </c>
      <c r="E196" s="35">
        <f>E197+E199</f>
        <v>84.699999999999989</v>
      </c>
      <c r="F196" s="35">
        <f t="shared" si="6"/>
        <v>14462.939999999999</v>
      </c>
    </row>
    <row r="197" spans="1:6" ht="37.5" x14ac:dyDescent="0.3">
      <c r="A197" s="18" t="s">
        <v>278</v>
      </c>
      <c r="B197" s="26" t="s">
        <v>276</v>
      </c>
      <c r="C197" s="26"/>
      <c r="D197" s="35">
        <f>D198</f>
        <v>2497.63</v>
      </c>
      <c r="E197" s="35">
        <f>E198</f>
        <v>20.100000000000001</v>
      </c>
      <c r="F197" s="35">
        <f t="shared" si="6"/>
        <v>2517.73</v>
      </c>
    </row>
    <row r="198" spans="1:6" ht="112.5" x14ac:dyDescent="0.3">
      <c r="A198" s="18" t="s">
        <v>14</v>
      </c>
      <c r="B198" s="32" t="s">
        <v>276</v>
      </c>
      <c r="C198" s="32" t="s">
        <v>15</v>
      </c>
      <c r="D198" s="36">
        <v>2497.63</v>
      </c>
      <c r="E198" s="96">
        <v>20.100000000000001</v>
      </c>
      <c r="F198" s="77">
        <f t="shared" si="6"/>
        <v>2517.73</v>
      </c>
    </row>
    <row r="199" spans="1:6" ht="37.5" x14ac:dyDescent="0.3">
      <c r="A199" s="18" t="s">
        <v>415</v>
      </c>
      <c r="B199" s="26" t="s">
        <v>281</v>
      </c>
      <c r="C199" s="26"/>
      <c r="D199" s="35">
        <f>D200+D201+D202</f>
        <v>11880.609999999999</v>
      </c>
      <c r="E199" s="35">
        <f>E200+E201+E202</f>
        <v>64.599999999999994</v>
      </c>
      <c r="F199" s="35">
        <f t="shared" si="6"/>
        <v>11945.21</v>
      </c>
    </row>
    <row r="200" spans="1:6" ht="112.5" x14ac:dyDescent="0.3">
      <c r="A200" s="18" t="s">
        <v>14</v>
      </c>
      <c r="B200" s="32" t="s">
        <v>281</v>
      </c>
      <c r="C200" s="61" t="s">
        <v>15</v>
      </c>
      <c r="D200" s="33">
        <v>8513.2099999999991</v>
      </c>
      <c r="E200" s="36"/>
      <c r="F200" s="77">
        <f t="shared" si="6"/>
        <v>8513.2099999999991</v>
      </c>
    </row>
    <row r="201" spans="1:6" ht="37.5" x14ac:dyDescent="0.3">
      <c r="A201" s="18" t="s">
        <v>16</v>
      </c>
      <c r="B201" s="32" t="s">
        <v>281</v>
      </c>
      <c r="C201" s="32" t="s">
        <v>17</v>
      </c>
      <c r="D201" s="36">
        <v>3365.4</v>
      </c>
      <c r="E201" s="96">
        <f>-20-20.1+104.7</f>
        <v>64.599999999999994</v>
      </c>
      <c r="F201" s="77">
        <f t="shared" si="6"/>
        <v>3430</v>
      </c>
    </row>
    <row r="202" spans="1:6" ht="18.75" x14ac:dyDescent="0.3">
      <c r="A202" s="18" t="s">
        <v>22</v>
      </c>
      <c r="B202" s="32" t="s">
        <v>281</v>
      </c>
      <c r="C202" s="32" t="s">
        <v>23</v>
      </c>
      <c r="D202" s="36">
        <v>2</v>
      </c>
      <c r="E202" s="36"/>
      <c r="F202" s="77">
        <f t="shared" si="6"/>
        <v>2</v>
      </c>
    </row>
    <row r="203" spans="1:6" ht="58.5" x14ac:dyDescent="0.35">
      <c r="A203" s="29" t="s">
        <v>279</v>
      </c>
      <c r="B203" s="26" t="s">
        <v>120</v>
      </c>
      <c r="C203" s="26"/>
      <c r="D203" s="35">
        <f>D204+D217+D233+D238+D265+D272</f>
        <v>67797.08</v>
      </c>
      <c r="E203" s="35">
        <f>E204+E217+E233+E238+E265+E272</f>
        <v>7713.57</v>
      </c>
      <c r="F203" s="35">
        <f>D203+E203</f>
        <v>75510.649999999994</v>
      </c>
    </row>
    <row r="204" spans="1:6" ht="37.5" x14ac:dyDescent="0.3">
      <c r="A204" s="54" t="s">
        <v>121</v>
      </c>
      <c r="B204" s="26" t="s">
        <v>122</v>
      </c>
      <c r="C204" s="26"/>
      <c r="D204" s="35">
        <f>D205+D207+D209+D211+D213+D215</f>
        <v>14699.83</v>
      </c>
      <c r="E204" s="35">
        <f>E205+E207+E209+E211+E213+E215</f>
        <v>-1028.58</v>
      </c>
      <c r="F204" s="35">
        <f t="shared" si="6"/>
        <v>13671.25</v>
      </c>
    </row>
    <row r="205" spans="1:6" ht="37.5" x14ac:dyDescent="0.3">
      <c r="A205" s="31" t="s">
        <v>123</v>
      </c>
      <c r="B205" s="26" t="s">
        <v>124</v>
      </c>
      <c r="C205" s="26"/>
      <c r="D205" s="35">
        <f>D206</f>
        <v>2800</v>
      </c>
      <c r="E205" s="35">
        <f>E206</f>
        <v>0</v>
      </c>
      <c r="F205" s="35">
        <f t="shared" si="6"/>
        <v>2800</v>
      </c>
    </row>
    <row r="206" spans="1:6" ht="56.25" x14ac:dyDescent="0.3">
      <c r="A206" s="18" t="s">
        <v>12</v>
      </c>
      <c r="B206" s="32" t="s">
        <v>124</v>
      </c>
      <c r="C206" s="32" t="s">
        <v>13</v>
      </c>
      <c r="D206" s="36">
        <v>2800</v>
      </c>
      <c r="E206" s="36"/>
      <c r="F206" s="77">
        <f t="shared" si="6"/>
        <v>2800</v>
      </c>
    </row>
    <row r="207" spans="1:6" ht="24.75" customHeight="1" x14ac:dyDescent="0.3">
      <c r="A207" s="60" t="s">
        <v>125</v>
      </c>
      <c r="B207" s="58" t="s">
        <v>126</v>
      </c>
      <c r="C207" s="26"/>
      <c r="D207" s="35">
        <f>D208</f>
        <v>133.43</v>
      </c>
      <c r="E207" s="35">
        <f>E208</f>
        <v>0</v>
      </c>
      <c r="F207" s="35">
        <f t="shared" si="6"/>
        <v>133.43</v>
      </c>
    </row>
    <row r="208" spans="1:6" ht="56.25" x14ac:dyDescent="0.3">
      <c r="A208" s="18" t="s">
        <v>12</v>
      </c>
      <c r="B208" s="61" t="s">
        <v>126</v>
      </c>
      <c r="C208" s="32" t="s">
        <v>13</v>
      </c>
      <c r="D208" s="36">
        <v>133.43</v>
      </c>
      <c r="E208" s="36"/>
      <c r="F208" s="77">
        <f t="shared" si="6"/>
        <v>133.43</v>
      </c>
    </row>
    <row r="209" spans="1:6" ht="18.75" x14ac:dyDescent="0.3">
      <c r="A209" s="60" t="s">
        <v>127</v>
      </c>
      <c r="B209" s="58" t="s">
        <v>128</v>
      </c>
      <c r="C209" s="26"/>
      <c r="D209" s="35">
        <f>D210</f>
        <v>11533.6</v>
      </c>
      <c r="E209" s="41">
        <f>E210</f>
        <v>-1028.58</v>
      </c>
      <c r="F209" s="35">
        <f t="shared" si="6"/>
        <v>10505.02</v>
      </c>
    </row>
    <row r="210" spans="1:6" ht="56.25" x14ac:dyDescent="0.3">
      <c r="A210" s="18" t="s">
        <v>12</v>
      </c>
      <c r="B210" s="61" t="s">
        <v>128</v>
      </c>
      <c r="C210" s="32" t="s">
        <v>13</v>
      </c>
      <c r="D210" s="36">
        <v>11533.6</v>
      </c>
      <c r="E210" s="36">
        <v>-1028.58</v>
      </c>
      <c r="F210" s="77">
        <f>D210+E210</f>
        <v>10505.02</v>
      </c>
    </row>
    <row r="211" spans="1:6" ht="93.75" x14ac:dyDescent="0.3">
      <c r="A211" s="18" t="s">
        <v>302</v>
      </c>
      <c r="B211" s="58" t="s">
        <v>303</v>
      </c>
      <c r="C211" s="26"/>
      <c r="D211" s="35">
        <f>D212</f>
        <v>0</v>
      </c>
      <c r="E211" s="35">
        <f>E212</f>
        <v>0</v>
      </c>
      <c r="F211" s="35">
        <f>D211+E211</f>
        <v>0</v>
      </c>
    </row>
    <row r="212" spans="1:6" ht="56.25" x14ac:dyDescent="0.3">
      <c r="A212" s="18" t="s">
        <v>12</v>
      </c>
      <c r="B212" s="61" t="s">
        <v>303</v>
      </c>
      <c r="C212" s="32" t="s">
        <v>13</v>
      </c>
      <c r="D212" s="36">
        <v>0</v>
      </c>
      <c r="E212" s="36">
        <v>0</v>
      </c>
      <c r="F212" s="35">
        <f t="shared" si="6"/>
        <v>0</v>
      </c>
    </row>
    <row r="213" spans="1:6" ht="93.75" x14ac:dyDescent="0.3">
      <c r="A213" s="18" t="s">
        <v>399</v>
      </c>
      <c r="B213" s="58" t="s">
        <v>398</v>
      </c>
      <c r="C213" s="26"/>
      <c r="D213" s="35">
        <f>D214</f>
        <v>132.5</v>
      </c>
      <c r="E213" s="35">
        <f>E214</f>
        <v>0</v>
      </c>
      <c r="F213" s="35">
        <f t="shared" si="6"/>
        <v>132.5</v>
      </c>
    </row>
    <row r="214" spans="1:6" ht="56.25" x14ac:dyDescent="0.3">
      <c r="A214" s="18" t="s">
        <v>12</v>
      </c>
      <c r="B214" s="61" t="s">
        <v>398</v>
      </c>
      <c r="C214" s="32" t="s">
        <v>13</v>
      </c>
      <c r="D214" s="36">
        <v>132.5</v>
      </c>
      <c r="E214" s="36">
        <v>0</v>
      </c>
      <c r="F214" s="77">
        <f t="shared" si="6"/>
        <v>132.5</v>
      </c>
    </row>
    <row r="215" spans="1:6" ht="121.5" customHeight="1" x14ac:dyDescent="0.3">
      <c r="A215" s="18" t="s">
        <v>306</v>
      </c>
      <c r="B215" s="58" t="s">
        <v>304</v>
      </c>
      <c r="C215" s="26"/>
      <c r="D215" s="35">
        <f>D216</f>
        <v>100.3</v>
      </c>
      <c r="E215" s="35">
        <f>E216</f>
        <v>0</v>
      </c>
      <c r="F215" s="35">
        <f t="shared" si="6"/>
        <v>100.3</v>
      </c>
    </row>
    <row r="216" spans="1:6" ht="56.25" x14ac:dyDescent="0.3">
      <c r="A216" s="18" t="s">
        <v>12</v>
      </c>
      <c r="B216" s="61" t="s">
        <v>304</v>
      </c>
      <c r="C216" s="32" t="s">
        <v>13</v>
      </c>
      <c r="D216" s="36">
        <v>100.3</v>
      </c>
      <c r="E216" s="36"/>
      <c r="F216" s="77">
        <f t="shared" si="6"/>
        <v>100.3</v>
      </c>
    </row>
    <row r="217" spans="1:6" ht="36" customHeight="1" x14ac:dyDescent="0.3">
      <c r="A217" s="54" t="s">
        <v>129</v>
      </c>
      <c r="B217" s="26" t="s">
        <v>130</v>
      </c>
      <c r="C217" s="26"/>
      <c r="D217" s="35">
        <f>D218+D220+D222+D224+D226+D228+D230</f>
        <v>15958.359999999999</v>
      </c>
      <c r="E217" s="35">
        <f>E218+E220+E222+E224+E226+E228+E230</f>
        <v>-465.1</v>
      </c>
      <c r="F217" s="35">
        <f t="shared" si="6"/>
        <v>15493.259999999998</v>
      </c>
    </row>
    <row r="218" spans="1:6" ht="18.75" x14ac:dyDescent="0.3">
      <c r="A218" s="31" t="s">
        <v>131</v>
      </c>
      <c r="B218" s="26" t="s">
        <v>132</v>
      </c>
      <c r="C218" s="26"/>
      <c r="D218" s="35">
        <f>D219</f>
        <v>81.3</v>
      </c>
      <c r="E218" s="35">
        <f>E219</f>
        <v>0</v>
      </c>
      <c r="F218" s="35">
        <f t="shared" si="6"/>
        <v>81.3</v>
      </c>
    </row>
    <row r="219" spans="1:6" ht="56.25" x14ac:dyDescent="0.3">
      <c r="A219" s="18" t="s">
        <v>12</v>
      </c>
      <c r="B219" s="32" t="s">
        <v>132</v>
      </c>
      <c r="C219" s="32" t="s">
        <v>13</v>
      </c>
      <c r="D219" s="36">
        <v>81.3</v>
      </c>
      <c r="E219" s="36"/>
      <c r="F219" s="77">
        <f t="shared" si="6"/>
        <v>81.3</v>
      </c>
    </row>
    <row r="220" spans="1:6" ht="18.75" x14ac:dyDescent="0.3">
      <c r="A220" s="31" t="s">
        <v>133</v>
      </c>
      <c r="B220" s="26" t="s">
        <v>134</v>
      </c>
      <c r="C220" s="26"/>
      <c r="D220" s="35">
        <f>D221</f>
        <v>230</v>
      </c>
      <c r="E220" s="35">
        <f>E221</f>
        <v>0</v>
      </c>
      <c r="F220" s="35">
        <f t="shared" si="6"/>
        <v>230</v>
      </c>
    </row>
    <row r="221" spans="1:6" ht="56.25" x14ac:dyDescent="0.3">
      <c r="A221" s="18" t="s">
        <v>12</v>
      </c>
      <c r="B221" s="32" t="s">
        <v>134</v>
      </c>
      <c r="C221" s="32" t="s">
        <v>13</v>
      </c>
      <c r="D221" s="36">
        <v>230</v>
      </c>
      <c r="E221" s="36"/>
      <c r="F221" s="77">
        <f t="shared" si="6"/>
        <v>230</v>
      </c>
    </row>
    <row r="222" spans="1:6" ht="18.75" x14ac:dyDescent="0.3">
      <c r="A222" s="18" t="s">
        <v>135</v>
      </c>
      <c r="B222" s="26" t="s">
        <v>136</v>
      </c>
      <c r="C222" s="26"/>
      <c r="D222" s="35">
        <f>D223</f>
        <v>136.10000000000002</v>
      </c>
      <c r="E222" s="35">
        <f>E223</f>
        <v>0</v>
      </c>
      <c r="F222" s="35">
        <f t="shared" si="6"/>
        <v>136.10000000000002</v>
      </c>
    </row>
    <row r="223" spans="1:6" ht="56.25" x14ac:dyDescent="0.3">
      <c r="A223" s="18" t="s">
        <v>12</v>
      </c>
      <c r="B223" s="32" t="s">
        <v>136</v>
      </c>
      <c r="C223" s="32" t="s">
        <v>13</v>
      </c>
      <c r="D223" s="36">
        <f>135.3+0.8</f>
        <v>136.10000000000002</v>
      </c>
      <c r="E223" s="36"/>
      <c r="F223" s="77">
        <f t="shared" si="6"/>
        <v>136.10000000000002</v>
      </c>
    </row>
    <row r="224" spans="1:6" ht="18.75" x14ac:dyDescent="0.3">
      <c r="A224" s="18" t="s">
        <v>394</v>
      </c>
      <c r="B224" s="26" t="s">
        <v>137</v>
      </c>
      <c r="C224" s="26"/>
      <c r="D224" s="35">
        <f>D225</f>
        <v>0</v>
      </c>
      <c r="E224" s="35">
        <f>E225</f>
        <v>0</v>
      </c>
      <c r="F224" s="35">
        <f t="shared" si="6"/>
        <v>0</v>
      </c>
    </row>
    <row r="225" spans="1:7" ht="56.25" x14ac:dyDescent="0.3">
      <c r="A225" s="18" t="s">
        <v>12</v>
      </c>
      <c r="B225" s="32" t="s">
        <v>137</v>
      </c>
      <c r="C225" s="32" t="s">
        <v>13</v>
      </c>
      <c r="D225" s="36">
        <v>0</v>
      </c>
      <c r="E225" s="36">
        <v>0</v>
      </c>
      <c r="F225" s="77">
        <f t="shared" si="6"/>
        <v>0</v>
      </c>
    </row>
    <row r="226" spans="1:7" ht="18.75" x14ac:dyDescent="0.3">
      <c r="A226" s="18" t="s">
        <v>127</v>
      </c>
      <c r="B226" s="26" t="s">
        <v>138</v>
      </c>
      <c r="C226" s="26"/>
      <c r="D226" s="35">
        <f>D227</f>
        <v>15294.56</v>
      </c>
      <c r="E226" s="35">
        <f>E227</f>
        <v>-465.1</v>
      </c>
      <c r="F226" s="35">
        <f t="shared" si="6"/>
        <v>14829.46</v>
      </c>
    </row>
    <row r="227" spans="1:7" ht="56.25" x14ac:dyDescent="0.3">
      <c r="A227" s="18" t="s">
        <v>12</v>
      </c>
      <c r="B227" s="32" t="s">
        <v>138</v>
      </c>
      <c r="C227" s="32" t="s">
        <v>13</v>
      </c>
      <c r="D227" s="36">
        <v>15294.56</v>
      </c>
      <c r="E227" s="36">
        <v>-465.1</v>
      </c>
      <c r="F227" s="77">
        <f>D227+E227</f>
        <v>14829.46</v>
      </c>
    </row>
    <row r="228" spans="1:7" ht="75" x14ac:dyDescent="0.3">
      <c r="A228" s="18" t="s">
        <v>307</v>
      </c>
      <c r="B228" s="58" t="s">
        <v>312</v>
      </c>
      <c r="C228" s="26"/>
      <c r="D228" s="35">
        <f>D229</f>
        <v>136.1</v>
      </c>
      <c r="E228" s="35">
        <f>E229</f>
        <v>0</v>
      </c>
      <c r="F228" s="35">
        <f t="shared" si="6"/>
        <v>136.1</v>
      </c>
      <c r="G228" s="4"/>
    </row>
    <row r="229" spans="1:7" ht="56.25" x14ac:dyDescent="0.3">
      <c r="A229" s="18" t="s">
        <v>12</v>
      </c>
      <c r="B229" s="65" t="s">
        <v>312</v>
      </c>
      <c r="C229" s="32" t="s">
        <v>13</v>
      </c>
      <c r="D229" s="36">
        <v>136.1</v>
      </c>
      <c r="E229" s="36"/>
      <c r="F229" s="77">
        <f t="shared" si="6"/>
        <v>136.1</v>
      </c>
      <c r="G229" s="4"/>
    </row>
    <row r="230" spans="1:7" ht="56.25" x14ac:dyDescent="0.3">
      <c r="A230" s="18" t="s">
        <v>163</v>
      </c>
      <c r="B230" s="58" t="s">
        <v>164</v>
      </c>
      <c r="C230" s="26"/>
      <c r="D230" s="35">
        <f>D231+D232</f>
        <v>80.3</v>
      </c>
      <c r="E230" s="35">
        <f>E231+E232</f>
        <v>0</v>
      </c>
      <c r="F230" s="35">
        <f t="shared" si="6"/>
        <v>80.3</v>
      </c>
    </row>
    <row r="231" spans="1:7" ht="37.5" x14ac:dyDescent="0.3">
      <c r="A231" s="18" t="s">
        <v>16</v>
      </c>
      <c r="B231" s="65" t="s">
        <v>164</v>
      </c>
      <c r="C231" s="32" t="s">
        <v>17</v>
      </c>
      <c r="D231" s="36">
        <v>0</v>
      </c>
      <c r="E231" s="36">
        <v>0</v>
      </c>
      <c r="F231" s="77">
        <f t="shared" si="6"/>
        <v>0</v>
      </c>
    </row>
    <row r="232" spans="1:7" ht="56.25" x14ac:dyDescent="0.3">
      <c r="A232" s="18" t="s">
        <v>12</v>
      </c>
      <c r="B232" s="65" t="s">
        <v>164</v>
      </c>
      <c r="C232" s="32" t="s">
        <v>13</v>
      </c>
      <c r="D232" s="36">
        <v>80.3</v>
      </c>
      <c r="E232" s="36">
        <v>0</v>
      </c>
      <c r="F232" s="77">
        <f>D232+E232</f>
        <v>80.3</v>
      </c>
    </row>
    <row r="233" spans="1:7" ht="37.5" x14ac:dyDescent="0.3">
      <c r="A233" s="53" t="s">
        <v>139</v>
      </c>
      <c r="B233" s="26" t="s">
        <v>140</v>
      </c>
      <c r="C233" s="26"/>
      <c r="D233" s="35">
        <f>D234+D236</f>
        <v>1938.83</v>
      </c>
      <c r="E233" s="35">
        <f>E234+E236</f>
        <v>0</v>
      </c>
      <c r="F233" s="35">
        <f t="shared" si="6"/>
        <v>1938.83</v>
      </c>
    </row>
    <row r="234" spans="1:7" ht="18.75" x14ac:dyDescent="0.3">
      <c r="A234" s="18" t="s">
        <v>135</v>
      </c>
      <c r="B234" s="26" t="s">
        <v>141</v>
      </c>
      <c r="C234" s="26"/>
      <c r="D234" s="35">
        <f>D235</f>
        <v>18.600000000000001</v>
      </c>
      <c r="E234" s="35">
        <f>E235</f>
        <v>0</v>
      </c>
      <c r="F234" s="35">
        <f t="shared" si="6"/>
        <v>18.600000000000001</v>
      </c>
    </row>
    <row r="235" spans="1:7" ht="56.25" x14ac:dyDescent="0.3">
      <c r="A235" s="18" t="s">
        <v>12</v>
      </c>
      <c r="B235" s="32" t="s">
        <v>141</v>
      </c>
      <c r="C235" s="32" t="s">
        <v>13</v>
      </c>
      <c r="D235" s="36">
        <v>18.600000000000001</v>
      </c>
      <c r="E235" s="36"/>
      <c r="F235" s="77">
        <f t="shared" si="6"/>
        <v>18.600000000000001</v>
      </c>
    </row>
    <row r="236" spans="1:7" ht="18.75" x14ac:dyDescent="0.3">
      <c r="A236" s="18" t="s">
        <v>127</v>
      </c>
      <c r="B236" s="26" t="s">
        <v>142</v>
      </c>
      <c r="C236" s="26"/>
      <c r="D236" s="35">
        <f>D237</f>
        <v>1920.23</v>
      </c>
      <c r="E236" s="35">
        <f>E237</f>
        <v>0</v>
      </c>
      <c r="F236" s="35">
        <f t="shared" si="6"/>
        <v>1920.23</v>
      </c>
    </row>
    <row r="237" spans="1:7" ht="56.25" x14ac:dyDescent="0.3">
      <c r="A237" s="18" t="s">
        <v>12</v>
      </c>
      <c r="B237" s="32" t="s">
        <v>142</v>
      </c>
      <c r="C237" s="32" t="s">
        <v>13</v>
      </c>
      <c r="D237" s="36">
        <v>1920.23</v>
      </c>
      <c r="E237" s="36">
        <v>0</v>
      </c>
      <c r="F237" s="77">
        <f t="shared" si="6"/>
        <v>1920.23</v>
      </c>
    </row>
    <row r="238" spans="1:7" ht="56.25" x14ac:dyDescent="0.3">
      <c r="A238" s="53" t="s">
        <v>143</v>
      </c>
      <c r="B238" s="26" t="s">
        <v>144</v>
      </c>
      <c r="C238" s="26"/>
      <c r="D238" s="98">
        <f>D239+D241+D243+D245+D247+D249+D251+D253+D255+D257+D259+D261+D263</f>
        <v>25594.1</v>
      </c>
      <c r="E238" s="35">
        <f>E239+E241+E243+E245+E247+E249+E253+E255+E257+E259+E263+E261</f>
        <v>7713.57</v>
      </c>
      <c r="F238" s="35">
        <f>D238+E238</f>
        <v>33307.67</v>
      </c>
    </row>
    <row r="239" spans="1:7" ht="18.75" x14ac:dyDescent="0.3">
      <c r="A239" s="18" t="s">
        <v>127</v>
      </c>
      <c r="B239" s="26" t="s">
        <v>145</v>
      </c>
      <c r="C239" s="26"/>
      <c r="D239" s="35">
        <f>D240</f>
        <v>23923</v>
      </c>
      <c r="E239" s="35">
        <f>E240</f>
        <v>0</v>
      </c>
      <c r="F239" s="35">
        <f t="shared" si="6"/>
        <v>23923</v>
      </c>
    </row>
    <row r="240" spans="1:7" ht="56.25" x14ac:dyDescent="0.3">
      <c r="A240" s="18" t="s">
        <v>12</v>
      </c>
      <c r="B240" s="32" t="s">
        <v>145</v>
      </c>
      <c r="C240" s="32" t="s">
        <v>13</v>
      </c>
      <c r="D240" s="36">
        <v>23923</v>
      </c>
      <c r="E240" s="36">
        <v>0</v>
      </c>
      <c r="F240" s="77">
        <f t="shared" si="6"/>
        <v>23923</v>
      </c>
    </row>
    <row r="241" spans="1:7" ht="37.5" x14ac:dyDescent="0.3">
      <c r="A241" s="18" t="s">
        <v>146</v>
      </c>
      <c r="B241" s="26" t="s">
        <v>147</v>
      </c>
      <c r="C241" s="26"/>
      <c r="D241" s="35">
        <f>D242</f>
        <v>400</v>
      </c>
      <c r="E241" s="35">
        <f>E242</f>
        <v>0</v>
      </c>
      <c r="F241" s="35">
        <f t="shared" si="6"/>
        <v>400</v>
      </c>
    </row>
    <row r="242" spans="1:7" ht="56.25" x14ac:dyDescent="0.3">
      <c r="A242" s="18" t="s">
        <v>12</v>
      </c>
      <c r="B242" s="32" t="s">
        <v>147</v>
      </c>
      <c r="C242" s="32" t="s">
        <v>13</v>
      </c>
      <c r="D242" s="36">
        <v>400</v>
      </c>
      <c r="E242" s="36"/>
      <c r="F242" s="77">
        <f t="shared" si="6"/>
        <v>400</v>
      </c>
    </row>
    <row r="243" spans="1:7" ht="18.75" x14ac:dyDescent="0.3">
      <c r="A243" s="18" t="s">
        <v>148</v>
      </c>
      <c r="B243" s="26" t="s">
        <v>149</v>
      </c>
      <c r="C243" s="26"/>
      <c r="D243" s="35">
        <f>D244</f>
        <v>250</v>
      </c>
      <c r="E243" s="35">
        <f>E244</f>
        <v>0</v>
      </c>
      <c r="F243" s="35">
        <f t="shared" si="6"/>
        <v>250</v>
      </c>
    </row>
    <row r="244" spans="1:7" ht="56.25" x14ac:dyDescent="0.3">
      <c r="A244" s="18" t="s">
        <v>12</v>
      </c>
      <c r="B244" s="32" t="s">
        <v>149</v>
      </c>
      <c r="C244" s="32" t="s">
        <v>13</v>
      </c>
      <c r="D244" s="36">
        <v>250</v>
      </c>
      <c r="E244" s="36"/>
      <c r="F244" s="77">
        <f t="shared" si="6"/>
        <v>250</v>
      </c>
    </row>
    <row r="245" spans="1:7" ht="56.25" x14ac:dyDescent="0.3">
      <c r="A245" s="18" t="s">
        <v>400</v>
      </c>
      <c r="B245" s="26" t="s">
        <v>310</v>
      </c>
      <c r="C245" s="26"/>
      <c r="D245" s="35">
        <f>D246</f>
        <v>39.1</v>
      </c>
      <c r="E245" s="35">
        <f>E246</f>
        <v>0</v>
      </c>
      <c r="F245" s="35">
        <f t="shared" si="6"/>
        <v>39.1</v>
      </c>
    </row>
    <row r="246" spans="1:7" ht="56.25" x14ac:dyDescent="0.3">
      <c r="A246" s="18" t="s">
        <v>12</v>
      </c>
      <c r="B246" s="32" t="s">
        <v>310</v>
      </c>
      <c r="C246" s="32" t="s">
        <v>13</v>
      </c>
      <c r="D246" s="36">
        <v>39.1</v>
      </c>
      <c r="E246" s="36"/>
      <c r="F246" s="77">
        <f t="shared" si="6"/>
        <v>39.1</v>
      </c>
    </row>
    <row r="247" spans="1:7" ht="37.5" x14ac:dyDescent="0.3">
      <c r="A247" s="18" t="s">
        <v>361</v>
      </c>
      <c r="B247" s="58" t="s">
        <v>321</v>
      </c>
      <c r="C247" s="26"/>
      <c r="D247" s="35">
        <f>D248</f>
        <v>41.5</v>
      </c>
      <c r="E247" s="35">
        <f>E248</f>
        <v>0</v>
      </c>
      <c r="F247" s="35">
        <f t="shared" si="6"/>
        <v>41.5</v>
      </c>
    </row>
    <row r="248" spans="1:7" ht="56.25" x14ac:dyDescent="0.3">
      <c r="A248" s="18" t="s">
        <v>12</v>
      </c>
      <c r="B248" s="61" t="s">
        <v>321</v>
      </c>
      <c r="C248" s="32" t="s">
        <v>13</v>
      </c>
      <c r="D248" s="36">
        <v>41.5</v>
      </c>
      <c r="E248" s="36">
        <v>0</v>
      </c>
      <c r="F248" s="77">
        <f t="shared" si="6"/>
        <v>41.5</v>
      </c>
    </row>
    <row r="249" spans="1:7" ht="37.5" x14ac:dyDescent="0.25">
      <c r="A249" s="18" t="s">
        <v>340</v>
      </c>
      <c r="B249" s="47" t="s">
        <v>341</v>
      </c>
      <c r="C249" s="47"/>
      <c r="D249" s="50">
        <f>D250</f>
        <v>30</v>
      </c>
      <c r="E249" s="38">
        <f>E250</f>
        <v>44.7</v>
      </c>
      <c r="F249" s="50">
        <f t="shared" ref="F249:F250" si="7">D249+E249</f>
        <v>74.7</v>
      </c>
    </row>
    <row r="250" spans="1:7" ht="18.75" x14ac:dyDescent="0.25">
      <c r="A250" s="18" t="s">
        <v>20</v>
      </c>
      <c r="B250" s="37" t="s">
        <v>341</v>
      </c>
      <c r="C250" s="37" t="s">
        <v>21</v>
      </c>
      <c r="D250" s="52">
        <v>30</v>
      </c>
      <c r="E250" s="39">
        <v>44.7</v>
      </c>
      <c r="F250" s="52">
        <f t="shared" si="7"/>
        <v>74.7</v>
      </c>
    </row>
    <row r="251" spans="1:7" ht="18.75" x14ac:dyDescent="0.25">
      <c r="A251" s="18" t="s">
        <v>375</v>
      </c>
      <c r="B251" s="89" t="s">
        <v>376</v>
      </c>
      <c r="C251" s="47"/>
      <c r="D251" s="38">
        <f>D252</f>
        <v>9</v>
      </c>
      <c r="E251" s="50">
        <f>E252</f>
        <v>0</v>
      </c>
      <c r="F251" s="38">
        <f>D251+E251</f>
        <v>9</v>
      </c>
      <c r="G251" s="52"/>
    </row>
    <row r="252" spans="1:7" ht="37.5" x14ac:dyDescent="0.25">
      <c r="A252" s="18" t="s">
        <v>18</v>
      </c>
      <c r="B252" s="44" t="s">
        <v>376</v>
      </c>
      <c r="C252" s="37" t="s">
        <v>19</v>
      </c>
      <c r="D252" s="39">
        <v>9</v>
      </c>
      <c r="E252" s="52">
        <v>0</v>
      </c>
      <c r="F252" s="39">
        <f>D252  +E252</f>
        <v>9</v>
      </c>
      <c r="G252" s="52"/>
    </row>
    <row r="253" spans="1:7" ht="93.75" x14ac:dyDescent="0.3">
      <c r="A253" s="18" t="s">
        <v>305</v>
      </c>
      <c r="B253" s="58" t="s">
        <v>322</v>
      </c>
      <c r="C253" s="26"/>
      <c r="D253" s="35">
        <f>D254</f>
        <v>0</v>
      </c>
      <c r="E253" s="35">
        <f>E254</f>
        <v>0</v>
      </c>
      <c r="F253" s="35">
        <f t="shared" ref="F253:F324" si="8">D253+E253</f>
        <v>0</v>
      </c>
    </row>
    <row r="254" spans="1:7" ht="61.5" customHeight="1" x14ac:dyDescent="0.3">
      <c r="A254" s="18" t="s">
        <v>12</v>
      </c>
      <c r="B254" s="61" t="s">
        <v>322</v>
      </c>
      <c r="C254" s="32" t="s">
        <v>13</v>
      </c>
      <c r="D254" s="36">
        <v>0</v>
      </c>
      <c r="E254" s="36">
        <v>0</v>
      </c>
      <c r="F254" s="77">
        <f t="shared" si="8"/>
        <v>0</v>
      </c>
    </row>
    <row r="255" spans="1:7" ht="93.75" x14ac:dyDescent="0.3">
      <c r="A255" s="18" t="s">
        <v>323</v>
      </c>
      <c r="B255" s="58" t="s">
        <v>311</v>
      </c>
      <c r="C255" s="26"/>
      <c r="D255" s="35">
        <f>D256</f>
        <v>400</v>
      </c>
      <c r="E255" s="35">
        <f>E256</f>
        <v>0</v>
      </c>
      <c r="F255" s="35">
        <f t="shared" si="8"/>
        <v>400</v>
      </c>
    </row>
    <row r="256" spans="1:7" ht="56.25" x14ac:dyDescent="0.3">
      <c r="A256" s="18" t="s">
        <v>12</v>
      </c>
      <c r="B256" s="61" t="s">
        <v>311</v>
      </c>
      <c r="C256" s="32"/>
      <c r="D256" s="36">
        <v>400</v>
      </c>
      <c r="E256" s="36">
        <v>0</v>
      </c>
      <c r="F256" s="77">
        <f t="shared" si="8"/>
        <v>400</v>
      </c>
    </row>
    <row r="257" spans="1:7" ht="142.5" customHeight="1" x14ac:dyDescent="0.3">
      <c r="A257" s="18" t="s">
        <v>308</v>
      </c>
      <c r="B257" s="26" t="s">
        <v>311</v>
      </c>
      <c r="C257" s="26"/>
      <c r="D257" s="35">
        <f>D258</f>
        <v>250</v>
      </c>
      <c r="E257" s="35">
        <f>E258</f>
        <v>0</v>
      </c>
      <c r="F257" s="35">
        <f t="shared" si="8"/>
        <v>250</v>
      </c>
    </row>
    <row r="258" spans="1:7" ht="56.25" x14ac:dyDescent="0.3">
      <c r="A258" s="18" t="s">
        <v>12</v>
      </c>
      <c r="B258" s="32" t="s">
        <v>311</v>
      </c>
      <c r="C258" s="32" t="s">
        <v>13</v>
      </c>
      <c r="D258" s="36">
        <v>250</v>
      </c>
      <c r="E258" s="36"/>
      <c r="F258" s="77">
        <f t="shared" si="8"/>
        <v>250</v>
      </c>
    </row>
    <row r="259" spans="1:7" ht="75" x14ac:dyDescent="0.3">
      <c r="A259" s="18" t="s">
        <v>309</v>
      </c>
      <c r="B259" s="26" t="s">
        <v>311</v>
      </c>
      <c r="C259" s="26"/>
      <c r="D259" s="35">
        <f>D260</f>
        <v>39.1</v>
      </c>
      <c r="E259" s="35">
        <f>E260</f>
        <v>0</v>
      </c>
      <c r="F259" s="35">
        <f t="shared" si="8"/>
        <v>39.1</v>
      </c>
    </row>
    <row r="260" spans="1:7" ht="56.25" x14ac:dyDescent="0.3">
      <c r="A260" s="18" t="s">
        <v>12</v>
      </c>
      <c r="B260" s="32" t="s">
        <v>311</v>
      </c>
      <c r="C260" s="32" t="s">
        <v>13</v>
      </c>
      <c r="D260" s="36">
        <v>39.1</v>
      </c>
      <c r="E260" s="36"/>
      <c r="F260" s="77">
        <f t="shared" si="8"/>
        <v>39.1</v>
      </c>
    </row>
    <row r="261" spans="1:7" ht="37.5" x14ac:dyDescent="0.25">
      <c r="A261" s="18" t="s">
        <v>421</v>
      </c>
      <c r="B261" s="47" t="s">
        <v>422</v>
      </c>
      <c r="C261" s="47"/>
      <c r="D261" s="50">
        <f>D262</f>
        <v>0</v>
      </c>
      <c r="E261" s="38">
        <f>E262</f>
        <v>7668.87</v>
      </c>
      <c r="F261" s="50">
        <f>D261+E261</f>
        <v>7668.87</v>
      </c>
    </row>
    <row r="262" spans="1:7" ht="18.75" x14ac:dyDescent="0.25">
      <c r="A262" s="18" t="s">
        <v>20</v>
      </c>
      <c r="B262" s="37" t="s">
        <v>422</v>
      </c>
      <c r="C262" s="37" t="s">
        <v>21</v>
      </c>
      <c r="D262" s="52"/>
      <c r="E262" s="39">
        <v>7668.87</v>
      </c>
      <c r="F262" s="52">
        <f>D262+E262</f>
        <v>7668.87</v>
      </c>
    </row>
    <row r="263" spans="1:7" ht="37.5" x14ac:dyDescent="0.3">
      <c r="A263" s="18" t="s">
        <v>382</v>
      </c>
      <c r="B263" s="58" t="s">
        <v>383</v>
      </c>
      <c r="C263" s="26"/>
      <c r="D263" s="35">
        <f>D264</f>
        <v>212.4</v>
      </c>
      <c r="E263" s="35">
        <f>E264</f>
        <v>0</v>
      </c>
      <c r="F263" s="35">
        <f>D263+E263</f>
        <v>212.4</v>
      </c>
      <c r="G263" s="77"/>
    </row>
    <row r="264" spans="1:7" ht="56.25" x14ac:dyDescent="0.3">
      <c r="A264" s="18" t="s">
        <v>12</v>
      </c>
      <c r="B264" s="61" t="s">
        <v>383</v>
      </c>
      <c r="C264" s="32" t="s">
        <v>13</v>
      </c>
      <c r="D264" s="36">
        <v>212.4</v>
      </c>
      <c r="E264" s="36">
        <v>0</v>
      </c>
      <c r="F264" s="36">
        <f>D264+E264</f>
        <v>212.4</v>
      </c>
      <c r="G264" s="77"/>
    </row>
    <row r="265" spans="1:7" ht="37.5" x14ac:dyDescent="0.3">
      <c r="A265" s="62" t="s">
        <v>275</v>
      </c>
      <c r="B265" s="26" t="s">
        <v>290</v>
      </c>
      <c r="C265" s="26"/>
      <c r="D265" s="35">
        <f>D266+D268</f>
        <v>3053.41</v>
      </c>
      <c r="E265" s="35">
        <f>E266+E268</f>
        <v>0</v>
      </c>
      <c r="F265" s="35">
        <f t="shared" si="8"/>
        <v>3053.41</v>
      </c>
      <c r="G265" s="17"/>
    </row>
    <row r="266" spans="1:7" ht="37.5" x14ac:dyDescent="0.3">
      <c r="A266" s="63" t="s">
        <v>278</v>
      </c>
      <c r="B266" s="26" t="s">
        <v>291</v>
      </c>
      <c r="C266" s="26"/>
      <c r="D266" s="35">
        <f>D267</f>
        <v>1421.7</v>
      </c>
      <c r="E266" s="35">
        <f>E267</f>
        <v>0</v>
      </c>
      <c r="F266" s="35">
        <f t="shared" si="8"/>
        <v>1421.7</v>
      </c>
    </row>
    <row r="267" spans="1:7" ht="112.5" x14ac:dyDescent="0.3">
      <c r="A267" s="63" t="s">
        <v>14</v>
      </c>
      <c r="B267" s="32" t="s">
        <v>291</v>
      </c>
      <c r="C267" s="32" t="s">
        <v>15</v>
      </c>
      <c r="D267" s="36">
        <v>1421.7</v>
      </c>
      <c r="E267" s="36"/>
      <c r="F267" s="77">
        <f t="shared" si="8"/>
        <v>1421.7</v>
      </c>
    </row>
    <row r="268" spans="1:7" ht="37.5" x14ac:dyDescent="0.3">
      <c r="A268" s="63" t="s">
        <v>280</v>
      </c>
      <c r="B268" s="26" t="s">
        <v>292</v>
      </c>
      <c r="C268" s="58"/>
      <c r="D268" s="30">
        <f>D269+D270+D271</f>
        <v>1631.71</v>
      </c>
      <c r="E268" s="35">
        <f>E269+E270+E271</f>
        <v>0</v>
      </c>
      <c r="F268" s="35">
        <f t="shared" si="8"/>
        <v>1631.71</v>
      </c>
    </row>
    <row r="269" spans="1:7" ht="112.5" x14ac:dyDescent="0.3">
      <c r="A269" s="63" t="s">
        <v>14</v>
      </c>
      <c r="B269" s="32" t="s">
        <v>292</v>
      </c>
      <c r="C269" s="32" t="s">
        <v>15</v>
      </c>
      <c r="D269" s="36">
        <v>1075.71</v>
      </c>
      <c r="E269" s="36">
        <v>2.21</v>
      </c>
      <c r="F269" s="77">
        <f t="shared" si="8"/>
        <v>1077.92</v>
      </c>
    </row>
    <row r="270" spans="1:7" ht="37.5" x14ac:dyDescent="0.3">
      <c r="A270" s="63" t="s">
        <v>16</v>
      </c>
      <c r="B270" s="32" t="s">
        <v>292</v>
      </c>
      <c r="C270" s="32" t="s">
        <v>17</v>
      </c>
      <c r="D270" s="36">
        <v>555</v>
      </c>
      <c r="E270" s="36">
        <v>-2.21</v>
      </c>
      <c r="F270" s="77">
        <f t="shared" si="8"/>
        <v>552.79</v>
      </c>
    </row>
    <row r="271" spans="1:7" ht="18.75" x14ac:dyDescent="0.3">
      <c r="A271" s="63" t="s">
        <v>22</v>
      </c>
      <c r="B271" s="32" t="s">
        <v>292</v>
      </c>
      <c r="C271" s="32" t="s">
        <v>23</v>
      </c>
      <c r="D271" s="36">
        <v>1</v>
      </c>
      <c r="E271" s="36"/>
      <c r="F271" s="77">
        <f t="shared" si="8"/>
        <v>1</v>
      </c>
    </row>
    <row r="272" spans="1:7" ht="39" x14ac:dyDescent="0.3">
      <c r="A272" s="34" t="s">
        <v>324</v>
      </c>
      <c r="B272" s="26" t="s">
        <v>326</v>
      </c>
      <c r="C272" s="26"/>
      <c r="D272" s="35">
        <f>D273</f>
        <v>6552.55</v>
      </c>
      <c r="E272" s="35">
        <f>E273</f>
        <v>1493.68</v>
      </c>
      <c r="F272" s="35">
        <f t="shared" si="8"/>
        <v>8046.2300000000005</v>
      </c>
    </row>
    <row r="273" spans="1:6" ht="18.75" x14ac:dyDescent="0.3">
      <c r="A273" s="18" t="s">
        <v>127</v>
      </c>
      <c r="B273" s="26" t="s">
        <v>325</v>
      </c>
      <c r="C273" s="26"/>
      <c r="D273" s="35">
        <f>D274</f>
        <v>6552.55</v>
      </c>
      <c r="E273" s="35">
        <f>E274</f>
        <v>1493.68</v>
      </c>
      <c r="F273" s="35">
        <f t="shared" si="8"/>
        <v>8046.2300000000005</v>
      </c>
    </row>
    <row r="274" spans="1:6" ht="56.25" x14ac:dyDescent="0.3">
      <c r="A274" s="18" t="s">
        <v>12</v>
      </c>
      <c r="B274" s="32" t="s">
        <v>325</v>
      </c>
      <c r="C274" s="32" t="s">
        <v>13</v>
      </c>
      <c r="D274" s="36">
        <v>6552.55</v>
      </c>
      <c r="E274" s="36">
        <v>1493.68</v>
      </c>
      <c r="F274" s="77">
        <f t="shared" si="8"/>
        <v>8046.2300000000005</v>
      </c>
    </row>
    <row r="275" spans="1:6" ht="58.5" x14ac:dyDescent="0.3">
      <c r="A275" s="34" t="s">
        <v>287</v>
      </c>
      <c r="B275" s="26" t="s">
        <v>150</v>
      </c>
      <c r="C275" s="26"/>
      <c r="D275" s="35">
        <f>D276+D285+D290</f>
        <v>3671.04</v>
      </c>
      <c r="E275" s="35">
        <f>E276+E285+E290</f>
        <v>-1200</v>
      </c>
      <c r="F275" s="35">
        <f t="shared" si="8"/>
        <v>2471.04</v>
      </c>
    </row>
    <row r="276" spans="1:6" ht="56.25" x14ac:dyDescent="0.3">
      <c r="A276" s="53" t="s">
        <v>151</v>
      </c>
      <c r="B276" s="26" t="s">
        <v>152</v>
      </c>
      <c r="C276" s="26"/>
      <c r="D276" s="98">
        <f>D277+D279+D281+D283</f>
        <v>3169.22</v>
      </c>
      <c r="E276" s="35">
        <f>E279+E277+E281+E284</f>
        <v>-1200</v>
      </c>
      <c r="F276" s="35">
        <f>D276+E276</f>
        <v>1969.2199999999998</v>
      </c>
    </row>
    <row r="277" spans="1:6" ht="37.5" x14ac:dyDescent="0.3">
      <c r="A277" s="18" t="s">
        <v>342</v>
      </c>
      <c r="B277" s="26" t="s">
        <v>320</v>
      </c>
      <c r="C277" s="26"/>
      <c r="D277" s="35">
        <f>D278</f>
        <v>1747</v>
      </c>
      <c r="E277" s="38">
        <f>E278</f>
        <v>0</v>
      </c>
      <c r="F277" s="50">
        <f t="shared" si="8"/>
        <v>1747</v>
      </c>
    </row>
    <row r="278" spans="1:6" ht="18.75" x14ac:dyDescent="0.3">
      <c r="A278" s="18" t="s">
        <v>20</v>
      </c>
      <c r="B278" s="32" t="s">
        <v>320</v>
      </c>
      <c r="C278" s="32" t="s">
        <v>21</v>
      </c>
      <c r="D278" s="36">
        <v>1747</v>
      </c>
      <c r="E278" s="39">
        <v>0</v>
      </c>
      <c r="F278" s="52">
        <f t="shared" si="8"/>
        <v>1747</v>
      </c>
    </row>
    <row r="279" spans="1:6" ht="56.25" x14ac:dyDescent="0.3">
      <c r="A279" s="18" t="s">
        <v>317</v>
      </c>
      <c r="B279" s="26" t="s">
        <v>153</v>
      </c>
      <c r="C279" s="26"/>
      <c r="D279" s="35">
        <f>D280</f>
        <v>1200</v>
      </c>
      <c r="E279" s="35">
        <f>E280</f>
        <v>-1200</v>
      </c>
      <c r="F279" s="35">
        <f t="shared" si="8"/>
        <v>0</v>
      </c>
    </row>
    <row r="280" spans="1:6" ht="37.5" x14ac:dyDescent="0.3">
      <c r="A280" s="18" t="s">
        <v>16</v>
      </c>
      <c r="B280" s="32" t="s">
        <v>153</v>
      </c>
      <c r="C280" s="32" t="s">
        <v>17</v>
      </c>
      <c r="D280" s="36">
        <v>1200</v>
      </c>
      <c r="E280" s="36">
        <v>-1200</v>
      </c>
      <c r="F280" s="77">
        <f t="shared" si="8"/>
        <v>0</v>
      </c>
    </row>
    <row r="281" spans="1:6" ht="37.5" x14ac:dyDescent="0.25">
      <c r="A281" s="18" t="s">
        <v>355</v>
      </c>
      <c r="B281" s="47" t="s">
        <v>356</v>
      </c>
      <c r="C281" s="47"/>
      <c r="D281" s="50">
        <f>D282</f>
        <v>22.22</v>
      </c>
      <c r="E281" s="38">
        <f>E282</f>
        <v>0</v>
      </c>
      <c r="F281" s="50">
        <f>D281+E281</f>
        <v>22.22</v>
      </c>
    </row>
    <row r="282" spans="1:6" ht="18.75" x14ac:dyDescent="0.25">
      <c r="A282" s="18" t="s">
        <v>20</v>
      </c>
      <c r="B282" s="37" t="s">
        <v>357</v>
      </c>
      <c r="C282" s="37" t="s">
        <v>21</v>
      </c>
      <c r="D282" s="52">
        <v>22.22</v>
      </c>
      <c r="E282" s="39">
        <v>0</v>
      </c>
      <c r="F282" s="52">
        <f>D282+E282</f>
        <v>22.22</v>
      </c>
    </row>
    <row r="283" spans="1:6" ht="37.5" x14ac:dyDescent="0.25">
      <c r="A283" s="18" t="s">
        <v>384</v>
      </c>
      <c r="B283" s="47" t="s">
        <v>385</v>
      </c>
      <c r="C283" s="47"/>
      <c r="D283" s="50">
        <f>D284</f>
        <v>200</v>
      </c>
      <c r="E283" s="38">
        <f>E284</f>
        <v>0</v>
      </c>
      <c r="F283" s="50">
        <f>D283+E283</f>
        <v>200</v>
      </c>
    </row>
    <row r="284" spans="1:6" ht="18.75" x14ac:dyDescent="0.25">
      <c r="A284" s="18" t="s">
        <v>20</v>
      </c>
      <c r="B284" s="37" t="s">
        <v>385</v>
      </c>
      <c r="C284" s="37" t="s">
        <v>21</v>
      </c>
      <c r="D284" s="52">
        <v>200</v>
      </c>
      <c r="E284" s="39">
        <v>0</v>
      </c>
      <c r="F284" s="52">
        <f>D284+E284</f>
        <v>200</v>
      </c>
    </row>
    <row r="285" spans="1:6" ht="37.5" x14ac:dyDescent="0.3">
      <c r="A285" s="53" t="s">
        <v>154</v>
      </c>
      <c r="B285" s="26" t="s">
        <v>155</v>
      </c>
      <c r="C285" s="26"/>
      <c r="D285" s="35">
        <f>D286+D288</f>
        <v>201.82</v>
      </c>
      <c r="E285" s="35">
        <f>E286+E288</f>
        <v>0</v>
      </c>
      <c r="F285" s="35">
        <f t="shared" si="8"/>
        <v>201.82</v>
      </c>
    </row>
    <row r="286" spans="1:6" ht="56.25" x14ac:dyDescent="0.3">
      <c r="A286" s="18" t="s">
        <v>156</v>
      </c>
      <c r="B286" s="26" t="s">
        <v>289</v>
      </c>
      <c r="C286" s="26"/>
      <c r="D286" s="35">
        <f>D287</f>
        <v>1.82</v>
      </c>
      <c r="E286" s="35">
        <f>E287</f>
        <v>0</v>
      </c>
      <c r="F286" s="35">
        <f t="shared" si="8"/>
        <v>1.82</v>
      </c>
    </row>
    <row r="287" spans="1:6" ht="37.5" x14ac:dyDescent="0.3">
      <c r="A287" s="18" t="s">
        <v>16</v>
      </c>
      <c r="B287" s="32" t="s">
        <v>289</v>
      </c>
      <c r="C287" s="32" t="s">
        <v>17</v>
      </c>
      <c r="D287" s="36">
        <v>1.82</v>
      </c>
      <c r="E287" s="36"/>
      <c r="F287" s="77">
        <f t="shared" si="8"/>
        <v>1.82</v>
      </c>
    </row>
    <row r="288" spans="1:6" ht="93.75" x14ac:dyDescent="0.3">
      <c r="A288" s="18" t="s">
        <v>158</v>
      </c>
      <c r="B288" s="26" t="s">
        <v>157</v>
      </c>
      <c r="C288" s="26"/>
      <c r="D288" s="35">
        <f>D289</f>
        <v>200</v>
      </c>
      <c r="E288" s="35">
        <f>E289</f>
        <v>0</v>
      </c>
      <c r="F288" s="35">
        <f t="shared" si="8"/>
        <v>200</v>
      </c>
    </row>
    <row r="289" spans="1:7" ht="37.5" x14ac:dyDescent="0.3">
      <c r="A289" s="18" t="s">
        <v>16</v>
      </c>
      <c r="B289" s="32" t="s">
        <v>157</v>
      </c>
      <c r="C289" s="32" t="s">
        <v>17</v>
      </c>
      <c r="D289" s="36">
        <v>200</v>
      </c>
      <c r="E289" s="36"/>
      <c r="F289" s="77">
        <f t="shared" si="8"/>
        <v>200</v>
      </c>
    </row>
    <row r="290" spans="1:7" ht="37.5" x14ac:dyDescent="0.3">
      <c r="A290" s="53" t="s">
        <v>159</v>
      </c>
      <c r="B290" s="26" t="s">
        <v>160</v>
      </c>
      <c r="C290" s="26"/>
      <c r="D290" s="35">
        <f t="shared" ref="D290:E290" si="9">D291</f>
        <v>300</v>
      </c>
      <c r="E290" s="35">
        <f t="shared" si="9"/>
        <v>0</v>
      </c>
      <c r="F290" s="35">
        <f t="shared" si="8"/>
        <v>300</v>
      </c>
    </row>
    <row r="291" spans="1:7" ht="56.25" x14ac:dyDescent="0.3">
      <c r="A291" s="18" t="s">
        <v>161</v>
      </c>
      <c r="B291" s="26" t="s">
        <v>162</v>
      </c>
      <c r="C291" s="26"/>
      <c r="D291" s="35">
        <f>D293</f>
        <v>300</v>
      </c>
      <c r="E291" s="35">
        <f>E293+E292</f>
        <v>0</v>
      </c>
      <c r="F291" s="35">
        <f t="shared" si="8"/>
        <v>300</v>
      </c>
    </row>
    <row r="292" spans="1:7" ht="112.5" x14ac:dyDescent="0.3">
      <c r="A292" s="18" t="s">
        <v>14</v>
      </c>
      <c r="B292" s="32" t="s">
        <v>162</v>
      </c>
      <c r="C292" s="32" t="s">
        <v>15</v>
      </c>
      <c r="D292" s="36"/>
      <c r="E292" s="36">
        <v>10</v>
      </c>
      <c r="F292" s="36">
        <f>D292+E292</f>
        <v>10</v>
      </c>
    </row>
    <row r="293" spans="1:7" ht="37.5" x14ac:dyDescent="0.3">
      <c r="A293" s="18" t="s">
        <v>16</v>
      </c>
      <c r="B293" s="32" t="s">
        <v>162</v>
      </c>
      <c r="C293" s="32" t="s">
        <v>17</v>
      </c>
      <c r="D293" s="36">
        <v>300</v>
      </c>
      <c r="E293" s="36">
        <v>-10</v>
      </c>
      <c r="F293" s="77">
        <f t="shared" si="8"/>
        <v>290</v>
      </c>
    </row>
    <row r="294" spans="1:7" ht="78" x14ac:dyDescent="0.35">
      <c r="A294" s="29" t="s">
        <v>293</v>
      </c>
      <c r="B294" s="26" t="s">
        <v>85</v>
      </c>
      <c r="C294" s="26"/>
      <c r="D294" s="35">
        <f>D295+D300+D303+D315+D306+D324</f>
        <v>96377.72</v>
      </c>
      <c r="E294" s="35">
        <f>E295+E300+E303+E315+E306+E324</f>
        <v>0</v>
      </c>
      <c r="F294" s="35">
        <f t="shared" si="8"/>
        <v>96377.72</v>
      </c>
    </row>
    <row r="295" spans="1:7" ht="56.25" customHeight="1" x14ac:dyDescent="0.3">
      <c r="A295" s="54" t="s">
        <v>86</v>
      </c>
      <c r="B295" s="26" t="s">
        <v>87</v>
      </c>
      <c r="C295" s="26"/>
      <c r="D295" s="35">
        <f>D296+D298</f>
        <v>10</v>
      </c>
      <c r="E295" s="35">
        <f>E296+E298</f>
        <v>0</v>
      </c>
      <c r="F295" s="35">
        <f t="shared" si="8"/>
        <v>10</v>
      </c>
    </row>
    <row r="296" spans="1:7" ht="18.75" x14ac:dyDescent="0.3">
      <c r="A296" s="31" t="s">
        <v>88</v>
      </c>
      <c r="B296" s="26" t="s">
        <v>89</v>
      </c>
      <c r="C296" s="26"/>
      <c r="D296" s="35">
        <f>D297</f>
        <v>5</v>
      </c>
      <c r="E296" s="35">
        <f>E297</f>
        <v>0</v>
      </c>
      <c r="F296" s="35">
        <f t="shared" si="8"/>
        <v>5</v>
      </c>
    </row>
    <row r="297" spans="1:7" ht="37.5" x14ac:dyDescent="0.3">
      <c r="A297" s="18" t="s">
        <v>16</v>
      </c>
      <c r="B297" s="32" t="s">
        <v>89</v>
      </c>
      <c r="C297" s="32" t="s">
        <v>17</v>
      </c>
      <c r="D297" s="36">
        <v>5</v>
      </c>
      <c r="E297" s="36"/>
      <c r="F297" s="77">
        <f t="shared" si="8"/>
        <v>5</v>
      </c>
    </row>
    <row r="298" spans="1:7" ht="37.5" x14ac:dyDescent="0.3">
      <c r="A298" s="18" t="s">
        <v>90</v>
      </c>
      <c r="B298" s="26" t="s">
        <v>91</v>
      </c>
      <c r="C298" s="26"/>
      <c r="D298" s="35">
        <f>D299</f>
        <v>5</v>
      </c>
      <c r="E298" s="35">
        <f>E299</f>
        <v>0</v>
      </c>
      <c r="F298" s="35">
        <f t="shared" si="8"/>
        <v>5</v>
      </c>
    </row>
    <row r="299" spans="1:7" ht="37.5" x14ac:dyDescent="0.3">
      <c r="A299" s="18" t="s">
        <v>16</v>
      </c>
      <c r="B299" s="32" t="s">
        <v>91</v>
      </c>
      <c r="C299" s="32" t="s">
        <v>17</v>
      </c>
      <c r="D299" s="36">
        <v>5</v>
      </c>
      <c r="E299" s="36"/>
      <c r="F299" s="77">
        <f t="shared" si="8"/>
        <v>5</v>
      </c>
    </row>
    <row r="300" spans="1:7" ht="75" x14ac:dyDescent="0.3">
      <c r="A300" s="53" t="s">
        <v>92</v>
      </c>
      <c r="B300" s="26" t="s">
        <v>93</v>
      </c>
      <c r="C300" s="26"/>
      <c r="D300" s="35">
        <f t="shared" ref="D300:E301" si="10">D301</f>
        <v>10</v>
      </c>
      <c r="E300" s="35">
        <f t="shared" si="10"/>
        <v>0</v>
      </c>
      <c r="F300" s="35">
        <f t="shared" si="8"/>
        <v>10</v>
      </c>
    </row>
    <row r="301" spans="1:7" ht="37.5" x14ac:dyDescent="0.3">
      <c r="A301" s="64" t="s">
        <v>395</v>
      </c>
      <c r="B301" s="26" t="s">
        <v>94</v>
      </c>
      <c r="C301" s="26"/>
      <c r="D301" s="35">
        <f t="shared" si="10"/>
        <v>10</v>
      </c>
      <c r="E301" s="35">
        <f t="shared" si="10"/>
        <v>0</v>
      </c>
      <c r="F301" s="35">
        <f t="shared" si="8"/>
        <v>10</v>
      </c>
      <c r="G301" s="15"/>
    </row>
    <row r="302" spans="1:7" ht="37.5" x14ac:dyDescent="0.3">
      <c r="A302" s="18" t="s">
        <v>16</v>
      </c>
      <c r="B302" s="32" t="s">
        <v>94</v>
      </c>
      <c r="C302" s="32" t="s">
        <v>17</v>
      </c>
      <c r="D302" s="36">
        <v>10</v>
      </c>
      <c r="E302" s="36"/>
      <c r="F302" s="77">
        <f t="shared" si="8"/>
        <v>10</v>
      </c>
    </row>
    <row r="303" spans="1:7" ht="56.25" x14ac:dyDescent="0.3">
      <c r="A303" s="53" t="s">
        <v>95</v>
      </c>
      <c r="B303" s="26" t="s">
        <v>96</v>
      </c>
      <c r="C303" s="26"/>
      <c r="D303" s="35">
        <f t="shared" ref="D303:E304" si="11">D304</f>
        <v>60</v>
      </c>
      <c r="E303" s="35">
        <f t="shared" si="11"/>
        <v>0</v>
      </c>
      <c r="F303" s="35">
        <f t="shared" si="8"/>
        <v>60</v>
      </c>
    </row>
    <row r="304" spans="1:7" ht="37.5" x14ac:dyDescent="0.3">
      <c r="A304" s="18" t="s">
        <v>381</v>
      </c>
      <c r="B304" s="26" t="s">
        <v>97</v>
      </c>
      <c r="C304" s="26"/>
      <c r="D304" s="35">
        <f t="shared" si="11"/>
        <v>60</v>
      </c>
      <c r="E304" s="35">
        <f t="shared" si="11"/>
        <v>0</v>
      </c>
      <c r="F304" s="35">
        <f t="shared" si="8"/>
        <v>60</v>
      </c>
    </row>
    <row r="305" spans="1:6" ht="37.5" x14ac:dyDescent="0.3">
      <c r="A305" s="18" t="s">
        <v>16</v>
      </c>
      <c r="B305" s="32" t="s">
        <v>97</v>
      </c>
      <c r="C305" s="32" t="s">
        <v>17</v>
      </c>
      <c r="D305" s="36">
        <v>60</v>
      </c>
      <c r="E305" s="36"/>
      <c r="F305" s="77">
        <f t="shared" si="8"/>
        <v>60</v>
      </c>
    </row>
    <row r="306" spans="1:6" ht="37.5" x14ac:dyDescent="0.3">
      <c r="A306" s="59" t="s">
        <v>268</v>
      </c>
      <c r="B306" s="26" t="s">
        <v>271</v>
      </c>
      <c r="C306" s="26"/>
      <c r="D306" s="35">
        <f>D307</f>
        <v>3298</v>
      </c>
      <c r="E306" s="35">
        <f>E307</f>
        <v>0</v>
      </c>
      <c r="F306" s="35">
        <f t="shared" si="8"/>
        <v>3298</v>
      </c>
    </row>
    <row r="307" spans="1:6" ht="37.5" x14ac:dyDescent="0.3">
      <c r="A307" s="18" t="s">
        <v>269</v>
      </c>
      <c r="B307" s="26" t="s">
        <v>270</v>
      </c>
      <c r="C307" s="26"/>
      <c r="D307" s="35">
        <f>D308+D309+D314</f>
        <v>3298</v>
      </c>
      <c r="E307" s="35">
        <f>E308+E309+E314</f>
        <v>0</v>
      </c>
      <c r="F307" s="35">
        <f t="shared" si="8"/>
        <v>3298</v>
      </c>
    </row>
    <row r="308" spans="1:6" ht="112.5" x14ac:dyDescent="0.3">
      <c r="A308" s="18" t="s">
        <v>14</v>
      </c>
      <c r="B308" s="32" t="s">
        <v>270</v>
      </c>
      <c r="C308" s="65" t="s">
        <v>15</v>
      </c>
      <c r="D308" s="73">
        <v>3019.54</v>
      </c>
      <c r="E308" s="36"/>
      <c r="F308" s="77">
        <f t="shared" si="8"/>
        <v>3019.54</v>
      </c>
    </row>
    <row r="309" spans="1:6" ht="37.5" x14ac:dyDescent="0.3">
      <c r="A309" s="18" t="s">
        <v>16</v>
      </c>
      <c r="B309" s="32" t="s">
        <v>270</v>
      </c>
      <c r="C309" s="65" t="s">
        <v>17</v>
      </c>
      <c r="D309" s="73">
        <v>275.66000000000003</v>
      </c>
      <c r="E309" s="36"/>
      <c r="F309" s="77">
        <f t="shared" si="8"/>
        <v>275.66000000000003</v>
      </c>
    </row>
    <row r="310" spans="1:6" ht="18.75" hidden="1" customHeight="1" x14ac:dyDescent="0.3">
      <c r="A310" s="18"/>
      <c r="B310" s="32"/>
      <c r="C310" s="32"/>
      <c r="D310" s="36"/>
      <c r="E310" s="36"/>
      <c r="F310" s="77">
        <f t="shared" si="8"/>
        <v>0</v>
      </c>
    </row>
    <row r="311" spans="1:6" ht="18.75" hidden="1" customHeight="1" x14ac:dyDescent="0.3">
      <c r="A311" s="18"/>
      <c r="B311" s="32"/>
      <c r="C311" s="32"/>
      <c r="D311" s="36"/>
      <c r="E311" s="36"/>
      <c r="F311" s="77">
        <f t="shared" si="8"/>
        <v>0</v>
      </c>
    </row>
    <row r="312" spans="1:6" ht="18.75" hidden="1" customHeight="1" x14ac:dyDescent="0.3">
      <c r="A312" s="18"/>
      <c r="B312" s="32"/>
      <c r="C312" s="32"/>
      <c r="D312" s="36"/>
      <c r="E312" s="36"/>
      <c r="F312" s="77">
        <f t="shared" si="8"/>
        <v>0</v>
      </c>
    </row>
    <row r="313" spans="1:6" ht="18.75" hidden="1" customHeight="1" x14ac:dyDescent="0.3">
      <c r="A313" s="18"/>
      <c r="B313" s="32"/>
      <c r="C313" s="32"/>
      <c r="D313" s="36"/>
      <c r="E313" s="36"/>
      <c r="F313" s="77">
        <f t="shared" si="8"/>
        <v>0</v>
      </c>
    </row>
    <row r="314" spans="1:6" ht="18.75" customHeight="1" x14ac:dyDescent="0.3">
      <c r="A314" s="18" t="s">
        <v>22</v>
      </c>
      <c r="B314" s="32" t="s">
        <v>270</v>
      </c>
      <c r="C314" s="32" t="s">
        <v>23</v>
      </c>
      <c r="D314" s="36">
        <v>2.8</v>
      </c>
      <c r="E314" s="36"/>
      <c r="F314" s="77">
        <f>D314+E314</f>
        <v>2.8</v>
      </c>
    </row>
    <row r="315" spans="1:6" ht="39" x14ac:dyDescent="0.3">
      <c r="A315" s="34" t="s">
        <v>257</v>
      </c>
      <c r="B315" s="47" t="s">
        <v>258</v>
      </c>
      <c r="C315" s="37"/>
      <c r="D315" s="30">
        <f>D316+D318+D322</f>
        <v>66767.39</v>
      </c>
      <c r="E315" s="35">
        <f>E316+E318+E322</f>
        <v>0</v>
      </c>
      <c r="F315" s="35">
        <f t="shared" si="8"/>
        <v>66767.39</v>
      </c>
    </row>
    <row r="316" spans="1:6" ht="37.5" x14ac:dyDescent="0.3">
      <c r="A316" s="18" t="s">
        <v>259</v>
      </c>
      <c r="B316" s="47" t="s">
        <v>260</v>
      </c>
      <c r="C316" s="47" t="s">
        <v>0</v>
      </c>
      <c r="D316" s="30">
        <f>D317</f>
        <v>56541.64</v>
      </c>
      <c r="E316" s="38">
        <f>E317</f>
        <v>0</v>
      </c>
      <c r="F316" s="35">
        <f t="shared" si="8"/>
        <v>56541.64</v>
      </c>
    </row>
    <row r="317" spans="1:6" ht="18.75" x14ac:dyDescent="0.3">
      <c r="A317" s="18" t="s">
        <v>20</v>
      </c>
      <c r="B317" s="37" t="s">
        <v>260</v>
      </c>
      <c r="C317" s="37" t="s">
        <v>21</v>
      </c>
      <c r="D317" s="73">
        <v>56541.64</v>
      </c>
      <c r="E317" s="39"/>
      <c r="F317" s="77">
        <f t="shared" si="8"/>
        <v>56541.64</v>
      </c>
    </row>
    <row r="318" spans="1:6" ht="37.5" x14ac:dyDescent="0.3">
      <c r="A318" s="18" t="s">
        <v>261</v>
      </c>
      <c r="B318" s="37" t="s">
        <v>262</v>
      </c>
      <c r="C318" s="47" t="s">
        <v>0</v>
      </c>
      <c r="D318" s="30">
        <f>D319+D320+D321</f>
        <v>9572.5500000000011</v>
      </c>
      <c r="E318" s="38">
        <f>E319+E320+E321</f>
        <v>0</v>
      </c>
      <c r="F318" s="35">
        <f t="shared" si="8"/>
        <v>9572.5500000000011</v>
      </c>
    </row>
    <row r="319" spans="1:6" ht="112.5" x14ac:dyDescent="0.3">
      <c r="A319" s="18" t="s">
        <v>14</v>
      </c>
      <c r="B319" s="65" t="s">
        <v>262</v>
      </c>
      <c r="C319" s="65" t="s">
        <v>15</v>
      </c>
      <c r="D319" s="73">
        <v>8831.9500000000007</v>
      </c>
      <c r="E319" s="73"/>
      <c r="F319" s="77">
        <f t="shared" si="8"/>
        <v>8831.9500000000007</v>
      </c>
    </row>
    <row r="320" spans="1:6" ht="37.5" x14ac:dyDescent="0.3">
      <c r="A320" s="18" t="s">
        <v>16</v>
      </c>
      <c r="B320" s="37" t="s">
        <v>262</v>
      </c>
      <c r="C320" s="37" t="s">
        <v>17</v>
      </c>
      <c r="D320" s="73">
        <v>738.5</v>
      </c>
      <c r="E320" s="39"/>
      <c r="F320" s="77">
        <f t="shared" si="8"/>
        <v>738.5</v>
      </c>
    </row>
    <row r="321" spans="1:7" ht="18.75" x14ac:dyDescent="0.3">
      <c r="A321" s="18" t="s">
        <v>22</v>
      </c>
      <c r="B321" s="37" t="s">
        <v>262</v>
      </c>
      <c r="C321" s="37" t="s">
        <v>23</v>
      </c>
      <c r="D321" s="73">
        <v>2.1</v>
      </c>
      <c r="E321" s="52"/>
      <c r="F321" s="77">
        <f t="shared" si="8"/>
        <v>2.1</v>
      </c>
    </row>
    <row r="322" spans="1:7" ht="75" x14ac:dyDescent="0.3">
      <c r="A322" s="18" t="s">
        <v>263</v>
      </c>
      <c r="B322" s="47" t="s">
        <v>264</v>
      </c>
      <c r="C322" s="37"/>
      <c r="D322" s="73">
        <f>D323</f>
        <v>653.20000000000005</v>
      </c>
      <c r="E322" s="50">
        <f>E323</f>
        <v>0</v>
      </c>
      <c r="F322" s="77">
        <f t="shared" si="8"/>
        <v>653.20000000000005</v>
      </c>
    </row>
    <row r="323" spans="1:7" ht="18.75" x14ac:dyDescent="0.3">
      <c r="A323" s="18" t="s">
        <v>20</v>
      </c>
      <c r="B323" s="37" t="s">
        <v>264</v>
      </c>
      <c r="C323" s="37" t="s">
        <v>21</v>
      </c>
      <c r="D323" s="73">
        <v>653.20000000000005</v>
      </c>
      <c r="E323" s="39"/>
      <c r="F323" s="77">
        <f t="shared" si="8"/>
        <v>653.20000000000005</v>
      </c>
    </row>
    <row r="324" spans="1:7" ht="56.25" x14ac:dyDescent="0.3">
      <c r="A324" s="59" t="s">
        <v>272</v>
      </c>
      <c r="B324" s="26" t="s">
        <v>273</v>
      </c>
      <c r="C324" s="26"/>
      <c r="D324" s="35">
        <f>D325</f>
        <v>26232.329999999998</v>
      </c>
      <c r="E324" s="35">
        <f>E325</f>
        <v>0</v>
      </c>
      <c r="F324" s="35">
        <f t="shared" si="8"/>
        <v>26232.329999999998</v>
      </c>
    </row>
    <row r="325" spans="1:7" ht="56.25" x14ac:dyDescent="0.3">
      <c r="A325" s="18" t="s">
        <v>396</v>
      </c>
      <c r="B325" s="26" t="s">
        <v>274</v>
      </c>
      <c r="C325" s="26"/>
      <c r="D325" s="35">
        <f>D326+D327+D328</f>
        <v>26232.329999999998</v>
      </c>
      <c r="E325" s="35">
        <f>E326+E327+E328</f>
        <v>0</v>
      </c>
      <c r="F325" s="35">
        <f t="shared" ref="F325:F403" si="12">D325+E325</f>
        <v>26232.329999999998</v>
      </c>
    </row>
    <row r="326" spans="1:7" ht="112.5" x14ac:dyDescent="0.3">
      <c r="A326" s="18" t="s">
        <v>14</v>
      </c>
      <c r="B326" s="66" t="s">
        <v>274</v>
      </c>
      <c r="C326" s="65" t="s">
        <v>15</v>
      </c>
      <c r="D326" s="73">
        <v>21915.62</v>
      </c>
      <c r="E326" s="73"/>
      <c r="F326" s="77">
        <f t="shared" si="12"/>
        <v>21915.62</v>
      </c>
    </row>
    <row r="327" spans="1:7" ht="37.5" x14ac:dyDescent="0.3">
      <c r="A327" s="18" t="s">
        <v>16</v>
      </c>
      <c r="B327" s="66" t="s">
        <v>274</v>
      </c>
      <c r="C327" s="37" t="s">
        <v>17</v>
      </c>
      <c r="D327" s="73">
        <v>4300.71</v>
      </c>
      <c r="E327" s="39"/>
      <c r="F327" s="77">
        <f t="shared" si="12"/>
        <v>4300.71</v>
      </c>
    </row>
    <row r="328" spans="1:7" ht="18.75" x14ac:dyDescent="0.3">
      <c r="A328" s="18" t="s">
        <v>22</v>
      </c>
      <c r="B328" s="66" t="s">
        <v>274</v>
      </c>
      <c r="C328" s="37" t="s">
        <v>23</v>
      </c>
      <c r="D328" s="73">
        <v>16</v>
      </c>
      <c r="E328" s="39"/>
      <c r="F328" s="77">
        <f t="shared" si="12"/>
        <v>16</v>
      </c>
    </row>
    <row r="329" spans="1:7" ht="75" x14ac:dyDescent="0.3">
      <c r="A329" s="59" t="s">
        <v>318</v>
      </c>
      <c r="B329" s="47" t="s">
        <v>165</v>
      </c>
      <c r="C329" s="26"/>
      <c r="D329" s="35">
        <f>D330+D333+D338+D343</f>
        <v>22373.5</v>
      </c>
      <c r="E329" s="35">
        <f>E330+E333+E339+E343</f>
        <v>-15000</v>
      </c>
      <c r="F329" s="35">
        <f t="shared" si="12"/>
        <v>7373.5</v>
      </c>
    </row>
    <row r="330" spans="1:7" ht="39" x14ac:dyDescent="0.3">
      <c r="A330" s="34" t="s">
        <v>166</v>
      </c>
      <c r="B330" s="47" t="s">
        <v>167</v>
      </c>
      <c r="C330" s="26"/>
      <c r="D330" s="35">
        <f t="shared" ref="D330:E331" si="13">D331</f>
        <v>393.5</v>
      </c>
      <c r="E330" s="35">
        <f t="shared" si="13"/>
        <v>0</v>
      </c>
      <c r="F330" s="35">
        <f t="shared" si="12"/>
        <v>393.5</v>
      </c>
    </row>
    <row r="331" spans="1:7" ht="37.5" x14ac:dyDescent="0.3">
      <c r="A331" s="18" t="s">
        <v>168</v>
      </c>
      <c r="B331" s="47" t="s">
        <v>169</v>
      </c>
      <c r="C331" s="26"/>
      <c r="D331" s="35">
        <f t="shared" si="13"/>
        <v>393.5</v>
      </c>
      <c r="E331" s="35">
        <f t="shared" si="13"/>
        <v>0</v>
      </c>
      <c r="F331" s="35">
        <f t="shared" si="12"/>
        <v>393.5</v>
      </c>
    </row>
    <row r="332" spans="1:7" ht="37.5" x14ac:dyDescent="0.3">
      <c r="A332" s="18" t="s">
        <v>18</v>
      </c>
      <c r="B332" s="48" t="s">
        <v>169</v>
      </c>
      <c r="C332" s="48" t="s">
        <v>19</v>
      </c>
      <c r="D332" s="33">
        <f>363.5+30</f>
        <v>393.5</v>
      </c>
      <c r="E332" s="36"/>
      <c r="F332" s="77">
        <f t="shared" si="12"/>
        <v>393.5</v>
      </c>
      <c r="G332" s="3"/>
    </row>
    <row r="333" spans="1:7" ht="39" x14ac:dyDescent="0.3">
      <c r="A333" s="34" t="s">
        <v>225</v>
      </c>
      <c r="B333" s="47" t="s">
        <v>226</v>
      </c>
      <c r="C333" s="37"/>
      <c r="D333" s="30">
        <f>D334+D336</f>
        <v>2000</v>
      </c>
      <c r="E333" s="50">
        <f>E334+E336</f>
        <v>0</v>
      </c>
      <c r="F333" s="35">
        <f t="shared" si="12"/>
        <v>2000</v>
      </c>
    </row>
    <row r="334" spans="1:7" ht="56.25" x14ac:dyDescent="0.3">
      <c r="A334" s="18" t="s">
        <v>227</v>
      </c>
      <c r="B334" s="47" t="s">
        <v>228</v>
      </c>
      <c r="C334" s="37"/>
      <c r="D334" s="30">
        <f>D335</f>
        <v>1000</v>
      </c>
      <c r="E334" s="50">
        <f>E335</f>
        <v>0</v>
      </c>
      <c r="F334" s="35">
        <f t="shared" si="12"/>
        <v>1000</v>
      </c>
    </row>
    <row r="335" spans="1:7" ht="18.75" x14ac:dyDescent="0.3">
      <c r="A335" s="18" t="s">
        <v>20</v>
      </c>
      <c r="B335" s="37" t="s">
        <v>228</v>
      </c>
      <c r="C335" s="37" t="s">
        <v>21</v>
      </c>
      <c r="D335" s="73">
        <v>1000</v>
      </c>
      <c r="E335" s="67"/>
      <c r="F335" s="77">
        <f t="shared" si="12"/>
        <v>1000</v>
      </c>
    </row>
    <row r="336" spans="1:7" ht="56.25" x14ac:dyDescent="0.3">
      <c r="A336" s="18" t="s">
        <v>301</v>
      </c>
      <c r="B336" s="47" t="s">
        <v>229</v>
      </c>
      <c r="C336" s="47"/>
      <c r="D336" s="30">
        <f>D337</f>
        <v>1000</v>
      </c>
      <c r="E336" s="50">
        <f>E337</f>
        <v>0</v>
      </c>
      <c r="F336" s="35">
        <f t="shared" si="12"/>
        <v>1000</v>
      </c>
    </row>
    <row r="337" spans="1:7" ht="18.75" x14ac:dyDescent="0.3">
      <c r="A337" s="18" t="s">
        <v>20</v>
      </c>
      <c r="B337" s="37" t="s">
        <v>229</v>
      </c>
      <c r="C337" s="37" t="s">
        <v>21</v>
      </c>
      <c r="D337" s="73">
        <v>1000</v>
      </c>
      <c r="E337" s="52"/>
      <c r="F337" s="77">
        <f t="shared" si="12"/>
        <v>1000</v>
      </c>
    </row>
    <row r="338" spans="1:7" ht="39" x14ac:dyDescent="0.3">
      <c r="A338" s="34" t="s">
        <v>170</v>
      </c>
      <c r="B338" s="47" t="s">
        <v>344</v>
      </c>
      <c r="C338" s="47"/>
      <c r="D338" s="30">
        <f>D339+D341</f>
        <v>2480</v>
      </c>
      <c r="E338" s="50">
        <f t="shared" ref="D338:E339" si="14">E339</f>
        <v>0</v>
      </c>
      <c r="F338" s="35">
        <f t="shared" si="12"/>
        <v>2480</v>
      </c>
    </row>
    <row r="339" spans="1:7" ht="37.5" x14ac:dyDescent="0.3">
      <c r="A339" s="18" t="s">
        <v>125</v>
      </c>
      <c r="B339" s="47" t="s">
        <v>171</v>
      </c>
      <c r="C339" s="47"/>
      <c r="D339" s="30">
        <f t="shared" si="14"/>
        <v>2300</v>
      </c>
      <c r="E339" s="35">
        <f>E340+E341</f>
        <v>0</v>
      </c>
      <c r="F339" s="35">
        <f t="shared" si="12"/>
        <v>2300</v>
      </c>
    </row>
    <row r="340" spans="1:7" ht="37.5" x14ac:dyDescent="0.3">
      <c r="A340" s="18" t="s">
        <v>16</v>
      </c>
      <c r="B340" s="37" t="s">
        <v>171</v>
      </c>
      <c r="C340" s="37" t="s">
        <v>17</v>
      </c>
      <c r="D340" s="73">
        <f>1000+1300</f>
        <v>2300</v>
      </c>
      <c r="E340" s="36"/>
      <c r="F340" s="77">
        <f t="shared" si="12"/>
        <v>2300</v>
      </c>
    </row>
    <row r="341" spans="1:7" ht="75" x14ac:dyDescent="0.3">
      <c r="A341" s="18" t="s">
        <v>386</v>
      </c>
      <c r="B341" s="90" t="s">
        <v>404</v>
      </c>
      <c r="C341" s="47"/>
      <c r="D341" s="38">
        <f>D342</f>
        <v>180</v>
      </c>
      <c r="E341" s="30">
        <f>E342</f>
        <v>0</v>
      </c>
      <c r="F341" s="35">
        <f>F342</f>
        <v>180</v>
      </c>
      <c r="G341" s="77"/>
    </row>
    <row r="342" spans="1:7" ht="18.75" x14ac:dyDescent="0.3">
      <c r="A342" s="18" t="s">
        <v>20</v>
      </c>
      <c r="B342" s="18" t="s">
        <v>404</v>
      </c>
      <c r="C342" s="37" t="s">
        <v>21</v>
      </c>
      <c r="D342" s="39">
        <v>180</v>
      </c>
      <c r="E342" s="73">
        <v>0</v>
      </c>
      <c r="F342" s="36">
        <f>D342+E342</f>
        <v>180</v>
      </c>
      <c r="G342" s="77"/>
    </row>
    <row r="343" spans="1:7" ht="39" x14ac:dyDescent="0.3">
      <c r="A343" s="34" t="s">
        <v>215</v>
      </c>
      <c r="B343" s="47" t="s">
        <v>216</v>
      </c>
      <c r="C343" s="37"/>
      <c r="D343" s="30">
        <f>D344+D346</f>
        <v>17500</v>
      </c>
      <c r="E343" s="50">
        <f>E344+E346</f>
        <v>-15000</v>
      </c>
      <c r="F343" s="35">
        <f t="shared" si="12"/>
        <v>2500</v>
      </c>
    </row>
    <row r="344" spans="1:7" ht="18.75" x14ac:dyDescent="0.3">
      <c r="A344" s="18" t="s">
        <v>217</v>
      </c>
      <c r="B344" s="47" t="s">
        <v>218</v>
      </c>
      <c r="C344" s="47"/>
      <c r="D344" s="30">
        <f>D345</f>
        <v>3500</v>
      </c>
      <c r="E344" s="50">
        <f>E345</f>
        <v>-1000</v>
      </c>
      <c r="F344" s="35">
        <f t="shared" si="12"/>
        <v>2500</v>
      </c>
    </row>
    <row r="345" spans="1:7" ht="18.75" x14ac:dyDescent="0.3">
      <c r="A345" s="18" t="s">
        <v>20</v>
      </c>
      <c r="B345" s="37" t="s">
        <v>218</v>
      </c>
      <c r="C345" s="37" t="s">
        <v>21</v>
      </c>
      <c r="D345" s="73">
        <v>3500</v>
      </c>
      <c r="E345" s="97">
        <v>-1000</v>
      </c>
      <c r="F345" s="77">
        <f t="shared" si="12"/>
        <v>2500</v>
      </c>
    </row>
    <row r="346" spans="1:7" ht="112.5" customHeight="1" x14ac:dyDescent="0.3">
      <c r="A346" s="18" t="s">
        <v>365</v>
      </c>
      <c r="B346" s="47" t="s">
        <v>219</v>
      </c>
      <c r="C346" s="47"/>
      <c r="D346" s="30">
        <f>D347</f>
        <v>14000</v>
      </c>
      <c r="E346" s="50">
        <f>E347</f>
        <v>-14000</v>
      </c>
      <c r="F346" s="35">
        <f>D346+E346</f>
        <v>0</v>
      </c>
    </row>
    <row r="347" spans="1:7" ht="18.75" x14ac:dyDescent="0.3">
      <c r="A347" s="18" t="s">
        <v>364</v>
      </c>
      <c r="B347" s="37" t="s">
        <v>219</v>
      </c>
      <c r="C347" s="37" t="s">
        <v>21</v>
      </c>
      <c r="D347" s="73">
        <v>14000</v>
      </c>
      <c r="E347" s="97">
        <v>-14000</v>
      </c>
      <c r="F347" s="77">
        <f t="shared" si="12"/>
        <v>0</v>
      </c>
    </row>
    <row r="348" spans="1:7" ht="39" x14ac:dyDescent="0.3">
      <c r="A348" s="34" t="s">
        <v>294</v>
      </c>
      <c r="B348" s="26" t="s">
        <v>98</v>
      </c>
      <c r="C348" s="26"/>
      <c r="D348" s="35">
        <f>D349+D358+D361</f>
        <v>1323.3400000000001</v>
      </c>
      <c r="E348" s="35">
        <f t="shared" ref="E348:F348" si="15">E349+E358+E361</f>
        <v>0</v>
      </c>
      <c r="F348" s="35">
        <f t="shared" si="15"/>
        <v>1323.3400000000001</v>
      </c>
    </row>
    <row r="349" spans="1:7" ht="93.75" x14ac:dyDescent="0.3">
      <c r="A349" s="53" t="s">
        <v>295</v>
      </c>
      <c r="B349" s="26" t="s">
        <v>99</v>
      </c>
      <c r="C349" s="26"/>
      <c r="D349" s="35">
        <f>D350+D352+D354+D356</f>
        <v>838.34</v>
      </c>
      <c r="E349" s="35">
        <f>E350+E352+E354+E356</f>
        <v>0</v>
      </c>
      <c r="F349" s="35">
        <f t="shared" si="12"/>
        <v>838.34</v>
      </c>
    </row>
    <row r="350" spans="1:7" ht="93.75" x14ac:dyDescent="0.3">
      <c r="A350" s="18" t="s">
        <v>100</v>
      </c>
      <c r="B350" s="26" t="s">
        <v>101</v>
      </c>
      <c r="C350" s="26"/>
      <c r="D350" s="35">
        <f>D351</f>
        <v>100</v>
      </c>
      <c r="E350" s="35">
        <f>E351</f>
        <v>0</v>
      </c>
      <c r="F350" s="35">
        <f t="shared" si="12"/>
        <v>100</v>
      </c>
    </row>
    <row r="351" spans="1:7" ht="37.5" x14ac:dyDescent="0.3">
      <c r="A351" s="18" t="s">
        <v>18</v>
      </c>
      <c r="B351" s="32" t="s">
        <v>101</v>
      </c>
      <c r="C351" s="32" t="s">
        <v>19</v>
      </c>
      <c r="D351" s="36">
        <v>100</v>
      </c>
      <c r="E351" s="36">
        <v>0</v>
      </c>
      <c r="F351" s="77">
        <f t="shared" si="12"/>
        <v>100</v>
      </c>
    </row>
    <row r="352" spans="1:7" ht="37.5" x14ac:dyDescent="0.3">
      <c r="A352" s="18" t="s">
        <v>102</v>
      </c>
      <c r="B352" s="26" t="s">
        <v>103</v>
      </c>
      <c r="C352" s="26"/>
      <c r="D352" s="35">
        <f>D353</f>
        <v>183.34</v>
      </c>
      <c r="E352" s="35">
        <f>E353</f>
        <v>0</v>
      </c>
      <c r="F352" s="35">
        <f t="shared" si="12"/>
        <v>183.34</v>
      </c>
    </row>
    <row r="353" spans="1:6" ht="37.5" x14ac:dyDescent="0.3">
      <c r="A353" s="18" t="s">
        <v>16</v>
      </c>
      <c r="B353" s="32" t="s">
        <v>103</v>
      </c>
      <c r="C353" s="32" t="s">
        <v>17</v>
      </c>
      <c r="D353" s="36">
        <v>183.34</v>
      </c>
      <c r="E353" s="36">
        <v>0</v>
      </c>
      <c r="F353" s="77">
        <f t="shared" si="12"/>
        <v>183.34</v>
      </c>
    </row>
    <row r="354" spans="1:6" ht="56.25" x14ac:dyDescent="0.3">
      <c r="A354" s="18" t="s">
        <v>104</v>
      </c>
      <c r="B354" s="26" t="s">
        <v>105</v>
      </c>
      <c r="C354" s="26"/>
      <c r="D354" s="35">
        <f>D355</f>
        <v>190</v>
      </c>
      <c r="E354" s="35">
        <f>E355</f>
        <v>0</v>
      </c>
      <c r="F354" s="35">
        <f t="shared" si="12"/>
        <v>190</v>
      </c>
    </row>
    <row r="355" spans="1:6" ht="18.75" x14ac:dyDescent="0.3">
      <c r="A355" s="18" t="s">
        <v>22</v>
      </c>
      <c r="B355" s="32" t="s">
        <v>105</v>
      </c>
      <c r="C355" s="32" t="s">
        <v>23</v>
      </c>
      <c r="D355" s="36">
        <v>190</v>
      </c>
      <c r="E355" s="36"/>
      <c r="F355" s="77">
        <f t="shared" si="12"/>
        <v>190</v>
      </c>
    </row>
    <row r="356" spans="1:6" ht="37.5" x14ac:dyDescent="0.3">
      <c r="A356" s="18" t="s">
        <v>106</v>
      </c>
      <c r="B356" s="26" t="s">
        <v>107</v>
      </c>
      <c r="C356" s="26"/>
      <c r="D356" s="35">
        <f>D357</f>
        <v>365</v>
      </c>
      <c r="E356" s="35">
        <f>E357</f>
        <v>0</v>
      </c>
      <c r="F356" s="35">
        <f t="shared" si="12"/>
        <v>365</v>
      </c>
    </row>
    <row r="357" spans="1:6" ht="37.5" x14ac:dyDescent="0.3">
      <c r="A357" s="18" t="s">
        <v>16</v>
      </c>
      <c r="B357" s="32" t="s">
        <v>107</v>
      </c>
      <c r="C357" s="32" t="s">
        <v>17</v>
      </c>
      <c r="D357" s="36">
        <v>365</v>
      </c>
      <c r="E357" s="36"/>
      <c r="F357" s="77">
        <f t="shared" si="12"/>
        <v>365</v>
      </c>
    </row>
    <row r="358" spans="1:6" ht="39" x14ac:dyDescent="0.3">
      <c r="A358" s="34" t="s">
        <v>108</v>
      </c>
      <c r="B358" s="26" t="s">
        <v>109</v>
      </c>
      <c r="C358" s="26"/>
      <c r="D358" s="35">
        <f t="shared" ref="D358:E359" si="16">D359</f>
        <v>85</v>
      </c>
      <c r="E358" s="35">
        <f t="shared" si="16"/>
        <v>0</v>
      </c>
      <c r="F358" s="35">
        <f t="shared" si="12"/>
        <v>85</v>
      </c>
    </row>
    <row r="359" spans="1:6" ht="37.5" x14ac:dyDescent="0.3">
      <c r="A359" s="18" t="s">
        <v>110</v>
      </c>
      <c r="B359" s="26" t="s">
        <v>111</v>
      </c>
      <c r="C359" s="26"/>
      <c r="D359" s="35">
        <f t="shared" si="16"/>
        <v>85</v>
      </c>
      <c r="E359" s="35">
        <f t="shared" si="16"/>
        <v>0</v>
      </c>
      <c r="F359" s="35">
        <f t="shared" si="12"/>
        <v>85</v>
      </c>
    </row>
    <row r="360" spans="1:6" ht="33.75" customHeight="1" x14ac:dyDescent="0.3">
      <c r="A360" s="18" t="s">
        <v>18</v>
      </c>
      <c r="B360" s="56" t="s">
        <v>111</v>
      </c>
      <c r="C360" s="56">
        <v>300</v>
      </c>
      <c r="D360" s="36">
        <v>85</v>
      </c>
      <c r="E360" s="36">
        <v>0</v>
      </c>
      <c r="F360" s="77">
        <f t="shared" si="12"/>
        <v>85</v>
      </c>
    </row>
    <row r="361" spans="1:6" ht="33.75" customHeight="1" x14ac:dyDescent="0.3">
      <c r="A361" s="34" t="s">
        <v>358</v>
      </c>
      <c r="B361" s="57" t="s">
        <v>359</v>
      </c>
      <c r="C361" s="57"/>
      <c r="D361" s="35">
        <f t="shared" ref="D361:F362" si="17">D362</f>
        <v>400</v>
      </c>
      <c r="E361" s="35">
        <f t="shared" si="17"/>
        <v>0</v>
      </c>
      <c r="F361" s="35">
        <f t="shared" si="17"/>
        <v>400</v>
      </c>
    </row>
    <row r="362" spans="1:6" ht="79.5" customHeight="1" x14ac:dyDescent="0.3">
      <c r="A362" s="18" t="s">
        <v>397</v>
      </c>
      <c r="B362" s="57" t="s">
        <v>360</v>
      </c>
      <c r="C362" s="57"/>
      <c r="D362" s="35">
        <f t="shared" si="17"/>
        <v>400</v>
      </c>
      <c r="E362" s="35">
        <f t="shared" si="17"/>
        <v>0</v>
      </c>
      <c r="F362" s="35">
        <f t="shared" si="17"/>
        <v>400</v>
      </c>
    </row>
    <row r="363" spans="1:6" ht="26.25" customHeight="1" x14ac:dyDescent="0.3">
      <c r="A363" s="18" t="s">
        <v>20</v>
      </c>
      <c r="B363" s="56" t="s">
        <v>360</v>
      </c>
      <c r="C363" s="56">
        <v>500</v>
      </c>
      <c r="D363" s="36">
        <v>400</v>
      </c>
      <c r="E363" s="36">
        <v>0</v>
      </c>
      <c r="F363" s="36">
        <f>D363+E363</f>
        <v>400</v>
      </c>
    </row>
    <row r="364" spans="1:6" ht="19.5" customHeight="1" x14ac:dyDescent="0.3">
      <c r="A364" s="34" t="s">
        <v>24</v>
      </c>
      <c r="B364" s="47" t="s">
        <v>25</v>
      </c>
      <c r="C364" s="47" t="s">
        <v>0</v>
      </c>
      <c r="D364" s="30">
        <f>D365</f>
        <v>11369.939999999999</v>
      </c>
      <c r="E364" s="38">
        <f>E365</f>
        <v>-44.7</v>
      </c>
      <c r="F364" s="35">
        <f t="shared" si="12"/>
        <v>11325.239999999998</v>
      </c>
    </row>
    <row r="365" spans="1:6" ht="19.5" customHeight="1" x14ac:dyDescent="0.3">
      <c r="A365" s="18" t="s">
        <v>112</v>
      </c>
      <c r="B365" s="47" t="s">
        <v>113</v>
      </c>
      <c r="C365" s="47"/>
      <c r="D365" s="30">
        <f>D366+D370+D372+D376+D379+D381+D383+D385+D387+D393+D398+D368+D395+D391+D389</f>
        <v>11369.939999999999</v>
      </c>
      <c r="E365" s="30">
        <f>E366+E370+E372+E376+E379+E381+E383+E385+E387+E393+E398+E368+E395+E389+E391</f>
        <v>-44.7</v>
      </c>
      <c r="F365" s="30">
        <f>D365+E365</f>
        <v>11325.239999999998</v>
      </c>
    </row>
    <row r="366" spans="1:6" ht="19.5" customHeight="1" x14ac:dyDescent="0.3">
      <c r="A366" s="18" t="s">
        <v>114</v>
      </c>
      <c r="B366" s="47" t="s">
        <v>115</v>
      </c>
      <c r="C366" s="47"/>
      <c r="D366" s="30">
        <f>D367</f>
        <v>1632</v>
      </c>
      <c r="E366" s="38">
        <f>E367</f>
        <v>0</v>
      </c>
      <c r="F366" s="35">
        <f t="shared" si="12"/>
        <v>1632</v>
      </c>
    </row>
    <row r="367" spans="1:6" ht="110.25" customHeight="1" x14ac:dyDescent="0.3">
      <c r="A367" s="18" t="s">
        <v>14</v>
      </c>
      <c r="B367" s="65" t="s">
        <v>115</v>
      </c>
      <c r="C367" s="65" t="s">
        <v>15</v>
      </c>
      <c r="D367" s="73">
        <v>1632</v>
      </c>
      <c r="E367" s="39"/>
      <c r="F367" s="77">
        <f t="shared" si="12"/>
        <v>1632</v>
      </c>
    </row>
    <row r="368" spans="1:6" ht="29.25" customHeight="1" x14ac:dyDescent="0.3">
      <c r="A368" s="18" t="s">
        <v>347</v>
      </c>
      <c r="B368" s="58" t="s">
        <v>346</v>
      </c>
      <c r="C368" s="58"/>
      <c r="D368" s="30">
        <f>D369</f>
        <v>625.74</v>
      </c>
      <c r="E368" s="30">
        <f t="shared" ref="E368:F368" si="18">E369</f>
        <v>0</v>
      </c>
      <c r="F368" s="30">
        <f t="shared" si="18"/>
        <v>625.74</v>
      </c>
    </row>
    <row r="369" spans="1:6" ht="90.75" customHeight="1" x14ac:dyDescent="0.3">
      <c r="A369" s="18" t="s">
        <v>14</v>
      </c>
      <c r="B369" s="65" t="s">
        <v>346</v>
      </c>
      <c r="C369" s="65" t="s">
        <v>15</v>
      </c>
      <c r="D369" s="73">
        <v>625.74</v>
      </c>
      <c r="E369" s="73"/>
      <c r="F369" s="77">
        <f>D369+E369</f>
        <v>625.74</v>
      </c>
    </row>
    <row r="370" spans="1:6" ht="63" customHeight="1" x14ac:dyDescent="0.3">
      <c r="A370" s="18" t="s">
        <v>26</v>
      </c>
      <c r="B370" s="58" t="s">
        <v>220</v>
      </c>
      <c r="C370" s="58" t="s">
        <v>0</v>
      </c>
      <c r="D370" s="30">
        <f>D371</f>
        <v>1132.1099999999999</v>
      </c>
      <c r="E370" s="30">
        <f>E371</f>
        <v>0</v>
      </c>
      <c r="F370" s="35">
        <f t="shared" si="12"/>
        <v>1132.1099999999999</v>
      </c>
    </row>
    <row r="371" spans="1:6" ht="29.25" customHeight="1" x14ac:dyDescent="0.3">
      <c r="A371" s="18" t="s">
        <v>20</v>
      </c>
      <c r="B371" s="37" t="s">
        <v>220</v>
      </c>
      <c r="C371" s="37" t="s">
        <v>21</v>
      </c>
      <c r="D371" s="73">
        <v>1132.1099999999999</v>
      </c>
      <c r="E371" s="39">
        <v>0</v>
      </c>
      <c r="F371" s="77">
        <f t="shared" si="12"/>
        <v>1132.1099999999999</v>
      </c>
    </row>
    <row r="372" spans="1:6" ht="97.5" customHeight="1" x14ac:dyDescent="0.3">
      <c r="A372" s="18" t="s">
        <v>27</v>
      </c>
      <c r="B372" s="58" t="s">
        <v>221</v>
      </c>
      <c r="C372" s="58" t="s">
        <v>0</v>
      </c>
      <c r="D372" s="30">
        <f>D373+D374</f>
        <v>82</v>
      </c>
      <c r="E372" s="30">
        <f>E373</f>
        <v>0</v>
      </c>
      <c r="F372" s="35">
        <f t="shared" si="12"/>
        <v>82</v>
      </c>
    </row>
    <row r="373" spans="1:6" ht="19.5" customHeight="1" x14ac:dyDescent="0.3">
      <c r="A373" s="18" t="s">
        <v>20</v>
      </c>
      <c r="B373" s="37" t="s">
        <v>221</v>
      </c>
      <c r="C373" s="37" t="s">
        <v>21</v>
      </c>
      <c r="D373" s="73">
        <v>0</v>
      </c>
      <c r="E373" s="39">
        <v>0</v>
      </c>
      <c r="F373" s="77">
        <f t="shared" si="12"/>
        <v>0</v>
      </c>
    </row>
    <row r="374" spans="1:6" ht="96" customHeight="1" x14ac:dyDescent="0.3">
      <c r="A374" s="18" t="s">
        <v>27</v>
      </c>
      <c r="B374" s="65" t="s">
        <v>343</v>
      </c>
      <c r="C374" s="65"/>
      <c r="D374" s="73">
        <f>D375</f>
        <v>82</v>
      </c>
      <c r="E374" s="73">
        <f>E375</f>
        <v>0</v>
      </c>
      <c r="F374" s="73">
        <f>F375</f>
        <v>82</v>
      </c>
    </row>
    <row r="375" spans="1:6" ht="19.5" customHeight="1" x14ac:dyDescent="0.25">
      <c r="A375" s="18" t="s">
        <v>20</v>
      </c>
      <c r="B375" s="37" t="s">
        <v>343</v>
      </c>
      <c r="C375" s="37" t="s">
        <v>21</v>
      </c>
      <c r="D375" s="39">
        <v>82</v>
      </c>
      <c r="E375" s="39">
        <v>0</v>
      </c>
      <c r="F375" s="39">
        <f>D375+E375</f>
        <v>82</v>
      </c>
    </row>
    <row r="376" spans="1:6" ht="185.25" customHeight="1" x14ac:dyDescent="0.3">
      <c r="A376" s="51" t="s">
        <v>172</v>
      </c>
      <c r="B376" s="58" t="s">
        <v>265</v>
      </c>
      <c r="C376" s="26"/>
      <c r="D376" s="35">
        <f>D378+D377</f>
        <v>26.799999999999997</v>
      </c>
      <c r="E376" s="35">
        <f>E377+E378</f>
        <v>0</v>
      </c>
      <c r="F376" s="35">
        <f t="shared" si="12"/>
        <v>26.799999999999997</v>
      </c>
    </row>
    <row r="377" spans="1:6" ht="111" customHeight="1" x14ac:dyDescent="0.3">
      <c r="A377" s="18" t="s">
        <v>14</v>
      </c>
      <c r="B377" s="61" t="s">
        <v>265</v>
      </c>
      <c r="C377" s="32" t="s">
        <v>15</v>
      </c>
      <c r="D377" s="36">
        <v>10.4</v>
      </c>
      <c r="E377" s="36">
        <v>0</v>
      </c>
      <c r="F377" s="36">
        <f>D377+E377</f>
        <v>10.4</v>
      </c>
    </row>
    <row r="378" spans="1:6" ht="43.5" customHeight="1" x14ac:dyDescent="0.3">
      <c r="A378" s="18" t="s">
        <v>16</v>
      </c>
      <c r="B378" s="61" t="s">
        <v>265</v>
      </c>
      <c r="C378" s="61" t="s">
        <v>17</v>
      </c>
      <c r="D378" s="33">
        <v>16.399999999999999</v>
      </c>
      <c r="E378" s="36">
        <v>0</v>
      </c>
      <c r="F378" s="77">
        <f t="shared" si="12"/>
        <v>16.399999999999999</v>
      </c>
    </row>
    <row r="379" spans="1:6" ht="148.5" customHeight="1" x14ac:dyDescent="0.3">
      <c r="A379" s="51" t="s">
        <v>76</v>
      </c>
      <c r="B379" s="58" t="s">
        <v>266</v>
      </c>
      <c r="C379" s="58" t="s">
        <v>0</v>
      </c>
      <c r="D379" s="30">
        <f>D380</f>
        <v>8.9</v>
      </c>
      <c r="E379" s="35">
        <f>E380</f>
        <v>0</v>
      </c>
      <c r="F379" s="35">
        <f t="shared" si="12"/>
        <v>8.9</v>
      </c>
    </row>
    <row r="380" spans="1:6" ht="41.25" customHeight="1" x14ac:dyDescent="0.3">
      <c r="A380" s="18" t="s">
        <v>16</v>
      </c>
      <c r="B380" s="37" t="s">
        <v>266</v>
      </c>
      <c r="C380" s="37" t="s">
        <v>17</v>
      </c>
      <c r="D380" s="73">
        <v>8.9</v>
      </c>
      <c r="E380" s="36"/>
      <c r="F380" s="77">
        <f t="shared" si="12"/>
        <v>8.9</v>
      </c>
    </row>
    <row r="381" spans="1:6" ht="135" customHeight="1" x14ac:dyDescent="0.3">
      <c r="A381" s="18" t="s">
        <v>83</v>
      </c>
      <c r="B381" s="26" t="s">
        <v>242</v>
      </c>
      <c r="C381" s="26"/>
      <c r="D381" s="35">
        <f>D382</f>
        <v>46.7</v>
      </c>
      <c r="E381" s="35">
        <f>E382</f>
        <v>0</v>
      </c>
      <c r="F381" s="35">
        <f t="shared" si="12"/>
        <v>46.7</v>
      </c>
    </row>
    <row r="382" spans="1:6" ht="50.25" customHeight="1" x14ac:dyDescent="0.3">
      <c r="A382" s="18" t="s">
        <v>16</v>
      </c>
      <c r="B382" s="32" t="s">
        <v>242</v>
      </c>
      <c r="C382" s="32" t="s">
        <v>17</v>
      </c>
      <c r="D382" s="36">
        <v>46.7</v>
      </c>
      <c r="E382" s="36"/>
      <c r="F382" s="77">
        <f t="shared" si="12"/>
        <v>46.7</v>
      </c>
    </row>
    <row r="383" spans="1:6" ht="303" customHeight="1" x14ac:dyDescent="0.3">
      <c r="A383" s="51" t="s">
        <v>84</v>
      </c>
      <c r="B383" s="68" t="s">
        <v>243</v>
      </c>
      <c r="C383" s="47"/>
      <c r="D383" s="30">
        <f>D384</f>
        <v>116.9</v>
      </c>
      <c r="E383" s="38">
        <f>E384</f>
        <v>0</v>
      </c>
      <c r="F383" s="35">
        <f t="shared" si="12"/>
        <v>116.9</v>
      </c>
    </row>
    <row r="384" spans="1:6" ht="32.25" customHeight="1" x14ac:dyDescent="0.3">
      <c r="A384" s="18" t="s">
        <v>16</v>
      </c>
      <c r="B384" s="32" t="s">
        <v>243</v>
      </c>
      <c r="C384" s="32" t="s">
        <v>17</v>
      </c>
      <c r="D384" s="36">
        <v>116.9</v>
      </c>
      <c r="E384" s="36"/>
      <c r="F384" s="77">
        <f t="shared" si="12"/>
        <v>116.9</v>
      </c>
    </row>
    <row r="385" spans="1:7" ht="27.75" customHeight="1" x14ac:dyDescent="0.3">
      <c r="A385" s="18" t="s">
        <v>20</v>
      </c>
      <c r="B385" s="47" t="s">
        <v>223</v>
      </c>
      <c r="C385" s="47"/>
      <c r="D385" s="30">
        <f>D386</f>
        <v>4.5</v>
      </c>
      <c r="E385" s="38">
        <f>E386</f>
        <v>0</v>
      </c>
      <c r="F385" s="35">
        <f t="shared" si="12"/>
        <v>4.5</v>
      </c>
    </row>
    <row r="386" spans="1:7" ht="158.25" customHeight="1" x14ac:dyDescent="0.3">
      <c r="A386" s="51" t="s">
        <v>222</v>
      </c>
      <c r="B386" s="65" t="s">
        <v>223</v>
      </c>
      <c r="C386" s="65" t="s">
        <v>17</v>
      </c>
      <c r="D386" s="73">
        <v>4.5</v>
      </c>
      <c r="E386" s="73"/>
      <c r="F386" s="77">
        <f t="shared" si="12"/>
        <v>4.5</v>
      </c>
    </row>
    <row r="387" spans="1:7" ht="48" customHeight="1" x14ac:dyDescent="0.3">
      <c r="A387" s="18" t="s">
        <v>16</v>
      </c>
      <c r="B387" s="58" t="s">
        <v>224</v>
      </c>
      <c r="C387" s="58"/>
      <c r="D387" s="30">
        <f>D388</f>
        <v>5</v>
      </c>
      <c r="E387" s="30">
        <f>E388</f>
        <v>0</v>
      </c>
      <c r="F387" s="35">
        <f t="shared" si="12"/>
        <v>5</v>
      </c>
    </row>
    <row r="388" spans="1:7" ht="304.5" customHeight="1" x14ac:dyDescent="0.3">
      <c r="A388" s="51" t="s">
        <v>28</v>
      </c>
      <c r="B388" s="65" t="s">
        <v>224</v>
      </c>
      <c r="C388" s="65" t="s">
        <v>17</v>
      </c>
      <c r="D388" s="73">
        <v>5</v>
      </c>
      <c r="E388" s="73"/>
      <c r="F388" s="77">
        <f t="shared" si="12"/>
        <v>5</v>
      </c>
    </row>
    <row r="389" spans="1:7" ht="143.25" customHeight="1" x14ac:dyDescent="0.3">
      <c r="A389" s="18" t="s">
        <v>388</v>
      </c>
      <c r="B389" s="58" t="s">
        <v>389</v>
      </c>
      <c r="C389" s="91"/>
      <c r="D389" s="30">
        <f>D390</f>
        <v>52.3</v>
      </c>
      <c r="E389" s="35">
        <f>E390</f>
        <v>0</v>
      </c>
      <c r="F389" s="30">
        <f>D389+E389</f>
        <v>52.3</v>
      </c>
    </row>
    <row r="390" spans="1:7" ht="29.25" customHeight="1" x14ac:dyDescent="0.3">
      <c r="A390" s="18" t="s">
        <v>20</v>
      </c>
      <c r="B390" s="56" t="s">
        <v>389</v>
      </c>
      <c r="C390" s="92">
        <v>500</v>
      </c>
      <c r="D390" s="36">
        <v>52.3</v>
      </c>
      <c r="E390" s="36"/>
      <c r="F390" s="36">
        <f>D390+E390</f>
        <v>52.3</v>
      </c>
    </row>
    <row r="391" spans="1:7" ht="180.75" customHeight="1" x14ac:dyDescent="0.3">
      <c r="A391" s="18" t="s">
        <v>390</v>
      </c>
      <c r="B391" s="57" t="s">
        <v>391</v>
      </c>
      <c r="C391" s="93"/>
      <c r="D391" s="35">
        <f>D392</f>
        <v>4.5</v>
      </c>
      <c r="E391" s="35">
        <f>E392</f>
        <v>0</v>
      </c>
      <c r="F391" s="35">
        <f>D391+E391</f>
        <v>4.5</v>
      </c>
    </row>
    <row r="392" spans="1:7" ht="45" customHeight="1" x14ac:dyDescent="0.3">
      <c r="A392" s="18" t="s">
        <v>16</v>
      </c>
      <c r="B392" s="56" t="s">
        <v>391</v>
      </c>
      <c r="C392" s="92">
        <v>200</v>
      </c>
      <c r="D392" s="36">
        <v>4.5</v>
      </c>
      <c r="E392" s="36">
        <v>0</v>
      </c>
      <c r="F392" s="36">
        <f>D392+E392</f>
        <v>4.5</v>
      </c>
    </row>
    <row r="393" spans="1:7" ht="64.5" customHeight="1" x14ac:dyDescent="0.3">
      <c r="A393" s="18" t="s">
        <v>116</v>
      </c>
      <c r="B393" s="58" t="s">
        <v>117</v>
      </c>
      <c r="C393" s="58"/>
      <c r="D393" s="30">
        <f>D394</f>
        <v>3000</v>
      </c>
      <c r="E393" s="30">
        <f>E394</f>
        <v>0</v>
      </c>
      <c r="F393" s="35">
        <f t="shared" si="12"/>
        <v>3000</v>
      </c>
      <c r="G393" s="3"/>
    </row>
    <row r="394" spans="1:7" ht="15.75" customHeight="1" x14ac:dyDescent="0.3">
      <c r="A394" s="18" t="s">
        <v>22</v>
      </c>
      <c r="B394" s="37" t="s">
        <v>117</v>
      </c>
      <c r="C394" s="37" t="s">
        <v>23</v>
      </c>
      <c r="D394" s="73">
        <v>3000</v>
      </c>
      <c r="E394" s="39"/>
      <c r="F394" s="77">
        <f t="shared" si="12"/>
        <v>3000</v>
      </c>
      <c r="G394" s="3"/>
    </row>
    <row r="395" spans="1:7" ht="69.75" customHeight="1" x14ac:dyDescent="0.3">
      <c r="A395" s="18" t="s">
        <v>380</v>
      </c>
      <c r="B395" s="47" t="s">
        <v>348</v>
      </c>
      <c r="C395" s="47"/>
      <c r="D395" s="30">
        <f>D396+D397</f>
        <v>462.06</v>
      </c>
      <c r="E395" s="30">
        <f t="shared" ref="E395:F395" si="19">E396+E397</f>
        <v>-44.7</v>
      </c>
      <c r="F395" s="30">
        <f t="shared" si="19"/>
        <v>417.36</v>
      </c>
      <c r="G395" s="3"/>
    </row>
    <row r="396" spans="1:7" ht="114" customHeight="1" x14ac:dyDescent="0.3">
      <c r="A396" s="18" t="s">
        <v>14</v>
      </c>
      <c r="B396" s="37" t="s">
        <v>348</v>
      </c>
      <c r="C396" s="37" t="s">
        <v>15</v>
      </c>
      <c r="D396" s="73">
        <v>298.06</v>
      </c>
      <c r="E396" s="73"/>
      <c r="F396" s="77">
        <f>D396+E396</f>
        <v>298.06</v>
      </c>
      <c r="G396" s="3"/>
    </row>
    <row r="397" spans="1:7" ht="41.25" customHeight="1" x14ac:dyDescent="0.3">
      <c r="A397" s="18" t="s">
        <v>16</v>
      </c>
      <c r="B397" s="37" t="s">
        <v>348</v>
      </c>
      <c r="C397" s="37" t="s">
        <v>17</v>
      </c>
      <c r="D397" s="73">
        <v>164</v>
      </c>
      <c r="E397" s="39">
        <v>-44.7</v>
      </c>
      <c r="F397" s="77">
        <f>D397+E397</f>
        <v>119.3</v>
      </c>
      <c r="G397" s="3"/>
    </row>
    <row r="398" spans="1:7" ht="41.25" customHeight="1" x14ac:dyDescent="0.3">
      <c r="A398" s="18" t="s">
        <v>319</v>
      </c>
      <c r="B398" s="47" t="s">
        <v>118</v>
      </c>
      <c r="C398" s="47"/>
      <c r="D398" s="30">
        <f>D400+D403+D401+D402+D399</f>
        <v>4170.43</v>
      </c>
      <c r="E398" s="38">
        <f>E400+E403+E401+E402+E399</f>
        <v>0</v>
      </c>
      <c r="F398" s="35">
        <f t="shared" si="12"/>
        <v>4170.43</v>
      </c>
    </row>
    <row r="399" spans="1:7" ht="117.75" customHeight="1" x14ac:dyDescent="0.3">
      <c r="A399" s="18" t="s">
        <v>14</v>
      </c>
      <c r="B399" s="48" t="s">
        <v>118</v>
      </c>
      <c r="C399" s="48" t="s">
        <v>15</v>
      </c>
      <c r="D399" s="33">
        <v>25.56</v>
      </c>
      <c r="E399" s="69"/>
      <c r="F399" s="36">
        <f>D399+E399</f>
        <v>25.56</v>
      </c>
    </row>
    <row r="400" spans="1:7" ht="38.25" customHeight="1" x14ac:dyDescent="0.3">
      <c r="A400" s="18" t="s">
        <v>16</v>
      </c>
      <c r="B400" s="48" t="s">
        <v>118</v>
      </c>
      <c r="C400" s="48" t="s">
        <v>17</v>
      </c>
      <c r="D400" s="33">
        <v>210</v>
      </c>
      <c r="E400" s="69"/>
      <c r="F400" s="77">
        <f t="shared" si="12"/>
        <v>210</v>
      </c>
    </row>
    <row r="401" spans="1:7" ht="38.25" customHeight="1" x14ac:dyDescent="0.3">
      <c r="A401" s="18" t="s">
        <v>18</v>
      </c>
      <c r="B401" s="48" t="s">
        <v>118</v>
      </c>
      <c r="C401" s="48" t="s">
        <v>19</v>
      </c>
      <c r="D401" s="33">
        <v>3480.8</v>
      </c>
      <c r="E401" s="69"/>
      <c r="F401" s="77">
        <f t="shared" si="12"/>
        <v>3480.8</v>
      </c>
    </row>
    <row r="402" spans="1:7" ht="62.25" customHeight="1" x14ac:dyDescent="0.3">
      <c r="A402" s="18" t="s">
        <v>377</v>
      </c>
      <c r="B402" s="48" t="s">
        <v>118</v>
      </c>
      <c r="C402" s="48" t="s">
        <v>13</v>
      </c>
      <c r="D402" s="33">
        <v>256.8</v>
      </c>
      <c r="E402" s="69"/>
      <c r="F402" s="77">
        <f>D402+E402</f>
        <v>256.8</v>
      </c>
    </row>
    <row r="403" spans="1:7" ht="19.5" customHeight="1" x14ac:dyDescent="0.3">
      <c r="A403" s="18" t="s">
        <v>22</v>
      </c>
      <c r="B403" s="37" t="s">
        <v>119</v>
      </c>
      <c r="C403" s="37" t="s">
        <v>23</v>
      </c>
      <c r="D403" s="73">
        <v>197.27</v>
      </c>
      <c r="E403" s="39"/>
      <c r="F403" s="77">
        <f t="shared" si="12"/>
        <v>197.27</v>
      </c>
    </row>
    <row r="404" spans="1:7" ht="19.5" customHeight="1" x14ac:dyDescent="0.3">
      <c r="A404" s="55"/>
      <c r="B404" s="37"/>
      <c r="C404" s="37"/>
      <c r="D404" s="73"/>
      <c r="E404" s="37"/>
      <c r="F404" s="78"/>
      <c r="G404" s="5"/>
    </row>
    <row r="405" spans="1:7" ht="19.5" customHeight="1" x14ac:dyDescent="0.25">
      <c r="A405" s="18"/>
      <c r="B405" s="37"/>
      <c r="C405" s="37"/>
      <c r="D405" s="37"/>
      <c r="E405" s="37"/>
      <c r="F405" s="70"/>
      <c r="G405" s="5"/>
    </row>
    <row r="406" spans="1:7" ht="19.5" customHeight="1" x14ac:dyDescent="0.25">
      <c r="A406" s="8"/>
      <c r="B406" s="11"/>
      <c r="C406" s="11"/>
      <c r="D406" s="11"/>
      <c r="E406" s="11"/>
      <c r="F406" s="13"/>
      <c r="G406" s="5"/>
    </row>
    <row r="407" spans="1:7" ht="19.5" customHeight="1" x14ac:dyDescent="0.25">
      <c r="A407" s="8"/>
      <c r="B407" s="11"/>
      <c r="C407" s="11"/>
      <c r="D407" s="11"/>
      <c r="E407" s="11"/>
      <c r="F407" s="13"/>
      <c r="G407" s="5"/>
    </row>
    <row r="408" spans="1:7" ht="54.75" customHeight="1" x14ac:dyDescent="0.25">
      <c r="A408" s="8"/>
      <c r="B408" s="10"/>
      <c r="C408" s="10"/>
      <c r="D408" s="10"/>
      <c r="E408" s="10"/>
      <c r="F408" s="6"/>
      <c r="G408" s="5"/>
    </row>
    <row r="409" spans="1:7" ht="19.5" customHeight="1" x14ac:dyDescent="0.25">
      <c r="A409" s="8"/>
      <c r="B409" s="11"/>
      <c r="C409" s="11"/>
      <c r="D409" s="11"/>
      <c r="E409" s="11"/>
      <c r="F409" s="7"/>
      <c r="G409" s="5"/>
    </row>
    <row r="410" spans="1:7" ht="15.75" x14ac:dyDescent="0.25">
      <c r="A410" s="8"/>
      <c r="B410" s="11"/>
      <c r="C410" s="11"/>
      <c r="D410" s="11"/>
      <c r="E410" s="11"/>
      <c r="F410" s="11"/>
      <c r="G410" s="5"/>
    </row>
    <row r="411" spans="1:7" ht="15.75" x14ac:dyDescent="0.25">
      <c r="A411" s="8"/>
      <c r="B411" s="11"/>
      <c r="C411" s="11"/>
      <c r="D411" s="11"/>
      <c r="E411" s="11"/>
      <c r="F411" s="11"/>
      <c r="G411" s="5"/>
    </row>
    <row r="412" spans="1:7" ht="15.75" x14ac:dyDescent="0.25">
      <c r="A412" s="8"/>
      <c r="B412" s="11"/>
      <c r="C412" s="11"/>
      <c r="D412" s="11"/>
      <c r="E412" s="11"/>
      <c r="F412" s="11"/>
      <c r="G412" s="5"/>
    </row>
    <row r="413" spans="1:7" ht="15.75" x14ac:dyDescent="0.25">
      <c r="A413" s="8"/>
      <c r="B413" s="11"/>
      <c r="C413" s="11"/>
      <c r="D413" s="11"/>
      <c r="E413" s="11"/>
      <c r="F413" s="11"/>
    </row>
    <row r="414" spans="1:7" ht="15.75" x14ac:dyDescent="0.25">
      <c r="A414" s="8"/>
      <c r="B414" s="11"/>
      <c r="C414" s="11"/>
      <c r="D414" s="11"/>
      <c r="E414" s="11"/>
      <c r="F414" s="11"/>
    </row>
    <row r="415" spans="1:7" ht="15.75" x14ac:dyDescent="0.25">
      <c r="A415" s="8"/>
      <c r="B415" s="11"/>
      <c r="C415" s="11"/>
      <c r="D415" s="11"/>
      <c r="E415" s="11"/>
      <c r="F415" s="11"/>
    </row>
    <row r="416" spans="1:7" ht="15.75" x14ac:dyDescent="0.25">
      <c r="A416" s="8"/>
    </row>
    <row r="422" spans="1:6" ht="15.75" x14ac:dyDescent="0.25">
      <c r="B422" s="11"/>
      <c r="C422" s="11"/>
      <c r="D422" s="11"/>
      <c r="E422" s="11"/>
      <c r="F422" s="13"/>
    </row>
    <row r="423" spans="1:6" ht="15.75" x14ac:dyDescent="0.25">
      <c r="A423" s="8"/>
      <c r="B423" s="11"/>
      <c r="C423" s="11"/>
      <c r="D423" s="11"/>
      <c r="E423" s="11"/>
      <c r="F423" s="13"/>
    </row>
    <row r="424" spans="1:6" ht="15.75" x14ac:dyDescent="0.25">
      <c r="A424" s="8"/>
      <c r="B424" s="11"/>
      <c r="C424" s="11"/>
      <c r="D424" s="11"/>
      <c r="E424" s="11"/>
      <c r="F424" s="13"/>
    </row>
    <row r="425" spans="1:6" ht="15.75" x14ac:dyDescent="0.25">
      <c r="A425" s="8"/>
      <c r="B425" s="11"/>
      <c r="C425" s="11"/>
      <c r="D425" s="11"/>
      <c r="E425" s="11"/>
      <c r="F425" s="13"/>
    </row>
    <row r="426" spans="1:6" ht="15.75" x14ac:dyDescent="0.25">
      <c r="A426" s="8"/>
      <c r="B426" s="11"/>
      <c r="C426" s="11"/>
      <c r="D426" s="11"/>
      <c r="E426" s="11"/>
      <c r="F426" s="13"/>
    </row>
    <row r="427" spans="1:6" ht="15.75" x14ac:dyDescent="0.25">
      <c r="A427" s="8"/>
      <c r="B427" s="11"/>
      <c r="C427" s="11"/>
      <c r="D427" s="11"/>
      <c r="E427" s="11"/>
      <c r="F427" s="13"/>
    </row>
    <row r="428" spans="1:6" ht="15.75" x14ac:dyDescent="0.25">
      <c r="A428" s="8"/>
      <c r="B428" s="11"/>
      <c r="C428" s="11"/>
      <c r="D428" s="11"/>
      <c r="E428" s="11"/>
      <c r="F428" s="13"/>
    </row>
    <row r="429" spans="1:6" ht="15.75" x14ac:dyDescent="0.25">
      <c r="A429" s="8"/>
      <c r="B429" s="11"/>
      <c r="C429" s="11"/>
      <c r="D429" s="11"/>
      <c r="E429" s="11"/>
      <c r="F429" s="13"/>
    </row>
    <row r="430" spans="1:6" ht="15.75" x14ac:dyDescent="0.25">
      <c r="A430" s="8"/>
      <c r="B430" s="11"/>
      <c r="C430" s="11"/>
      <c r="D430" s="11"/>
      <c r="E430" s="11"/>
      <c r="F430" s="13"/>
    </row>
    <row r="431" spans="1:6" ht="15.75" x14ac:dyDescent="0.25">
      <c r="A431" s="8"/>
      <c r="B431" s="11"/>
      <c r="C431" s="11"/>
      <c r="D431" s="11"/>
      <c r="E431" s="11"/>
      <c r="F431" s="13"/>
    </row>
    <row r="432" spans="1:6" ht="15.75" x14ac:dyDescent="0.25">
      <c r="A432" s="8"/>
      <c r="B432" s="11"/>
      <c r="C432" s="11"/>
      <c r="D432" s="11"/>
      <c r="E432" s="11"/>
      <c r="F432" s="13"/>
    </row>
    <row r="433" spans="1:6" ht="15.75" x14ac:dyDescent="0.25">
      <c r="A433" s="8"/>
      <c r="B433" s="11"/>
      <c r="C433" s="11"/>
      <c r="D433" s="11"/>
      <c r="E433" s="11"/>
      <c r="F433" s="13"/>
    </row>
    <row r="434" spans="1:6" ht="15.75" x14ac:dyDescent="0.25">
      <c r="A434" s="8"/>
      <c r="B434" s="11"/>
      <c r="C434" s="11"/>
      <c r="D434" s="11"/>
      <c r="E434" s="11"/>
      <c r="F434" s="13"/>
    </row>
    <row r="435" spans="1:6" ht="15.75" x14ac:dyDescent="0.25">
      <c r="A435" s="8"/>
      <c r="B435" s="11"/>
      <c r="C435" s="11"/>
      <c r="D435" s="11"/>
      <c r="E435" s="11"/>
      <c r="F435" s="13"/>
    </row>
    <row r="436" spans="1:6" ht="15.75" x14ac:dyDescent="0.25">
      <c r="A436" s="8"/>
      <c r="B436" s="11"/>
      <c r="C436" s="11"/>
      <c r="D436" s="11"/>
      <c r="E436" s="11"/>
      <c r="F436" s="13"/>
    </row>
    <row r="437" spans="1:6" ht="15.75" x14ac:dyDescent="0.25">
      <c r="A437" s="8"/>
      <c r="B437" s="11"/>
      <c r="C437" s="11"/>
      <c r="D437" s="11"/>
      <c r="E437" s="11"/>
      <c r="F437" s="13"/>
    </row>
    <row r="438" spans="1:6" ht="15.75" x14ac:dyDescent="0.25">
      <c r="A438" s="8"/>
      <c r="B438" s="11"/>
      <c r="C438" s="11"/>
      <c r="D438" s="11"/>
      <c r="E438" s="11"/>
      <c r="F438" s="13"/>
    </row>
    <row r="439" spans="1:6" ht="15.75" x14ac:dyDescent="0.25">
      <c r="A439" s="8"/>
      <c r="B439" s="11"/>
      <c r="C439" s="11"/>
      <c r="D439" s="11"/>
      <c r="E439" s="11"/>
      <c r="F439" s="13"/>
    </row>
    <row r="440" spans="1:6" ht="15.75" x14ac:dyDescent="0.25">
      <c r="A440" s="8"/>
      <c r="B440" s="11"/>
      <c r="C440" s="11"/>
      <c r="D440" s="11"/>
      <c r="E440" s="11"/>
      <c r="F440" s="13"/>
    </row>
    <row r="441" spans="1:6" ht="15.75" x14ac:dyDescent="0.25">
      <c r="A441" s="8"/>
      <c r="B441" s="11"/>
      <c r="C441" s="11"/>
      <c r="D441" s="11"/>
      <c r="E441" s="11"/>
      <c r="F441" s="13"/>
    </row>
    <row r="442" spans="1:6" ht="15.75" x14ac:dyDescent="0.25">
      <c r="A442" s="8"/>
      <c r="B442" s="11"/>
      <c r="C442" s="11"/>
      <c r="D442" s="11"/>
      <c r="E442" s="11"/>
      <c r="F442" s="13"/>
    </row>
    <row r="443" spans="1:6" ht="15.75" x14ac:dyDescent="0.25">
      <c r="A443" s="8"/>
      <c r="B443" s="11"/>
      <c r="C443" s="11"/>
      <c r="D443" s="11"/>
      <c r="E443" s="11"/>
      <c r="F443" s="13"/>
    </row>
    <row r="444" spans="1:6" ht="15.75" x14ac:dyDescent="0.25">
      <c r="A444" s="8"/>
      <c r="B444" s="11"/>
      <c r="C444" s="11"/>
      <c r="D444" s="11"/>
      <c r="E444" s="11"/>
      <c r="F444" s="13"/>
    </row>
    <row r="445" spans="1:6" ht="15.75" x14ac:dyDescent="0.25">
      <c r="A445" s="8"/>
      <c r="B445" s="11"/>
      <c r="C445" s="11"/>
      <c r="D445" s="11"/>
      <c r="E445" s="11"/>
      <c r="F445" s="13"/>
    </row>
    <row r="446" spans="1:6" ht="15.75" x14ac:dyDescent="0.25">
      <c r="A446" s="8"/>
      <c r="B446" s="11"/>
      <c r="C446" s="11"/>
      <c r="D446" s="11"/>
      <c r="E446" s="11"/>
      <c r="F446" s="13"/>
    </row>
    <row r="447" spans="1:6" ht="15.75" x14ac:dyDescent="0.25">
      <c r="A447" s="8"/>
      <c r="B447" s="11"/>
      <c r="C447" s="11"/>
      <c r="D447" s="11"/>
      <c r="E447" s="11"/>
      <c r="F447" s="13"/>
    </row>
    <row r="448" spans="1:6" ht="15.75" x14ac:dyDescent="0.25">
      <c r="A448" s="8"/>
      <c r="B448" s="11"/>
      <c r="C448" s="11"/>
      <c r="D448" s="11"/>
      <c r="E448" s="11"/>
      <c r="F448" s="13"/>
    </row>
    <row r="449" spans="1:6" ht="15.75" x14ac:dyDescent="0.25">
      <c r="A449" s="8"/>
      <c r="B449" s="11"/>
      <c r="C449" s="11"/>
      <c r="D449" s="11"/>
      <c r="E449" s="11"/>
      <c r="F449" s="13"/>
    </row>
    <row r="450" spans="1:6" ht="15.75" x14ac:dyDescent="0.25">
      <c r="A450" s="8"/>
      <c r="B450" s="11"/>
      <c r="C450" s="11"/>
      <c r="D450" s="11"/>
      <c r="E450" s="11"/>
      <c r="F450" s="13"/>
    </row>
    <row r="451" spans="1:6" ht="15.75" x14ac:dyDescent="0.25">
      <c r="A451" s="8"/>
      <c r="B451" s="11"/>
      <c r="C451" s="11"/>
      <c r="D451" s="11"/>
      <c r="E451" s="11"/>
      <c r="F451" s="13"/>
    </row>
    <row r="452" spans="1:6" ht="15.75" x14ac:dyDescent="0.25">
      <c r="A452" s="8"/>
      <c r="B452" s="11"/>
      <c r="C452" s="11"/>
      <c r="D452" s="11"/>
      <c r="E452" s="11"/>
      <c r="F452" s="13"/>
    </row>
    <row r="453" spans="1:6" ht="15.75" x14ac:dyDescent="0.25">
      <c r="A453" s="12"/>
      <c r="B453" s="11"/>
      <c r="C453" s="11"/>
      <c r="D453" s="11"/>
      <c r="E453" s="11"/>
      <c r="F453" s="13"/>
    </row>
    <row r="454" spans="1:6" ht="15.75" x14ac:dyDescent="0.25">
      <c r="A454" s="8"/>
      <c r="B454" s="11"/>
      <c r="C454" s="11"/>
      <c r="D454" s="11"/>
      <c r="E454" s="11"/>
      <c r="F454" s="13"/>
    </row>
    <row r="455" spans="1:6" ht="15.75" x14ac:dyDescent="0.25">
      <c r="A455" s="12"/>
      <c r="B455" s="11"/>
      <c r="C455" s="11"/>
      <c r="D455" s="11"/>
      <c r="E455" s="11"/>
      <c r="F455" s="13"/>
    </row>
    <row r="456" spans="1:6" ht="15.75" x14ac:dyDescent="0.25">
      <c r="A456" s="8"/>
      <c r="B456" s="11"/>
      <c r="C456" s="11"/>
      <c r="D456" s="11"/>
      <c r="E456" s="11"/>
      <c r="F456" s="13"/>
    </row>
    <row r="457" spans="1:6" ht="15.75" x14ac:dyDescent="0.25">
      <c r="A457" s="8"/>
      <c r="B457" s="11"/>
      <c r="C457" s="11"/>
      <c r="D457" s="11"/>
      <c r="E457" s="11"/>
      <c r="F457" s="13"/>
    </row>
    <row r="458" spans="1:6" ht="15.75" x14ac:dyDescent="0.25">
      <c r="A458" s="8"/>
      <c r="B458" s="11"/>
      <c r="C458" s="11"/>
      <c r="D458" s="11"/>
      <c r="E458" s="11"/>
      <c r="F458" s="13"/>
    </row>
    <row r="459" spans="1:6" ht="15.75" x14ac:dyDescent="0.25">
      <c r="A459" s="8"/>
      <c r="B459" s="11"/>
      <c r="C459" s="11"/>
      <c r="D459" s="11"/>
      <c r="E459" s="11"/>
      <c r="F459" s="13"/>
    </row>
    <row r="460" spans="1:6" ht="15.75" x14ac:dyDescent="0.25">
      <c r="A460" s="8"/>
      <c r="B460" s="11"/>
      <c r="C460" s="11"/>
      <c r="D460" s="11"/>
      <c r="E460" s="11"/>
      <c r="F460" s="13"/>
    </row>
    <row r="461" spans="1:6" ht="15.75" x14ac:dyDescent="0.25">
      <c r="A461" s="8"/>
      <c r="B461" s="11"/>
      <c r="C461" s="11"/>
      <c r="D461" s="11"/>
      <c r="E461" s="11"/>
      <c r="F461" s="13"/>
    </row>
    <row r="462" spans="1:6" ht="15.75" x14ac:dyDescent="0.25">
      <c r="A462" s="8"/>
      <c r="B462" s="11"/>
      <c r="C462" s="11"/>
      <c r="D462" s="11"/>
      <c r="E462" s="11"/>
      <c r="F462" s="13"/>
    </row>
    <row r="463" spans="1:6" ht="15.75" x14ac:dyDescent="0.25">
      <c r="A463" s="8"/>
      <c r="B463" s="11"/>
      <c r="C463" s="11"/>
      <c r="D463" s="11"/>
      <c r="E463" s="11"/>
      <c r="F463" s="13"/>
    </row>
    <row r="464" spans="1:6" ht="15.75" x14ac:dyDescent="0.25">
      <c r="A464" s="8"/>
      <c r="B464" s="11"/>
      <c r="C464" s="11"/>
      <c r="D464" s="11"/>
      <c r="E464" s="11"/>
      <c r="F464" s="13"/>
    </row>
    <row r="465" spans="1:6" ht="15.75" x14ac:dyDescent="0.25">
      <c r="A465" s="8"/>
      <c r="B465" s="11"/>
      <c r="C465" s="11"/>
      <c r="D465" s="11"/>
      <c r="E465" s="11"/>
      <c r="F465" s="13"/>
    </row>
    <row r="466" spans="1:6" ht="15.75" x14ac:dyDescent="0.25">
      <c r="A466" s="8"/>
      <c r="B466" s="11"/>
      <c r="C466" s="11"/>
      <c r="D466" s="11"/>
      <c r="E466" s="11"/>
      <c r="F466" s="13"/>
    </row>
    <row r="467" spans="1:6" ht="15.75" x14ac:dyDescent="0.25">
      <c r="A467" s="8"/>
      <c r="B467" s="11"/>
      <c r="C467" s="11"/>
      <c r="D467" s="11"/>
      <c r="E467" s="11"/>
      <c r="F467" s="13"/>
    </row>
    <row r="468" spans="1:6" ht="15.75" x14ac:dyDescent="0.25">
      <c r="A468" s="8"/>
      <c r="B468" s="11"/>
      <c r="C468" s="11"/>
      <c r="D468" s="11"/>
      <c r="E468" s="11"/>
      <c r="F468" s="13"/>
    </row>
    <row r="469" spans="1:6" ht="15.75" x14ac:dyDescent="0.25">
      <c r="A469" s="8"/>
      <c r="B469" s="11"/>
      <c r="C469" s="11"/>
      <c r="D469" s="11"/>
      <c r="E469" s="11"/>
      <c r="F469" s="13"/>
    </row>
    <row r="470" spans="1:6" ht="15.75" x14ac:dyDescent="0.25">
      <c r="A470" s="12"/>
      <c r="B470" s="11"/>
      <c r="C470" s="11"/>
      <c r="D470" s="11"/>
      <c r="E470" s="11"/>
      <c r="F470" s="13"/>
    </row>
    <row r="471" spans="1:6" ht="15.75" x14ac:dyDescent="0.25">
      <c r="A471" s="8"/>
      <c r="B471" s="11"/>
      <c r="C471" s="11"/>
      <c r="D471" s="11"/>
      <c r="E471" s="11"/>
      <c r="F471" s="13"/>
    </row>
    <row r="472" spans="1:6" ht="15.75" x14ac:dyDescent="0.25">
      <c r="A472" s="8"/>
      <c r="B472" s="11"/>
      <c r="C472" s="11"/>
      <c r="D472" s="11"/>
      <c r="E472" s="11"/>
      <c r="F472" s="13"/>
    </row>
    <row r="473" spans="1:6" ht="15.75" x14ac:dyDescent="0.25">
      <c r="A473" s="8"/>
      <c r="B473" s="11"/>
      <c r="C473" s="11"/>
      <c r="D473" s="11"/>
      <c r="E473" s="11"/>
      <c r="F473" s="13"/>
    </row>
    <row r="474" spans="1:6" ht="15.75" x14ac:dyDescent="0.25">
      <c r="A474" s="8"/>
      <c r="B474" s="11"/>
      <c r="C474" s="11"/>
      <c r="D474" s="11"/>
      <c r="E474" s="11"/>
      <c r="F474" s="13"/>
    </row>
    <row r="475" spans="1:6" ht="15.75" x14ac:dyDescent="0.25">
      <c r="A475" s="8"/>
      <c r="B475" s="11"/>
      <c r="C475" s="11"/>
      <c r="D475" s="11"/>
      <c r="E475" s="11"/>
      <c r="F475" s="13"/>
    </row>
    <row r="476" spans="1:6" ht="15.75" x14ac:dyDescent="0.25">
      <c r="A476" s="8"/>
      <c r="B476" s="11"/>
      <c r="C476" s="11"/>
      <c r="D476" s="11"/>
      <c r="E476" s="11"/>
      <c r="F476" s="13"/>
    </row>
    <row r="477" spans="1:6" ht="15.75" x14ac:dyDescent="0.25">
      <c r="A477" s="8"/>
      <c r="B477" s="11"/>
      <c r="C477" s="11"/>
      <c r="D477" s="11"/>
      <c r="E477" s="11"/>
      <c r="F477" s="13"/>
    </row>
    <row r="478" spans="1:6" ht="15.75" x14ac:dyDescent="0.25">
      <c r="A478" s="8"/>
      <c r="B478" s="11"/>
      <c r="C478" s="11"/>
      <c r="D478" s="11"/>
      <c r="E478" s="11"/>
      <c r="F478" s="13"/>
    </row>
    <row r="479" spans="1:6" ht="15.75" x14ac:dyDescent="0.25">
      <c r="A479" s="8"/>
      <c r="B479" s="11"/>
      <c r="C479" s="11"/>
      <c r="D479" s="11"/>
      <c r="E479" s="11"/>
      <c r="F479" s="13"/>
    </row>
    <row r="480" spans="1:6" ht="15.75" x14ac:dyDescent="0.25">
      <c r="A480" s="8"/>
      <c r="B480" s="14"/>
      <c r="C480" s="14"/>
      <c r="D480" s="14"/>
      <c r="E480" s="14"/>
      <c r="F480" s="14"/>
    </row>
    <row r="481" spans="1:1" x14ac:dyDescent="0.25">
      <c r="A481" s="14"/>
    </row>
  </sheetData>
  <sheetProtection password="EEDF" sheet="1" objects="1" scenarios="1"/>
  <mergeCells count="14">
    <mergeCell ref="B1:F1"/>
    <mergeCell ref="A2:F2"/>
    <mergeCell ref="A3:F3"/>
    <mergeCell ref="A4:F4"/>
    <mergeCell ref="A12:A13"/>
    <mergeCell ref="B12:B13"/>
    <mergeCell ref="C12:C13"/>
    <mergeCell ref="F12:F13"/>
    <mergeCell ref="B6:F6"/>
    <mergeCell ref="A7:F7"/>
    <mergeCell ref="A8:F8"/>
    <mergeCell ref="A9:F9"/>
    <mergeCell ref="A10:F10"/>
    <mergeCell ref="E12:E13"/>
  </mergeCells>
  <pageMargins left="0.51181102362204722" right="0.11811023622047245" top="0.74803149606299213" bottom="0.74803149606299213" header="0.31496062992125984" footer="0.31496062992125984"/>
  <pageSetup paperSize="9" fitToHeight="5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2014-06-16T13:22:03Z</dcterms:modified>
</cp:coreProperties>
</file>