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75" yWindow="-150" windowWidth="11400" windowHeight="12870" activeTab="3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externalReferences>
    <externalReference r:id="rId5"/>
  </externalReferences>
  <definedNames>
    <definedName name="_xlnm.Print_Titles" localSheetId="0">'Доходная часть'!$10:$10</definedName>
    <definedName name="_xlnm.Print_Area" localSheetId="0">'Доходная часть'!$A$1:$E$54</definedName>
    <definedName name="_xlnm.Print_Area" localSheetId="1">'Расходная часть'!$A$1:$E$298</definedName>
    <definedName name="_xlnm.Print_Area" localSheetId="3">Сведения!$A$1:$C$40</definedName>
  </definedNames>
  <calcPr calcId="145621"/>
</workbook>
</file>

<file path=xl/calcChain.xml><?xml version="1.0" encoding="utf-8"?>
<calcChain xmlns="http://schemas.openxmlformats.org/spreadsheetml/2006/main">
  <c r="C20" i="5" l="1"/>
  <c r="C298" i="3"/>
  <c r="E298" i="3" s="1"/>
  <c r="E281" i="3"/>
  <c r="C281" i="3"/>
  <c r="E121" i="3"/>
  <c r="E37" i="3"/>
  <c r="E36" i="3"/>
  <c r="E22" i="3"/>
  <c r="E47" i="2"/>
  <c r="D49" i="2"/>
  <c r="E49" i="2" s="1"/>
  <c r="C49" i="2"/>
  <c r="D48" i="2"/>
  <c r="E48" i="2" s="1"/>
  <c r="C48" i="2"/>
  <c r="C47" i="2"/>
  <c r="D46" i="2"/>
  <c r="D45" i="2" s="1"/>
  <c r="C46" i="2"/>
  <c r="C45" i="2" s="1"/>
  <c r="C44" i="2" s="1"/>
  <c r="C54" i="2" s="1"/>
  <c r="E45" i="2" l="1"/>
  <c r="D44" i="2"/>
  <c r="E44" i="2" s="1"/>
  <c r="E46" i="2"/>
  <c r="E18" i="4"/>
  <c r="D18" i="4"/>
  <c r="D54" i="2" l="1"/>
  <c r="E54" i="2" l="1"/>
  <c r="E17" i="4"/>
  <c r="E11" i="4" s="1"/>
  <c r="B21" i="5"/>
  <c r="C19" i="5"/>
  <c r="B19" i="5"/>
  <c r="C18" i="5"/>
  <c r="B18" i="5"/>
  <c r="C15" i="5"/>
  <c r="C12" i="5"/>
  <c r="B12" i="5"/>
  <c r="A7" i="5"/>
  <c r="A4" i="5"/>
  <c r="C21" i="5"/>
  <c r="A7" i="4" l="1"/>
  <c r="A6" i="3"/>
  <c r="A4" i="4"/>
  <c r="D3" i="4"/>
  <c r="D2" i="4"/>
  <c r="A4" i="3"/>
  <c r="D3" i="3"/>
  <c r="D2" i="3"/>
  <c r="F18" i="4" l="1"/>
  <c r="C17" i="5" l="1"/>
  <c r="B17" i="5"/>
  <c r="C16" i="5"/>
  <c r="B16" i="5"/>
  <c r="B15" i="5"/>
  <c r="C14" i="5"/>
  <c r="B14" i="5"/>
  <c r="D17" i="4" l="1"/>
  <c r="D11" i="4" s="1"/>
  <c r="B13" i="5"/>
  <c r="B10" i="5" s="1"/>
  <c r="B32" i="5" s="1"/>
  <c r="C13" i="5"/>
  <c r="C10" i="5" s="1"/>
  <c r="C32" i="5" s="1"/>
  <c r="F11" i="4" l="1"/>
  <c r="F17" i="4"/>
  <c r="C34" i="5"/>
  <c r="C33" i="5"/>
  <c r="B34" i="5"/>
  <c r="B33" i="5"/>
</calcChain>
</file>

<file path=xl/sharedStrings.xml><?xml version="1.0" encoding="utf-8"?>
<sst xmlns="http://schemas.openxmlformats.org/spreadsheetml/2006/main" count="773" uniqueCount="665">
  <si>
    <t>Единица измерения: руб.</t>
  </si>
  <si>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</si>
  <si>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</si>
  <si>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</si>
  <si>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</si>
  <si>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</si>
  <si>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</si>
  <si>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</si>
  <si>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</si>
  <si>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</si>
  <si>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</si>
  <si>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</si>
  <si>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</si>
  <si>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</si>
  <si>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</si>
  <si>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</si>
  <si>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</si>
  <si>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</si>
  <si>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</si>
  <si>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</si>
  <si>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</si>
  <si>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</si>
  <si>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</si>
  <si>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</si>
  <si>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</si>
  <si>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</si>
  <si>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</si>
  <si>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НАЛОГИ НА ИМУЩЕСТВО (0000)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</si>
  <si>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</si>
  <si>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</si>
  <si>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</si>
  <si>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</si>
  <si>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</si>
  <si>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</si>
  <si>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</si>
  <si>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</si>
  <si>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</si>
  <si>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</si>
  <si>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</si>
  <si>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</si>
  <si>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</si>
  <si>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</si>
  <si>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</si>
  <si>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</si>
  <si>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</si>
  <si>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</si>
  <si>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</si>
  <si>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</si>
  <si>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</si>
  <si>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</si>
  <si>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</si>
  <si>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</si>
  <si>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</si>
  <si>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</si>
  <si>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</si>
  <si>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</si>
  <si>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</si>
  <si>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</si>
  <si>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</si>
  <si>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</si>
  <si>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</si>
  <si>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</si>
  <si>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</si>
  <si>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</si>
  <si>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</si>
  <si>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</si>
  <si>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</si>
  <si>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</si>
  <si>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</si>
  <si>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</si>
  <si>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</si>
  <si>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</si>
  <si>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</si>
  <si>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</si>
  <si>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</si>
  <si>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</si>
  <si>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</si>
  <si>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</si>
  <si>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</si>
  <si>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Код БК доходов (с учетом группировки)</t>
  </si>
  <si>
    <t>Наименование БК доходов (с учетом группировки)</t>
  </si>
  <si>
    <t>Плановые назначения</t>
  </si>
  <si>
    <t>Фактическое поступление</t>
  </si>
  <si>
    <t>на 2020 год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</si>
  <si>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</si>
  <si>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</si>
  <si>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</si>
  <si>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</si>
  <si>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</si>
  <si>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</si>
  <si>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</si>
  <si>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</si>
  <si>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</si>
  <si>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Исполнение консолидированного бюджета МР "Княжпогостский" по доходам</t>
  </si>
  <si>
    <t>Исполнение консолидированного бюджета МР "Княжпогостский" по расходам</t>
  </si>
  <si>
    <t>Код целевой статьи</t>
  </si>
  <si>
    <t>Наименование целевой статьи</t>
  </si>
  <si>
    <t>Бюджетная роспись (расходы)</t>
  </si>
  <si>
    <t>Кассовый расход</t>
  </si>
  <si>
    <t>Текущий год</t>
  </si>
  <si>
    <t>Итого за период</t>
  </si>
  <si>
    <t>0112Б00000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</si>
  <si>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</t>
  </si>
  <si>
    <t>011I4S2560</t>
  </si>
  <si>
    <t>Реализация народных проектов в сфере ПРЕДПРИНИМАТЕЛЬСТВА, прошедших отбор в рамках проекта "Народный бюджет"</t>
  </si>
  <si>
    <t>0131ИS2550</t>
  </si>
  <si>
    <t>Реализация народных проектов в сфере АГРОПРОМЫШЛЕННОГО комплекса, прошедших отбор в рамках проекта "Народный бюджет"</t>
  </si>
  <si>
    <t>0151В73060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</si>
  <si>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</si>
  <si>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0211A00000</t>
  </si>
  <si>
    <t>Содержание автомобильных дорог общего пользования местного значения</t>
  </si>
  <si>
    <t>0211АS2220</t>
  </si>
  <si>
    <t>0211Б00000</t>
  </si>
  <si>
    <t>Капитальный ремонт и ремонт автомобильных дорого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</si>
  <si>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</si>
  <si>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</si>
  <si>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</si>
  <si>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</si>
  <si>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</si>
  <si>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0311АS9602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</si>
  <si>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</si>
  <si>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</si>
  <si>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</si>
  <si>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0311Г00000</t>
  </si>
  <si>
    <t>Предоставление земельных участков отдельным категориям граждан</t>
  </si>
  <si>
    <t>0311Д51760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</si>
  <si>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</si>
  <si>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0311Е00000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</si>
  <si>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</si>
  <si>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</si>
  <si>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</si>
  <si>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</si>
  <si>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031F367483</t>
  </si>
  <si>
    <t>Обеспечение мероприятий по расселению непригодного для проживания жилищного фонда</t>
  </si>
  <si>
    <t>031F367484</t>
  </si>
  <si>
    <t>031F36748S</t>
  </si>
  <si>
    <t>0322В00000</t>
  </si>
  <si>
    <t>Оплата коммунальных услуг по муниципальному жилищному фонду</t>
  </si>
  <si>
    <t>0322И00000</t>
  </si>
  <si>
    <t>Разработка и утверждение схем водоснабжения, водоотведения</t>
  </si>
  <si>
    <t>0322К00000</t>
  </si>
  <si>
    <t>Содержание объектов муниципальной собственности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</si>
  <si>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</si>
  <si>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</si>
  <si>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</si>
  <si>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</si>
  <si>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</si>
  <si>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</si>
  <si>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</si>
  <si>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</si>
  <si>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0411Д00000</t>
  </si>
  <si>
    <t>Проведение текущих ремонтов в дошкольных образовательных организациях</t>
  </si>
  <si>
    <t>0411Д74090</t>
  </si>
  <si>
    <t>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</si>
  <si>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0411ЛS2010</t>
  </si>
  <si>
    <t>Укрепление материально-технической базы и создание безопасных условий в дошкольных образовательных организациях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</si>
  <si>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</si>
  <si>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</si>
  <si>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</si>
  <si>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</si>
  <si>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</si>
  <si>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</si>
  <si>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</si>
  <si>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0422Г00000</t>
  </si>
  <si>
    <t>Укрепление материально-технической базы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</si>
  <si>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</si>
  <si>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</si>
  <si>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0422Ж00000</t>
  </si>
  <si>
    <t>Проведение текущих ремонтов в общеобразовательных организациях</t>
  </si>
  <si>
    <t>0422К00000</t>
  </si>
  <si>
    <t>Развитие системы оценки качества общего образования</t>
  </si>
  <si>
    <t>0422РS2000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</si>
  <si>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</si>
  <si>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0422СS2020</t>
  </si>
  <si>
    <t>Реализация народных проектов в сфере образования, прошедших отбор в рамках проекта "Народный бюджет"</t>
  </si>
  <si>
    <t>0433Д00000</t>
  </si>
  <si>
    <t>Содействие трудоустройству и временной занятости молодежи</t>
  </si>
  <si>
    <t>0433КL4970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</si>
  <si>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</si>
  <si>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0433Л00000</t>
  </si>
  <si>
    <t>0433ЛS2700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</si>
  <si>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</si>
  <si>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0433ПS2010</t>
  </si>
  <si>
    <t>Укрепление материально-технической базы и создание безопасных условий в организациях дополнительного образования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</si>
  <si>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</si>
  <si>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</si>
  <si>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</si>
  <si>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</si>
  <si>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</si>
  <si>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</si>
  <si>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</si>
  <si>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</si>
  <si>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0511БS2150</t>
  </si>
  <si>
    <t>Предоставление субсидий на укрепление материально-технической базы муниципальных учреждений сферы культуры</t>
  </si>
  <si>
    <t>0511В00000</t>
  </si>
  <si>
    <t>Выполнение муниципального задания (ДШИ)</t>
  </si>
  <si>
    <t>0511ВS2700</t>
  </si>
  <si>
    <t>0511Г00000</t>
  </si>
  <si>
    <t>Проведение текущих ремонтов</t>
  </si>
  <si>
    <t>0522АL5190</t>
  </si>
  <si>
    <t>Субсидия на поддержку отрасли культуры</t>
  </si>
  <si>
    <t>0522АS2470</t>
  </si>
  <si>
    <t>Субсидии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</si>
  <si>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0522Б00000</t>
  </si>
  <si>
    <t>Подписка на периодические издания</t>
  </si>
  <si>
    <t>0522Д00000</t>
  </si>
  <si>
    <t>Выполнение муниципального задания</t>
  </si>
  <si>
    <t>0522ДS2690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</si>
  <si>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</si>
  <si>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0522Ж00000</t>
  </si>
  <si>
    <t>0522К00000</t>
  </si>
  <si>
    <t>Разработка проектно-сметной документации и проведение экспертиз</t>
  </si>
  <si>
    <t>0533Б00000</t>
  </si>
  <si>
    <t>0533БS2690</t>
  </si>
  <si>
    <t>0533В00000</t>
  </si>
  <si>
    <t>Выполнение противоаварийных и противопожарных мероприятий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</si>
  <si>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</si>
  <si>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</si>
  <si>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</si>
  <si>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</si>
  <si>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</si>
  <si>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</si>
  <si>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</si>
  <si>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0544И74090</t>
  </si>
  <si>
    <t>Проведение ремонтных работ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</si>
  <si>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0544ЛS2460</t>
  </si>
  <si>
    <t>Реализация народных проектов в сфере КУЛЬТУРЫ, прошедших отбор в рамках проекта "Народный бюджет"</t>
  </si>
  <si>
    <t>0544М00000</t>
  </si>
  <si>
    <t>Строительство объектов культуры</t>
  </si>
  <si>
    <t>0544НL5190</t>
  </si>
  <si>
    <t>Субсидии на поддержку отрасли культуры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</si>
  <si>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</si>
  <si>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</si>
  <si>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</si>
  <si>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</si>
  <si>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</si>
  <si>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0588А00000</t>
  </si>
  <si>
    <t>Выполнение муниципального задания (КЦНК)</t>
  </si>
  <si>
    <t>0588АS2690</t>
  </si>
  <si>
    <t>0588ВL4670</t>
  </si>
  <si>
    <t>Субсидии на укрепление материально-технической базы муниципальных учреждений сферы культуры.</t>
  </si>
  <si>
    <t>058A354530</t>
  </si>
  <si>
    <t>Создание виртуальных концертных залов</t>
  </si>
  <si>
    <t>Организация и проведение ремонтных работ муниципальных учреждений спорта</t>
  </si>
  <si>
    <t>0611Е52280</t>
  </si>
  <si>
    <t>Оснащение объектов спортивной инфраструктуры спортивно-технологическим оборудованием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</si>
  <si>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</si>
  <si>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</si>
  <si>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</si>
  <si>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</si>
  <si>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</si>
  <si>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Выполнение муниципального задания (ДЮСШ)</t>
  </si>
  <si>
    <t>0644АS2700</t>
  </si>
  <si>
    <t>0733А00000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</si>
  <si>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</si>
  <si>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0741БS2840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</si>
  <si>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</si>
  <si>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0744Д00000</t>
  </si>
  <si>
    <t>Руководство и управление в сфере реализации подпрограммы</t>
  </si>
  <si>
    <t>0744Е00000</t>
  </si>
  <si>
    <t>Реализация мероприятий по учету и управлению объектами муниципальной собственности</t>
  </si>
  <si>
    <t>0755Е00000</t>
  </si>
  <si>
    <t>Руководство и управление в сфере финансов</t>
  </si>
  <si>
    <t>0755Е64502</t>
  </si>
  <si>
    <t>Осуществление полномочий по формированию, исполнению и контролю за исполнением бюджета поселений</t>
  </si>
  <si>
    <t>0777А00000</t>
  </si>
  <si>
    <t>Руководство и управление в сфере установленных функций органов местного самоуправления</t>
  </si>
  <si>
    <t>0811Б73190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</si>
  <si>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</si>
  <si>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0822В00000</t>
  </si>
  <si>
    <t>Обеспечение безопасного участия детей в дорожном движении</t>
  </si>
  <si>
    <t>0833Б73120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</si>
  <si>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</si>
  <si>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0833Г00000</t>
  </si>
  <si>
    <t>Антитеррористическая пропаганда</t>
  </si>
  <si>
    <t>Осуществление меропритяий по предупреждению и пресечению преступлений, профилактики правонарушений</t>
  </si>
  <si>
    <t>0833И00000</t>
  </si>
  <si>
    <t>Противопожарные мероприятия</t>
  </si>
  <si>
    <t>0833ИS2100</t>
  </si>
  <si>
    <t>Создание безопасных условий в организациях в сфере физической культуры и спорта</t>
  </si>
  <si>
    <t>0841Б00000</t>
  </si>
  <si>
    <t>Мероприятия по организации деятельности по сбору и транспортированию твердых коммунальных отходов</t>
  </si>
  <si>
    <t>0841БS2850</t>
  </si>
  <si>
    <t>Мероприятия по организации деятельности по сбору и транспортированию твёрдых коммунальных отходов</t>
  </si>
  <si>
    <t>0911А00000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</si>
  <si>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</si>
  <si>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0911Б00000</t>
  </si>
  <si>
    <t>Проведение мероприятий социальной направленности</t>
  </si>
  <si>
    <t>0911Д00000</t>
  </si>
  <si>
    <t>предоставление на конкурсной основе субсидий СО НКО</t>
  </si>
  <si>
    <t>0933АL0270</t>
  </si>
  <si>
    <t>Реализация мероприятий государственной программы Российской Федерации "Доступная среда" на 2011 - 2020 годы."</t>
  </si>
  <si>
    <t>1011В00000</t>
  </si>
  <si>
    <t>Очиста пожарных водоемов</t>
  </si>
  <si>
    <t>1011ДS2540</t>
  </si>
  <si>
    <t>Реализация народных проектов в сфере занятости населения, прошедших отбор в рамках "Народный бюджет" за счет средств РБ"</t>
  </si>
  <si>
    <t>1022А00000</t>
  </si>
  <si>
    <t>Техническое обслуживание пожарной сигнализации</t>
  </si>
  <si>
    <t>1111Г64585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</si>
  <si>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</si>
  <si>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1111Д00000</t>
  </si>
  <si>
    <t>1111Д64585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</si>
  <si>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</si>
  <si>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1111Е00000</t>
  </si>
  <si>
    <t>Расходы за оказание услуг по начислению, сбору и перечислению платежей за пользование жилыми помещениями</t>
  </si>
  <si>
    <t>1122Г00000</t>
  </si>
  <si>
    <t>Улучшение санитарного состояния</t>
  </si>
  <si>
    <t>1122Д00000</t>
  </si>
  <si>
    <t>Расходы на содержание уличного освещения</t>
  </si>
  <si>
    <t>1122Ж00000</t>
  </si>
  <si>
    <t>Содержание улично-дорожной сети</t>
  </si>
  <si>
    <t>1122РS2120</t>
  </si>
  <si>
    <t>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(COVID-19)</t>
  </si>
  <si>
    <t>1211А00000</t>
  </si>
  <si>
    <t>1211Ж00000</t>
  </si>
  <si>
    <t>1222А00000</t>
  </si>
  <si>
    <t>Расходы на содержание бани</t>
  </si>
  <si>
    <t>1222В00000</t>
  </si>
  <si>
    <t>Реализация мероприятий на содержание жилфонда</t>
  </si>
  <si>
    <t>1222Г00000</t>
  </si>
  <si>
    <t>Отчисление региональному оператору на капитальный ремонт</t>
  </si>
  <si>
    <t>1222Д00000</t>
  </si>
  <si>
    <t>1311А00000</t>
  </si>
  <si>
    <t>1311В00000</t>
  </si>
  <si>
    <t>1322А00000</t>
  </si>
  <si>
    <t>1322И64585</t>
  </si>
  <si>
    <t>1322М00000</t>
  </si>
  <si>
    <t>Расходы на обследование жилого и нежилого фонда</t>
  </si>
  <si>
    <t>1341Б00000</t>
  </si>
  <si>
    <t>Электроэнергия в муниципальном жилищном фонде</t>
  </si>
  <si>
    <t>1341В00000</t>
  </si>
  <si>
    <t>Техническое обслуживание и ремонт внутридомового газового оборудования в муниципально жилом фонде</t>
  </si>
  <si>
    <t>1422А00000</t>
  </si>
  <si>
    <t>1731А00000</t>
  </si>
  <si>
    <t>1731Б00000</t>
  </si>
  <si>
    <t>Благоустройство территории</t>
  </si>
  <si>
    <t>1731В00000</t>
  </si>
  <si>
    <t>1731Д64585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</si>
  <si>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</si>
  <si>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1731М00000</t>
  </si>
  <si>
    <t>Приведение в нормативное состояние муниципального жилищного фонда</t>
  </si>
  <si>
    <t>1731ПS2120</t>
  </si>
  <si>
    <t>1811БS2540</t>
  </si>
  <si>
    <t>Реализация народных проектов в сфере занятости населения, прошедших отбор в рамках "Народный бюджет"</t>
  </si>
  <si>
    <t>1822А00000</t>
  </si>
  <si>
    <t>Техническое обслуживание автоматической пожарной сигнализации</t>
  </si>
  <si>
    <t>1831А64585</t>
  </si>
  <si>
    <t>Осуществление полномочий по решению Совета МР "Княжпогостский" с 2020 года (Содержание транспортного средства, оснащенного пожарно-техническим оборудованием, используемым при пожарно-спасательных работах)</t>
  </si>
  <si>
    <t>1911А00000</t>
  </si>
  <si>
    <t>1911Б00000</t>
  </si>
  <si>
    <t>1911Р00000</t>
  </si>
  <si>
    <t>Межевание земельных участков</t>
  </si>
  <si>
    <t>1911Т00000</t>
  </si>
  <si>
    <t>Содержание и ремонт улично-дорожной сети</t>
  </si>
  <si>
    <t>1911У00000</t>
  </si>
  <si>
    <t>Услуги по транспортировке трупов</t>
  </si>
  <si>
    <t>1911ЦS2120</t>
  </si>
  <si>
    <t>1922В00000</t>
  </si>
  <si>
    <t>1922Д00000</t>
  </si>
  <si>
    <t>Оплата мероприятий по вывозу ТБО</t>
  </si>
  <si>
    <t>1922Ж00000</t>
  </si>
  <si>
    <t>Отчисления региональному оператору на проведение капитального ремонта</t>
  </si>
  <si>
    <t>1922П00000</t>
  </si>
  <si>
    <t>Оплата услуг по начислению, сбору, взысканию и перечислению платы за наём муниципального жилищного фонда</t>
  </si>
  <si>
    <t>1951А00000</t>
  </si>
  <si>
    <t>Постановка на кадастровый учёт лесных участков</t>
  </si>
  <si>
    <t>1961АS2410</t>
  </si>
  <si>
    <t>Cубсидия на разработку генеральных планов, правил землепользования и застройки и документации по планировке территорий</t>
  </si>
  <si>
    <t>2011А00000</t>
  </si>
  <si>
    <t>Ремонт пожарных водоёмов</t>
  </si>
  <si>
    <t>2022А00000</t>
  </si>
  <si>
    <t>2022Б00000</t>
  </si>
  <si>
    <t>Обработка крыш огнезащитным составом</t>
  </si>
  <si>
    <t>2031А64583</t>
  </si>
  <si>
    <t>Проведение профилактических мероприятий правоохранительной направленности</t>
  </si>
  <si>
    <t>2031А64584</t>
  </si>
  <si>
    <t>Организация охраны общественного порядка добровольными народными дружинами</t>
  </si>
  <si>
    <t>2122А00000</t>
  </si>
  <si>
    <t>2231А00000</t>
  </si>
  <si>
    <t>2231В00000</t>
  </si>
  <si>
    <t>2231МS2480</t>
  </si>
  <si>
    <t>Реализация народного проекта в сфере благоустройства территории, прошедших отбор в рамках проекта "Народный бюджет"</t>
  </si>
  <si>
    <t>2231ПS2500</t>
  </si>
  <si>
    <t>Реализация народного проекта в сфере физической культуры и спорта, прошедших отбор в рамках проекта "Народный бюджет"</t>
  </si>
  <si>
    <t>2311Б00000</t>
  </si>
  <si>
    <t>Проведение спортивно-массовых мероприятий</t>
  </si>
  <si>
    <t>2333А00000</t>
  </si>
  <si>
    <t>Обеспечение деятельности подведомственных учреждений</t>
  </si>
  <si>
    <t>2344А00000</t>
  </si>
  <si>
    <t>Оказание мер социальной поддержки специалистам отрасли "Физическая культура и спорт"</t>
  </si>
  <si>
    <t>2411А00000</t>
  </si>
  <si>
    <t>Приведение в нормативное состояние жилищного фонда</t>
  </si>
  <si>
    <t>2411Б00000</t>
  </si>
  <si>
    <t>2411Г00000</t>
  </si>
  <si>
    <t>2411Д64571</t>
  </si>
  <si>
    <t>Снос аварийных домов</t>
  </si>
  <si>
    <t>2411Е00000</t>
  </si>
  <si>
    <t>Техническое обслуживание наружных стальных газопроводов, арматуры и сооружений г.Емва</t>
  </si>
  <si>
    <t>2411И64593</t>
  </si>
  <si>
    <t>Исполнение судебных решений в сфере жилищного законодательства</t>
  </si>
  <si>
    <t>2422А00000</t>
  </si>
  <si>
    <t>2422Б00000</t>
  </si>
  <si>
    <t>Содержание зелёных насаждений</t>
  </si>
  <si>
    <t>2422В00000</t>
  </si>
  <si>
    <t>Расходы по содержанию бани</t>
  </si>
  <si>
    <t>2422В64572</t>
  </si>
  <si>
    <t>Модернизация и ремонт коммунальных систем инженерной инфраструктуры и другого имущества</t>
  </si>
  <si>
    <t>2422В64594</t>
  </si>
  <si>
    <t>Создание условий для обеспечения жителей поселения услугами бытового обслуживания</t>
  </si>
  <si>
    <t>2422Е00000</t>
  </si>
  <si>
    <t>Содержание мест захоронения</t>
  </si>
  <si>
    <t>2422Е64591</t>
  </si>
  <si>
    <t>Выполнение мероприятий по обустройству мест захоронения, транспортировки и вывоз в морг тел умерших</t>
  </si>
  <si>
    <t>2422Ж00000</t>
  </si>
  <si>
    <t>Сбор и вывоз ТБО с несанкционированных свалок</t>
  </si>
  <si>
    <t>2422М00100</t>
  </si>
  <si>
    <t>Осуществление меропритяий по предупреждению и пресечению преступлений, профилактики правонарушений МБ</t>
  </si>
  <si>
    <t>2422М64583</t>
  </si>
  <si>
    <t>2422М64584</t>
  </si>
  <si>
    <t>2422ПS2410</t>
  </si>
  <si>
    <t>Субсидия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</si>
  <si>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2422Т64590</t>
  </si>
  <si>
    <t>Восстановление (ремонт) памятников и систем "Вечного огня"</t>
  </si>
  <si>
    <t>2422УS2120</t>
  </si>
  <si>
    <t>2433А00000</t>
  </si>
  <si>
    <t>Содержание и ремонт автомобильных дорог, улично-дорожной сети</t>
  </si>
  <si>
    <t>2433АS2220</t>
  </si>
  <si>
    <t>2433Д00100</t>
  </si>
  <si>
    <t>Организация паромной переправы</t>
  </si>
  <si>
    <t>2433Ж00100</t>
  </si>
  <si>
    <t>Организация транспортного обслуживания на городских маршрутах</t>
  </si>
  <si>
    <t>243R1S2110</t>
  </si>
  <si>
    <t>Реализация отдельных мероприятий регионального проекта "Дорожная сеть" в части проведения в нормативное состояние автомобильных дорог местного значения и улиц в населенных пунктах административных центров муниципальных образований</t>
  </si>
  <si>
    <t>2511ВS2500</t>
  </si>
  <si>
    <t>Реализацию народных проектов в сфере физической культуры и спорта, прошедших отбор в рамках проекта "Народный бюджет"</t>
  </si>
  <si>
    <t>2511Г64592</t>
  </si>
  <si>
    <t>2521А00000</t>
  </si>
  <si>
    <t>2611А00000</t>
  </si>
  <si>
    <t>2611Б00000</t>
  </si>
  <si>
    <t>2611В00000</t>
  </si>
  <si>
    <t>2611Г64585</t>
  </si>
  <si>
    <t>2611И74090</t>
  </si>
  <si>
    <t>Мероприятия по обустройству мест захоронения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</si>
  <si>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2611К74090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</si>
  <si>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</si>
  <si>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2611ЛS2120</t>
  </si>
  <si>
    <t>2621В64585</t>
  </si>
  <si>
    <t>Осуществление полномочий по решению Совета МР "Княжпогостский" с 2020 года (Вывоз ТКО)</t>
  </si>
  <si>
    <t>2711А00000</t>
  </si>
  <si>
    <t>Обустройство минерализированной полосы</t>
  </si>
  <si>
    <t>2711ВS2540</t>
  </si>
  <si>
    <t>Реализация народных проектов в сфере занятости населения</t>
  </si>
  <si>
    <t>2721А00000</t>
  </si>
  <si>
    <t>2811А00000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</si>
  <si>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</si>
  <si>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</si>
  <si>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</si>
  <si>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3011А00000</t>
  </si>
  <si>
    <t>Содержание и ремонт автомобильных дорог местного значения</t>
  </si>
  <si>
    <t>312F255550</t>
  </si>
  <si>
    <t>Субсидии на поддержку муниципальных программ формирования современной сельской среды.</t>
  </si>
  <si>
    <t>322F255550</t>
  </si>
  <si>
    <t>Субсидии на поддержку муниципальных программ формирования современной городской среды.</t>
  </si>
  <si>
    <t>322F2S2250</t>
  </si>
  <si>
    <t>Реализация мероприятий по благоустройству территорий</t>
  </si>
  <si>
    <t>3801Б00100</t>
  </si>
  <si>
    <t>Распространение буклетов, плакатов, памяток и рекомендаций по антитеррористической тематике</t>
  </si>
  <si>
    <t>3922А00000</t>
  </si>
  <si>
    <t>3933Б64585</t>
  </si>
  <si>
    <t>4011А00000</t>
  </si>
  <si>
    <t>Расходы на содержание уличного освещение</t>
  </si>
  <si>
    <t>4011Б00000</t>
  </si>
  <si>
    <t>4011В00000</t>
  </si>
  <si>
    <t>4022А00100</t>
  </si>
  <si>
    <t>Содержание паромной переправы</t>
  </si>
  <si>
    <t>4210Б00000</t>
  </si>
  <si>
    <t>Изготовление печатных памяток по тематике противодействия экстремизму и терроризму</t>
  </si>
  <si>
    <t>4311А00000</t>
  </si>
  <si>
    <t>Информирование населения по вопросам противодействия терроризму</t>
  </si>
  <si>
    <t>4411А00000</t>
  </si>
  <si>
    <t>4522И74090</t>
  </si>
  <si>
    <t>Противопожарные мероприятия в рамках выполнения расходных обязательств, отнесенных к полномочиям соответствующих органов местного самоуправления (содержание пожарных водоемов)</t>
  </si>
  <si>
    <t>461I555272</t>
  </si>
  <si>
    <t>Оказание финансовой поддержки субъектам малого и среднего предпринимательства, занимающихся социально значимыми видами деятельности, в рамках реализации регионального проекта «Акселерация субъектов малого и среднего предпринимательства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</si>
  <si>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</si>
  <si>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</si>
  <si>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</si>
  <si>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</si>
  <si>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</si>
  <si>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</si>
  <si>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9990004080</t>
  </si>
  <si>
    <t>Содержание парома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</si>
  <si>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</si>
  <si>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</si>
  <si>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</si>
  <si>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</si>
  <si>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9990054690</t>
  </si>
  <si>
    <t>Субвенция на проведение Всероссийской переписи населения 2020 года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</si>
  <si>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</si>
  <si>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</si>
  <si>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</si>
  <si>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</si>
  <si>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</si>
  <si>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</si>
  <si>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9990064587</t>
  </si>
  <si>
    <t>9990064588</t>
  </si>
  <si>
    <t>Расходы на подготовку и проведение выборов</t>
  </si>
  <si>
    <t>9990064595</t>
  </si>
  <si>
    <t>Выполнение планового объема оказываемых муниципальных услуг, установленного муниципальным заданиема</t>
  </si>
  <si>
    <t>9990073040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</si>
  <si>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</si>
  <si>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9990073050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</si>
  <si>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</si>
  <si>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9990073070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</si>
  <si>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</si>
  <si>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9990073080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</si>
  <si>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</t>
  </si>
  <si>
    <t>9990073140</t>
  </si>
  <si>
    <t>Субвенции на осуществление государственных полномочий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</t>
  </si>
  <si>
    <t>9990073150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</si>
  <si>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</si>
  <si>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"Об административной ответственности в Республике Коми"</t>
  </si>
  <si>
    <t>9990073160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</si>
  <si>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</si>
  <si>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</si>
  <si>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</si>
  <si>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9990092710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</si>
  <si>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</si>
  <si>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</si>
  <si>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</si>
  <si>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99900S2690</t>
  </si>
  <si>
    <t>Приложение 3</t>
  </si>
  <si>
    <t>МР "Княжпогостский"</t>
  </si>
  <si>
    <t>Единица измерения руб.</t>
  </si>
  <si>
    <t>Наименование 
показателя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</si>
  <si>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</si>
  <si>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</si>
  <si>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</si>
  <si>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</si>
  <si>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</si>
  <si>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</si>
  <si>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</si>
  <si>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</si>
  <si>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</si>
  <si>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</si>
  <si>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</si>
  <si>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</si>
  <si>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</si>
  <si>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</si>
  <si>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</si>
  <si>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</si>
  <si>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</si>
  <si>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</si>
  <si>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>Приложение 1</t>
  </si>
  <si>
    <t>Приложение 2</t>
  </si>
  <si>
    <t xml:space="preserve">Исполнение консолидированного бюджета МР "Княжпогостский" по источникам финансирования дефицита бюджета </t>
  </si>
  <si>
    <t>План на 2020 год</t>
  </si>
  <si>
    <t xml:space="preserve">Исполнено </t>
  </si>
  <si>
    <t>Код строки</t>
  </si>
  <si>
    <t>Приложение 4</t>
  </si>
  <si>
    <t>(тыс.руб.)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</si>
  <si>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</si>
  <si>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</si>
  <si>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</si>
  <si>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</si>
  <si>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</si>
  <si>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</si>
  <si>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</si>
  <si>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</si>
  <si>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</si>
  <si>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</si>
  <si>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</si>
  <si>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</si>
  <si>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</si>
  <si>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</si>
  <si>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</si>
  <si>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</si>
  <si>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</si>
  <si>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</si>
  <si>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</si>
  <si>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ИСТОЧНИКИ ВНУТРЕННЕГО ФИНАНСИРОВАНИЯ ДЕФИЦИТА БЮДЖЕТА, всего</t>
  </si>
  <si>
    <t>Изменение остатков средств на счетах по учету средств бюджета</t>
  </si>
  <si>
    <t>Справочно:</t>
  </si>
  <si>
    <t>Численность муниципальных служащих, чел.</t>
  </si>
  <si>
    <t>Фактические затраты на их содержание, тыс. руб.</t>
  </si>
  <si>
    <t xml:space="preserve">Численность работников бюджетных учреждений, чел. </t>
  </si>
  <si>
    <t>Сведения об исполнении консолидированного бюджета МР "Княжпогостский", о численности муниципальных служащих, работниках муниципальных бюджетных учреждений и фактических расходах на их денежное содержание</t>
  </si>
  <si>
    <t>Уточненный план</t>
  </si>
  <si>
    <t>Национальная безопасность и правоохранительная деятельность</t>
  </si>
  <si>
    <t>к постановлению администрации</t>
  </si>
  <si>
    <t>Налог на имущество физических лиц</t>
  </si>
  <si>
    <t>Земельный налог</t>
  </si>
  <si>
    <t xml:space="preserve"> за 9 месяцев 2020 года</t>
  </si>
  <si>
    <t>0112КS2790</t>
  </si>
  <si>
    <t>Субсидии на возмещение субъектам предпринимательской деятельности, осуществляющим регулярные перевозки пассажиров и багажа автомобильным транспортом по муниципальным маршрутам регулярных перевозок</t>
  </si>
  <si>
    <t>0333Г64512</t>
  </si>
  <si>
    <t>0411Л00000</t>
  </si>
  <si>
    <t>Укрепление материально-технической базы в дошкольных образовательных организациях</t>
  </si>
  <si>
    <t>0422А53030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</si>
  <si>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программы.</t>
  </si>
  <si>
    <t>0422Г74090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</si>
  <si>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</si>
  <si>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0422РL3040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</si>
  <si>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</si>
  <si>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0433П00000</t>
  </si>
  <si>
    <t>Укрепление материально-технической базы в организациях дополнительного образования</t>
  </si>
  <si>
    <t>0511Е00000</t>
  </si>
  <si>
    <t>Проведение капитальных ремонтов</t>
  </si>
  <si>
    <t>1111Г00000</t>
  </si>
  <si>
    <t>1122Т74090</t>
  </si>
  <si>
    <t>Содержание объектов муниципальной собственности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</si>
  <si>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1222И64585</t>
  </si>
  <si>
    <t>1222К64585</t>
  </si>
  <si>
    <t>1222Л74090</t>
  </si>
  <si>
    <t>Мероприятия по обустройству контейнерных площадок для ТКО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</si>
  <si>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1322Г00000</t>
  </si>
  <si>
    <t>1341А00000</t>
  </si>
  <si>
    <t>Ремонт муниципального жилищного фонда</t>
  </si>
  <si>
    <t>1341В64586</t>
  </si>
  <si>
    <t>1341Г64596</t>
  </si>
  <si>
    <t>Обеспечение мероприятий по постановке на учет бесхозяйных объектов</t>
  </si>
  <si>
    <t>1911Ш74090</t>
  </si>
  <si>
    <t>Благоустройство территории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</si>
  <si>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1922Б00000</t>
  </si>
  <si>
    <t>1931А00000</t>
  </si>
  <si>
    <t>Приобретение мусорных контейнеров</t>
  </si>
  <si>
    <t>2231Б74090</t>
  </si>
  <si>
    <t>2411Д64597</t>
  </si>
  <si>
    <t>Осуществление мероприятий по сносу аварийного муниципального имущества</t>
  </si>
  <si>
    <t>2411К64596</t>
  </si>
  <si>
    <t>2422М64575</t>
  </si>
  <si>
    <t>2422Н74090</t>
  </si>
  <si>
    <t>2422Ф64598</t>
  </si>
  <si>
    <t>Обеспечение мероприятий по проведению ремонтных работ источников холодного водоснабжения</t>
  </si>
  <si>
    <t>2433А64503</t>
  </si>
  <si>
    <t>Содержание автомобильных дорог общего пользования местного значения за счет средств МР</t>
  </si>
  <si>
    <t>2433А74090</t>
  </si>
  <si>
    <t>Содержание автомобильных дорог общего пользования местного значения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</si>
  <si>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2433Б74090</t>
  </si>
  <si>
    <t>2433К74090</t>
  </si>
  <si>
    <t>Капитальный ремонт и ремонт автомобильных дорого общего пользования местного значения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</si>
  <si>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2511Д64600</t>
  </si>
  <si>
    <t>Приобретение оборудования и материалов по соблюдению санитарно-эпидемиологического режима в учреждениях</t>
  </si>
  <si>
    <t>2611Г00000</t>
  </si>
  <si>
    <t>Отчисления региональному оператору на капитальный ремонт</t>
  </si>
  <si>
    <t>2611М74090</t>
  </si>
  <si>
    <t>2611Н74090</t>
  </si>
  <si>
    <t>Обеспечение мероприятий по проведению ремонтных работ источников холодного водоснабжения,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</si>
  <si>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4011Г74090</t>
  </si>
  <si>
    <t>4033А64596</t>
  </si>
  <si>
    <t>4711А00000</t>
  </si>
  <si>
    <t>Мероприятия по энергосбережению</t>
  </si>
  <si>
    <t>4811А00000</t>
  </si>
  <si>
    <t>9990064596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</si>
  <si>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</si>
  <si>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</si>
  <si>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</si>
  <si>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</si>
  <si>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0211У64599</t>
  </si>
  <si>
    <t>На выполнение мероприятий по содержанию улично-дорожной сети поселений</t>
  </si>
  <si>
    <t>0322Л64591</t>
  </si>
  <si>
    <t>0322П64596</t>
  </si>
  <si>
    <t>0841Б74090</t>
  </si>
  <si>
    <t>поменять показатели</t>
  </si>
  <si>
    <t xml:space="preserve">                                                                                             от 16 октября 2020 г. № 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</si>
</sst>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0.00"/>
  </numFmts>
  <fonts count="33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A6A6A6"/>
      </right>
      <top style="thin">
        <color rgb="FFD9D9D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4" fillId="2" borderId="10">
      <alignment horizontal="center" vertical="top" shrinkToFit="1"/>
    </xf>
    <xf numFmtId="0" fontId="4" fillId="2" borderId="11">
      <alignment horizontal="left" vertical="top" wrapText="1"/>
    </xf>
    <xf numFmtId="4" fontId="4" fillId="2" borderId="11">
      <alignment horizontal="right" vertical="top" wrapText="1" shrinkToFit="1"/>
    </xf>
    <xf numFmtId="4" fontId="4" fillId="2" borderId="12">
      <alignment horizontal="right" vertical="top" shrinkToFit="1"/>
    </xf>
    <xf numFmtId="49" fontId="3" fillId="3" borderId="13">
      <alignment horizontal="center" vertical="top" shrinkToFit="1"/>
    </xf>
    <xf numFmtId="0" fontId="3" fillId="3" borderId="14">
      <alignment horizontal="left" vertical="top" wrapText="1"/>
    </xf>
    <xf numFmtId="4" fontId="3" fillId="3" borderId="14">
      <alignment horizontal="right" vertical="top" shrinkToFit="1"/>
    </xf>
    <xf numFmtId="4" fontId="3" fillId="3" borderId="15">
      <alignment horizontal="right" vertical="top" shrinkToFit="1"/>
    </xf>
    <xf numFmtId="49" fontId="3" fillId="4" borderId="16">
      <alignment horizontal="center" vertical="top" shrinkToFit="1"/>
    </xf>
    <xf numFmtId="0" fontId="3" fillId="4" borderId="17">
      <alignment horizontal="left" vertical="top" wrapText="1"/>
    </xf>
    <xf numFmtId="4" fontId="3" fillId="4" borderId="17">
      <alignment horizontal="right" vertical="top" shrinkToFit="1"/>
    </xf>
    <xf numFmtId="4" fontId="3" fillId="4" borderId="18">
      <alignment horizontal="right" vertical="top" shrinkToFit="1"/>
    </xf>
    <xf numFmtId="49" fontId="5" fillId="0" borderId="16">
      <alignment horizontal="center" vertical="top" shrinkToFit="1"/>
    </xf>
    <xf numFmtId="0" fontId="2" fillId="0" borderId="17">
      <alignment horizontal="left" vertical="top" wrapText="1"/>
    </xf>
    <xf numFmtId="4" fontId="2" fillId="0" borderId="17">
      <alignment horizontal="right" vertical="top" shrinkToFit="1"/>
    </xf>
    <xf numFmtId="4" fontId="6" fillId="0" borderId="18">
      <alignment horizontal="right" vertical="top" shrinkToFit="1"/>
    </xf>
    <xf numFmtId="0" fontId="4" fillId="5" borderId="19"/>
    <xf numFmtId="0" fontId="4" fillId="5" borderId="20"/>
    <xf numFmtId="4" fontId="4" fillId="5" borderId="20">
      <alignment horizontal="right" shrinkToFit="1"/>
    </xf>
    <xf numFmtId="4" fontId="4" fillId="5" borderId="21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0" fontId="11" fillId="0" borderId="2"/>
    <xf numFmtId="0" fontId="8" fillId="0" borderId="2">
      <alignment horizontal="center" wrapText="1"/>
    </xf>
    <xf numFmtId="0" fontId="10" fillId="0" borderId="2"/>
    <xf numFmtId="0" fontId="14" fillId="0" borderId="2"/>
    <xf numFmtId="0" fontId="15" fillId="0" borderId="2">
      <alignment horizontal="left"/>
    </xf>
    <xf numFmtId="0" fontId="16" fillId="0" borderId="2">
      <alignment horizontal="center" vertical="top"/>
    </xf>
    <xf numFmtId="49" fontId="15" fillId="0" borderId="2">
      <alignment horizontal="right"/>
    </xf>
    <xf numFmtId="0" fontId="17" fillId="0" borderId="2"/>
    <xf numFmtId="0" fontId="9" fillId="0" borderId="2"/>
    <xf numFmtId="49" fontId="15" fillId="0" borderId="30">
      <alignment horizontal="center" vertical="center" wrapText="1"/>
    </xf>
    <xf numFmtId="49" fontId="15" fillId="0" borderId="31">
      <alignment horizontal="center" vertical="center" wrapText="1"/>
    </xf>
    <xf numFmtId="0" fontId="15" fillId="0" borderId="32">
      <alignment horizontal="left" wrapText="1"/>
    </xf>
    <xf numFmtId="49" fontId="15" fillId="0" borderId="33">
      <alignment horizontal="center" wrapText="1"/>
    </xf>
    <xf numFmtId="49" fontId="15" fillId="0" borderId="34">
      <alignment horizontal="center"/>
    </xf>
    <xf numFmtId="4" fontId="15" fillId="0" borderId="30">
      <alignment horizontal="right"/>
    </xf>
    <xf numFmtId="0" fontId="15" fillId="0" borderId="35">
      <alignment horizontal="left" wrapText="1"/>
    </xf>
    <xf numFmtId="49" fontId="15" fillId="0" borderId="36">
      <alignment horizontal="center" wrapText="1"/>
    </xf>
    <xf numFmtId="49" fontId="15" fillId="0" borderId="37">
      <alignment horizontal="center"/>
    </xf>
    <xf numFmtId="0" fontId="9" fillId="0" borderId="37"/>
    <xf numFmtId="0" fontId="15" fillId="0" borderId="32">
      <alignment horizontal="left" wrapText="1" indent="1"/>
    </xf>
    <xf numFmtId="49" fontId="15" fillId="0" borderId="38">
      <alignment horizontal="center" wrapText="1"/>
    </xf>
    <xf numFmtId="49" fontId="15" fillId="0" borderId="39">
      <alignment horizontal="center"/>
    </xf>
    <xf numFmtId="4" fontId="15" fillId="0" borderId="39">
      <alignment horizontal="right"/>
    </xf>
    <xf numFmtId="0" fontId="15" fillId="0" borderId="35">
      <alignment horizontal="left" wrapText="1" indent="2"/>
    </xf>
    <xf numFmtId="0" fontId="15" fillId="0" borderId="40">
      <alignment horizontal="left" wrapText="1" indent="2"/>
    </xf>
    <xf numFmtId="49" fontId="15" fillId="0" borderId="38">
      <alignment horizontal="center" shrinkToFit="1"/>
    </xf>
    <xf numFmtId="49" fontId="15" fillId="0" borderId="39">
      <alignment horizontal="center" shrinkToFit="1"/>
    </xf>
    <xf numFmtId="0" fontId="24" fillId="0" borderId="2"/>
  </cellStyleXfs>
  <cellXfs count="150">
    <xf numFmtId="0" fontId="0" fillId="0" borderId="0" xfId="0"/>
    <xf numFmtId="0" fontId="0" fillId="0" borderId="0" xfId="0" applyProtection="1">
      <protection locked="0"/>
    </xf>
    <xf numFmtId="49" fontId="3" fillId="0" borderId="6" xfId="6" applyNumberFormat="1" applyProtection="1">
      <alignment horizontal="center" vertical="center" wrapText="1"/>
    </xf>
    <xf numFmtId="49" fontId="3" fillId="0" borderId="4" xfId="4" applyNumberFormat="1" applyProtection="1">
      <alignment horizontal="center" vertical="center" wrapText="1"/>
    </xf>
    <xf numFmtId="49" fontId="3" fillId="7" borderId="13" xfId="14" applyNumberFormat="1" applyFill="1" applyProtection="1">
      <alignment horizontal="center" vertical="top" shrinkToFit="1"/>
    </xf>
    <xf numFmtId="0" fontId="3" fillId="7" borderId="14" xfId="15" quotePrefix="1" applyNumberFormat="1" applyFill="1" applyProtection="1">
      <alignment horizontal="left" vertical="top" wrapText="1"/>
    </xf>
    <xf numFmtId="4" fontId="3" fillId="7" borderId="14" xfId="16" applyNumberFormat="1" applyFill="1" applyProtection="1">
      <alignment horizontal="right" vertical="top" shrinkToFit="1"/>
    </xf>
    <xf numFmtId="4" fontId="3" fillId="0" borderId="17" xfId="20" applyNumberFormat="1" applyFill="1" applyProtection="1">
      <alignment horizontal="right" vertical="top" shrinkToFit="1"/>
    </xf>
    <xf numFmtId="49" fontId="3" fillId="0" borderId="24" xfId="7" applyNumberFormat="1" applyBorder="1" applyProtection="1">
      <alignment horizontal="center" vertical="center" wrapText="1"/>
    </xf>
    <xf numFmtId="49" fontId="3" fillId="0" borderId="25" xfId="8" applyNumberFormat="1" applyBorder="1" applyProtection="1">
      <alignment horizontal="center" vertical="center" wrapText="1"/>
    </xf>
    <xf numFmtId="49" fontId="3" fillId="0" borderId="26" xfId="9" applyNumberFormat="1" applyBorder="1" applyProtection="1">
      <alignment horizontal="center" vertical="center" wrapText="1"/>
    </xf>
    <xf numFmtId="4" fontId="0" fillId="0" borderId="0" xfId="0" applyNumberFormat="1" applyProtection="1">
      <protection locked="0"/>
    </xf>
    <xf numFmtId="49" fontId="3" fillId="0" borderId="23" xfId="4" applyNumberFormat="1" applyBorder="1" applyProtection="1">
      <alignment horizontal="center" vertical="center" wrapText="1"/>
    </xf>
    <xf numFmtId="49" fontId="3" fillId="0" borderId="23" xfId="6" applyNumberFormat="1" applyBorder="1" applyProtection="1">
      <alignment horizontal="center" vertical="center" wrapText="1"/>
    </xf>
    <xf numFmtId="49" fontId="3" fillId="0" borderId="23" xfId="7" applyNumberFormat="1" applyBorder="1" applyProtection="1">
      <alignment horizontal="center" vertical="center" wrapText="1"/>
    </xf>
    <xf numFmtId="49" fontId="3" fillId="0" borderId="23" xfId="8" applyNumberFormat="1" applyBorder="1" applyProtection="1">
      <alignment horizontal="center" vertical="center" wrapText="1"/>
    </xf>
    <xf numFmtId="49" fontId="3" fillId="0" borderId="23" xfId="9" applyNumberFormat="1" applyBorder="1" applyProtection="1">
      <alignment horizontal="center" vertical="center" wrapText="1"/>
    </xf>
    <xf numFmtId="0" fontId="12" fillId="0" borderId="2" xfId="35" applyNumberFormat="1" applyFont="1" applyFill="1" applyProtection="1"/>
    <xf numFmtId="0" fontId="13" fillId="0" borderId="0" xfId="0" applyFont="1"/>
    <xf numFmtId="0" fontId="12" fillId="0" borderId="2" xfId="38" applyNumberFormat="1" applyFont="1" applyFill="1" applyProtection="1"/>
    <xf numFmtId="0" fontId="13" fillId="0" borderId="2" xfId="39" applyNumberFormat="1" applyFont="1" applyFill="1" applyProtection="1">
      <alignment horizontal="left"/>
    </xf>
    <xf numFmtId="0" fontId="13" fillId="0" borderId="2" xfId="40" applyNumberFormat="1" applyFont="1" applyFill="1" applyProtection="1">
      <alignment horizontal="center" vertical="top"/>
    </xf>
    <xf numFmtId="49" fontId="13" fillId="0" borderId="2" xfId="41" applyFont="1" applyFill="1" applyProtection="1">
      <alignment horizontal="right"/>
    </xf>
    <xf numFmtId="0" fontId="13" fillId="0" borderId="0" xfId="0" applyFont="1" applyFill="1" applyProtection="1">
      <protection locked="0"/>
    </xf>
    <xf numFmtId="0" fontId="18" fillId="0" borderId="0" xfId="0" applyFont="1"/>
    <xf numFmtId="0" fontId="20" fillId="0" borderId="0" xfId="0" applyFont="1"/>
    <xf numFmtId="0" fontId="22" fillId="0" borderId="2" xfId="36" applyFont="1" applyFill="1" applyAlignment="1" applyProtection="1">
      <alignment wrapText="1"/>
      <protection locked="0"/>
    </xf>
    <xf numFmtId="0" fontId="21" fillId="0" borderId="2" xfId="37" applyNumberFormat="1" applyFont="1" applyFill="1" applyAlignment="1" applyProtection="1"/>
    <xf numFmtId="49" fontId="2" fillId="0" borderId="30" xfId="44" applyFont="1" applyBorder="1" applyProtection="1">
      <alignment horizontal="center" vertical="center" wrapText="1"/>
    </xf>
    <xf numFmtId="49" fontId="2" fillId="0" borderId="30" xfId="45" applyFont="1" applyFill="1" applyBorder="1" applyProtection="1">
      <alignment horizontal="center" vertical="center" wrapText="1"/>
    </xf>
    <xf numFmtId="0" fontId="2" fillId="0" borderId="30" xfId="46" applyNumberFormat="1" applyFont="1" applyBorder="1" applyProtection="1">
      <alignment horizontal="left" wrapText="1"/>
    </xf>
    <xf numFmtId="49" fontId="2" fillId="0" borderId="30" xfId="47" applyFont="1" applyBorder="1" applyProtection="1">
      <alignment horizontal="center" wrapText="1"/>
    </xf>
    <xf numFmtId="49" fontId="2" fillId="0" borderId="30" xfId="48" applyFont="1" applyBorder="1" applyProtection="1">
      <alignment horizontal="center"/>
    </xf>
    <xf numFmtId="4" fontId="2" fillId="0" borderId="30" xfId="49" applyFont="1" applyFill="1" applyBorder="1" applyProtection="1">
      <alignment horizontal="right"/>
    </xf>
    <xf numFmtId="0" fontId="2" fillId="0" borderId="30" xfId="50" applyNumberFormat="1" applyFont="1" applyBorder="1" applyProtection="1">
      <alignment horizontal="left" wrapText="1"/>
    </xf>
    <xf numFmtId="49" fontId="2" fillId="0" borderId="30" xfId="51" applyFont="1" applyBorder="1" applyProtection="1">
      <alignment horizontal="center" wrapText="1"/>
    </xf>
    <xf numFmtId="49" fontId="2" fillId="0" borderId="30" xfId="52" applyFont="1" applyBorder="1" applyProtection="1">
      <alignment horizontal="center"/>
    </xf>
    <xf numFmtId="49" fontId="2" fillId="0" borderId="30" xfId="52" applyFont="1" applyFill="1" applyBorder="1" applyProtection="1">
      <alignment horizontal="center"/>
    </xf>
    <xf numFmtId="0" fontId="2" fillId="0" borderId="30" xfId="53" applyNumberFormat="1" applyFont="1" applyFill="1" applyBorder="1" applyProtection="1"/>
    <xf numFmtId="0" fontId="2" fillId="0" borderId="30" xfId="54" applyNumberFormat="1" applyFont="1" applyBorder="1" applyProtection="1">
      <alignment horizontal="left" wrapText="1" indent="1"/>
    </xf>
    <xf numFmtId="49" fontId="2" fillId="0" borderId="30" xfId="55" applyFont="1" applyBorder="1" applyProtection="1">
      <alignment horizontal="center" wrapText="1"/>
    </xf>
    <xf numFmtId="49" fontId="2" fillId="0" borderId="30" xfId="56" applyFont="1" applyBorder="1" applyProtection="1">
      <alignment horizontal="center"/>
    </xf>
    <xf numFmtId="4" fontId="2" fillId="0" borderId="30" xfId="57" applyFont="1" applyFill="1" applyBorder="1" applyProtection="1">
      <alignment horizontal="right"/>
    </xf>
    <xf numFmtId="0" fontId="2" fillId="0" borderId="30" xfId="58" applyNumberFormat="1" applyFont="1" applyBorder="1" applyProtection="1">
      <alignment horizontal="left" wrapText="1" indent="2"/>
    </xf>
    <xf numFmtId="0" fontId="2" fillId="0" borderId="30" xfId="59" applyNumberFormat="1" applyFont="1" applyBorder="1" applyProtection="1">
      <alignment horizontal="left" wrapText="1" indent="2"/>
    </xf>
    <xf numFmtId="49" fontId="2" fillId="0" borderId="30" xfId="60" applyFont="1" applyBorder="1" applyProtection="1">
      <alignment horizontal="center" shrinkToFit="1"/>
    </xf>
    <xf numFmtId="49" fontId="2" fillId="0" borderId="30" xfId="61" applyFont="1" applyBorder="1" applyProtection="1">
      <alignment horizontal="center" shrinkToFit="1"/>
    </xf>
    <xf numFmtId="49" fontId="3" fillId="0" borderId="30" xfId="44" applyFont="1" applyBorder="1" applyProtection="1">
      <alignment horizontal="center" vertical="center" wrapText="1"/>
    </xf>
    <xf numFmtId="49" fontId="3" fillId="0" borderId="30" xfId="44" applyFont="1" applyFill="1" applyBorder="1" applyProtection="1">
      <alignment horizontal="center" vertical="center" wrapText="1"/>
      <protection locked="0"/>
    </xf>
    <xf numFmtId="0" fontId="21" fillId="0" borderId="0" xfId="0" applyFont="1"/>
    <xf numFmtId="0" fontId="21" fillId="0" borderId="2" xfId="40" applyNumberFormat="1" applyFont="1" applyFill="1" applyProtection="1">
      <alignment horizontal="center" vertical="top"/>
    </xf>
    <xf numFmtId="49" fontId="21" fillId="0" borderId="2" xfId="41" applyFont="1" applyFill="1" applyProtection="1">
      <alignment horizontal="right"/>
    </xf>
    <xf numFmtId="0" fontId="21" fillId="0" borderId="0" xfId="0" applyFont="1" applyFill="1" applyProtection="1">
      <protection locked="0"/>
    </xf>
    <xf numFmtId="0" fontId="25" fillId="0" borderId="2" xfId="42" applyNumberFormat="1" applyFont="1" applyFill="1" applyAlignment="1" applyProtection="1">
      <alignment wrapText="1"/>
    </xf>
    <xf numFmtId="0" fontId="26" fillId="0" borderId="0" xfId="0" applyFont="1" applyFill="1" applyProtection="1">
      <protection locked="0"/>
    </xf>
    <xf numFmtId="0" fontId="24" fillId="0" borderId="0" xfId="0" applyFont="1"/>
    <xf numFmtId="4" fontId="27" fillId="0" borderId="0" xfId="0" applyNumberFormat="1" applyFont="1" applyFill="1"/>
    <xf numFmtId="0" fontId="27" fillId="0" borderId="0" xfId="0" applyFont="1" applyFill="1"/>
    <xf numFmtId="0" fontId="24" fillId="0" borderId="41" xfId="0" applyFont="1" applyFill="1" applyBorder="1" applyAlignment="1">
      <alignment horizontal="right" vertical="center" wrapText="1"/>
    </xf>
    <xf numFmtId="0" fontId="24" fillId="0" borderId="41" xfId="0" applyFont="1" applyFill="1" applyBorder="1" applyAlignment="1">
      <alignment horizontal="right" vertical="center"/>
    </xf>
    <xf numFmtId="4" fontId="27" fillId="0" borderId="2" xfId="0" applyNumberFormat="1" applyFont="1" applyFill="1" applyBorder="1"/>
    <xf numFmtId="0" fontId="27" fillId="0" borderId="2" xfId="0" applyFont="1" applyFill="1" applyBorder="1"/>
    <xf numFmtId="164" fontId="27" fillId="0" borderId="2" xfId="0" applyNumberFormat="1" applyFont="1" applyFill="1" applyBorder="1"/>
    <xf numFmtId="4" fontId="30" fillId="0" borderId="2" xfId="0" applyNumberFormat="1" applyFont="1" applyFill="1" applyBorder="1" applyAlignment="1" applyProtection="1">
      <alignment horizontal="right" vertical="center" wrapText="1"/>
    </xf>
    <xf numFmtId="4" fontId="28" fillId="0" borderId="2" xfId="0" applyNumberFormat="1" applyFont="1" applyFill="1" applyBorder="1" applyAlignment="1" applyProtection="1">
      <alignment horizontal="right" vertical="center" wrapText="1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center" vertical="top"/>
    </xf>
    <xf numFmtId="0" fontId="29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horizontal="center" vertical="top"/>
    </xf>
    <xf numFmtId="4" fontId="30" fillId="0" borderId="2" xfId="0" applyNumberFormat="1" applyFont="1" applyFill="1" applyBorder="1" applyAlignment="1" applyProtection="1">
      <alignment horizontal="right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164" fontId="31" fillId="7" borderId="23" xfId="0" applyNumberFormat="1" applyFont="1" applyFill="1" applyBorder="1" applyAlignment="1" applyProtection="1">
      <alignment horizontal="left" vertical="center" wrapText="1"/>
      <protection locked="0"/>
    </xf>
    <xf numFmtId="164" fontId="31" fillId="7" borderId="23" xfId="0" applyNumberFormat="1" applyFont="1" applyFill="1" applyBorder="1" applyAlignment="1" applyProtection="1">
      <alignment vertical="center" wrapText="1"/>
      <protection locked="0"/>
    </xf>
    <xf numFmtId="164" fontId="24" fillId="0" borderId="42" xfId="0" applyNumberFormat="1" applyFont="1" applyFill="1" applyBorder="1" applyAlignment="1" applyProtection="1">
      <alignment horizontal="left" vertical="center" wrapText="1"/>
      <protection locked="0"/>
    </xf>
    <xf numFmtId="164" fontId="24" fillId="0" borderId="42" xfId="0" applyNumberFormat="1" applyFont="1" applyFill="1" applyBorder="1" applyAlignment="1" applyProtection="1">
      <alignment vertical="center" wrapText="1"/>
      <protection locked="0"/>
    </xf>
    <xf numFmtId="164" fontId="24" fillId="0" borderId="42" xfId="0" applyNumberFormat="1" applyFont="1" applyFill="1" applyBorder="1" applyAlignment="1" applyProtection="1">
      <alignment vertical="center"/>
      <protection locked="0"/>
    </xf>
    <xf numFmtId="164" fontId="24" fillId="0" borderId="43" xfId="0" applyNumberFormat="1" applyFont="1" applyFill="1" applyBorder="1" applyAlignment="1" applyProtection="1">
      <alignment horizontal="left" vertical="center" wrapText="1"/>
      <protection locked="0"/>
    </xf>
    <xf numFmtId="164" fontId="24" fillId="0" borderId="43" xfId="0" applyNumberFormat="1" applyFont="1" applyFill="1" applyBorder="1" applyAlignment="1" applyProtection="1">
      <alignment vertical="center" wrapText="1"/>
      <protection locked="0"/>
    </xf>
    <xf numFmtId="164" fontId="24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24" fillId="0" borderId="23" xfId="0" applyNumberFormat="1" applyFont="1" applyFill="1" applyBorder="1" applyAlignment="1" applyProtection="1">
      <alignment vertical="center" wrapText="1"/>
      <protection locked="0"/>
    </xf>
    <xf numFmtId="164" fontId="24" fillId="0" borderId="23" xfId="0" applyNumberFormat="1" applyFont="1" applyFill="1" applyBorder="1" applyAlignment="1">
      <alignment vertical="center"/>
    </xf>
    <xf numFmtId="0" fontId="24" fillId="0" borderId="23" xfId="0" applyFont="1" applyFill="1" applyBorder="1"/>
    <xf numFmtId="0" fontId="24" fillId="0" borderId="23" xfId="62" applyNumberFormat="1" applyFont="1" applyFill="1" applyBorder="1" applyAlignment="1" applyProtection="1">
      <alignment horizontal="left" wrapText="1"/>
      <protection hidden="1"/>
    </xf>
    <xf numFmtId="164" fontId="24" fillId="0" borderId="23" xfId="62" applyNumberFormat="1" applyFont="1" applyFill="1" applyBorder="1" applyAlignment="1" applyProtection="1">
      <alignment vertical="center" wrapText="1"/>
      <protection hidden="1"/>
    </xf>
    <xf numFmtId="0" fontId="24" fillId="0" borderId="23" xfId="0" applyFont="1" applyFill="1" applyBorder="1" applyAlignment="1">
      <alignment vertical="top" wrapText="1"/>
    </xf>
    <xf numFmtId="0" fontId="31" fillId="7" borderId="23" xfId="0" applyFont="1" applyFill="1" applyBorder="1" applyAlignment="1">
      <alignment wrapText="1"/>
    </xf>
    <xf numFmtId="164" fontId="31" fillId="7" borderId="23" xfId="0" applyNumberFormat="1" applyFont="1" applyFill="1" applyBorder="1" applyAlignment="1">
      <alignment vertical="center"/>
    </xf>
    <xf numFmtId="0" fontId="31" fillId="0" borderId="23" xfId="0" applyNumberFormat="1" applyFont="1" applyFill="1" applyBorder="1" applyAlignment="1" applyProtection="1">
      <alignment horizontal="left" vertical="top" wrapText="1"/>
    </xf>
    <xf numFmtId="164" fontId="31" fillId="0" borderId="23" xfId="0" applyNumberFormat="1" applyFont="1" applyFill="1" applyBorder="1" applyAlignment="1" applyProtection="1">
      <alignment vertical="center"/>
    </xf>
    <xf numFmtId="0" fontId="31" fillId="0" borderId="23" xfId="0" applyFont="1" applyFill="1" applyBorder="1" applyAlignment="1">
      <alignment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top"/>
    </xf>
    <xf numFmtId="0" fontId="24" fillId="0" borderId="23" xfId="0" applyFont="1" applyFill="1" applyBorder="1" applyAlignment="1">
      <alignment horizontal="left" vertical="top" wrapText="1"/>
    </xf>
    <xf numFmtId="0" fontId="24" fillId="7" borderId="23" xfId="0" applyFont="1" applyFill="1" applyBorder="1" applyAlignment="1">
      <alignment horizontal="right" vertical="top" wrapText="1"/>
    </xf>
    <xf numFmtId="164" fontId="24" fillId="0" borderId="0" xfId="0" applyNumberFormat="1" applyFont="1" applyFill="1" applyAlignment="1">
      <alignment horizontal="center" vertical="top"/>
    </xf>
    <xf numFmtId="3" fontId="24" fillId="7" borderId="23" xfId="0" applyNumberFormat="1" applyFont="1" applyFill="1" applyBorder="1" applyAlignment="1">
      <alignment horizontal="right" vertical="top" wrapText="1"/>
    </xf>
    <xf numFmtId="164" fontId="24" fillId="0" borderId="23" xfId="0" quotePrefix="1" applyNumberFormat="1" applyFont="1" applyFill="1" applyBorder="1" applyAlignment="1" applyProtection="1">
      <alignment horizontal="left" vertical="center" wrapText="1"/>
      <protection locked="0"/>
    </xf>
    <xf numFmtId="49" fontId="4" fillId="6" borderId="10" xfId="10" applyNumberFormat="1" applyFill="1" applyProtection="1">
      <alignment horizontal="center" vertical="top" shrinkToFit="1"/>
    </xf>
    <xf numFmtId="0" fontId="4" fillId="6" borderId="11" xfId="11" quotePrefix="1" applyNumberFormat="1" applyFill="1" applyProtection="1">
      <alignment horizontal="left" vertical="top" wrapText="1"/>
    </xf>
    <xf numFmtId="4" fontId="4" fillId="6" borderId="11" xfId="12" applyNumberFormat="1" applyFill="1" applyProtection="1">
      <alignment horizontal="right" vertical="top" wrapText="1" shrinkToFit="1"/>
    </xf>
    <xf numFmtId="49" fontId="3" fillId="0" borderId="16" xfId="18" applyNumberFormat="1" applyFill="1" applyProtection="1">
      <alignment horizontal="center" vertical="top" shrinkToFit="1"/>
    </xf>
    <xf numFmtId="0" fontId="3" fillId="0" borderId="17" xfId="19" quotePrefix="1" applyNumberFormat="1" applyFill="1" applyProtection="1">
      <alignment horizontal="left" vertical="top" wrapText="1"/>
    </xf>
    <xf numFmtId="49" fontId="2" fillId="0" borderId="23" xfId="10" applyNumberFormat="1" applyFont="1" applyFill="1" applyBorder="1" applyProtection="1">
      <alignment horizontal="center" vertical="top" shrinkToFit="1"/>
    </xf>
    <xf numFmtId="0" fontId="2" fillId="0" borderId="23" xfId="11" quotePrefix="1" applyNumberFormat="1" applyFont="1" applyFill="1" applyBorder="1" applyProtection="1">
      <alignment horizontal="left" vertical="top" wrapText="1"/>
    </xf>
    <xf numFmtId="4" fontId="2" fillId="0" borderId="23" xfId="12" applyNumberFormat="1" applyFont="1" applyFill="1" applyBorder="1" applyAlignment="1" applyProtection="1">
      <alignment horizontal="right" vertical="top" shrinkToFit="1"/>
    </xf>
    <xf numFmtId="0" fontId="4" fillId="8" borderId="28" xfId="27" applyNumberFormat="1" applyFill="1" applyBorder="1" applyProtection="1"/>
    <xf numFmtId="0" fontId="4" fillId="8" borderId="27" xfId="26" applyNumberFormat="1" applyFill="1" applyBorder="1" applyProtection="1"/>
    <xf numFmtId="4" fontId="4" fillId="8" borderId="23" xfId="28" applyNumberFormat="1" applyFill="1" applyBorder="1" applyProtection="1">
      <alignment horizontal="right" shrinkToFit="1"/>
    </xf>
    <xf numFmtId="165" fontId="4" fillId="6" borderId="12" xfId="13" applyNumberFormat="1" applyFill="1" applyProtection="1">
      <alignment horizontal="right" vertical="top" shrinkToFit="1"/>
    </xf>
    <xf numFmtId="165" fontId="3" fillId="7" borderId="15" xfId="17" applyNumberFormat="1" applyFill="1" applyProtection="1">
      <alignment horizontal="right" vertical="top" shrinkToFit="1"/>
    </xf>
    <xf numFmtId="165" fontId="3" fillId="0" borderId="18" xfId="21" applyNumberFormat="1" applyFill="1" applyProtection="1">
      <alignment horizontal="right" vertical="top" shrinkToFit="1"/>
    </xf>
    <xf numFmtId="165" fontId="4" fillId="8" borderId="23" xfId="29" applyNumberFormat="1" applyFill="1" applyBorder="1" applyProtection="1">
      <alignment horizontal="right" shrinkToFit="1"/>
    </xf>
    <xf numFmtId="165" fontId="2" fillId="0" borderId="23" xfId="13" applyNumberFormat="1" applyFont="1" applyFill="1" applyBorder="1" applyProtection="1">
      <alignment horizontal="right" vertical="top" shrinkToFit="1"/>
    </xf>
    <xf numFmtId="0" fontId="3" fillId="8" borderId="23" xfId="26" applyNumberFormat="1" applyFont="1" applyFill="1" applyBorder="1" applyProtection="1"/>
    <xf numFmtId="0" fontId="3" fillId="8" borderId="23" xfId="27" applyNumberFormat="1" applyFont="1" applyFill="1" applyBorder="1" applyProtection="1"/>
    <xf numFmtId="4" fontId="3" fillId="8" borderId="23" xfId="28" applyNumberFormat="1" applyFont="1" applyFill="1" applyBorder="1" applyProtection="1">
      <alignment horizontal="right" shrinkToFit="1"/>
    </xf>
    <xf numFmtId="165" fontId="3" fillId="8" borderId="23" xfId="29" applyNumberFormat="1" applyFont="1" applyFill="1" applyBorder="1" applyProtection="1">
      <alignment horizontal="right" shrinkToFit="1"/>
    </xf>
    <xf numFmtId="166" fontId="3" fillId="7" borderId="15" xfId="17" applyNumberFormat="1" applyFill="1" applyProtection="1">
      <alignment horizontal="right" vertical="top" shrinkToFit="1"/>
    </xf>
    <xf numFmtId="166" fontId="3" fillId="0" borderId="18" xfId="21" applyNumberFormat="1" applyFill="1" applyProtection="1">
      <alignment horizontal="right" vertical="top" shrinkToFit="1"/>
    </xf>
    <xf numFmtId="0" fontId="21" fillId="0" borderId="0" xfId="0" applyFont="1" applyAlignment="1" applyProtection="1">
      <alignment horizontal="right"/>
      <protection locked="0"/>
    </xf>
    <xf numFmtId="0" fontId="8" fillId="0" borderId="2" xfId="1" applyNumberFormat="1" applyFont="1" applyAlignment="1" applyProtection="1">
      <alignment horizontal="center" wrapText="1"/>
    </xf>
    <xf numFmtId="0" fontId="1" fillId="0" borderId="2" xfId="1" applyNumberFormat="1" applyAlignment="1" applyProtection="1">
      <alignment horizontal="center" wrapText="1"/>
    </xf>
    <xf numFmtId="0" fontId="21" fillId="0" borderId="2" xfId="0" applyFont="1" applyBorder="1" applyAlignment="1" applyProtection="1">
      <alignment horizontal="right" wrapText="1"/>
      <protection locked="0"/>
    </xf>
    <xf numFmtId="0" fontId="1" fillId="0" borderId="2" xfId="1" applyNumberFormat="1" applyFont="1" applyAlignment="1" applyProtection="1">
      <alignment horizontal="center" wrapText="1"/>
    </xf>
    <xf numFmtId="0" fontId="8" fillId="0" borderId="2" xfId="1" applyFont="1" applyAlignment="1">
      <alignment horizontal="center" wrapText="1"/>
    </xf>
    <xf numFmtId="0" fontId="2" fillId="0" borderId="22" xfId="2" applyNumberFormat="1" applyBorder="1" applyAlignment="1" applyProtection="1">
      <alignment horizontal="right" wrapText="1"/>
    </xf>
    <xf numFmtId="0" fontId="2" fillId="0" borderId="22" xfId="2" applyBorder="1" applyAlignment="1">
      <alignment horizontal="right" wrapText="1"/>
    </xf>
    <xf numFmtId="49" fontId="3" fillId="0" borderId="3" xfId="3" applyNumberFormat="1" applyProtection="1">
      <alignment horizontal="center" vertical="center" wrapText="1"/>
    </xf>
    <xf numFmtId="49" fontId="3" fillId="0" borderId="3" xfId="3">
      <alignment horizontal="center" vertical="center" wrapText="1"/>
    </xf>
    <xf numFmtId="49" fontId="3" fillId="0" borderId="4" xfId="4" applyNumberFormat="1" applyProtection="1">
      <alignment horizontal="center" vertical="center" wrapText="1"/>
    </xf>
    <xf numFmtId="49" fontId="3" fillId="0" borderId="4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1" xfId="4" applyNumberFormat="1" applyBorder="1" applyProtection="1">
      <alignment horizontal="center" vertical="center" wrapText="1"/>
    </xf>
    <xf numFmtId="49" fontId="3" fillId="0" borderId="17" xfId="4" applyNumberFormat="1" applyBorder="1" applyProtection="1">
      <alignment horizontal="center" vertical="center" wrapText="1"/>
    </xf>
    <xf numFmtId="0" fontId="2" fillId="0" borderId="41" xfId="2" applyNumberFormat="1" applyBorder="1" applyProtection="1">
      <alignment horizontal="right" vertical="top" wrapText="1"/>
    </xf>
    <xf numFmtId="49" fontId="3" fillId="0" borderId="23" xfId="3" applyNumberFormat="1" applyBorder="1" applyProtection="1">
      <alignment horizontal="center" vertical="center" wrapText="1"/>
    </xf>
    <xf numFmtId="49" fontId="3" fillId="0" borderId="23" xfId="3" applyBorder="1">
      <alignment horizontal="center" vertical="center" wrapText="1"/>
    </xf>
    <xf numFmtId="49" fontId="3" fillId="0" borderId="23" xfId="4" applyNumberFormat="1" applyBorder="1" applyProtection="1">
      <alignment horizontal="center" vertical="center" wrapText="1"/>
    </xf>
    <xf numFmtId="49" fontId="3" fillId="0" borderId="23" xfId="5" applyNumberFormat="1" applyBorder="1" applyProtection="1">
      <alignment horizontal="center" vertical="center" wrapText="1"/>
    </xf>
    <xf numFmtId="49" fontId="3" fillId="0" borderId="23" xfId="5" applyBorder="1">
      <alignment horizontal="center" vertical="center" wrapText="1"/>
    </xf>
    <xf numFmtId="0" fontId="21" fillId="0" borderId="2" xfId="0" applyFont="1" applyBorder="1" applyAlignment="1" applyProtection="1">
      <alignment horizontal="right"/>
      <protection locked="0"/>
    </xf>
    <xf numFmtId="0" fontId="19" fillId="0" borderId="29" xfId="0" applyFont="1" applyBorder="1" applyAlignment="1" applyProtection="1">
      <alignment horizontal="right"/>
    </xf>
    <xf numFmtId="0" fontId="21" fillId="0" borderId="2" xfId="37" applyNumberFormat="1" applyFont="1" applyFill="1" applyAlignment="1" applyProtection="1">
      <alignment horizontal="right"/>
    </xf>
    <xf numFmtId="0" fontId="23" fillId="0" borderId="2" xfId="42" applyNumberFormat="1" applyFont="1" applyFill="1" applyAlignment="1" applyProtection="1">
      <alignment horizontal="center" wrapText="1"/>
    </xf>
    <xf numFmtId="0" fontId="23" fillId="0" borderId="2" xfId="43" applyNumberFormat="1" applyFont="1" applyFill="1" applyAlignment="1" applyProtection="1">
      <alignment horizontal="center"/>
    </xf>
    <xf numFmtId="4" fontId="32" fillId="0" borderId="0" xfId="0" applyNumberFormat="1" applyFont="1" applyFill="1" applyAlignment="1">
      <alignment horizontal="center" wrapText="1"/>
    </xf>
    <xf numFmtId="0" fontId="31" fillId="7" borderId="27" xfId="0" applyFont="1" applyFill="1" applyBorder="1" applyAlignment="1">
      <alignment horizontal="left" vertical="top" wrapText="1"/>
    </xf>
    <xf numFmtId="0" fontId="31" fillId="7" borderId="28" xfId="0" applyFont="1" applyFill="1" applyBorder="1" applyAlignment="1">
      <alignment horizontal="left" vertical="top" wrapText="1"/>
    </xf>
    <xf numFmtId="0" fontId="23" fillId="0" borderId="0" xfId="0" applyFont="1" applyFill="1" applyAlignment="1" applyProtection="1">
      <alignment horizontal="center" wrapText="1"/>
      <protection locked="0"/>
    </xf>
  </cellXfs>
  <cellStyles count="63">
    <cellStyle name="br" xfId="32"/>
    <cellStyle name="col" xfId="31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st57" xfId="2"/>
    <cellStyle name="style0" xfId="33"/>
    <cellStyle name="td" xfId="34"/>
    <cellStyle name="tr" xfId="30"/>
    <cellStyle name="xl_bot_header" xfId="8"/>
    <cellStyle name="xl_bot_left_header" xfId="7"/>
    <cellStyle name="xl_bot_right_header" xfId="9"/>
    <cellStyle name="xl_center_header" xfId="6"/>
    <cellStyle name="xl_header" xfId="1"/>
    <cellStyle name="xl_top_header" xfId="4"/>
    <cellStyle name="xl_top_left_header" xfId="3"/>
    <cellStyle name="xl_top_right_header" xfId="5"/>
    <cellStyle name="xl_total_center" xfId="27"/>
    <cellStyle name="xl_total_left" xfId="26"/>
    <cellStyle name="xl108" xfId="50"/>
    <cellStyle name="xl109" xfId="54"/>
    <cellStyle name="xl110" xfId="58"/>
    <cellStyle name="xl111" xfId="59"/>
    <cellStyle name="xl114" xfId="55"/>
    <cellStyle name="xl115" xfId="60"/>
    <cellStyle name="xl117" xfId="61"/>
    <cellStyle name="xl122" xfId="53"/>
    <cellStyle name="xl22" xfId="35"/>
    <cellStyle name="xl23" xfId="38"/>
    <cellStyle name="xl24" xfId="39"/>
    <cellStyle name="xl26" xfId="42"/>
    <cellStyle name="xl27" xfId="43"/>
    <cellStyle name="xl28" xfId="44"/>
    <cellStyle name="xl33" xfId="40"/>
    <cellStyle name="xl35" xfId="47"/>
    <cellStyle name="xl36" xfId="51"/>
    <cellStyle name="xl42" xfId="48"/>
    <cellStyle name="xl43" xfId="52"/>
    <cellStyle name="xl45" xfId="45"/>
    <cellStyle name="xl46" xfId="49"/>
    <cellStyle name="xl49" xfId="36"/>
    <cellStyle name="xl66" xfId="37"/>
    <cellStyle name="xl78" xfId="41"/>
    <cellStyle name="xl81" xfId="46"/>
    <cellStyle name="xl94" xfId="56"/>
    <cellStyle name="xl96" xfId="57"/>
    <cellStyle name="Обычный" xfId="0" builtinId="0"/>
    <cellStyle name="Обычный_Tmp4" xfId="6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03317G_2016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"/>
      <sheetName val="КонсТабл"/>
    </sheetNames>
    <sheetDataSet>
      <sheetData sheetId="0">
        <row r="144">
          <cell r="E144">
            <v>54748050</v>
          </cell>
          <cell r="G144">
            <v>39216200</v>
          </cell>
        </row>
        <row r="173">
          <cell r="E173">
            <v>175510</v>
          </cell>
          <cell r="G173">
            <v>175510</v>
          </cell>
        </row>
        <row r="196">
          <cell r="E196">
            <v>41283512.630000003</v>
          </cell>
          <cell r="G196">
            <v>20534361.649999999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1.7109375" style="1" customWidth="1"/>
    <col min="2" max="2" width="46" style="1" customWidth="1"/>
    <col min="3" max="4" width="17.7109375" style="1" customWidth="1"/>
    <col min="5" max="5" width="16.28515625" style="1" customWidth="1"/>
    <col min="6" max="6" width="13.5703125" style="1" bestFit="1" customWidth="1"/>
    <col min="7" max="7" width="17.28515625" style="1" customWidth="1"/>
    <col min="8" max="16384" width="9.140625" style="1"/>
  </cols>
  <sheetData>
    <row r="1" spans="1:7" x14ac:dyDescent="0.25">
      <c r="D1" s="119" t="s">
        <v>553</v>
      </c>
      <c r="E1" s="119"/>
    </row>
    <row r="2" spans="1:7" x14ac:dyDescent="0.25">
      <c r="D2" s="119" t="s">
        <v>589</v>
      </c>
      <c r="E2" s="119"/>
    </row>
    <row r="3" spans="1:7" x14ac:dyDescent="0.25">
      <c r="D3" s="119" t="s">
        <v>532</v>
      </c>
      <c r="E3" s="119"/>
    </row>
    <row r="4" spans="1:7" ht="15.75" customHeight="1" x14ac:dyDescent="0.25">
      <c r="A4" s="122" t="s">
        <v>664</v>
      </c>
      <c r="B4" s="122"/>
      <c r="C4" s="122"/>
      <c r="D4" s="122"/>
      <c r="E4" s="122"/>
    </row>
    <row r="5" spans="1:7" ht="31.5" customHeight="1" x14ac:dyDescent="0.25">
      <c r="A5" s="120" t="s">
        <v>93</v>
      </c>
      <c r="B5" s="121"/>
      <c r="C5" s="121"/>
      <c r="D5" s="121"/>
      <c r="E5" s="121"/>
    </row>
    <row r="6" spans="1:7" ht="20.25" customHeight="1" x14ac:dyDescent="0.25">
      <c r="A6" s="123" t="s">
        <v>592</v>
      </c>
      <c r="B6" s="124"/>
      <c r="C6" s="124"/>
      <c r="D6" s="124"/>
      <c r="E6" s="124"/>
    </row>
    <row r="7" spans="1:7" x14ac:dyDescent="0.25">
      <c r="A7" s="125" t="s">
        <v>0</v>
      </c>
      <c r="B7" s="126"/>
      <c r="C7" s="126"/>
      <c r="D7" s="126"/>
      <c r="E7" s="126"/>
    </row>
    <row r="8" spans="1:7" ht="25.5" x14ac:dyDescent="0.25">
      <c r="A8" s="127" t="s">
        <v>79</v>
      </c>
      <c r="B8" s="133" t="s">
        <v>80</v>
      </c>
      <c r="C8" s="3" t="s">
        <v>81</v>
      </c>
      <c r="D8" s="129" t="s">
        <v>82</v>
      </c>
      <c r="E8" s="131" t="s">
        <v>78</v>
      </c>
    </row>
    <row r="9" spans="1:7" x14ac:dyDescent="0.25">
      <c r="A9" s="128"/>
      <c r="B9" s="134"/>
      <c r="C9" s="2" t="s">
        <v>83</v>
      </c>
      <c r="D9" s="130"/>
      <c r="E9" s="132"/>
    </row>
    <row r="10" spans="1:7" x14ac:dyDescent="0.25">
      <c r="A10" s="8" t="s">
        <v>1</v>
      </c>
      <c r="B10" s="9" t="s">
        <v>2</v>
      </c>
      <c r="C10" s="9" t="s">
        <v>3</v>
      </c>
      <c r="D10" s="9" t="s">
        <v>4</v>
      </c>
      <c r="E10" s="10" t="s">
        <v>5</v>
      </c>
    </row>
    <row r="11" spans="1:7" ht="30.75" thickBot="1" x14ac:dyDescent="0.3">
      <c r="A11" s="97" t="s">
        <v>6</v>
      </c>
      <c r="B11" s="98" t="s">
        <v>7</v>
      </c>
      <c r="C11" s="99">
        <v>317845642.82999998</v>
      </c>
      <c r="D11" s="99">
        <v>240304978.33000001</v>
      </c>
      <c r="E11" s="108">
        <v>75.604301569276913</v>
      </c>
      <c r="F11" s="11"/>
      <c r="G11" s="11"/>
    </row>
    <row r="12" spans="1:7" x14ac:dyDescent="0.25">
      <c r="A12" s="4" t="s">
        <v>8</v>
      </c>
      <c r="B12" s="5" t="s">
        <v>9</v>
      </c>
      <c r="C12" s="6">
        <v>254099520</v>
      </c>
      <c r="D12" s="6">
        <v>186478217.53999999</v>
      </c>
      <c r="E12" s="109">
        <v>73.387866903487264</v>
      </c>
    </row>
    <row r="13" spans="1:7" x14ac:dyDescent="0.25">
      <c r="A13" s="100" t="s">
        <v>10</v>
      </c>
      <c r="B13" s="101" t="s">
        <v>11</v>
      </c>
      <c r="C13" s="7">
        <v>254099520</v>
      </c>
      <c r="D13" s="7">
        <v>186478217.53999999</v>
      </c>
      <c r="E13" s="110">
        <v>73.387866903487264</v>
      </c>
    </row>
    <row r="14" spans="1:7" ht="38.25" x14ac:dyDescent="0.25">
      <c r="A14" s="4" t="s">
        <v>12</v>
      </c>
      <c r="B14" s="5" t="s">
        <v>13</v>
      </c>
      <c r="C14" s="6">
        <v>14554662.859999999</v>
      </c>
      <c r="D14" s="6">
        <v>9603637.7699999996</v>
      </c>
      <c r="E14" s="109">
        <v>65.983237553329346</v>
      </c>
    </row>
    <row r="15" spans="1:7" ht="38.25" x14ac:dyDescent="0.25">
      <c r="A15" s="100" t="s">
        <v>14</v>
      </c>
      <c r="B15" s="101" t="s">
        <v>15</v>
      </c>
      <c r="C15" s="7">
        <v>14554662.859999999</v>
      </c>
      <c r="D15" s="7">
        <v>9603637.7699999996</v>
      </c>
      <c r="E15" s="110">
        <v>65.983237553329346</v>
      </c>
    </row>
    <row r="16" spans="1:7" x14ac:dyDescent="0.25">
      <c r="A16" s="4" t="s">
        <v>16</v>
      </c>
      <c r="B16" s="5" t="s">
        <v>17</v>
      </c>
      <c r="C16" s="6">
        <v>16802151</v>
      </c>
      <c r="D16" s="6">
        <v>10755613.720000001</v>
      </c>
      <c r="E16" s="109">
        <v>64.013314247681734</v>
      </c>
    </row>
    <row r="17" spans="1:5" ht="25.5" x14ac:dyDescent="0.25">
      <c r="A17" s="100" t="s">
        <v>18</v>
      </c>
      <c r="B17" s="101" t="s">
        <v>19</v>
      </c>
      <c r="C17" s="7">
        <v>8545000</v>
      </c>
      <c r="D17" s="7">
        <v>5561210.1200000001</v>
      </c>
      <c r="E17" s="110">
        <v>65.081452545348156</v>
      </c>
    </row>
    <row r="18" spans="1:5" ht="25.5" x14ac:dyDescent="0.25">
      <c r="A18" s="100" t="s">
        <v>20</v>
      </c>
      <c r="B18" s="101" t="s">
        <v>21</v>
      </c>
      <c r="C18" s="7">
        <v>7475000</v>
      </c>
      <c r="D18" s="7">
        <v>4834070.9800000004</v>
      </c>
      <c r="E18" s="110">
        <v>64.669845886287632</v>
      </c>
    </row>
    <row r="19" spans="1:5" x14ac:dyDescent="0.25">
      <c r="A19" s="100" t="s">
        <v>22</v>
      </c>
      <c r="B19" s="101" t="s">
        <v>23</v>
      </c>
      <c r="C19" s="7">
        <v>188151</v>
      </c>
      <c r="D19" s="7">
        <v>171767.55</v>
      </c>
      <c r="E19" s="110">
        <v>91.292392812156194</v>
      </c>
    </row>
    <row r="20" spans="1:5" ht="25.5" x14ac:dyDescent="0.25">
      <c r="A20" s="100" t="s">
        <v>24</v>
      </c>
      <c r="B20" s="101" t="s">
        <v>25</v>
      </c>
      <c r="C20" s="7">
        <v>594000</v>
      </c>
      <c r="D20" s="7">
        <v>188565.07</v>
      </c>
      <c r="E20" s="110">
        <v>31.744961279461279</v>
      </c>
    </row>
    <row r="21" spans="1:5" x14ac:dyDescent="0.25">
      <c r="A21" s="4" t="s">
        <v>26</v>
      </c>
      <c r="B21" s="5" t="s">
        <v>27</v>
      </c>
      <c r="C21" s="6">
        <v>6190000</v>
      </c>
      <c r="D21" s="6">
        <v>1699661.09</v>
      </c>
      <c r="E21" s="109">
        <v>27.458175928917608</v>
      </c>
    </row>
    <row r="22" spans="1:5" x14ac:dyDescent="0.25">
      <c r="A22" s="100" t="s">
        <v>84</v>
      </c>
      <c r="B22" s="101" t="s">
        <v>590</v>
      </c>
      <c r="C22" s="7">
        <v>4242000</v>
      </c>
      <c r="D22" s="7">
        <v>812018.63</v>
      </c>
      <c r="E22" s="110">
        <v>19.142353371051392</v>
      </c>
    </row>
    <row r="23" spans="1:5" x14ac:dyDescent="0.25">
      <c r="A23" s="100" t="s">
        <v>28</v>
      </c>
      <c r="B23" s="101" t="s">
        <v>591</v>
      </c>
      <c r="C23" s="7">
        <v>1948000</v>
      </c>
      <c r="D23" s="7">
        <v>887642.46</v>
      </c>
      <c r="E23" s="110">
        <v>45.566861396303899</v>
      </c>
    </row>
    <row r="24" spans="1:5" x14ac:dyDescent="0.25">
      <c r="A24" s="4" t="s">
        <v>29</v>
      </c>
      <c r="B24" s="5" t="s">
        <v>30</v>
      </c>
      <c r="C24" s="6">
        <v>3352900</v>
      </c>
      <c r="D24" s="6">
        <v>2548199.23</v>
      </c>
      <c r="E24" s="109">
        <v>75.999857735094992</v>
      </c>
    </row>
    <row r="25" spans="1:5" ht="38.25" x14ac:dyDescent="0.25">
      <c r="A25" s="100" t="s">
        <v>31</v>
      </c>
      <c r="B25" s="101" t="s">
        <v>32</v>
      </c>
      <c r="C25" s="7">
        <v>3300000</v>
      </c>
      <c r="D25" s="7">
        <v>2531439.23</v>
      </c>
      <c r="E25" s="110">
        <v>76.710279696969693</v>
      </c>
    </row>
    <row r="26" spans="1:5" ht="51" x14ac:dyDescent="0.25">
      <c r="A26" s="100" t="s">
        <v>85</v>
      </c>
      <c r="B26" s="101" t="s">
        <v>86</v>
      </c>
      <c r="C26" s="7">
        <v>52900</v>
      </c>
      <c r="D26" s="7">
        <v>16760</v>
      </c>
      <c r="E26" s="110">
        <v>31.682419659735348</v>
      </c>
    </row>
    <row r="27" spans="1:5" ht="38.25" x14ac:dyDescent="0.25">
      <c r="A27" s="4" t="s">
        <v>33</v>
      </c>
      <c r="B27" s="5" t="s">
        <v>34</v>
      </c>
      <c r="C27" s="6">
        <v>15512599.77</v>
      </c>
      <c r="D27" s="6">
        <v>12517595.869999999</v>
      </c>
      <c r="E27" s="109">
        <v>80.693088557650583</v>
      </c>
    </row>
    <row r="28" spans="1:5" ht="114.75" x14ac:dyDescent="0.25">
      <c r="A28" s="100" t="s">
        <v>35</v>
      </c>
      <c r="B28" s="101" t="s">
        <v>36</v>
      </c>
      <c r="C28" s="7">
        <v>14753859.57</v>
      </c>
      <c r="D28" s="7">
        <v>11595430.6</v>
      </c>
      <c r="E28" s="110">
        <v>78.592523840865056</v>
      </c>
    </row>
    <row r="29" spans="1:5" ht="102" x14ac:dyDescent="0.25">
      <c r="A29" s="100" t="s">
        <v>37</v>
      </c>
      <c r="B29" s="101" t="s">
        <v>38</v>
      </c>
      <c r="C29" s="7">
        <v>758740.2</v>
      </c>
      <c r="D29" s="7">
        <v>922165.27</v>
      </c>
      <c r="E29" s="110">
        <v>121.53900241479231</v>
      </c>
    </row>
    <row r="30" spans="1:5" ht="25.5" x14ac:dyDescent="0.25">
      <c r="A30" s="4" t="s">
        <v>39</v>
      </c>
      <c r="B30" s="5" t="s">
        <v>40</v>
      </c>
      <c r="C30" s="6">
        <v>2507700</v>
      </c>
      <c r="D30" s="6">
        <v>10859233.51</v>
      </c>
      <c r="E30" s="109">
        <v>433.03559078039638</v>
      </c>
    </row>
    <row r="31" spans="1:5" ht="25.5" x14ac:dyDescent="0.25">
      <c r="A31" s="100" t="s">
        <v>41</v>
      </c>
      <c r="B31" s="101" t="s">
        <v>42</v>
      </c>
      <c r="C31" s="7">
        <v>2507700</v>
      </c>
      <c r="D31" s="7">
        <v>10859233.51</v>
      </c>
      <c r="E31" s="110">
        <v>433.03559078039638</v>
      </c>
    </row>
    <row r="32" spans="1:5" ht="25.5" x14ac:dyDescent="0.25">
      <c r="A32" s="4" t="s">
        <v>43</v>
      </c>
      <c r="B32" s="5" t="s">
        <v>44</v>
      </c>
      <c r="C32" s="6">
        <v>360000</v>
      </c>
      <c r="D32" s="6">
        <v>368916.58</v>
      </c>
      <c r="E32" s="109">
        <v>102.47682777777777</v>
      </c>
    </row>
    <row r="33" spans="1:7" x14ac:dyDescent="0.25">
      <c r="A33" s="100" t="s">
        <v>45</v>
      </c>
      <c r="B33" s="101" t="s">
        <v>46</v>
      </c>
      <c r="C33" s="7">
        <v>360000</v>
      </c>
      <c r="D33" s="7">
        <v>368916.58</v>
      </c>
      <c r="E33" s="110">
        <v>102.47682777777777</v>
      </c>
    </row>
    <row r="34" spans="1:7" ht="25.5" x14ac:dyDescent="0.25">
      <c r="A34" s="4" t="s">
        <v>47</v>
      </c>
      <c r="B34" s="5" t="s">
        <v>48</v>
      </c>
      <c r="C34" s="6">
        <v>3408600</v>
      </c>
      <c r="D34" s="6">
        <v>2828317.37</v>
      </c>
      <c r="E34" s="109">
        <v>82.975924719826324</v>
      </c>
    </row>
    <row r="35" spans="1:7" ht="102" x14ac:dyDescent="0.25">
      <c r="A35" s="100" t="s">
        <v>49</v>
      </c>
      <c r="B35" s="101" t="s">
        <v>50</v>
      </c>
      <c r="C35" s="7">
        <v>2400000</v>
      </c>
      <c r="D35" s="7">
        <v>1523520.15</v>
      </c>
      <c r="E35" s="110">
        <v>63.480006250000002</v>
      </c>
    </row>
    <row r="36" spans="1:7" ht="38.25" x14ac:dyDescent="0.25">
      <c r="A36" s="100" t="s">
        <v>51</v>
      </c>
      <c r="B36" s="101" t="s">
        <v>52</v>
      </c>
      <c r="C36" s="7">
        <v>1008600</v>
      </c>
      <c r="D36" s="7">
        <v>1304797.22</v>
      </c>
      <c r="E36" s="110">
        <v>129.36716438627801</v>
      </c>
    </row>
    <row r="37" spans="1:7" x14ac:dyDescent="0.25">
      <c r="A37" s="4" t="s">
        <v>53</v>
      </c>
      <c r="B37" s="5" t="s">
        <v>54</v>
      </c>
      <c r="C37" s="6">
        <v>296609.2</v>
      </c>
      <c r="D37" s="6">
        <v>1850520.32</v>
      </c>
      <c r="E37" s="109">
        <v>623.89174712045349</v>
      </c>
    </row>
    <row r="38" spans="1:7" ht="38.25" x14ac:dyDescent="0.25">
      <c r="A38" s="100" t="s">
        <v>55</v>
      </c>
      <c r="B38" s="101" t="s">
        <v>56</v>
      </c>
      <c r="C38" s="7">
        <v>246609.2</v>
      </c>
      <c r="D38" s="7">
        <v>229937.89</v>
      </c>
      <c r="E38" s="110">
        <v>93.239785863625528</v>
      </c>
    </row>
    <row r="39" spans="1:7" ht="25.5" x14ac:dyDescent="0.25">
      <c r="A39" s="100" t="s">
        <v>57</v>
      </c>
      <c r="B39" s="101" t="s">
        <v>58</v>
      </c>
      <c r="C39" s="7">
        <v>50000</v>
      </c>
      <c r="D39" s="7">
        <v>1574931.08</v>
      </c>
      <c r="E39" s="110">
        <v>3149.8621600000001</v>
      </c>
    </row>
    <row r="40" spans="1:7" ht="25.5" x14ac:dyDescent="0.25">
      <c r="A40" s="100" t="s">
        <v>59</v>
      </c>
      <c r="B40" s="101" t="s">
        <v>60</v>
      </c>
      <c r="C40" s="7">
        <v>0</v>
      </c>
      <c r="D40" s="7">
        <v>45651.35</v>
      </c>
      <c r="E40" s="110">
        <v>0</v>
      </c>
    </row>
    <row r="41" spans="1:7" x14ac:dyDescent="0.25">
      <c r="A41" s="4" t="s">
        <v>61</v>
      </c>
      <c r="B41" s="5" t="s">
        <v>62</v>
      </c>
      <c r="C41" s="6">
        <v>760900</v>
      </c>
      <c r="D41" s="6">
        <v>795065.33</v>
      </c>
      <c r="E41" s="109">
        <v>104.49012090944933</v>
      </c>
    </row>
    <row r="42" spans="1:7" x14ac:dyDescent="0.25">
      <c r="A42" s="100" t="s">
        <v>63</v>
      </c>
      <c r="B42" s="101" t="s">
        <v>64</v>
      </c>
      <c r="C42" s="7">
        <v>0</v>
      </c>
      <c r="D42" s="7">
        <v>688.18</v>
      </c>
      <c r="E42" s="110">
        <v>0</v>
      </c>
    </row>
    <row r="43" spans="1:7" x14ac:dyDescent="0.25">
      <c r="A43" s="100" t="s">
        <v>87</v>
      </c>
      <c r="B43" s="101" t="s">
        <v>88</v>
      </c>
      <c r="C43" s="7">
        <v>760900</v>
      </c>
      <c r="D43" s="7">
        <v>794377.15</v>
      </c>
      <c r="E43" s="110">
        <v>104.39967801287949</v>
      </c>
    </row>
    <row r="44" spans="1:7" ht="15.75" thickBot="1" x14ac:dyDescent="0.3">
      <c r="A44" s="97" t="s">
        <v>65</v>
      </c>
      <c r="B44" s="98" t="s">
        <v>66</v>
      </c>
      <c r="C44" s="99">
        <f>C45+C50+C52</f>
        <v>532414993.92000002</v>
      </c>
      <c r="D44" s="99">
        <f>D45+D50+D52</f>
        <v>385755246.89999998</v>
      </c>
      <c r="E44" s="108">
        <f>D44/C44*100</f>
        <v>72.453866120450215</v>
      </c>
      <c r="F44" s="11"/>
      <c r="G44" s="11"/>
    </row>
    <row r="45" spans="1:7" ht="38.25" x14ac:dyDescent="0.25">
      <c r="A45" s="4" t="s">
        <v>67</v>
      </c>
      <c r="B45" s="5" t="s">
        <v>68</v>
      </c>
      <c r="C45" s="6">
        <f>SUM(C46:C49)</f>
        <v>532395393.92000002</v>
      </c>
      <c r="D45" s="6">
        <f>SUM(D46:D49)</f>
        <v>385678645.25999999</v>
      </c>
      <c r="E45" s="109">
        <f>D45/C45*100</f>
        <v>72.442145380009364</v>
      </c>
    </row>
    <row r="46" spans="1:7" ht="25.5" x14ac:dyDescent="0.25">
      <c r="A46" s="100" t="s">
        <v>69</v>
      </c>
      <c r="B46" s="101" t="s">
        <v>70</v>
      </c>
      <c r="C46" s="7">
        <f>168039650-[1]Доходы!$E$144</f>
        <v>113291600</v>
      </c>
      <c r="D46" s="7">
        <f>129117278-[1]Доходы!$G$144</f>
        <v>89901078</v>
      </c>
      <c r="E46" s="110">
        <f>D46/C46*100</f>
        <v>79.353701421817675</v>
      </c>
    </row>
    <row r="47" spans="1:7" ht="38.25" x14ac:dyDescent="0.25">
      <c r="A47" s="100" t="s">
        <v>71</v>
      </c>
      <c r="B47" s="101" t="s">
        <v>72</v>
      </c>
      <c r="C47" s="7">
        <f>128065138.12</f>
        <v>128065138.12</v>
      </c>
      <c r="D47" s="7">
        <v>96127709.540000007</v>
      </c>
      <c r="E47" s="110">
        <f t="shared" ref="E47:E49" si="0">D47/C47*100</f>
        <v>75.061574876002652</v>
      </c>
    </row>
    <row r="48" spans="1:7" ht="25.5" x14ac:dyDescent="0.25">
      <c r="A48" s="100" t="s">
        <v>73</v>
      </c>
      <c r="B48" s="101" t="s">
        <v>74</v>
      </c>
      <c r="C48" s="7">
        <f>286745665.8-[1]Доходы!$E$173</f>
        <v>286570155.80000001</v>
      </c>
      <c r="D48" s="7">
        <f>197552662.72-[1]Доходы!$G$173</f>
        <v>197377152.72</v>
      </c>
      <c r="E48" s="110">
        <f t="shared" si="0"/>
        <v>68.875683222837537</v>
      </c>
    </row>
    <row r="49" spans="1:7" x14ac:dyDescent="0.25">
      <c r="A49" s="100" t="s">
        <v>75</v>
      </c>
      <c r="B49" s="101" t="s">
        <v>76</v>
      </c>
      <c r="C49" s="7">
        <f>45752012.63-[1]Доходы!$E$196</f>
        <v>4468500</v>
      </c>
      <c r="D49" s="7">
        <f>22807066.65-[1]Доходы!$G$196</f>
        <v>2272705</v>
      </c>
      <c r="E49" s="110">
        <f t="shared" si="0"/>
        <v>50.86057961284547</v>
      </c>
    </row>
    <row r="50" spans="1:7" x14ac:dyDescent="0.25">
      <c r="A50" s="4" t="s">
        <v>89</v>
      </c>
      <c r="B50" s="5" t="s">
        <v>90</v>
      </c>
      <c r="C50" s="6">
        <v>19600</v>
      </c>
      <c r="D50" s="6">
        <v>77600</v>
      </c>
      <c r="E50" s="109">
        <v>395.91836734693879</v>
      </c>
    </row>
    <row r="51" spans="1:7" ht="25.5" x14ac:dyDescent="0.25">
      <c r="A51" s="100" t="s">
        <v>91</v>
      </c>
      <c r="B51" s="101" t="s">
        <v>92</v>
      </c>
      <c r="C51" s="7">
        <v>19600</v>
      </c>
      <c r="D51" s="7">
        <v>77600</v>
      </c>
      <c r="E51" s="110">
        <v>395.91836734693879</v>
      </c>
      <c r="F51" s="11"/>
    </row>
    <row r="52" spans="1:7" ht="51" x14ac:dyDescent="0.25">
      <c r="A52" s="4" t="s">
        <v>654</v>
      </c>
      <c r="B52" s="5" t="s">
        <v>655</v>
      </c>
      <c r="C52" s="6">
        <v>0</v>
      </c>
      <c r="D52" s="6">
        <v>-998.36</v>
      </c>
      <c r="E52" s="117">
        <v>0</v>
      </c>
    </row>
    <row r="53" spans="1:7" ht="51" x14ac:dyDescent="0.25">
      <c r="A53" s="100" t="s">
        <v>656</v>
      </c>
      <c r="B53" s="101" t="s">
        <v>657</v>
      </c>
      <c r="C53" s="7">
        <v>0</v>
      </c>
      <c r="D53" s="7">
        <v>-998.36</v>
      </c>
      <c r="E53" s="118">
        <v>0</v>
      </c>
    </row>
    <row r="54" spans="1:7" x14ac:dyDescent="0.25">
      <c r="A54" s="106" t="s">
        <v>77</v>
      </c>
      <c r="B54" s="105"/>
      <c r="C54" s="107">
        <f>C11+C44</f>
        <v>850260636.75</v>
      </c>
      <c r="D54" s="107">
        <f>D11+D44</f>
        <v>626060225.23000002</v>
      </c>
      <c r="E54" s="111">
        <f>D54/C54*100</f>
        <v>73.631566389222243</v>
      </c>
      <c r="F54" s="11"/>
      <c r="G54" s="11"/>
    </row>
    <row r="55" spans="1:7" x14ac:dyDescent="0.25">
      <c r="C55" s="11"/>
      <c r="D55" s="11"/>
    </row>
  </sheetData>
  <mergeCells count="11">
    <mergeCell ref="A6:E6"/>
    <mergeCell ref="A7:E7"/>
    <mergeCell ref="A8:A9"/>
    <mergeCell ref="D8:D9"/>
    <mergeCell ref="E8:E9"/>
    <mergeCell ref="B8:B9"/>
    <mergeCell ref="D1:E1"/>
    <mergeCell ref="D2:E2"/>
    <mergeCell ref="D3:E3"/>
    <mergeCell ref="A5:E5"/>
    <mergeCell ref="A4:E4"/>
  </mergeCells>
  <pageMargins left="0.7" right="0.7" top="0.75" bottom="0.75" header="0.3" footer="0.3"/>
  <pageSetup paperSize="9" scale="7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8"/>
  <sheetViews>
    <sheetView view="pageBreakPreview" topLeftCell="A283" zoomScaleNormal="100" zoomScaleSheetLayoutView="100" workbookViewId="0">
      <selection activeCell="D327" sqref="D327"/>
    </sheetView>
  </sheetViews>
  <sheetFormatPr defaultRowHeight="15" x14ac:dyDescent="0.25"/>
  <cols>
    <col min="1" max="1" width="17" style="1" customWidth="1"/>
    <col min="2" max="2" width="46" style="1" customWidth="1"/>
    <col min="3" max="4" width="17.7109375" style="1" customWidth="1"/>
    <col min="5" max="5" width="16.28515625" style="1" customWidth="1"/>
    <col min="6" max="6" width="13.5703125" style="1" bestFit="1" customWidth="1"/>
    <col min="7" max="7" width="17.28515625" style="1" customWidth="1"/>
    <col min="8" max="16384" width="9.140625" style="1"/>
  </cols>
  <sheetData>
    <row r="1" spans="1:5" x14ac:dyDescent="0.25">
      <c r="D1" s="119" t="s">
        <v>554</v>
      </c>
      <c r="E1" s="119"/>
    </row>
    <row r="2" spans="1:5" ht="17.25" customHeight="1" x14ac:dyDescent="0.25">
      <c r="D2" s="119" t="str">
        <f>'Доходная часть'!D2:E2</f>
        <v>к постановлению администрации</v>
      </c>
      <c r="E2" s="119"/>
    </row>
    <row r="3" spans="1:5" x14ac:dyDescent="0.25">
      <c r="D3" s="119" t="str">
        <f>'Доходная часть'!D3:E3</f>
        <v>МР "Княжпогостский"</v>
      </c>
      <c r="E3" s="119"/>
    </row>
    <row r="4" spans="1:5" ht="15.75" customHeight="1" x14ac:dyDescent="0.25">
      <c r="A4" s="141" t="str">
        <f>'Доходная часть'!A4:E4</f>
        <v xml:space="preserve">                                                                                             от 16 октября 2020 г. № 625</v>
      </c>
      <c r="B4" s="141"/>
      <c r="C4" s="141"/>
      <c r="D4" s="141"/>
      <c r="E4" s="141"/>
    </row>
    <row r="5" spans="1:5" ht="31.5" customHeight="1" x14ac:dyDescent="0.25">
      <c r="A5" s="121" t="s">
        <v>94</v>
      </c>
      <c r="B5" s="121"/>
      <c r="C5" s="121"/>
      <c r="D5" s="121"/>
      <c r="E5" s="121"/>
    </row>
    <row r="6" spans="1:5" ht="21" customHeight="1" x14ac:dyDescent="0.25">
      <c r="A6" s="121" t="str">
        <f>'Доходная часть'!A6:E6</f>
        <v xml:space="preserve"> за 9 месяцев 2020 года</v>
      </c>
      <c r="B6" s="121"/>
      <c r="C6" s="121"/>
      <c r="D6" s="121"/>
      <c r="E6" s="121"/>
    </row>
    <row r="7" spans="1:5" ht="15" customHeight="1" x14ac:dyDescent="0.25">
      <c r="A7" s="135" t="s">
        <v>0</v>
      </c>
      <c r="B7" s="135"/>
      <c r="C7" s="135"/>
      <c r="D7" s="135"/>
      <c r="E7" s="135"/>
    </row>
    <row r="8" spans="1:5" ht="38.25" x14ac:dyDescent="0.25">
      <c r="A8" s="136" t="s">
        <v>95</v>
      </c>
      <c r="B8" s="138" t="s">
        <v>96</v>
      </c>
      <c r="C8" s="12" t="s">
        <v>97</v>
      </c>
      <c r="D8" s="12" t="s">
        <v>98</v>
      </c>
      <c r="E8" s="139" t="s">
        <v>78</v>
      </c>
    </row>
    <row r="9" spans="1:5" x14ac:dyDescent="0.25">
      <c r="A9" s="137"/>
      <c r="B9" s="138"/>
      <c r="C9" s="13" t="s">
        <v>99</v>
      </c>
      <c r="D9" s="13" t="s">
        <v>100</v>
      </c>
      <c r="E9" s="140"/>
    </row>
    <row r="10" spans="1:5" x14ac:dyDescent="0.25">
      <c r="A10" s="14" t="s">
        <v>1</v>
      </c>
      <c r="B10" s="15" t="s">
        <v>2</v>
      </c>
      <c r="C10" s="15" t="s">
        <v>3</v>
      </c>
      <c r="D10" s="15" t="s">
        <v>4</v>
      </c>
      <c r="E10" s="16" t="s">
        <v>5</v>
      </c>
    </row>
    <row r="11" spans="1:5" ht="51" x14ac:dyDescent="0.25">
      <c r="A11" s="102" t="s">
        <v>101</v>
      </c>
      <c r="B11" s="103" t="s">
        <v>102</v>
      </c>
      <c r="C11" s="104">
        <v>977094.74</v>
      </c>
      <c r="D11" s="104">
        <v>0</v>
      </c>
      <c r="E11" s="112">
        <v>0</v>
      </c>
    </row>
    <row r="12" spans="1:5" ht="76.5" x14ac:dyDescent="0.25">
      <c r="A12" s="102" t="s">
        <v>593</v>
      </c>
      <c r="B12" s="103" t="s">
        <v>594</v>
      </c>
      <c r="C12" s="104">
        <v>458105.26</v>
      </c>
      <c r="D12" s="104">
        <v>0</v>
      </c>
      <c r="E12" s="112">
        <v>0</v>
      </c>
    </row>
    <row r="13" spans="1:5" ht="38.25" x14ac:dyDescent="0.25">
      <c r="A13" s="102" t="s">
        <v>103</v>
      </c>
      <c r="B13" s="103" t="s">
        <v>104</v>
      </c>
      <c r="C13" s="104">
        <v>914286</v>
      </c>
      <c r="D13" s="104">
        <v>914286</v>
      </c>
      <c r="E13" s="112">
        <v>100</v>
      </c>
    </row>
    <row r="14" spans="1:5" ht="38.25" x14ac:dyDescent="0.25">
      <c r="A14" s="102" t="s">
        <v>105</v>
      </c>
      <c r="B14" s="103" t="s">
        <v>106</v>
      </c>
      <c r="C14" s="104">
        <v>950000</v>
      </c>
      <c r="D14" s="104">
        <v>950000</v>
      </c>
      <c r="E14" s="112">
        <v>100</v>
      </c>
    </row>
    <row r="15" spans="1:5" ht="51" x14ac:dyDescent="0.25">
      <c r="A15" s="102" t="s">
        <v>107</v>
      </c>
      <c r="B15" s="103" t="s">
        <v>108</v>
      </c>
      <c r="C15" s="104">
        <v>210000</v>
      </c>
      <c r="D15" s="104">
        <v>0</v>
      </c>
      <c r="E15" s="112">
        <v>0</v>
      </c>
    </row>
    <row r="16" spans="1:5" ht="25.5" x14ac:dyDescent="0.25">
      <c r="A16" s="102" t="s">
        <v>109</v>
      </c>
      <c r="B16" s="103" t="s">
        <v>110</v>
      </c>
      <c r="C16" s="104">
        <v>4001860.47</v>
      </c>
      <c r="D16" s="104">
        <v>888666</v>
      </c>
      <c r="E16" s="112">
        <v>22.206321451282385</v>
      </c>
    </row>
    <row r="17" spans="1:5" ht="25.5" x14ac:dyDescent="0.25">
      <c r="A17" s="102" t="s">
        <v>111</v>
      </c>
      <c r="B17" s="103" t="s">
        <v>110</v>
      </c>
      <c r="C17" s="104">
        <v>8916464.6500000004</v>
      </c>
      <c r="D17" s="104">
        <v>5763778.4699999997</v>
      </c>
      <c r="E17" s="112">
        <v>64.641970738929587</v>
      </c>
    </row>
    <row r="18" spans="1:5" ht="25.5" x14ac:dyDescent="0.25">
      <c r="A18" s="102" t="s">
        <v>112</v>
      </c>
      <c r="B18" s="103" t="s">
        <v>113</v>
      </c>
      <c r="C18" s="104">
        <v>7857777.6500000004</v>
      </c>
      <c r="D18" s="104">
        <v>4042975.43</v>
      </c>
      <c r="E18" s="112">
        <v>51.451894035204724</v>
      </c>
    </row>
    <row r="19" spans="1:5" x14ac:dyDescent="0.25">
      <c r="A19" s="102" t="s">
        <v>114</v>
      </c>
      <c r="B19" s="103" t="s">
        <v>115</v>
      </c>
      <c r="C19" s="104">
        <v>40902.370000000003</v>
      </c>
      <c r="D19" s="104">
        <v>0</v>
      </c>
      <c r="E19" s="112">
        <v>0</v>
      </c>
    </row>
    <row r="20" spans="1:5" x14ac:dyDescent="0.25">
      <c r="A20" s="102" t="s">
        <v>116</v>
      </c>
      <c r="B20" s="103" t="s">
        <v>115</v>
      </c>
      <c r="C20" s="104">
        <v>445052.63</v>
      </c>
      <c r="D20" s="104">
        <v>323970.01</v>
      </c>
      <c r="E20" s="112">
        <v>72.793640158917839</v>
      </c>
    </row>
    <row r="21" spans="1:5" x14ac:dyDescent="0.25">
      <c r="A21" s="102" t="s">
        <v>117</v>
      </c>
      <c r="B21" s="103" t="s">
        <v>118</v>
      </c>
      <c r="C21" s="104">
        <v>9900000</v>
      </c>
      <c r="D21" s="104">
        <v>4780058.17</v>
      </c>
      <c r="E21" s="112">
        <v>48.283415858585862</v>
      </c>
    </row>
    <row r="22" spans="1:5" ht="25.5" x14ac:dyDescent="0.25">
      <c r="A22" s="102" t="s">
        <v>658</v>
      </c>
      <c r="B22" s="103" t="s">
        <v>659</v>
      </c>
      <c r="C22" s="104">
        <v>400000</v>
      </c>
      <c r="D22" s="104">
        <v>0</v>
      </c>
      <c r="E22" s="112">
        <f>D22/C22*100</f>
        <v>0</v>
      </c>
    </row>
    <row r="23" spans="1:5" ht="63.75" x14ac:dyDescent="0.25">
      <c r="A23" s="102" t="s">
        <v>119</v>
      </c>
      <c r="B23" s="103" t="s">
        <v>120</v>
      </c>
      <c r="C23" s="104">
        <v>244104</v>
      </c>
      <c r="D23" s="104">
        <v>244103</v>
      </c>
      <c r="E23" s="112">
        <v>99.999590338544223</v>
      </c>
    </row>
    <row r="24" spans="1:5" ht="76.5" x14ac:dyDescent="0.25">
      <c r="A24" s="102" t="s">
        <v>121</v>
      </c>
      <c r="B24" s="103" t="s">
        <v>122</v>
      </c>
      <c r="C24" s="104">
        <v>974000</v>
      </c>
      <c r="D24" s="104">
        <v>364068.04</v>
      </c>
      <c r="E24" s="112">
        <v>37.378648870636553</v>
      </c>
    </row>
    <row r="25" spans="1:5" ht="25.5" x14ac:dyDescent="0.25">
      <c r="A25" s="102" t="s">
        <v>123</v>
      </c>
      <c r="B25" s="103" t="s">
        <v>124</v>
      </c>
      <c r="C25" s="104">
        <v>100000</v>
      </c>
      <c r="D25" s="104">
        <v>0</v>
      </c>
      <c r="E25" s="112">
        <v>0</v>
      </c>
    </row>
    <row r="26" spans="1:5" ht="63.75" x14ac:dyDescent="0.25">
      <c r="A26" s="102" t="s">
        <v>125</v>
      </c>
      <c r="B26" s="103" t="s">
        <v>126</v>
      </c>
      <c r="C26" s="104">
        <v>834498</v>
      </c>
      <c r="D26" s="104">
        <v>0</v>
      </c>
      <c r="E26" s="112">
        <v>0</v>
      </c>
    </row>
    <row r="27" spans="1:5" ht="63.75" x14ac:dyDescent="0.25">
      <c r="A27" s="102" t="s">
        <v>127</v>
      </c>
      <c r="B27" s="103" t="s">
        <v>128</v>
      </c>
      <c r="C27" s="104">
        <v>5000000</v>
      </c>
      <c r="D27" s="104">
        <v>0</v>
      </c>
      <c r="E27" s="112">
        <v>0</v>
      </c>
    </row>
    <row r="28" spans="1:5" ht="76.5" x14ac:dyDescent="0.25">
      <c r="A28" s="102" t="s">
        <v>129</v>
      </c>
      <c r="B28" s="103" t="s">
        <v>130</v>
      </c>
      <c r="C28" s="104">
        <v>4606855</v>
      </c>
      <c r="D28" s="104">
        <v>4290755</v>
      </c>
      <c r="E28" s="112">
        <v>93.138486017033316</v>
      </c>
    </row>
    <row r="29" spans="1:5" ht="76.5" x14ac:dyDescent="0.25">
      <c r="A29" s="102" t="s">
        <v>131</v>
      </c>
      <c r="B29" s="103" t="s">
        <v>130</v>
      </c>
      <c r="C29" s="104">
        <v>7735245</v>
      </c>
      <c r="D29" s="104">
        <v>7735245</v>
      </c>
      <c r="E29" s="112">
        <v>100</v>
      </c>
    </row>
    <row r="30" spans="1:5" ht="25.5" x14ac:dyDescent="0.25">
      <c r="A30" s="102" t="s">
        <v>132</v>
      </c>
      <c r="B30" s="103" t="s">
        <v>133</v>
      </c>
      <c r="C30" s="104">
        <v>2281102.1800000002</v>
      </c>
      <c r="D30" s="104">
        <v>1996352.98</v>
      </c>
      <c r="E30" s="112">
        <v>87.517034418861499</v>
      </c>
    </row>
    <row r="31" spans="1:5" ht="25.5" x14ac:dyDescent="0.25">
      <c r="A31" s="102" t="s">
        <v>134</v>
      </c>
      <c r="B31" s="103" t="s">
        <v>133</v>
      </c>
      <c r="C31" s="104">
        <v>96046.41</v>
      </c>
      <c r="D31" s="104">
        <v>84056.97</v>
      </c>
      <c r="E31" s="112">
        <v>87.517034733521015</v>
      </c>
    </row>
    <row r="32" spans="1:5" ht="25.5" x14ac:dyDescent="0.25">
      <c r="A32" s="102" t="s">
        <v>135</v>
      </c>
      <c r="B32" s="103" t="s">
        <v>133</v>
      </c>
      <c r="C32" s="104">
        <v>23104</v>
      </c>
      <c r="D32" s="104">
        <v>21014.240000000002</v>
      </c>
      <c r="E32" s="112">
        <v>90.954986149584485</v>
      </c>
    </row>
    <row r="33" spans="1:7" ht="25.5" x14ac:dyDescent="0.25">
      <c r="A33" s="102" t="s">
        <v>136</v>
      </c>
      <c r="B33" s="103" t="s">
        <v>137</v>
      </c>
      <c r="C33" s="104">
        <v>1063511.3</v>
      </c>
      <c r="D33" s="104">
        <v>725078.25</v>
      </c>
      <c r="E33" s="112">
        <v>68.177766423356289</v>
      </c>
    </row>
    <row r="34" spans="1:7" ht="25.5" x14ac:dyDescent="0.25">
      <c r="A34" s="102" t="s">
        <v>138</v>
      </c>
      <c r="B34" s="103" t="s">
        <v>139</v>
      </c>
      <c r="C34" s="104">
        <v>75000</v>
      </c>
      <c r="D34" s="104">
        <v>0</v>
      </c>
      <c r="E34" s="112">
        <v>0</v>
      </c>
    </row>
    <row r="35" spans="1:7" ht="25.5" x14ac:dyDescent="0.25">
      <c r="A35" s="102" t="s">
        <v>140</v>
      </c>
      <c r="B35" s="103" t="s">
        <v>141</v>
      </c>
      <c r="C35" s="104">
        <v>2703780.3</v>
      </c>
      <c r="D35" s="104">
        <v>732388.63</v>
      </c>
      <c r="E35" s="112">
        <v>27.087579194211898</v>
      </c>
    </row>
    <row r="36" spans="1:7" ht="38.25" x14ac:dyDescent="0.25">
      <c r="A36" s="102" t="s">
        <v>660</v>
      </c>
      <c r="B36" s="103" t="s">
        <v>412</v>
      </c>
      <c r="C36" s="104">
        <v>23000</v>
      </c>
      <c r="D36" s="104">
        <v>0</v>
      </c>
      <c r="E36" s="112">
        <f>D36/C36*100</f>
        <v>0</v>
      </c>
    </row>
    <row r="37" spans="1:7" ht="25.5" x14ac:dyDescent="0.25">
      <c r="A37" s="102" t="s">
        <v>661</v>
      </c>
      <c r="B37" s="103" t="s">
        <v>620</v>
      </c>
      <c r="C37" s="104">
        <v>166000</v>
      </c>
      <c r="D37" s="104">
        <v>0</v>
      </c>
      <c r="E37" s="112">
        <f>D37/C37*100</f>
        <v>0</v>
      </c>
    </row>
    <row r="38" spans="1:7" ht="51" x14ac:dyDescent="0.25">
      <c r="A38" s="102" t="s">
        <v>142</v>
      </c>
      <c r="B38" s="103" t="s">
        <v>143</v>
      </c>
      <c r="C38" s="104">
        <v>1137712.74</v>
      </c>
      <c r="D38" s="104">
        <v>0</v>
      </c>
      <c r="E38" s="112">
        <v>0</v>
      </c>
    </row>
    <row r="39" spans="1:7" ht="25.5" x14ac:dyDescent="0.25">
      <c r="A39" s="102" t="s">
        <v>595</v>
      </c>
      <c r="B39" s="103" t="s">
        <v>501</v>
      </c>
      <c r="C39" s="104">
        <v>1816</v>
      </c>
      <c r="D39" s="104">
        <v>0</v>
      </c>
      <c r="E39" s="112">
        <v>0</v>
      </c>
    </row>
    <row r="40" spans="1:7" ht="38.25" x14ac:dyDescent="0.25">
      <c r="A40" s="102" t="s">
        <v>144</v>
      </c>
      <c r="B40" s="103" t="s">
        <v>145</v>
      </c>
      <c r="C40" s="104">
        <v>54559465</v>
      </c>
      <c r="D40" s="104">
        <v>33419042</v>
      </c>
      <c r="E40" s="112">
        <v>61.252510448920276</v>
      </c>
    </row>
    <row r="41" spans="1:7" ht="51" x14ac:dyDescent="0.25">
      <c r="A41" s="102" t="s">
        <v>146</v>
      </c>
      <c r="B41" s="103" t="s">
        <v>147</v>
      </c>
      <c r="C41" s="104">
        <v>95189470</v>
      </c>
      <c r="D41" s="104">
        <v>61848676</v>
      </c>
      <c r="E41" s="112">
        <v>64.974283395001564</v>
      </c>
    </row>
    <row r="42" spans="1:7" ht="76.5" x14ac:dyDescent="0.25">
      <c r="A42" s="102" t="s">
        <v>148</v>
      </c>
      <c r="B42" s="103" t="s">
        <v>149</v>
      </c>
      <c r="C42" s="104">
        <v>3347700</v>
      </c>
      <c r="D42" s="104">
        <v>969851</v>
      </c>
      <c r="E42" s="112">
        <v>28.970666427696628</v>
      </c>
    </row>
    <row r="43" spans="1:7" ht="25.5" x14ac:dyDescent="0.25">
      <c r="A43" s="102" t="s">
        <v>150</v>
      </c>
      <c r="B43" s="103" t="s">
        <v>151</v>
      </c>
      <c r="C43" s="104">
        <v>38185.040000000001</v>
      </c>
      <c r="D43" s="104">
        <v>38185.040000000001</v>
      </c>
      <c r="E43" s="112">
        <v>100</v>
      </c>
    </row>
    <row r="44" spans="1:7" ht="89.25" x14ac:dyDescent="0.25">
      <c r="A44" s="102" t="s">
        <v>152</v>
      </c>
      <c r="B44" s="103" t="s">
        <v>153</v>
      </c>
      <c r="C44" s="104">
        <v>600000</v>
      </c>
      <c r="D44" s="104">
        <v>600000</v>
      </c>
      <c r="E44" s="112">
        <v>100</v>
      </c>
    </row>
    <row r="45" spans="1:7" ht="25.5" x14ac:dyDescent="0.25">
      <c r="A45" s="102" t="s">
        <v>596</v>
      </c>
      <c r="B45" s="103" t="s">
        <v>597</v>
      </c>
      <c r="C45" s="104">
        <v>450000</v>
      </c>
      <c r="D45" s="104">
        <v>0</v>
      </c>
      <c r="E45" s="112">
        <v>0</v>
      </c>
    </row>
    <row r="46" spans="1:7" ht="38.25" x14ac:dyDescent="0.25">
      <c r="A46" s="102" t="s">
        <v>154</v>
      </c>
      <c r="B46" s="103" t="s">
        <v>155</v>
      </c>
      <c r="C46" s="104">
        <v>1099218.1200000001</v>
      </c>
      <c r="D46" s="104">
        <v>612402.42000000004</v>
      </c>
      <c r="E46" s="112">
        <v>55.712547751669156</v>
      </c>
    </row>
    <row r="47" spans="1:7" x14ac:dyDescent="0.25">
      <c r="A47" s="102" t="s">
        <v>156</v>
      </c>
      <c r="B47" s="103" t="s">
        <v>157</v>
      </c>
      <c r="C47" s="104">
        <v>94800</v>
      </c>
      <c r="D47" s="104">
        <v>66833.83</v>
      </c>
      <c r="E47" s="112">
        <v>70.499820675105482</v>
      </c>
      <c r="F47" s="11"/>
      <c r="G47" s="11"/>
    </row>
    <row r="48" spans="1:7" ht="25.5" x14ac:dyDescent="0.25">
      <c r="A48" s="102" t="s">
        <v>158</v>
      </c>
      <c r="B48" s="103" t="s">
        <v>159</v>
      </c>
      <c r="C48" s="104">
        <v>43260791</v>
      </c>
      <c r="D48" s="104">
        <v>27448041</v>
      </c>
      <c r="E48" s="112">
        <v>63.447848191217773</v>
      </c>
    </row>
    <row r="49" spans="1:7" ht="89.25" x14ac:dyDescent="0.25">
      <c r="A49" s="102" t="s">
        <v>598</v>
      </c>
      <c r="B49" s="103" t="s">
        <v>599</v>
      </c>
      <c r="C49" s="104">
        <v>3468500</v>
      </c>
      <c r="D49" s="104">
        <v>1272705</v>
      </c>
      <c r="E49" s="112">
        <v>36.693239152371341</v>
      </c>
    </row>
    <row r="50" spans="1:7" ht="51" x14ac:dyDescent="0.25">
      <c r="A50" s="102" t="s">
        <v>160</v>
      </c>
      <c r="B50" s="103" t="s">
        <v>147</v>
      </c>
      <c r="C50" s="104">
        <v>164949130</v>
      </c>
      <c r="D50" s="104">
        <v>117557588</v>
      </c>
      <c r="E50" s="112">
        <v>71.268995477575416</v>
      </c>
    </row>
    <row r="51" spans="1:7" ht="76.5" x14ac:dyDescent="0.25">
      <c r="A51" s="102" t="s">
        <v>161</v>
      </c>
      <c r="B51" s="103" t="s">
        <v>149</v>
      </c>
      <c r="C51" s="104">
        <v>580800</v>
      </c>
      <c r="D51" s="104">
        <v>127210</v>
      </c>
      <c r="E51" s="112">
        <v>21.90254820936639</v>
      </c>
    </row>
    <row r="52" spans="1:7" x14ac:dyDescent="0.25">
      <c r="A52" s="102" t="s">
        <v>162</v>
      </c>
      <c r="B52" s="103" t="s">
        <v>157</v>
      </c>
      <c r="C52" s="104">
        <v>2359218</v>
      </c>
      <c r="D52" s="104">
        <v>381785.21</v>
      </c>
      <c r="E52" s="112">
        <v>16.182701640967473</v>
      </c>
    </row>
    <row r="53" spans="1:7" ht="15.75" customHeight="1" x14ac:dyDescent="0.25">
      <c r="A53" s="102" t="s">
        <v>163</v>
      </c>
      <c r="B53" s="103" t="s">
        <v>164</v>
      </c>
      <c r="C53" s="104">
        <v>3316643.33</v>
      </c>
      <c r="D53" s="104">
        <v>1616696.45</v>
      </c>
      <c r="E53" s="112">
        <v>48.744959561268232</v>
      </c>
    </row>
    <row r="54" spans="1:7" ht="102" x14ac:dyDescent="0.25">
      <c r="A54" s="102" t="s">
        <v>600</v>
      </c>
      <c r="B54" s="103" t="s">
        <v>601</v>
      </c>
      <c r="C54" s="104">
        <v>727153</v>
      </c>
      <c r="D54" s="104">
        <v>417581</v>
      </c>
      <c r="E54" s="112">
        <v>57.426841393764448</v>
      </c>
    </row>
    <row r="55" spans="1:7" ht="38.25" x14ac:dyDescent="0.25">
      <c r="A55" s="102" t="s">
        <v>165</v>
      </c>
      <c r="B55" s="103" t="s">
        <v>166</v>
      </c>
      <c r="C55" s="104">
        <v>4952747.67</v>
      </c>
      <c r="D55" s="104">
        <v>979021.3</v>
      </c>
      <c r="E55" s="112">
        <v>19.767235587836844</v>
      </c>
      <c r="F55" s="11"/>
      <c r="G55" s="11"/>
    </row>
    <row r="56" spans="1:7" ht="25.5" x14ac:dyDescent="0.25">
      <c r="A56" s="102" t="s">
        <v>167</v>
      </c>
      <c r="B56" s="103" t="s">
        <v>168</v>
      </c>
      <c r="C56" s="104">
        <v>5981725.6699999999</v>
      </c>
      <c r="D56" s="104">
        <v>5082938.7300000004</v>
      </c>
      <c r="E56" s="112">
        <v>84.974454035769909</v>
      </c>
    </row>
    <row r="57" spans="1:7" ht="25.5" x14ac:dyDescent="0.25">
      <c r="A57" s="102" t="s">
        <v>169</v>
      </c>
      <c r="B57" s="103" t="s">
        <v>170</v>
      </c>
      <c r="C57" s="104">
        <v>19978.599999999999</v>
      </c>
      <c r="D57" s="104">
        <v>19978.599999999999</v>
      </c>
      <c r="E57" s="112">
        <v>100</v>
      </c>
    </row>
    <row r="58" spans="1:7" ht="51" x14ac:dyDescent="0.25">
      <c r="A58" s="102" t="s">
        <v>602</v>
      </c>
      <c r="B58" s="103" t="s">
        <v>603</v>
      </c>
      <c r="C58" s="104">
        <v>3658456.57</v>
      </c>
      <c r="D58" s="104">
        <v>0</v>
      </c>
      <c r="E58" s="112">
        <v>0</v>
      </c>
    </row>
    <row r="59" spans="1:7" ht="63.75" x14ac:dyDescent="0.25">
      <c r="A59" s="102" t="s">
        <v>171</v>
      </c>
      <c r="B59" s="103" t="s">
        <v>172</v>
      </c>
      <c r="C59" s="104">
        <v>3989551.8</v>
      </c>
      <c r="D59" s="104">
        <v>3823324.4</v>
      </c>
      <c r="E59" s="112">
        <v>95.833431715311974</v>
      </c>
    </row>
    <row r="60" spans="1:7" ht="38.25" x14ac:dyDescent="0.25">
      <c r="A60" s="102" t="s">
        <v>173</v>
      </c>
      <c r="B60" s="103" t="s">
        <v>174</v>
      </c>
      <c r="C60" s="104">
        <v>1427093.34</v>
      </c>
      <c r="D60" s="104">
        <v>1427093.34</v>
      </c>
      <c r="E60" s="112">
        <v>100</v>
      </c>
    </row>
    <row r="61" spans="1:7" ht="25.5" x14ac:dyDescent="0.25">
      <c r="A61" s="102" t="s">
        <v>175</v>
      </c>
      <c r="B61" s="103" t="s">
        <v>176</v>
      </c>
      <c r="C61" s="104">
        <v>500000</v>
      </c>
      <c r="D61" s="104">
        <v>500000</v>
      </c>
      <c r="E61" s="112">
        <v>100</v>
      </c>
    </row>
    <row r="62" spans="1:7" ht="51" x14ac:dyDescent="0.25">
      <c r="A62" s="102" t="s">
        <v>177</v>
      </c>
      <c r="B62" s="103" t="s">
        <v>178</v>
      </c>
      <c r="C62" s="104">
        <v>826081.2</v>
      </c>
      <c r="D62" s="104">
        <v>826081.2</v>
      </c>
      <c r="E62" s="112">
        <v>100</v>
      </c>
    </row>
    <row r="63" spans="1:7" ht="38.25" x14ac:dyDescent="0.25">
      <c r="A63" s="102" t="s">
        <v>179</v>
      </c>
      <c r="B63" s="103" t="s">
        <v>145</v>
      </c>
      <c r="C63" s="104">
        <v>17378621</v>
      </c>
      <c r="D63" s="104">
        <v>11035983</v>
      </c>
      <c r="E63" s="112">
        <v>63.503214668183396</v>
      </c>
    </row>
    <row r="64" spans="1:7" ht="38.25" x14ac:dyDescent="0.25">
      <c r="A64" s="102" t="s">
        <v>180</v>
      </c>
      <c r="B64" s="103" t="s">
        <v>181</v>
      </c>
      <c r="C64" s="104">
        <v>4734242.42</v>
      </c>
      <c r="D64" s="104">
        <v>2847474.75</v>
      </c>
      <c r="E64" s="112">
        <v>60.146365508676254</v>
      </c>
    </row>
    <row r="65" spans="1:5" ht="25.5" x14ac:dyDescent="0.25">
      <c r="A65" s="102" t="s">
        <v>604</v>
      </c>
      <c r="B65" s="103" t="s">
        <v>605</v>
      </c>
      <c r="C65" s="104">
        <v>75000</v>
      </c>
      <c r="D65" s="104">
        <v>0</v>
      </c>
      <c r="E65" s="112">
        <v>0</v>
      </c>
    </row>
    <row r="66" spans="1:5" ht="38.25" x14ac:dyDescent="0.25">
      <c r="A66" s="102" t="s">
        <v>182</v>
      </c>
      <c r="B66" s="103" t="s">
        <v>183</v>
      </c>
      <c r="C66" s="104">
        <v>272812</v>
      </c>
      <c r="D66" s="104">
        <v>114449</v>
      </c>
      <c r="E66" s="112">
        <v>41.951600369485213</v>
      </c>
    </row>
    <row r="67" spans="1:5" ht="25.5" x14ac:dyDescent="0.25">
      <c r="A67" s="102" t="s">
        <v>184</v>
      </c>
      <c r="B67" s="103" t="s">
        <v>185</v>
      </c>
      <c r="C67" s="104">
        <v>20000</v>
      </c>
      <c r="D67" s="104">
        <v>0</v>
      </c>
      <c r="E67" s="112">
        <v>0</v>
      </c>
    </row>
    <row r="68" spans="1:5" ht="25.5" x14ac:dyDescent="0.25">
      <c r="A68" s="102" t="s">
        <v>186</v>
      </c>
      <c r="B68" s="103" t="s">
        <v>187</v>
      </c>
      <c r="C68" s="104">
        <v>1449166.67</v>
      </c>
      <c r="D68" s="104">
        <v>0</v>
      </c>
      <c r="E68" s="112">
        <v>0</v>
      </c>
    </row>
    <row r="69" spans="1:5" ht="25.5" x14ac:dyDescent="0.25">
      <c r="A69" s="102" t="s">
        <v>188</v>
      </c>
      <c r="B69" s="103" t="s">
        <v>189</v>
      </c>
      <c r="C69" s="104">
        <v>156650</v>
      </c>
      <c r="D69" s="104">
        <v>65100</v>
      </c>
      <c r="E69" s="112">
        <v>41.55761251196936</v>
      </c>
    </row>
    <row r="70" spans="1:5" ht="25.5" x14ac:dyDescent="0.25">
      <c r="A70" s="102" t="s">
        <v>190</v>
      </c>
      <c r="B70" s="103" t="s">
        <v>191</v>
      </c>
      <c r="C70" s="104">
        <v>24518993.039999999</v>
      </c>
      <c r="D70" s="104">
        <v>14057124.76</v>
      </c>
      <c r="E70" s="112">
        <v>57.331574494382252</v>
      </c>
    </row>
    <row r="71" spans="1:5" ht="38.25" x14ac:dyDescent="0.25">
      <c r="A71" s="102" t="s">
        <v>192</v>
      </c>
      <c r="B71" s="103" t="s">
        <v>193</v>
      </c>
      <c r="C71" s="104">
        <v>486551.45</v>
      </c>
      <c r="D71" s="104">
        <v>186551.45</v>
      </c>
      <c r="E71" s="112">
        <v>38.341566960698607</v>
      </c>
    </row>
    <row r="72" spans="1:5" x14ac:dyDescent="0.25">
      <c r="A72" s="102" t="s">
        <v>194</v>
      </c>
      <c r="B72" s="103" t="s">
        <v>195</v>
      </c>
      <c r="C72" s="104">
        <v>15167468</v>
      </c>
      <c r="D72" s="104">
        <v>10500000</v>
      </c>
      <c r="E72" s="112">
        <v>69.227111604916516</v>
      </c>
    </row>
    <row r="73" spans="1:5" ht="38.25" x14ac:dyDescent="0.25">
      <c r="A73" s="102" t="s">
        <v>196</v>
      </c>
      <c r="B73" s="103" t="s">
        <v>181</v>
      </c>
      <c r="C73" s="104">
        <v>2112487.0099999998</v>
      </c>
      <c r="D73" s="104">
        <v>2112487</v>
      </c>
      <c r="E73" s="112">
        <v>99.999999526624308</v>
      </c>
    </row>
    <row r="74" spans="1:5" x14ac:dyDescent="0.25">
      <c r="A74" s="102" t="s">
        <v>197</v>
      </c>
      <c r="B74" s="103" t="s">
        <v>198</v>
      </c>
      <c r="C74" s="104">
        <v>500000</v>
      </c>
      <c r="D74" s="104">
        <v>500000</v>
      </c>
      <c r="E74" s="112">
        <v>100</v>
      </c>
    </row>
    <row r="75" spans="1:5" x14ac:dyDescent="0.25">
      <c r="A75" s="102" t="s">
        <v>606</v>
      </c>
      <c r="B75" s="103" t="s">
        <v>607</v>
      </c>
      <c r="C75" s="104">
        <v>1500000</v>
      </c>
      <c r="D75" s="104">
        <v>0</v>
      </c>
      <c r="E75" s="112">
        <v>0</v>
      </c>
    </row>
    <row r="76" spans="1:5" x14ac:dyDescent="0.25">
      <c r="A76" s="102" t="s">
        <v>199</v>
      </c>
      <c r="B76" s="103" t="s">
        <v>200</v>
      </c>
      <c r="C76" s="104">
        <v>9393.7000000000007</v>
      </c>
      <c r="D76" s="104">
        <v>9393.7000000000007</v>
      </c>
      <c r="E76" s="112">
        <v>100</v>
      </c>
    </row>
    <row r="77" spans="1:5" ht="63.75" x14ac:dyDescent="0.25">
      <c r="A77" s="102" t="s">
        <v>201</v>
      </c>
      <c r="B77" s="103" t="s">
        <v>202</v>
      </c>
      <c r="C77" s="104">
        <v>145220</v>
      </c>
      <c r="D77" s="104">
        <v>145220</v>
      </c>
      <c r="E77" s="112">
        <v>100</v>
      </c>
    </row>
    <row r="78" spans="1:5" x14ac:dyDescent="0.25">
      <c r="A78" s="102" t="s">
        <v>203</v>
      </c>
      <c r="B78" s="103" t="s">
        <v>204</v>
      </c>
      <c r="C78" s="104">
        <v>80000</v>
      </c>
      <c r="D78" s="104">
        <v>59977.9</v>
      </c>
      <c r="E78" s="112">
        <v>74.972375</v>
      </c>
    </row>
    <row r="79" spans="1:5" x14ac:dyDescent="0.25">
      <c r="A79" s="102" t="s">
        <v>205</v>
      </c>
      <c r="B79" s="103" t="s">
        <v>206</v>
      </c>
      <c r="C79" s="104">
        <v>13867489</v>
      </c>
      <c r="D79" s="104">
        <v>9000000</v>
      </c>
      <c r="E79" s="112">
        <v>64.89999739678899</v>
      </c>
    </row>
    <row r="80" spans="1:5" ht="51" x14ac:dyDescent="0.25">
      <c r="A80" s="102" t="s">
        <v>207</v>
      </c>
      <c r="B80" s="103" t="s">
        <v>208</v>
      </c>
      <c r="C80" s="104">
        <v>7752187</v>
      </c>
      <c r="D80" s="104">
        <v>7752187</v>
      </c>
      <c r="E80" s="112">
        <v>100</v>
      </c>
    </row>
    <row r="81" spans="1:5" x14ac:dyDescent="0.25">
      <c r="A81" s="102" t="s">
        <v>209</v>
      </c>
      <c r="B81" s="103" t="s">
        <v>198</v>
      </c>
      <c r="C81" s="104">
        <v>350000</v>
      </c>
      <c r="D81" s="104">
        <v>0</v>
      </c>
      <c r="E81" s="112">
        <v>0</v>
      </c>
    </row>
    <row r="82" spans="1:5" ht="25.5" x14ac:dyDescent="0.25">
      <c r="A82" s="102" t="s">
        <v>210</v>
      </c>
      <c r="B82" s="103" t="s">
        <v>211</v>
      </c>
      <c r="C82" s="104">
        <v>690000</v>
      </c>
      <c r="D82" s="104">
        <v>0</v>
      </c>
      <c r="E82" s="112">
        <v>0</v>
      </c>
    </row>
    <row r="83" spans="1:5" x14ac:dyDescent="0.25">
      <c r="A83" s="102" t="s">
        <v>212</v>
      </c>
      <c r="B83" s="103" t="s">
        <v>206</v>
      </c>
      <c r="C83" s="104">
        <v>2276737</v>
      </c>
      <c r="D83" s="104">
        <v>1750000</v>
      </c>
      <c r="E83" s="112">
        <v>76.8643896945497</v>
      </c>
    </row>
    <row r="84" spans="1:5" ht="51" x14ac:dyDescent="0.25">
      <c r="A84" s="102" t="s">
        <v>213</v>
      </c>
      <c r="B84" s="103" t="s">
        <v>208</v>
      </c>
      <c r="C84" s="104">
        <v>1250353</v>
      </c>
      <c r="D84" s="104">
        <v>1250353</v>
      </c>
      <c r="E84" s="112">
        <v>100</v>
      </c>
    </row>
    <row r="85" spans="1:5" ht="25.5" x14ac:dyDescent="0.25">
      <c r="A85" s="102" t="s">
        <v>214</v>
      </c>
      <c r="B85" s="103" t="s">
        <v>215</v>
      </c>
      <c r="C85" s="104">
        <v>216527.87</v>
      </c>
      <c r="D85" s="104">
        <v>216527.87</v>
      </c>
      <c r="E85" s="112">
        <v>100</v>
      </c>
    </row>
    <row r="86" spans="1:5" ht="25.5" x14ac:dyDescent="0.25">
      <c r="A86" s="102" t="s">
        <v>216</v>
      </c>
      <c r="B86" s="103" t="s">
        <v>217</v>
      </c>
      <c r="C86" s="104">
        <v>22568976.940000001</v>
      </c>
      <c r="D86" s="104">
        <v>15430000</v>
      </c>
      <c r="E86" s="112">
        <v>68.368185412306957</v>
      </c>
    </row>
    <row r="87" spans="1:5" ht="51" x14ac:dyDescent="0.25">
      <c r="A87" s="102" t="s">
        <v>218</v>
      </c>
      <c r="B87" s="103" t="s">
        <v>208</v>
      </c>
      <c r="C87" s="104">
        <v>7716073.6900000004</v>
      </c>
      <c r="D87" s="104">
        <v>6311071.79</v>
      </c>
      <c r="E87" s="112">
        <v>81.791232737695637</v>
      </c>
    </row>
    <row r="88" spans="1:5" x14ac:dyDescent="0.25">
      <c r="A88" s="102" t="s">
        <v>219</v>
      </c>
      <c r="B88" s="103" t="s">
        <v>220</v>
      </c>
      <c r="C88" s="104">
        <v>750000</v>
      </c>
      <c r="D88" s="104">
        <v>160000</v>
      </c>
      <c r="E88" s="112">
        <v>21.333333333333332</v>
      </c>
    </row>
    <row r="89" spans="1:5" ht="63.75" x14ac:dyDescent="0.25">
      <c r="A89" s="102" t="s">
        <v>221</v>
      </c>
      <c r="B89" s="103" t="s">
        <v>222</v>
      </c>
      <c r="C89" s="104">
        <v>1254688.48</v>
      </c>
      <c r="D89" s="104">
        <v>1254688.48</v>
      </c>
      <c r="E89" s="112">
        <v>100</v>
      </c>
    </row>
    <row r="90" spans="1:5" ht="76.5" x14ac:dyDescent="0.25">
      <c r="A90" s="102" t="s">
        <v>223</v>
      </c>
      <c r="B90" s="103" t="s">
        <v>224</v>
      </c>
      <c r="C90" s="104">
        <v>870000</v>
      </c>
      <c r="D90" s="104">
        <v>870000</v>
      </c>
      <c r="E90" s="112">
        <v>100</v>
      </c>
    </row>
    <row r="91" spans="1:5" ht="28.5" customHeight="1" x14ac:dyDescent="0.25">
      <c r="A91" s="102" t="s">
        <v>225</v>
      </c>
      <c r="B91" s="103" t="s">
        <v>226</v>
      </c>
      <c r="C91" s="104">
        <v>667000</v>
      </c>
      <c r="D91" s="104">
        <v>667000</v>
      </c>
      <c r="E91" s="112">
        <v>100</v>
      </c>
    </row>
    <row r="92" spans="1:5" x14ac:dyDescent="0.25">
      <c r="A92" s="102" t="s">
        <v>227</v>
      </c>
      <c r="B92" s="103" t="s">
        <v>228</v>
      </c>
      <c r="C92" s="104">
        <v>1954327.15</v>
      </c>
      <c r="D92" s="104">
        <v>1954327.15</v>
      </c>
      <c r="E92" s="112">
        <v>100</v>
      </c>
    </row>
    <row r="93" spans="1:5" x14ac:dyDescent="0.25">
      <c r="A93" s="102" t="s">
        <v>229</v>
      </c>
      <c r="B93" s="103" t="s">
        <v>230</v>
      </c>
      <c r="C93" s="104">
        <v>100000</v>
      </c>
      <c r="D93" s="104">
        <v>100000</v>
      </c>
      <c r="E93" s="112">
        <v>100</v>
      </c>
    </row>
    <row r="94" spans="1:5" ht="25.5" x14ac:dyDescent="0.25">
      <c r="A94" s="102" t="s">
        <v>231</v>
      </c>
      <c r="B94" s="103" t="s">
        <v>232</v>
      </c>
      <c r="C94" s="104">
        <v>6984459.3200000003</v>
      </c>
      <c r="D94" s="104">
        <v>4262376.08</v>
      </c>
      <c r="E94" s="112">
        <v>61.026571774778411</v>
      </c>
    </row>
    <row r="95" spans="1:5" x14ac:dyDescent="0.25">
      <c r="A95" s="102" t="s">
        <v>233</v>
      </c>
      <c r="B95" s="103" t="s">
        <v>234</v>
      </c>
      <c r="C95" s="104">
        <v>20635502.829999998</v>
      </c>
      <c r="D95" s="104">
        <v>8500000</v>
      </c>
      <c r="E95" s="112">
        <v>41.191145522476226</v>
      </c>
    </row>
    <row r="96" spans="1:5" ht="51" x14ac:dyDescent="0.25">
      <c r="A96" s="102" t="s">
        <v>235</v>
      </c>
      <c r="B96" s="103" t="s">
        <v>208</v>
      </c>
      <c r="C96" s="104">
        <v>13641819</v>
      </c>
      <c r="D96" s="104">
        <v>10595413.640000001</v>
      </c>
      <c r="E96" s="112">
        <v>77.668627915382842</v>
      </c>
    </row>
    <row r="97" spans="1:5" x14ac:dyDescent="0.25">
      <c r="A97" s="102" t="s">
        <v>236</v>
      </c>
      <c r="B97" s="103" t="s">
        <v>237</v>
      </c>
      <c r="C97" s="104">
        <v>2383623</v>
      </c>
      <c r="D97" s="104">
        <v>2050000</v>
      </c>
      <c r="E97" s="112">
        <v>86.003533276864673</v>
      </c>
    </row>
    <row r="98" spans="1:5" ht="51" x14ac:dyDescent="0.25">
      <c r="A98" s="102" t="s">
        <v>238</v>
      </c>
      <c r="B98" s="103" t="s">
        <v>208</v>
      </c>
      <c r="C98" s="104">
        <v>1125318</v>
      </c>
      <c r="D98" s="104">
        <v>1125318</v>
      </c>
      <c r="E98" s="112">
        <v>100</v>
      </c>
    </row>
    <row r="99" spans="1:5" ht="28.5" customHeight="1" x14ac:dyDescent="0.25">
      <c r="A99" s="102" t="s">
        <v>239</v>
      </c>
      <c r="B99" s="103" t="s">
        <v>240</v>
      </c>
      <c r="C99" s="104">
        <v>191485.92</v>
      </c>
      <c r="D99" s="104">
        <v>191485.92</v>
      </c>
      <c r="E99" s="112">
        <v>100</v>
      </c>
    </row>
    <row r="100" spans="1:5" x14ac:dyDescent="0.25">
      <c r="A100" s="102" t="s">
        <v>241</v>
      </c>
      <c r="B100" s="103" t="s">
        <v>242</v>
      </c>
      <c r="C100" s="104">
        <v>1000000</v>
      </c>
      <c r="D100" s="104">
        <v>1000000</v>
      </c>
      <c r="E100" s="112">
        <v>100</v>
      </c>
    </row>
    <row r="101" spans="1:5" ht="25.5" x14ac:dyDescent="0.25">
      <c r="A101" s="102" t="s">
        <v>244</v>
      </c>
      <c r="B101" s="103" t="s">
        <v>245</v>
      </c>
      <c r="C101" s="104">
        <v>31532</v>
      </c>
      <c r="D101" s="104">
        <v>0</v>
      </c>
      <c r="E101" s="112">
        <v>0</v>
      </c>
    </row>
    <row r="102" spans="1:5" ht="51" x14ac:dyDescent="0.25">
      <c r="A102" s="102" t="s">
        <v>246</v>
      </c>
      <c r="B102" s="103" t="s">
        <v>247</v>
      </c>
      <c r="C102" s="104">
        <v>300000</v>
      </c>
      <c r="D102" s="104">
        <v>41000</v>
      </c>
      <c r="E102" s="112">
        <v>13.666666666666666</v>
      </c>
    </row>
    <row r="103" spans="1:5" ht="38.25" x14ac:dyDescent="0.25">
      <c r="A103" s="102" t="s">
        <v>248</v>
      </c>
      <c r="B103" s="103" t="s">
        <v>249</v>
      </c>
      <c r="C103" s="104">
        <v>803712</v>
      </c>
      <c r="D103" s="104">
        <v>217408</v>
      </c>
      <c r="E103" s="112">
        <v>27.05048574613792</v>
      </c>
    </row>
    <row r="104" spans="1:5" x14ac:dyDescent="0.25">
      <c r="A104" s="102" t="s">
        <v>250</v>
      </c>
      <c r="B104" s="103" t="s">
        <v>251</v>
      </c>
      <c r="C104" s="104">
        <v>6342959</v>
      </c>
      <c r="D104" s="104">
        <v>4800000</v>
      </c>
      <c r="E104" s="112">
        <v>75.67446045292111</v>
      </c>
    </row>
    <row r="105" spans="1:5" ht="28.5" customHeight="1" x14ac:dyDescent="0.25">
      <c r="A105" s="102" t="s">
        <v>252</v>
      </c>
      <c r="B105" s="103" t="s">
        <v>181</v>
      </c>
      <c r="C105" s="104">
        <v>700341.28</v>
      </c>
      <c r="D105" s="104">
        <v>700341.28</v>
      </c>
      <c r="E105" s="112">
        <v>100</v>
      </c>
    </row>
    <row r="106" spans="1:5" ht="42" customHeight="1" x14ac:dyDescent="0.25">
      <c r="A106" s="102" t="s">
        <v>253</v>
      </c>
      <c r="B106" s="103" t="s">
        <v>254</v>
      </c>
      <c r="C106" s="104">
        <v>20000</v>
      </c>
      <c r="D106" s="104">
        <v>0</v>
      </c>
      <c r="E106" s="112">
        <v>0</v>
      </c>
    </row>
    <row r="107" spans="1:5" ht="76.5" x14ac:dyDescent="0.25">
      <c r="A107" s="102" t="s">
        <v>255</v>
      </c>
      <c r="B107" s="103" t="s">
        <v>256</v>
      </c>
      <c r="C107" s="104">
        <v>203371.2</v>
      </c>
      <c r="D107" s="104">
        <v>135580.79999999999</v>
      </c>
      <c r="E107" s="112">
        <v>66.666666666666671</v>
      </c>
    </row>
    <row r="108" spans="1:5" ht="25.5" x14ac:dyDescent="0.25">
      <c r="A108" s="102" t="s">
        <v>257</v>
      </c>
      <c r="B108" s="103" t="s">
        <v>258</v>
      </c>
      <c r="C108" s="104">
        <v>7794824</v>
      </c>
      <c r="D108" s="104">
        <v>4841353.3499999996</v>
      </c>
      <c r="E108" s="112">
        <v>62.109848150516292</v>
      </c>
    </row>
    <row r="109" spans="1:5" ht="25.5" x14ac:dyDescent="0.25">
      <c r="A109" s="102" t="s">
        <v>259</v>
      </c>
      <c r="B109" s="103" t="s">
        <v>260</v>
      </c>
      <c r="C109" s="104">
        <v>136000</v>
      </c>
      <c r="D109" s="104">
        <v>0</v>
      </c>
      <c r="E109" s="112">
        <v>0</v>
      </c>
    </row>
    <row r="110" spans="1:5" x14ac:dyDescent="0.25">
      <c r="A110" s="102" t="s">
        <v>261</v>
      </c>
      <c r="B110" s="103" t="s">
        <v>262</v>
      </c>
      <c r="C110" s="104">
        <v>18320943</v>
      </c>
      <c r="D110" s="104">
        <v>10917898.77</v>
      </c>
      <c r="E110" s="112">
        <v>59.592449853700217</v>
      </c>
    </row>
    <row r="111" spans="1:5" ht="38.25" x14ac:dyDescent="0.25">
      <c r="A111" s="102" t="s">
        <v>263</v>
      </c>
      <c r="B111" s="103" t="s">
        <v>264</v>
      </c>
      <c r="C111" s="104">
        <v>18716</v>
      </c>
      <c r="D111" s="104">
        <v>18716</v>
      </c>
      <c r="E111" s="112">
        <v>100</v>
      </c>
    </row>
    <row r="112" spans="1:5" ht="27" customHeight="1" x14ac:dyDescent="0.25">
      <c r="A112" s="102" t="s">
        <v>265</v>
      </c>
      <c r="B112" s="103" t="s">
        <v>266</v>
      </c>
      <c r="C112" s="104">
        <v>51856023</v>
      </c>
      <c r="D112" s="104">
        <v>31979607.809999999</v>
      </c>
      <c r="E112" s="112">
        <v>61.6699969644799</v>
      </c>
    </row>
    <row r="113" spans="1:5" ht="64.5" customHeight="1" x14ac:dyDescent="0.25">
      <c r="A113" s="102" t="s">
        <v>267</v>
      </c>
      <c r="B113" s="103" t="s">
        <v>268</v>
      </c>
      <c r="C113" s="104">
        <v>2600000</v>
      </c>
      <c r="D113" s="104">
        <v>1400767.2</v>
      </c>
      <c r="E113" s="112">
        <v>53.875661538461536</v>
      </c>
    </row>
    <row r="114" spans="1:5" ht="25.5" x14ac:dyDescent="0.25">
      <c r="A114" s="102" t="s">
        <v>269</v>
      </c>
      <c r="B114" s="103" t="s">
        <v>270</v>
      </c>
      <c r="C114" s="104">
        <v>155000</v>
      </c>
      <c r="D114" s="104">
        <v>0</v>
      </c>
      <c r="E114" s="112">
        <v>0</v>
      </c>
    </row>
    <row r="115" spans="1:5" ht="51" x14ac:dyDescent="0.25">
      <c r="A115" s="102" t="s">
        <v>271</v>
      </c>
      <c r="B115" s="103" t="s">
        <v>272</v>
      </c>
      <c r="C115" s="104">
        <v>1047037</v>
      </c>
      <c r="D115" s="104">
        <v>311966.93</v>
      </c>
      <c r="E115" s="112">
        <v>29.795215450838892</v>
      </c>
    </row>
    <row r="116" spans="1:5" x14ac:dyDescent="0.25">
      <c r="A116" s="102" t="s">
        <v>273</v>
      </c>
      <c r="B116" s="103" t="s">
        <v>274</v>
      </c>
      <c r="C116" s="104">
        <v>3000</v>
      </c>
      <c r="D116" s="104">
        <v>0</v>
      </c>
      <c r="E116" s="112">
        <v>0</v>
      </c>
    </row>
    <row r="117" spans="1:5" x14ac:dyDescent="0.25">
      <c r="A117" s="102" t="s">
        <v>276</v>
      </c>
      <c r="B117" s="103" t="s">
        <v>277</v>
      </c>
      <c r="C117" s="104">
        <v>22000</v>
      </c>
      <c r="D117" s="104">
        <v>0</v>
      </c>
      <c r="E117" s="112">
        <v>0</v>
      </c>
    </row>
    <row r="118" spans="1:5" ht="25.5" x14ac:dyDescent="0.25">
      <c r="A118" s="102" t="s">
        <v>278</v>
      </c>
      <c r="B118" s="103" t="s">
        <v>279</v>
      </c>
      <c r="C118" s="104">
        <v>983509.09</v>
      </c>
      <c r="D118" s="104">
        <v>983509.09</v>
      </c>
      <c r="E118" s="112">
        <v>100</v>
      </c>
    </row>
    <row r="119" spans="1:5" ht="38.25" x14ac:dyDescent="0.25">
      <c r="A119" s="102" t="s">
        <v>280</v>
      </c>
      <c r="B119" s="103" t="s">
        <v>281</v>
      </c>
      <c r="C119" s="104">
        <v>62080</v>
      </c>
      <c r="D119" s="104">
        <v>0</v>
      </c>
      <c r="E119" s="112">
        <v>0</v>
      </c>
    </row>
    <row r="120" spans="1:5" ht="38.25" x14ac:dyDescent="0.25">
      <c r="A120" s="102" t="s">
        <v>282</v>
      </c>
      <c r="B120" s="103" t="s">
        <v>283</v>
      </c>
      <c r="C120" s="104">
        <v>1758260</v>
      </c>
      <c r="D120" s="104">
        <v>424379.6</v>
      </c>
      <c r="E120" s="112">
        <v>24.136339335479395</v>
      </c>
    </row>
    <row r="121" spans="1:5" ht="91.5" customHeight="1" x14ac:dyDescent="0.25">
      <c r="A121" s="102" t="s">
        <v>662</v>
      </c>
      <c r="B121" s="103" t="s">
        <v>614</v>
      </c>
      <c r="C121" s="104">
        <v>300000</v>
      </c>
      <c r="D121" s="104">
        <v>0</v>
      </c>
      <c r="E121" s="112">
        <f>D121/C121*100</f>
        <v>0</v>
      </c>
    </row>
    <row r="122" spans="1:5" ht="51" x14ac:dyDescent="0.25">
      <c r="A122" s="102" t="s">
        <v>284</v>
      </c>
      <c r="B122" s="103" t="s">
        <v>285</v>
      </c>
      <c r="C122" s="104">
        <v>20000</v>
      </c>
      <c r="D122" s="104">
        <v>6500</v>
      </c>
      <c r="E122" s="112">
        <v>32.5</v>
      </c>
    </row>
    <row r="123" spans="1:5" ht="26.25" customHeight="1" x14ac:dyDescent="0.25">
      <c r="A123" s="102" t="s">
        <v>286</v>
      </c>
      <c r="B123" s="103" t="s">
        <v>287</v>
      </c>
      <c r="C123" s="104">
        <v>50000</v>
      </c>
      <c r="D123" s="104">
        <v>0</v>
      </c>
      <c r="E123" s="112">
        <v>0</v>
      </c>
    </row>
    <row r="124" spans="1:5" ht="25.5" x14ac:dyDescent="0.25">
      <c r="A124" s="102" t="s">
        <v>288</v>
      </c>
      <c r="B124" s="103" t="s">
        <v>289</v>
      </c>
      <c r="C124" s="104">
        <v>502000</v>
      </c>
      <c r="D124" s="104">
        <v>76500</v>
      </c>
      <c r="E124" s="112">
        <v>15.239043824701195</v>
      </c>
    </row>
    <row r="125" spans="1:5" ht="38.25" x14ac:dyDescent="0.25">
      <c r="A125" s="102" t="s">
        <v>290</v>
      </c>
      <c r="B125" s="103" t="s">
        <v>291</v>
      </c>
      <c r="C125" s="104">
        <v>511300</v>
      </c>
      <c r="D125" s="104">
        <v>0</v>
      </c>
      <c r="E125" s="112">
        <v>0</v>
      </c>
    </row>
    <row r="126" spans="1:5" x14ac:dyDescent="0.25">
      <c r="A126" s="102" t="s">
        <v>292</v>
      </c>
      <c r="B126" s="103" t="s">
        <v>293</v>
      </c>
      <c r="C126" s="104">
        <v>90000</v>
      </c>
      <c r="D126" s="104">
        <v>53999.71</v>
      </c>
      <c r="E126" s="112">
        <v>59.999677777777777</v>
      </c>
    </row>
    <row r="127" spans="1:5" ht="38.25" x14ac:dyDescent="0.25">
      <c r="A127" s="102" t="s">
        <v>294</v>
      </c>
      <c r="B127" s="103" t="s">
        <v>295</v>
      </c>
      <c r="C127" s="104">
        <v>677667</v>
      </c>
      <c r="D127" s="104">
        <v>677667</v>
      </c>
      <c r="E127" s="112">
        <v>100</v>
      </c>
    </row>
    <row r="128" spans="1:5" ht="12.75" customHeight="1" x14ac:dyDescent="0.25">
      <c r="A128" s="102" t="s">
        <v>296</v>
      </c>
      <c r="B128" s="103" t="s">
        <v>297</v>
      </c>
      <c r="C128" s="104">
        <v>12000</v>
      </c>
      <c r="D128" s="104">
        <v>9000</v>
      </c>
      <c r="E128" s="112">
        <v>75</v>
      </c>
    </row>
    <row r="129" spans="1:5" ht="25.5" x14ac:dyDescent="0.25">
      <c r="A129" s="102" t="s">
        <v>608</v>
      </c>
      <c r="B129" s="103" t="s">
        <v>320</v>
      </c>
      <c r="C129" s="104">
        <v>470500</v>
      </c>
      <c r="D129" s="104">
        <v>421938.5</v>
      </c>
      <c r="E129" s="112">
        <v>89.678746014877788</v>
      </c>
    </row>
    <row r="130" spans="1:5" ht="39.75" customHeight="1" x14ac:dyDescent="0.25">
      <c r="A130" s="102" t="s">
        <v>298</v>
      </c>
      <c r="B130" s="103" t="s">
        <v>299</v>
      </c>
      <c r="C130" s="104">
        <v>450000</v>
      </c>
      <c r="D130" s="104">
        <v>450000</v>
      </c>
      <c r="E130" s="112">
        <v>100</v>
      </c>
    </row>
    <row r="131" spans="1:5" ht="25.5" x14ac:dyDescent="0.25">
      <c r="A131" s="102" t="s">
        <v>300</v>
      </c>
      <c r="B131" s="103" t="s">
        <v>137</v>
      </c>
      <c r="C131" s="104">
        <v>509997.8</v>
      </c>
      <c r="D131" s="104">
        <v>504752.66</v>
      </c>
      <c r="E131" s="112">
        <v>98.971536739962403</v>
      </c>
    </row>
    <row r="132" spans="1:5" ht="51" x14ac:dyDescent="0.25">
      <c r="A132" s="102" t="s">
        <v>301</v>
      </c>
      <c r="B132" s="103" t="s">
        <v>302</v>
      </c>
      <c r="C132" s="104">
        <v>533125.28</v>
      </c>
      <c r="D132" s="104">
        <v>533125.28</v>
      </c>
      <c r="E132" s="112">
        <v>100</v>
      </c>
    </row>
    <row r="133" spans="1:5" ht="38.25" x14ac:dyDescent="0.25">
      <c r="A133" s="102" t="s">
        <v>303</v>
      </c>
      <c r="B133" s="103" t="s">
        <v>304</v>
      </c>
      <c r="C133" s="104">
        <v>60000</v>
      </c>
      <c r="D133" s="104">
        <v>0</v>
      </c>
      <c r="E133" s="112">
        <v>0</v>
      </c>
    </row>
    <row r="134" spans="1:5" x14ac:dyDescent="0.25">
      <c r="A134" s="102" t="s">
        <v>305</v>
      </c>
      <c r="B134" s="103" t="s">
        <v>306</v>
      </c>
      <c r="C134" s="104">
        <v>6000</v>
      </c>
      <c r="D134" s="104">
        <v>0</v>
      </c>
      <c r="E134" s="112">
        <v>0</v>
      </c>
    </row>
    <row r="135" spans="1:5" x14ac:dyDescent="0.25">
      <c r="A135" s="102" t="s">
        <v>307</v>
      </c>
      <c r="B135" s="103" t="s">
        <v>308</v>
      </c>
      <c r="C135" s="104">
        <v>215000</v>
      </c>
      <c r="D135" s="104">
        <v>115038.96</v>
      </c>
      <c r="E135" s="112">
        <v>53.506493023255814</v>
      </c>
    </row>
    <row r="136" spans="1:5" x14ac:dyDescent="0.25">
      <c r="A136" s="102" t="s">
        <v>309</v>
      </c>
      <c r="B136" s="103" t="s">
        <v>310</v>
      </c>
      <c r="C136" s="104">
        <v>276374.55</v>
      </c>
      <c r="D136" s="104">
        <v>120237.79</v>
      </c>
      <c r="E136" s="112">
        <v>43.505377032726059</v>
      </c>
    </row>
    <row r="137" spans="1:5" ht="51" x14ac:dyDescent="0.25">
      <c r="A137" s="102" t="s">
        <v>311</v>
      </c>
      <c r="B137" s="103" t="s">
        <v>312</v>
      </c>
      <c r="C137" s="104">
        <v>247070.71</v>
      </c>
      <c r="D137" s="104">
        <v>96000</v>
      </c>
      <c r="E137" s="112">
        <v>38.855273455926849</v>
      </c>
    </row>
    <row r="138" spans="1:5" ht="89.25" x14ac:dyDescent="0.25">
      <c r="A138" s="102" t="s">
        <v>609</v>
      </c>
      <c r="B138" s="103" t="s">
        <v>610</v>
      </c>
      <c r="C138" s="104">
        <v>772847</v>
      </c>
      <c r="D138" s="104">
        <v>608765</v>
      </c>
      <c r="E138" s="112">
        <v>78.769148356660509</v>
      </c>
    </row>
    <row r="139" spans="1:5" x14ac:dyDescent="0.25">
      <c r="A139" s="102" t="s">
        <v>313</v>
      </c>
      <c r="B139" s="103" t="s">
        <v>308</v>
      </c>
      <c r="C139" s="104">
        <v>193728.96</v>
      </c>
      <c r="D139" s="104">
        <v>22132.48</v>
      </c>
      <c r="E139" s="112">
        <v>11.424456106097921</v>
      </c>
    </row>
    <row r="140" spans="1:5" ht="14.25" customHeight="1" x14ac:dyDescent="0.25">
      <c r="A140" s="102" t="s">
        <v>314</v>
      </c>
      <c r="B140" s="103" t="s">
        <v>310</v>
      </c>
      <c r="C140" s="104">
        <v>200000</v>
      </c>
      <c r="D140" s="104">
        <v>198830</v>
      </c>
      <c r="E140" s="112">
        <v>99.415000000000006</v>
      </c>
    </row>
    <row r="141" spans="1:5" x14ac:dyDescent="0.25">
      <c r="A141" s="102" t="s">
        <v>315</v>
      </c>
      <c r="B141" s="103" t="s">
        <v>316</v>
      </c>
      <c r="C141" s="104">
        <v>300000</v>
      </c>
      <c r="D141" s="104">
        <v>100000</v>
      </c>
      <c r="E141" s="112">
        <v>33.333333333333336</v>
      </c>
    </row>
    <row r="142" spans="1:5" ht="14.25" customHeight="1" x14ac:dyDescent="0.25">
      <c r="A142" s="102" t="s">
        <v>317</v>
      </c>
      <c r="B142" s="103" t="s">
        <v>318</v>
      </c>
      <c r="C142" s="104">
        <v>117250</v>
      </c>
      <c r="D142" s="104">
        <v>117203</v>
      </c>
      <c r="E142" s="112">
        <v>99.95991471215352</v>
      </c>
    </row>
    <row r="143" spans="1:5" ht="25.5" x14ac:dyDescent="0.25">
      <c r="A143" s="102" t="s">
        <v>319</v>
      </c>
      <c r="B143" s="103" t="s">
        <v>320</v>
      </c>
      <c r="C143" s="104">
        <v>106491</v>
      </c>
      <c r="D143" s="104">
        <v>106490.96</v>
      </c>
      <c r="E143" s="112">
        <v>99.999962438140315</v>
      </c>
    </row>
    <row r="144" spans="1:5" ht="15" customHeight="1" x14ac:dyDescent="0.25">
      <c r="A144" s="102" t="s">
        <v>321</v>
      </c>
      <c r="B144" s="103" t="s">
        <v>137</v>
      </c>
      <c r="C144" s="104">
        <v>18070.060000000001</v>
      </c>
      <c r="D144" s="104">
        <v>18070.060000000001</v>
      </c>
      <c r="E144" s="112">
        <v>100</v>
      </c>
    </row>
    <row r="145" spans="1:5" ht="40.5" customHeight="1" x14ac:dyDescent="0.25">
      <c r="A145" s="102" t="s">
        <v>611</v>
      </c>
      <c r="B145" s="103" t="s">
        <v>299</v>
      </c>
      <c r="C145" s="104">
        <v>212981.88</v>
      </c>
      <c r="D145" s="104">
        <v>133113.70000000001</v>
      </c>
      <c r="E145" s="112">
        <v>62.500011738087764</v>
      </c>
    </row>
    <row r="146" spans="1:5" ht="51" x14ac:dyDescent="0.25">
      <c r="A146" s="102" t="s">
        <v>612</v>
      </c>
      <c r="B146" s="103" t="s">
        <v>302</v>
      </c>
      <c r="C146" s="104">
        <v>138380.31</v>
      </c>
      <c r="D146" s="104">
        <v>138380.31</v>
      </c>
      <c r="E146" s="112">
        <v>100</v>
      </c>
    </row>
    <row r="147" spans="1:5" ht="89.25" x14ac:dyDescent="0.25">
      <c r="A147" s="102" t="s">
        <v>613</v>
      </c>
      <c r="B147" s="103" t="s">
        <v>614</v>
      </c>
      <c r="C147" s="104">
        <v>600000</v>
      </c>
      <c r="D147" s="104">
        <v>360000</v>
      </c>
      <c r="E147" s="112">
        <v>60</v>
      </c>
    </row>
    <row r="148" spans="1:5" x14ac:dyDescent="0.25">
      <c r="A148" s="102" t="s">
        <v>322</v>
      </c>
      <c r="B148" s="103" t="s">
        <v>308</v>
      </c>
      <c r="C148" s="104">
        <v>750000</v>
      </c>
      <c r="D148" s="104">
        <v>450506.33</v>
      </c>
      <c r="E148" s="112">
        <v>60.067510666666664</v>
      </c>
    </row>
    <row r="149" spans="1:5" x14ac:dyDescent="0.25">
      <c r="A149" s="102" t="s">
        <v>323</v>
      </c>
      <c r="B149" s="103" t="s">
        <v>310</v>
      </c>
      <c r="C149" s="104">
        <v>306567.02</v>
      </c>
      <c r="D149" s="104">
        <v>159600</v>
      </c>
      <c r="E149" s="112">
        <v>52.060394493836945</v>
      </c>
    </row>
    <row r="150" spans="1:5" x14ac:dyDescent="0.25">
      <c r="A150" s="102" t="s">
        <v>324</v>
      </c>
      <c r="B150" s="103" t="s">
        <v>316</v>
      </c>
      <c r="C150" s="104">
        <v>485536</v>
      </c>
      <c r="D150" s="104">
        <v>485536</v>
      </c>
      <c r="E150" s="112">
        <v>100</v>
      </c>
    </row>
    <row r="151" spans="1:5" ht="25.5" x14ac:dyDescent="0.25">
      <c r="A151" s="102" t="s">
        <v>615</v>
      </c>
      <c r="B151" s="103" t="s">
        <v>137</v>
      </c>
      <c r="C151" s="104">
        <v>922340</v>
      </c>
      <c r="D151" s="104">
        <v>705000</v>
      </c>
      <c r="E151" s="112">
        <v>76.436021423769972</v>
      </c>
    </row>
    <row r="152" spans="1:5" ht="39.75" customHeight="1" x14ac:dyDescent="0.25">
      <c r="A152" s="102" t="s">
        <v>325</v>
      </c>
      <c r="B152" s="103" t="s">
        <v>299</v>
      </c>
      <c r="C152" s="104">
        <v>15000</v>
      </c>
      <c r="D152" s="104">
        <v>0</v>
      </c>
      <c r="E152" s="112">
        <v>0</v>
      </c>
    </row>
    <row r="153" spans="1:5" ht="25.5" x14ac:dyDescent="0.25">
      <c r="A153" s="102" t="s">
        <v>326</v>
      </c>
      <c r="B153" s="103" t="s">
        <v>327</v>
      </c>
      <c r="C153" s="104">
        <v>5000</v>
      </c>
      <c r="D153" s="104">
        <v>0</v>
      </c>
      <c r="E153" s="112">
        <v>0</v>
      </c>
    </row>
    <row r="154" spans="1:5" x14ac:dyDescent="0.25">
      <c r="A154" s="102" t="s">
        <v>616</v>
      </c>
      <c r="B154" s="103" t="s">
        <v>617</v>
      </c>
      <c r="C154" s="104">
        <v>10000</v>
      </c>
      <c r="D154" s="104">
        <v>0</v>
      </c>
      <c r="E154" s="112">
        <v>0</v>
      </c>
    </row>
    <row r="155" spans="1:5" ht="14.25" customHeight="1" x14ac:dyDescent="0.25">
      <c r="A155" s="102" t="s">
        <v>328</v>
      </c>
      <c r="B155" s="103" t="s">
        <v>329</v>
      </c>
      <c r="C155" s="104">
        <v>12853.06</v>
      </c>
      <c r="D155" s="104">
        <v>5086.68</v>
      </c>
      <c r="E155" s="112">
        <v>39.575634129149009</v>
      </c>
    </row>
    <row r="156" spans="1:5" ht="38.25" x14ac:dyDescent="0.25">
      <c r="A156" s="102" t="s">
        <v>330</v>
      </c>
      <c r="B156" s="103" t="s">
        <v>331</v>
      </c>
      <c r="C156" s="104">
        <v>32965.410000000003</v>
      </c>
      <c r="D156" s="104">
        <v>0</v>
      </c>
      <c r="E156" s="112">
        <v>0</v>
      </c>
    </row>
    <row r="157" spans="1:5" ht="25.5" x14ac:dyDescent="0.25">
      <c r="A157" s="102" t="s">
        <v>618</v>
      </c>
      <c r="B157" s="103" t="s">
        <v>141</v>
      </c>
      <c r="C157" s="104">
        <v>700770</v>
      </c>
      <c r="D157" s="104">
        <v>349998</v>
      </c>
      <c r="E157" s="112">
        <v>49.944775033177791</v>
      </c>
    </row>
    <row r="158" spans="1:5" ht="25.5" x14ac:dyDescent="0.25">
      <c r="A158" s="102" t="s">
        <v>619</v>
      </c>
      <c r="B158" s="103" t="s">
        <v>620</v>
      </c>
      <c r="C158" s="104">
        <v>100000</v>
      </c>
      <c r="D158" s="104">
        <v>0</v>
      </c>
      <c r="E158" s="112">
        <v>0</v>
      </c>
    </row>
    <row r="159" spans="1:5" ht="15" customHeight="1" x14ac:dyDescent="0.25">
      <c r="A159" s="102" t="s">
        <v>332</v>
      </c>
      <c r="B159" s="103" t="s">
        <v>297</v>
      </c>
      <c r="C159" s="104">
        <v>17800</v>
      </c>
      <c r="D159" s="104">
        <v>13320</v>
      </c>
      <c r="E159" s="112">
        <v>74.831460674157299</v>
      </c>
    </row>
    <row r="160" spans="1:5" x14ac:dyDescent="0.25">
      <c r="A160" s="102" t="s">
        <v>333</v>
      </c>
      <c r="B160" s="103" t="s">
        <v>308</v>
      </c>
      <c r="C160" s="104">
        <v>260000</v>
      </c>
      <c r="D160" s="104">
        <v>114329.94</v>
      </c>
      <c r="E160" s="112">
        <v>43.973053846153846</v>
      </c>
    </row>
    <row r="161" spans="1:5" x14ac:dyDescent="0.25">
      <c r="A161" s="102" t="s">
        <v>334</v>
      </c>
      <c r="B161" s="103" t="s">
        <v>335</v>
      </c>
      <c r="C161" s="104">
        <v>63000</v>
      </c>
      <c r="D161" s="104">
        <v>48000</v>
      </c>
      <c r="E161" s="112">
        <v>76.19047619047619</v>
      </c>
    </row>
    <row r="162" spans="1:5" x14ac:dyDescent="0.25">
      <c r="A162" s="102" t="s">
        <v>336</v>
      </c>
      <c r="B162" s="103" t="s">
        <v>310</v>
      </c>
      <c r="C162" s="104">
        <v>160000</v>
      </c>
      <c r="D162" s="104">
        <v>87000</v>
      </c>
      <c r="E162" s="112">
        <v>54.375</v>
      </c>
    </row>
    <row r="163" spans="1:5" ht="51" x14ac:dyDescent="0.25">
      <c r="A163" s="102" t="s">
        <v>337</v>
      </c>
      <c r="B163" s="103" t="s">
        <v>338</v>
      </c>
      <c r="C163" s="104">
        <v>132000</v>
      </c>
      <c r="D163" s="104">
        <v>98742.06</v>
      </c>
      <c r="E163" s="112">
        <v>74.804590909090905</v>
      </c>
    </row>
    <row r="164" spans="1:5" ht="25.5" x14ac:dyDescent="0.25">
      <c r="A164" s="102" t="s">
        <v>339</v>
      </c>
      <c r="B164" s="103" t="s">
        <v>340</v>
      </c>
      <c r="C164" s="104">
        <v>118000</v>
      </c>
      <c r="D164" s="104">
        <v>108651.52</v>
      </c>
      <c r="E164" s="112">
        <v>92.077559322033892</v>
      </c>
    </row>
    <row r="165" spans="1:5" ht="51" x14ac:dyDescent="0.25">
      <c r="A165" s="102" t="s">
        <v>341</v>
      </c>
      <c r="B165" s="103" t="s">
        <v>312</v>
      </c>
      <c r="C165" s="104">
        <v>26410.11</v>
      </c>
      <c r="D165" s="104">
        <v>13205.07</v>
      </c>
      <c r="E165" s="112">
        <v>50.000056796431366</v>
      </c>
    </row>
    <row r="166" spans="1:5" ht="38.25" x14ac:dyDescent="0.25">
      <c r="A166" s="102" t="s">
        <v>342</v>
      </c>
      <c r="B166" s="103" t="s">
        <v>343</v>
      </c>
      <c r="C166" s="104">
        <v>337934</v>
      </c>
      <c r="D166" s="104">
        <v>337934</v>
      </c>
      <c r="E166" s="112">
        <v>100</v>
      </c>
    </row>
    <row r="167" spans="1:5" ht="25.5" x14ac:dyDescent="0.25">
      <c r="A167" s="102" t="s">
        <v>344</v>
      </c>
      <c r="B167" s="103" t="s">
        <v>345</v>
      </c>
      <c r="C167" s="104">
        <v>10800</v>
      </c>
      <c r="D167" s="104">
        <v>8100</v>
      </c>
      <c r="E167" s="112">
        <v>75</v>
      </c>
    </row>
    <row r="168" spans="1:5" ht="63.75" x14ac:dyDescent="0.25">
      <c r="A168" s="102" t="s">
        <v>346</v>
      </c>
      <c r="B168" s="103" t="s">
        <v>347</v>
      </c>
      <c r="C168" s="104">
        <v>62720</v>
      </c>
      <c r="D168" s="104">
        <v>20090.64</v>
      </c>
      <c r="E168" s="112">
        <v>32.032270408163264</v>
      </c>
    </row>
    <row r="169" spans="1:5" x14ac:dyDescent="0.25">
      <c r="A169" s="102" t="s">
        <v>348</v>
      </c>
      <c r="B169" s="103" t="s">
        <v>308</v>
      </c>
      <c r="C169" s="104">
        <v>1200000</v>
      </c>
      <c r="D169" s="104">
        <v>95103.92</v>
      </c>
      <c r="E169" s="112">
        <v>7.9253266666666669</v>
      </c>
    </row>
    <row r="170" spans="1:5" x14ac:dyDescent="0.25">
      <c r="A170" s="102" t="s">
        <v>349</v>
      </c>
      <c r="B170" s="103" t="s">
        <v>335</v>
      </c>
      <c r="C170" s="104">
        <v>420000</v>
      </c>
      <c r="D170" s="104">
        <v>197500.31</v>
      </c>
      <c r="E170" s="112">
        <v>47.02388333333333</v>
      </c>
    </row>
    <row r="171" spans="1:5" x14ac:dyDescent="0.25">
      <c r="A171" s="102" t="s">
        <v>350</v>
      </c>
      <c r="B171" s="103" t="s">
        <v>351</v>
      </c>
      <c r="C171" s="104">
        <v>11006</v>
      </c>
      <c r="D171" s="104">
        <v>7000</v>
      </c>
      <c r="E171" s="112">
        <v>63.601671815373436</v>
      </c>
    </row>
    <row r="172" spans="1:5" x14ac:dyDescent="0.25">
      <c r="A172" s="102" t="s">
        <v>352</v>
      </c>
      <c r="B172" s="103" t="s">
        <v>353</v>
      </c>
      <c r="C172" s="104">
        <v>4465449.88</v>
      </c>
      <c r="D172" s="104">
        <v>4182792.9</v>
      </c>
      <c r="E172" s="112">
        <v>93.670134306825986</v>
      </c>
    </row>
    <row r="173" spans="1:5" x14ac:dyDescent="0.25">
      <c r="A173" s="102" t="s">
        <v>354</v>
      </c>
      <c r="B173" s="103" t="s">
        <v>355</v>
      </c>
      <c r="C173" s="104">
        <v>50000</v>
      </c>
      <c r="D173" s="104">
        <v>22500</v>
      </c>
      <c r="E173" s="112">
        <v>45</v>
      </c>
    </row>
    <row r="174" spans="1:5" ht="51" x14ac:dyDescent="0.25">
      <c r="A174" s="102" t="s">
        <v>356</v>
      </c>
      <c r="B174" s="103" t="s">
        <v>312</v>
      </c>
      <c r="C174" s="104">
        <v>463704.04</v>
      </c>
      <c r="D174" s="104">
        <v>0</v>
      </c>
      <c r="E174" s="112">
        <v>0</v>
      </c>
    </row>
    <row r="175" spans="1:5" ht="76.5" x14ac:dyDescent="0.25">
      <c r="A175" s="102" t="s">
        <v>621</v>
      </c>
      <c r="B175" s="103" t="s">
        <v>622</v>
      </c>
      <c r="C175" s="104">
        <v>1500000</v>
      </c>
      <c r="D175" s="104">
        <v>0</v>
      </c>
      <c r="E175" s="112">
        <v>0</v>
      </c>
    </row>
    <row r="176" spans="1:5" x14ac:dyDescent="0.25">
      <c r="A176" s="102" t="s">
        <v>623</v>
      </c>
      <c r="B176" s="103" t="s">
        <v>316</v>
      </c>
      <c r="C176" s="104">
        <v>37351.5</v>
      </c>
      <c r="D176" s="104">
        <v>0</v>
      </c>
      <c r="E176" s="112">
        <v>0</v>
      </c>
    </row>
    <row r="177" spans="1:5" ht="25.5" x14ac:dyDescent="0.25">
      <c r="A177" s="102" t="s">
        <v>357</v>
      </c>
      <c r="B177" s="103" t="s">
        <v>137</v>
      </c>
      <c r="C177" s="104">
        <v>100000</v>
      </c>
      <c r="D177" s="104">
        <v>0</v>
      </c>
      <c r="E177" s="112">
        <v>0</v>
      </c>
    </row>
    <row r="178" spans="1:5" x14ac:dyDescent="0.25">
      <c r="A178" s="102" t="s">
        <v>358</v>
      </c>
      <c r="B178" s="103" t="s">
        <v>359</v>
      </c>
      <c r="C178" s="104">
        <v>15000</v>
      </c>
      <c r="D178" s="104">
        <v>4507.82</v>
      </c>
      <c r="E178" s="112">
        <v>30.052133333333334</v>
      </c>
    </row>
    <row r="179" spans="1:5" ht="27.75" customHeight="1" x14ac:dyDescent="0.25">
      <c r="A179" s="102" t="s">
        <v>360</v>
      </c>
      <c r="B179" s="103" t="s">
        <v>361</v>
      </c>
      <c r="C179" s="104">
        <v>316875</v>
      </c>
      <c r="D179" s="104">
        <v>114141.34</v>
      </c>
      <c r="E179" s="112">
        <v>36.020935700197242</v>
      </c>
    </row>
    <row r="180" spans="1:5" ht="38.25" x14ac:dyDescent="0.25">
      <c r="A180" s="102" t="s">
        <v>362</v>
      </c>
      <c r="B180" s="103" t="s">
        <v>363</v>
      </c>
      <c r="C180" s="104">
        <v>40000</v>
      </c>
      <c r="D180" s="104">
        <v>0</v>
      </c>
      <c r="E180" s="112">
        <v>0</v>
      </c>
    </row>
    <row r="181" spans="1:5" x14ac:dyDescent="0.25">
      <c r="A181" s="102" t="s">
        <v>624</v>
      </c>
      <c r="B181" s="103" t="s">
        <v>625</v>
      </c>
      <c r="C181" s="104">
        <v>53125</v>
      </c>
      <c r="D181" s="104">
        <v>53125</v>
      </c>
      <c r="E181" s="112">
        <v>100</v>
      </c>
    </row>
    <row r="182" spans="1:5" x14ac:dyDescent="0.25">
      <c r="A182" s="102" t="s">
        <v>364</v>
      </c>
      <c r="B182" s="103" t="s">
        <v>365</v>
      </c>
      <c r="C182" s="104">
        <v>23077.759999999998</v>
      </c>
      <c r="D182" s="104">
        <v>3150</v>
      </c>
      <c r="E182" s="112">
        <v>13.6495049779528</v>
      </c>
    </row>
    <row r="183" spans="1:5" ht="38.25" x14ac:dyDescent="0.25">
      <c r="A183" s="102" t="s">
        <v>366</v>
      </c>
      <c r="B183" s="103" t="s">
        <v>367</v>
      </c>
      <c r="C183" s="104">
        <v>384599.44</v>
      </c>
      <c r="D183" s="104">
        <v>0</v>
      </c>
      <c r="E183" s="112">
        <v>0</v>
      </c>
    </row>
    <row r="184" spans="1:5" x14ac:dyDescent="0.25">
      <c r="A184" s="102" t="s">
        <v>368</v>
      </c>
      <c r="B184" s="103" t="s">
        <v>369</v>
      </c>
      <c r="C184" s="104">
        <v>1407.5</v>
      </c>
      <c r="D184" s="104">
        <v>0</v>
      </c>
      <c r="E184" s="112">
        <v>0</v>
      </c>
    </row>
    <row r="185" spans="1:5" ht="25.5" x14ac:dyDescent="0.25">
      <c r="A185" s="102" t="s">
        <v>370</v>
      </c>
      <c r="B185" s="103" t="s">
        <v>345</v>
      </c>
      <c r="C185" s="104">
        <v>12000</v>
      </c>
      <c r="D185" s="104">
        <v>8000</v>
      </c>
      <c r="E185" s="112">
        <v>66.666666666666671</v>
      </c>
    </row>
    <row r="186" spans="1:5" x14ac:dyDescent="0.25">
      <c r="A186" s="102" t="s">
        <v>371</v>
      </c>
      <c r="B186" s="103" t="s">
        <v>372</v>
      </c>
      <c r="C186" s="104">
        <v>35000</v>
      </c>
      <c r="D186" s="104">
        <v>35000</v>
      </c>
      <c r="E186" s="112">
        <v>100</v>
      </c>
    </row>
    <row r="187" spans="1:5" ht="25.5" x14ac:dyDescent="0.25">
      <c r="A187" s="102" t="s">
        <v>373</v>
      </c>
      <c r="B187" s="103" t="s">
        <v>374</v>
      </c>
      <c r="C187" s="104">
        <v>15000</v>
      </c>
      <c r="D187" s="104">
        <v>0</v>
      </c>
      <c r="E187" s="112">
        <v>0</v>
      </c>
    </row>
    <row r="188" spans="1:5" ht="25.5" x14ac:dyDescent="0.25">
      <c r="A188" s="102" t="s">
        <v>375</v>
      </c>
      <c r="B188" s="103" t="s">
        <v>376</v>
      </c>
      <c r="C188" s="104">
        <v>1000</v>
      </c>
      <c r="D188" s="104">
        <v>0</v>
      </c>
      <c r="E188" s="112">
        <v>0</v>
      </c>
    </row>
    <row r="189" spans="1:5" ht="25.5" x14ac:dyDescent="0.25">
      <c r="A189" s="102" t="s">
        <v>377</v>
      </c>
      <c r="B189" s="103" t="s">
        <v>345</v>
      </c>
      <c r="C189" s="104">
        <v>12000</v>
      </c>
      <c r="D189" s="104">
        <v>5000</v>
      </c>
      <c r="E189" s="112">
        <v>41.666666666666664</v>
      </c>
    </row>
    <row r="190" spans="1:5" x14ac:dyDescent="0.25">
      <c r="A190" s="102" t="s">
        <v>378</v>
      </c>
      <c r="B190" s="103" t="s">
        <v>308</v>
      </c>
      <c r="C190" s="104">
        <v>70000</v>
      </c>
      <c r="D190" s="104">
        <v>41237.26</v>
      </c>
      <c r="E190" s="112">
        <v>58.91037142857143</v>
      </c>
    </row>
    <row r="191" spans="1:5" ht="89.25" x14ac:dyDescent="0.25">
      <c r="A191" s="102" t="s">
        <v>626</v>
      </c>
      <c r="B191" s="103" t="s">
        <v>614</v>
      </c>
      <c r="C191" s="104">
        <v>300000</v>
      </c>
      <c r="D191" s="104">
        <v>0</v>
      </c>
      <c r="E191" s="112">
        <v>0</v>
      </c>
    </row>
    <row r="192" spans="1:5" x14ac:dyDescent="0.25">
      <c r="A192" s="102" t="s">
        <v>379</v>
      </c>
      <c r="B192" s="103" t="s">
        <v>310</v>
      </c>
      <c r="C192" s="104">
        <v>170000</v>
      </c>
      <c r="D192" s="104">
        <v>170000</v>
      </c>
      <c r="E192" s="112">
        <v>100</v>
      </c>
    </row>
    <row r="193" spans="1:5" ht="38.25" x14ac:dyDescent="0.25">
      <c r="A193" s="102" t="s">
        <v>380</v>
      </c>
      <c r="B193" s="103" t="s">
        <v>381</v>
      </c>
      <c r="C193" s="104">
        <v>1111111</v>
      </c>
      <c r="D193" s="104">
        <v>747505.8</v>
      </c>
      <c r="E193" s="112">
        <v>67.275528727552867</v>
      </c>
    </row>
    <row r="194" spans="1:5" ht="38.25" x14ac:dyDescent="0.25">
      <c r="A194" s="102" t="s">
        <v>382</v>
      </c>
      <c r="B194" s="103" t="s">
        <v>383</v>
      </c>
      <c r="C194" s="104">
        <v>667000</v>
      </c>
      <c r="D194" s="104">
        <v>208800</v>
      </c>
      <c r="E194" s="112">
        <v>31.304347826086957</v>
      </c>
    </row>
    <row r="195" spans="1:5" x14ac:dyDescent="0.25">
      <c r="A195" s="102" t="s">
        <v>384</v>
      </c>
      <c r="B195" s="103" t="s">
        <v>385</v>
      </c>
      <c r="C195" s="104">
        <v>180000</v>
      </c>
      <c r="D195" s="104">
        <v>90000</v>
      </c>
      <c r="E195" s="112">
        <v>50</v>
      </c>
    </row>
    <row r="196" spans="1:5" ht="25.5" x14ac:dyDescent="0.25">
      <c r="A196" s="102" t="s">
        <v>386</v>
      </c>
      <c r="B196" s="103" t="s">
        <v>387</v>
      </c>
      <c r="C196" s="104">
        <v>8515623</v>
      </c>
      <c r="D196" s="104">
        <v>5088421.79</v>
      </c>
      <c r="E196" s="112">
        <v>59.753957989920409</v>
      </c>
    </row>
    <row r="197" spans="1:5" ht="26.25" customHeight="1" x14ac:dyDescent="0.25">
      <c r="A197" s="102" t="s">
        <v>388</v>
      </c>
      <c r="B197" s="103" t="s">
        <v>389</v>
      </c>
      <c r="C197" s="104">
        <v>45000</v>
      </c>
      <c r="D197" s="104">
        <v>40000</v>
      </c>
      <c r="E197" s="112">
        <v>88.888888888888886</v>
      </c>
    </row>
    <row r="198" spans="1:5" ht="25.5" x14ac:dyDescent="0.25">
      <c r="A198" s="102" t="s">
        <v>390</v>
      </c>
      <c r="B198" s="103" t="s">
        <v>391</v>
      </c>
      <c r="C198" s="104">
        <v>50000</v>
      </c>
      <c r="D198" s="104">
        <v>0</v>
      </c>
      <c r="E198" s="112">
        <v>0</v>
      </c>
    </row>
    <row r="199" spans="1:5" ht="25.5" x14ac:dyDescent="0.25">
      <c r="A199" s="102" t="s">
        <v>392</v>
      </c>
      <c r="B199" s="103" t="s">
        <v>137</v>
      </c>
      <c r="C199" s="104">
        <v>1222723.1000000001</v>
      </c>
      <c r="D199" s="104">
        <v>815478.44</v>
      </c>
      <c r="E199" s="112">
        <v>66.693631616185215</v>
      </c>
    </row>
    <row r="200" spans="1:5" ht="25.5" x14ac:dyDescent="0.25">
      <c r="A200" s="102" t="s">
        <v>393</v>
      </c>
      <c r="B200" s="103" t="s">
        <v>320</v>
      </c>
      <c r="C200" s="104">
        <v>1000000</v>
      </c>
      <c r="D200" s="104">
        <v>838436.61</v>
      </c>
      <c r="E200" s="112">
        <v>83.843660999999997</v>
      </c>
    </row>
    <row r="201" spans="1:5" x14ac:dyDescent="0.25">
      <c r="A201" s="102" t="s">
        <v>394</v>
      </c>
      <c r="B201" s="103" t="s">
        <v>395</v>
      </c>
      <c r="C201" s="104">
        <v>300000</v>
      </c>
      <c r="D201" s="104">
        <v>0</v>
      </c>
      <c r="E201" s="112">
        <v>0</v>
      </c>
    </row>
    <row r="202" spans="1:5" ht="25.5" x14ac:dyDescent="0.25">
      <c r="A202" s="102" t="s">
        <v>627</v>
      </c>
      <c r="B202" s="103" t="s">
        <v>628</v>
      </c>
      <c r="C202" s="104">
        <v>5000000</v>
      </c>
      <c r="D202" s="104">
        <v>0</v>
      </c>
      <c r="E202" s="112">
        <v>0</v>
      </c>
    </row>
    <row r="203" spans="1:5" ht="25.5" x14ac:dyDescent="0.25">
      <c r="A203" s="102" t="s">
        <v>396</v>
      </c>
      <c r="B203" s="103" t="s">
        <v>397</v>
      </c>
      <c r="C203" s="104">
        <v>300000</v>
      </c>
      <c r="D203" s="104">
        <v>192326.74</v>
      </c>
      <c r="E203" s="112">
        <v>64.108913333333334</v>
      </c>
    </row>
    <row r="204" spans="1:5" ht="25.5" x14ac:dyDescent="0.25">
      <c r="A204" s="102" t="s">
        <v>398</v>
      </c>
      <c r="B204" s="103" t="s">
        <v>399</v>
      </c>
      <c r="C204" s="104">
        <v>2068900</v>
      </c>
      <c r="D204" s="104">
        <v>1796900</v>
      </c>
      <c r="E204" s="112">
        <v>86.85291700903862</v>
      </c>
    </row>
    <row r="205" spans="1:5" ht="25.5" x14ac:dyDescent="0.25">
      <c r="A205" s="102" t="s">
        <v>629</v>
      </c>
      <c r="B205" s="103" t="s">
        <v>620</v>
      </c>
      <c r="C205" s="104">
        <v>100000</v>
      </c>
      <c r="D205" s="104">
        <v>0</v>
      </c>
      <c r="E205" s="112">
        <v>0</v>
      </c>
    </row>
    <row r="206" spans="1:5" x14ac:dyDescent="0.25">
      <c r="A206" s="102" t="s">
        <v>400</v>
      </c>
      <c r="B206" s="103" t="s">
        <v>308</v>
      </c>
      <c r="C206" s="104">
        <v>4500000</v>
      </c>
      <c r="D206" s="104">
        <v>3240203</v>
      </c>
      <c r="E206" s="112">
        <v>72.004511111111114</v>
      </c>
    </row>
    <row r="207" spans="1:5" x14ac:dyDescent="0.25">
      <c r="A207" s="102" t="s">
        <v>401</v>
      </c>
      <c r="B207" s="103" t="s">
        <v>402</v>
      </c>
      <c r="C207" s="104">
        <v>55000</v>
      </c>
      <c r="D207" s="104">
        <v>0</v>
      </c>
      <c r="E207" s="112">
        <v>0</v>
      </c>
    </row>
    <row r="208" spans="1:5" x14ac:dyDescent="0.25">
      <c r="A208" s="102" t="s">
        <v>403</v>
      </c>
      <c r="B208" s="103" t="s">
        <v>404</v>
      </c>
      <c r="C208" s="104">
        <v>200000</v>
      </c>
      <c r="D208" s="104">
        <v>139300</v>
      </c>
      <c r="E208" s="112">
        <v>69.650000000000006</v>
      </c>
    </row>
    <row r="209" spans="1:5" ht="25.5" x14ac:dyDescent="0.25">
      <c r="A209" s="102" t="s">
        <v>405</v>
      </c>
      <c r="B209" s="103" t="s">
        <v>406</v>
      </c>
      <c r="C209" s="104">
        <v>1300000</v>
      </c>
      <c r="D209" s="104">
        <v>0</v>
      </c>
      <c r="E209" s="112">
        <v>0</v>
      </c>
    </row>
    <row r="210" spans="1:5" ht="25.5" x14ac:dyDescent="0.25">
      <c r="A210" s="102" t="s">
        <v>407</v>
      </c>
      <c r="B210" s="103" t="s">
        <v>408</v>
      </c>
      <c r="C210" s="104">
        <v>500000</v>
      </c>
      <c r="D210" s="104">
        <v>0</v>
      </c>
      <c r="E210" s="112">
        <v>0</v>
      </c>
    </row>
    <row r="211" spans="1:5" x14ac:dyDescent="0.25">
      <c r="A211" s="102" t="s">
        <v>409</v>
      </c>
      <c r="B211" s="103" t="s">
        <v>410</v>
      </c>
      <c r="C211" s="104">
        <v>350400</v>
      </c>
      <c r="D211" s="104">
        <v>100000</v>
      </c>
      <c r="E211" s="112">
        <v>28.538812785388128</v>
      </c>
    </row>
    <row r="212" spans="1:5" ht="39" customHeight="1" x14ac:dyDescent="0.25">
      <c r="A212" s="102" t="s">
        <v>411</v>
      </c>
      <c r="B212" s="103" t="s">
        <v>412</v>
      </c>
      <c r="C212" s="104">
        <v>1515000</v>
      </c>
      <c r="D212" s="104">
        <v>704202.3</v>
      </c>
      <c r="E212" s="112">
        <v>46.481999999999999</v>
      </c>
    </row>
    <row r="213" spans="1:5" x14ac:dyDescent="0.25">
      <c r="A213" s="102" t="s">
        <v>413</v>
      </c>
      <c r="B213" s="103" t="s">
        <v>414</v>
      </c>
      <c r="C213" s="104">
        <v>320000</v>
      </c>
      <c r="D213" s="104">
        <v>0</v>
      </c>
      <c r="E213" s="112">
        <v>0</v>
      </c>
    </row>
    <row r="214" spans="1:5" ht="38.25" x14ac:dyDescent="0.25">
      <c r="A214" s="102" t="s">
        <v>415</v>
      </c>
      <c r="B214" s="103" t="s">
        <v>416</v>
      </c>
      <c r="C214" s="104">
        <v>70000</v>
      </c>
      <c r="D214" s="104">
        <v>24000</v>
      </c>
      <c r="E214" s="112">
        <v>34.285714285714285</v>
      </c>
    </row>
    <row r="215" spans="1:5" ht="38.25" x14ac:dyDescent="0.25">
      <c r="A215" s="102" t="s">
        <v>630</v>
      </c>
      <c r="B215" s="103" t="s">
        <v>275</v>
      </c>
      <c r="C215" s="104">
        <v>79170</v>
      </c>
      <c r="D215" s="104">
        <v>0</v>
      </c>
      <c r="E215" s="112">
        <v>0</v>
      </c>
    </row>
    <row r="216" spans="1:5" ht="25.5" x14ac:dyDescent="0.25">
      <c r="A216" s="102" t="s">
        <v>417</v>
      </c>
      <c r="B216" s="103" t="s">
        <v>374</v>
      </c>
      <c r="C216" s="104">
        <v>15000</v>
      </c>
      <c r="D216" s="104">
        <v>0</v>
      </c>
      <c r="E216" s="112">
        <v>0</v>
      </c>
    </row>
    <row r="217" spans="1:5" ht="25.5" x14ac:dyDescent="0.25">
      <c r="A217" s="102" t="s">
        <v>418</v>
      </c>
      <c r="B217" s="103" t="s">
        <v>376</v>
      </c>
      <c r="C217" s="104">
        <v>1000</v>
      </c>
      <c r="D217" s="104">
        <v>0</v>
      </c>
      <c r="E217" s="112">
        <v>0</v>
      </c>
    </row>
    <row r="218" spans="1:5" ht="89.25" x14ac:dyDescent="0.25">
      <c r="A218" s="102" t="s">
        <v>631</v>
      </c>
      <c r="B218" s="103" t="s">
        <v>614</v>
      </c>
      <c r="C218" s="104">
        <v>1050000</v>
      </c>
      <c r="D218" s="104">
        <v>0</v>
      </c>
      <c r="E218" s="112">
        <v>0</v>
      </c>
    </row>
    <row r="219" spans="1:5" ht="51" x14ac:dyDescent="0.25">
      <c r="A219" s="102" t="s">
        <v>419</v>
      </c>
      <c r="B219" s="103" t="s">
        <v>420</v>
      </c>
      <c r="C219" s="104">
        <v>615177.98</v>
      </c>
      <c r="D219" s="104">
        <v>0</v>
      </c>
      <c r="E219" s="112">
        <v>0</v>
      </c>
    </row>
    <row r="220" spans="1:5" ht="25.5" x14ac:dyDescent="0.25">
      <c r="A220" s="102" t="s">
        <v>421</v>
      </c>
      <c r="B220" s="103" t="s">
        <v>422</v>
      </c>
      <c r="C220" s="104">
        <v>278694</v>
      </c>
      <c r="D220" s="104">
        <v>275500</v>
      </c>
      <c r="E220" s="112">
        <v>98.853940163763838</v>
      </c>
    </row>
    <row r="221" spans="1:5" ht="28.5" customHeight="1" x14ac:dyDescent="0.25">
      <c r="A221" s="102" t="s">
        <v>423</v>
      </c>
      <c r="B221" s="103" t="s">
        <v>312</v>
      </c>
      <c r="C221" s="104">
        <v>980362.61</v>
      </c>
      <c r="D221" s="104">
        <v>0</v>
      </c>
      <c r="E221" s="112">
        <v>0</v>
      </c>
    </row>
    <row r="222" spans="1:5" ht="38.25" x14ac:dyDescent="0.25">
      <c r="A222" s="102" t="s">
        <v>632</v>
      </c>
      <c r="B222" s="103" t="s">
        <v>633</v>
      </c>
      <c r="C222" s="104">
        <v>81518</v>
      </c>
      <c r="D222" s="104">
        <v>0</v>
      </c>
      <c r="E222" s="112">
        <v>0</v>
      </c>
    </row>
    <row r="223" spans="1:5" ht="30.75" customHeight="1" x14ac:dyDescent="0.25">
      <c r="A223" s="102" t="s">
        <v>424</v>
      </c>
      <c r="B223" s="103" t="s">
        <v>425</v>
      </c>
      <c r="C223" s="104">
        <v>3770615.15</v>
      </c>
      <c r="D223" s="104">
        <v>3144365.58</v>
      </c>
      <c r="E223" s="112">
        <v>83.391315605359509</v>
      </c>
    </row>
    <row r="224" spans="1:5" ht="26.25" customHeight="1" x14ac:dyDescent="0.25">
      <c r="A224" s="102" t="s">
        <v>634</v>
      </c>
      <c r="B224" s="103" t="s">
        <v>635</v>
      </c>
      <c r="C224" s="104">
        <v>1946779.19</v>
      </c>
      <c r="D224" s="104">
        <v>0</v>
      </c>
      <c r="E224" s="112">
        <v>0</v>
      </c>
    </row>
    <row r="225" spans="1:5" ht="26.25" customHeight="1" x14ac:dyDescent="0.25">
      <c r="A225" s="102" t="s">
        <v>636</v>
      </c>
      <c r="B225" s="103" t="s">
        <v>637</v>
      </c>
      <c r="C225" s="104">
        <v>461613</v>
      </c>
      <c r="D225" s="104">
        <v>87769.65</v>
      </c>
      <c r="E225" s="112">
        <v>19.013686789583481</v>
      </c>
    </row>
    <row r="226" spans="1:5" ht="25.5" x14ac:dyDescent="0.25">
      <c r="A226" s="102" t="s">
        <v>426</v>
      </c>
      <c r="B226" s="103" t="s">
        <v>110</v>
      </c>
      <c r="C226" s="104">
        <v>3154747.47</v>
      </c>
      <c r="D226" s="104">
        <v>3154747.47</v>
      </c>
      <c r="E226" s="112">
        <v>100</v>
      </c>
    </row>
    <row r="227" spans="1:5" ht="76.5" x14ac:dyDescent="0.25">
      <c r="A227" s="102" t="s">
        <v>638</v>
      </c>
      <c r="B227" s="103" t="s">
        <v>622</v>
      </c>
      <c r="C227" s="104">
        <v>1374437</v>
      </c>
      <c r="D227" s="104">
        <v>1374436.63</v>
      </c>
      <c r="E227" s="112">
        <v>99.99997307988653</v>
      </c>
    </row>
    <row r="228" spans="1:5" ht="15" customHeight="1" x14ac:dyDescent="0.25">
      <c r="A228" s="102" t="s">
        <v>427</v>
      </c>
      <c r="B228" s="103" t="s">
        <v>428</v>
      </c>
      <c r="C228" s="104">
        <v>5900000</v>
      </c>
      <c r="D228" s="104">
        <v>3883542</v>
      </c>
      <c r="E228" s="112">
        <v>65.822745762711861</v>
      </c>
    </row>
    <row r="229" spans="1:5" ht="25.5" x14ac:dyDescent="0.25">
      <c r="A229" s="102" t="s">
        <v>429</v>
      </c>
      <c r="B229" s="103" t="s">
        <v>430</v>
      </c>
      <c r="C229" s="104">
        <v>6560000</v>
      </c>
      <c r="D229" s="104">
        <v>4047733.3</v>
      </c>
      <c r="E229" s="112">
        <v>61.703251524390247</v>
      </c>
    </row>
    <row r="230" spans="1:5" ht="89.25" x14ac:dyDescent="0.25">
      <c r="A230" s="102" t="s">
        <v>639</v>
      </c>
      <c r="B230" s="103" t="s">
        <v>640</v>
      </c>
      <c r="C230" s="104">
        <v>6473950</v>
      </c>
      <c r="D230" s="104">
        <v>6473950</v>
      </c>
      <c r="E230" s="112">
        <v>100</v>
      </c>
    </row>
    <row r="231" spans="1:5" ht="76.5" x14ac:dyDescent="0.25">
      <c r="A231" s="102" t="s">
        <v>431</v>
      </c>
      <c r="B231" s="103" t="s">
        <v>432</v>
      </c>
      <c r="C231" s="104">
        <v>17434653.539999999</v>
      </c>
      <c r="D231" s="104">
        <v>17434653.539999999</v>
      </c>
      <c r="E231" s="112">
        <v>100</v>
      </c>
    </row>
    <row r="232" spans="1:5" ht="38.25" x14ac:dyDescent="0.25">
      <c r="A232" s="102" t="s">
        <v>433</v>
      </c>
      <c r="B232" s="103" t="s">
        <v>434</v>
      </c>
      <c r="C232" s="104">
        <v>667000</v>
      </c>
      <c r="D232" s="104">
        <v>667000</v>
      </c>
      <c r="E232" s="112">
        <v>100</v>
      </c>
    </row>
    <row r="233" spans="1:5" ht="25.5" x14ac:dyDescent="0.25">
      <c r="A233" s="102" t="s">
        <v>435</v>
      </c>
      <c r="B233" s="103" t="s">
        <v>243</v>
      </c>
      <c r="C233" s="104">
        <v>1157489</v>
      </c>
      <c r="D233" s="104">
        <v>1157489</v>
      </c>
      <c r="E233" s="112">
        <v>100</v>
      </c>
    </row>
    <row r="234" spans="1:5" ht="38.25" x14ac:dyDescent="0.25">
      <c r="A234" s="102" t="s">
        <v>641</v>
      </c>
      <c r="B234" s="103" t="s">
        <v>642</v>
      </c>
      <c r="C234" s="104">
        <v>150000</v>
      </c>
      <c r="D234" s="104">
        <v>0</v>
      </c>
      <c r="E234" s="112">
        <v>0</v>
      </c>
    </row>
    <row r="235" spans="1:5" ht="38.25" x14ac:dyDescent="0.25">
      <c r="A235" s="102" t="s">
        <v>436</v>
      </c>
      <c r="B235" s="103" t="s">
        <v>145</v>
      </c>
      <c r="C235" s="104">
        <v>30393050</v>
      </c>
      <c r="D235" s="104">
        <v>21250000</v>
      </c>
      <c r="E235" s="112">
        <v>69.91730017224333</v>
      </c>
    </row>
    <row r="236" spans="1:5" x14ac:dyDescent="0.25">
      <c r="A236" s="102" t="s">
        <v>437</v>
      </c>
      <c r="B236" s="103" t="s">
        <v>308</v>
      </c>
      <c r="C236" s="104">
        <v>497221.03</v>
      </c>
      <c r="D236" s="104">
        <v>283117.34999999998</v>
      </c>
      <c r="E236" s="112">
        <v>56.939938763249813</v>
      </c>
    </row>
    <row r="237" spans="1:5" ht="14.25" customHeight="1" x14ac:dyDescent="0.25">
      <c r="A237" s="102" t="s">
        <v>438</v>
      </c>
      <c r="B237" s="103" t="s">
        <v>335</v>
      </c>
      <c r="C237" s="104">
        <v>105200</v>
      </c>
      <c r="D237" s="104">
        <v>10000</v>
      </c>
      <c r="E237" s="112">
        <v>9.5057034220532319</v>
      </c>
    </row>
    <row r="238" spans="1:5" x14ac:dyDescent="0.25">
      <c r="A238" s="102" t="s">
        <v>439</v>
      </c>
      <c r="B238" s="103" t="s">
        <v>310</v>
      </c>
      <c r="C238" s="104">
        <v>300000</v>
      </c>
      <c r="D238" s="104">
        <v>267416.32000000001</v>
      </c>
      <c r="E238" s="112">
        <v>89.138773333333333</v>
      </c>
    </row>
    <row r="239" spans="1:5" ht="25.5" x14ac:dyDescent="0.25">
      <c r="A239" s="102" t="s">
        <v>643</v>
      </c>
      <c r="B239" s="103" t="s">
        <v>644</v>
      </c>
      <c r="C239" s="104">
        <v>16836</v>
      </c>
      <c r="D239" s="104">
        <v>16836</v>
      </c>
      <c r="E239" s="112">
        <v>100</v>
      </c>
    </row>
    <row r="240" spans="1:5" ht="39" customHeight="1" x14ac:dyDescent="0.25">
      <c r="A240" s="102" t="s">
        <v>440</v>
      </c>
      <c r="B240" s="103" t="s">
        <v>299</v>
      </c>
      <c r="C240" s="104">
        <v>60000</v>
      </c>
      <c r="D240" s="104">
        <v>40790.28</v>
      </c>
      <c r="E240" s="112">
        <v>67.983800000000002</v>
      </c>
    </row>
    <row r="241" spans="1:5" ht="76.5" x14ac:dyDescent="0.25">
      <c r="A241" s="102" t="s">
        <v>441</v>
      </c>
      <c r="B241" s="103" t="s">
        <v>442</v>
      </c>
      <c r="C241" s="104">
        <v>230000</v>
      </c>
      <c r="D241" s="104">
        <v>140000</v>
      </c>
      <c r="E241" s="112">
        <v>60.869565217391305</v>
      </c>
    </row>
    <row r="242" spans="1:5" ht="114.75" x14ac:dyDescent="0.25">
      <c r="A242" s="102" t="s">
        <v>443</v>
      </c>
      <c r="B242" s="103" t="s">
        <v>444</v>
      </c>
      <c r="C242" s="104">
        <v>2000000</v>
      </c>
      <c r="D242" s="104">
        <v>0</v>
      </c>
      <c r="E242" s="112">
        <v>0</v>
      </c>
    </row>
    <row r="243" spans="1:5" ht="51" x14ac:dyDescent="0.25">
      <c r="A243" s="102" t="s">
        <v>445</v>
      </c>
      <c r="B243" s="103" t="s">
        <v>312</v>
      </c>
      <c r="C243" s="104">
        <v>190816.17</v>
      </c>
      <c r="D243" s="104">
        <v>145945</v>
      </c>
      <c r="E243" s="112">
        <v>76.484608196464691</v>
      </c>
    </row>
    <row r="244" spans="1:5" ht="89.25" x14ac:dyDescent="0.25">
      <c r="A244" s="102" t="s">
        <v>645</v>
      </c>
      <c r="B244" s="103" t="s">
        <v>614</v>
      </c>
      <c r="C244" s="104">
        <v>390000</v>
      </c>
      <c r="D244" s="104">
        <v>0</v>
      </c>
      <c r="E244" s="112">
        <v>0</v>
      </c>
    </row>
    <row r="245" spans="1:5" ht="102" x14ac:dyDescent="0.25">
      <c r="A245" s="102" t="s">
        <v>646</v>
      </c>
      <c r="B245" s="103" t="s">
        <v>647</v>
      </c>
      <c r="C245" s="104">
        <v>600000</v>
      </c>
      <c r="D245" s="104">
        <v>0</v>
      </c>
      <c r="E245" s="112">
        <v>0</v>
      </c>
    </row>
    <row r="246" spans="1:5" ht="25.5" x14ac:dyDescent="0.25">
      <c r="A246" s="102" t="s">
        <v>446</v>
      </c>
      <c r="B246" s="103" t="s">
        <v>447</v>
      </c>
      <c r="C246" s="104">
        <v>69120</v>
      </c>
      <c r="D246" s="104">
        <v>0</v>
      </c>
      <c r="E246" s="112">
        <v>0</v>
      </c>
    </row>
    <row r="247" spans="1:5" x14ac:dyDescent="0.25">
      <c r="A247" s="102" t="s">
        <v>448</v>
      </c>
      <c r="B247" s="103" t="s">
        <v>449</v>
      </c>
      <c r="C247" s="104">
        <v>5000</v>
      </c>
      <c r="D247" s="104">
        <v>0</v>
      </c>
      <c r="E247" s="112">
        <v>0</v>
      </c>
    </row>
    <row r="248" spans="1:5" ht="25.5" x14ac:dyDescent="0.25">
      <c r="A248" s="102" t="s">
        <v>450</v>
      </c>
      <c r="B248" s="103" t="s">
        <v>451</v>
      </c>
      <c r="C248" s="104">
        <v>670667</v>
      </c>
      <c r="D248" s="104">
        <v>670667</v>
      </c>
      <c r="E248" s="112">
        <v>100</v>
      </c>
    </row>
    <row r="249" spans="1:5" ht="25.5" x14ac:dyDescent="0.25">
      <c r="A249" s="102" t="s">
        <v>452</v>
      </c>
      <c r="B249" s="103" t="s">
        <v>345</v>
      </c>
      <c r="C249" s="104">
        <v>10800</v>
      </c>
      <c r="D249" s="104">
        <v>7200</v>
      </c>
      <c r="E249" s="112">
        <v>66.666666666666671</v>
      </c>
    </row>
    <row r="250" spans="1:5" x14ac:dyDescent="0.25">
      <c r="A250" s="102" t="s">
        <v>453</v>
      </c>
      <c r="B250" s="103" t="s">
        <v>454</v>
      </c>
      <c r="C250" s="104">
        <v>100000</v>
      </c>
      <c r="D250" s="104">
        <v>39769.269999999997</v>
      </c>
      <c r="E250" s="112">
        <v>39.769269999999999</v>
      </c>
    </row>
    <row r="251" spans="1:5" ht="26.25" customHeight="1" x14ac:dyDescent="0.25">
      <c r="A251" s="102" t="s">
        <v>455</v>
      </c>
      <c r="B251" s="103" t="s">
        <v>456</v>
      </c>
      <c r="C251" s="104">
        <v>650731.12</v>
      </c>
      <c r="D251" s="104">
        <v>650731.12</v>
      </c>
      <c r="E251" s="112">
        <v>100</v>
      </c>
    </row>
    <row r="252" spans="1:5" ht="25.5" x14ac:dyDescent="0.25">
      <c r="A252" s="102" t="s">
        <v>457</v>
      </c>
      <c r="B252" s="103" t="s">
        <v>458</v>
      </c>
      <c r="C252" s="104">
        <v>2167471.5299999998</v>
      </c>
      <c r="D252" s="104">
        <v>1713198.22</v>
      </c>
      <c r="E252" s="112">
        <v>79.04132517025495</v>
      </c>
    </row>
    <row r="253" spans="1:5" ht="27" customHeight="1" x14ac:dyDescent="0.25">
      <c r="A253" s="102" t="s">
        <v>459</v>
      </c>
      <c r="B253" s="103" t="s">
        <v>460</v>
      </c>
      <c r="C253" s="104">
        <v>313690</v>
      </c>
      <c r="D253" s="104">
        <v>313690</v>
      </c>
      <c r="E253" s="112">
        <v>100</v>
      </c>
    </row>
    <row r="254" spans="1:5" ht="27" customHeight="1" x14ac:dyDescent="0.25">
      <c r="A254" s="102" t="s">
        <v>461</v>
      </c>
      <c r="B254" s="103" t="s">
        <v>462</v>
      </c>
      <c r="C254" s="104">
        <v>8311569</v>
      </c>
      <c r="D254" s="104">
        <v>5867124</v>
      </c>
      <c r="E254" s="112">
        <v>70.589848920221925</v>
      </c>
    </row>
    <row r="255" spans="1:5" ht="24.75" customHeight="1" x14ac:dyDescent="0.25">
      <c r="A255" s="102" t="s">
        <v>463</v>
      </c>
      <c r="B255" s="103" t="s">
        <v>464</v>
      </c>
      <c r="C255" s="104">
        <v>20202020.199999999</v>
      </c>
      <c r="D255" s="104">
        <v>13299429.57</v>
      </c>
      <c r="E255" s="112">
        <v>65.832176378083219</v>
      </c>
    </row>
    <row r="256" spans="1:5" ht="27.75" customHeight="1" x14ac:dyDescent="0.25">
      <c r="A256" s="102" t="s">
        <v>465</v>
      </c>
      <c r="B256" s="103" t="s">
        <v>466</v>
      </c>
      <c r="C256" s="104">
        <v>300</v>
      </c>
      <c r="D256" s="104">
        <v>300</v>
      </c>
      <c r="E256" s="112">
        <v>100</v>
      </c>
    </row>
    <row r="257" spans="1:5" ht="15.75" customHeight="1" x14ac:dyDescent="0.25">
      <c r="A257" s="102" t="s">
        <v>467</v>
      </c>
      <c r="B257" s="103" t="s">
        <v>297</v>
      </c>
      <c r="C257" s="104">
        <v>18600</v>
      </c>
      <c r="D257" s="104">
        <v>8100</v>
      </c>
      <c r="E257" s="112">
        <v>43.548387096774192</v>
      </c>
    </row>
    <row r="258" spans="1:5" ht="63" customHeight="1" x14ac:dyDescent="0.25">
      <c r="A258" s="102" t="s">
        <v>468</v>
      </c>
      <c r="B258" s="103" t="s">
        <v>347</v>
      </c>
      <c r="C258" s="104">
        <v>100000</v>
      </c>
      <c r="D258" s="104">
        <v>43254</v>
      </c>
      <c r="E258" s="112">
        <v>43.253999999999998</v>
      </c>
    </row>
    <row r="259" spans="1:5" x14ac:dyDescent="0.25">
      <c r="A259" s="102" t="s">
        <v>469</v>
      </c>
      <c r="B259" s="103" t="s">
        <v>470</v>
      </c>
      <c r="C259" s="104">
        <v>279885</v>
      </c>
      <c r="D259" s="104">
        <v>141192.04999999999</v>
      </c>
      <c r="E259" s="112">
        <v>50.446451221037215</v>
      </c>
    </row>
    <row r="260" spans="1:5" x14ac:dyDescent="0.25">
      <c r="A260" s="102" t="s">
        <v>471</v>
      </c>
      <c r="B260" s="103" t="s">
        <v>335</v>
      </c>
      <c r="C260" s="104">
        <v>20000</v>
      </c>
      <c r="D260" s="104">
        <v>0</v>
      </c>
      <c r="E260" s="112">
        <v>0</v>
      </c>
    </row>
    <row r="261" spans="1:5" x14ac:dyDescent="0.25">
      <c r="A261" s="102" t="s">
        <v>472</v>
      </c>
      <c r="B261" s="103" t="s">
        <v>310</v>
      </c>
      <c r="C261" s="104">
        <v>302000</v>
      </c>
      <c r="D261" s="104">
        <v>115795.2</v>
      </c>
      <c r="E261" s="112">
        <v>38.342781456953645</v>
      </c>
    </row>
    <row r="262" spans="1:5" ht="89.25" x14ac:dyDescent="0.25">
      <c r="A262" s="102" t="s">
        <v>648</v>
      </c>
      <c r="B262" s="103" t="s">
        <v>614</v>
      </c>
      <c r="C262" s="104">
        <v>350000</v>
      </c>
      <c r="D262" s="104">
        <v>105000</v>
      </c>
      <c r="E262" s="112">
        <v>30</v>
      </c>
    </row>
    <row r="263" spans="1:5" x14ac:dyDescent="0.25">
      <c r="A263" s="102" t="s">
        <v>473</v>
      </c>
      <c r="B263" s="103" t="s">
        <v>474</v>
      </c>
      <c r="C263" s="104">
        <v>90000</v>
      </c>
      <c r="D263" s="104">
        <v>87500</v>
      </c>
      <c r="E263" s="112">
        <v>97.222222222222229</v>
      </c>
    </row>
    <row r="264" spans="1:5" ht="25.5" x14ac:dyDescent="0.25">
      <c r="A264" s="102" t="s">
        <v>649</v>
      </c>
      <c r="B264" s="103" t="s">
        <v>620</v>
      </c>
      <c r="C264" s="104">
        <v>100000</v>
      </c>
      <c r="D264" s="104">
        <v>0</v>
      </c>
      <c r="E264" s="112">
        <v>0</v>
      </c>
    </row>
    <row r="265" spans="1:5" ht="25.5" x14ac:dyDescent="0.25">
      <c r="A265" s="102" t="s">
        <v>475</v>
      </c>
      <c r="B265" s="103" t="s">
        <v>476</v>
      </c>
      <c r="C265" s="104">
        <v>1000</v>
      </c>
      <c r="D265" s="104">
        <v>0</v>
      </c>
      <c r="E265" s="112">
        <v>0</v>
      </c>
    </row>
    <row r="266" spans="1:5" ht="25.5" x14ac:dyDescent="0.25">
      <c r="A266" s="102" t="s">
        <v>477</v>
      </c>
      <c r="B266" s="103" t="s">
        <v>478</v>
      </c>
      <c r="C266" s="104">
        <v>1000</v>
      </c>
      <c r="D266" s="104">
        <v>0</v>
      </c>
      <c r="E266" s="112">
        <v>0</v>
      </c>
    </row>
    <row r="267" spans="1:5" ht="25.5" x14ac:dyDescent="0.25">
      <c r="A267" s="102" t="s">
        <v>479</v>
      </c>
      <c r="B267" s="103" t="s">
        <v>478</v>
      </c>
      <c r="C267" s="104">
        <v>1000</v>
      </c>
      <c r="D267" s="104">
        <v>0</v>
      </c>
      <c r="E267" s="112">
        <v>0</v>
      </c>
    </row>
    <row r="268" spans="1:5" ht="51.75" customHeight="1" x14ac:dyDescent="0.25">
      <c r="A268" s="102" t="s">
        <v>480</v>
      </c>
      <c r="B268" s="103" t="s">
        <v>481</v>
      </c>
      <c r="C268" s="104">
        <v>200000</v>
      </c>
      <c r="D268" s="104">
        <v>200000</v>
      </c>
      <c r="E268" s="112">
        <v>100</v>
      </c>
    </row>
    <row r="269" spans="1:5" ht="76.5" x14ac:dyDescent="0.25">
      <c r="A269" s="102" t="s">
        <v>482</v>
      </c>
      <c r="B269" s="103" t="s">
        <v>483</v>
      </c>
      <c r="C269" s="104">
        <v>3000000</v>
      </c>
      <c r="D269" s="104">
        <v>3000000</v>
      </c>
      <c r="E269" s="112">
        <v>100</v>
      </c>
    </row>
    <row r="270" spans="1:5" x14ac:dyDescent="0.25">
      <c r="A270" s="102" t="s">
        <v>650</v>
      </c>
      <c r="B270" s="103" t="s">
        <v>651</v>
      </c>
      <c r="C270" s="104">
        <v>38159</v>
      </c>
      <c r="D270" s="104">
        <v>38159</v>
      </c>
      <c r="E270" s="112">
        <v>100</v>
      </c>
    </row>
    <row r="271" spans="1:5" x14ac:dyDescent="0.25">
      <c r="A271" s="102" t="s">
        <v>652</v>
      </c>
      <c r="B271" s="103" t="s">
        <v>651</v>
      </c>
      <c r="C271" s="104">
        <v>5500</v>
      </c>
      <c r="D271" s="104">
        <v>0</v>
      </c>
      <c r="E271" s="112">
        <v>0</v>
      </c>
    </row>
    <row r="272" spans="1:5" ht="25.5" x14ac:dyDescent="0.25">
      <c r="A272" s="102" t="s">
        <v>484</v>
      </c>
      <c r="B272" s="103" t="s">
        <v>485</v>
      </c>
      <c r="C272" s="104">
        <v>9824167.6500000004</v>
      </c>
      <c r="D272" s="104">
        <v>6999934.9500000002</v>
      </c>
      <c r="E272" s="112">
        <v>71.252193563695954</v>
      </c>
    </row>
    <row r="273" spans="1:5" ht="38.25" x14ac:dyDescent="0.25">
      <c r="A273" s="102" t="s">
        <v>486</v>
      </c>
      <c r="B273" s="103" t="s">
        <v>487</v>
      </c>
      <c r="C273" s="104">
        <v>1937500</v>
      </c>
      <c r="D273" s="104">
        <v>1313454.04</v>
      </c>
      <c r="E273" s="112">
        <v>67.79117625806451</v>
      </c>
    </row>
    <row r="274" spans="1:5" x14ac:dyDescent="0.25">
      <c r="A274" s="102" t="s">
        <v>488</v>
      </c>
      <c r="B274" s="103" t="s">
        <v>489</v>
      </c>
      <c r="C274" s="104">
        <v>1339117</v>
      </c>
      <c r="D274" s="104">
        <v>526663.9</v>
      </c>
      <c r="E274" s="112">
        <v>39.329192296117519</v>
      </c>
    </row>
    <row r="275" spans="1:5" x14ac:dyDescent="0.25">
      <c r="A275" s="102" t="s">
        <v>490</v>
      </c>
      <c r="B275" s="103" t="s">
        <v>491</v>
      </c>
      <c r="C275" s="104">
        <v>3000</v>
      </c>
      <c r="D275" s="104">
        <v>2250</v>
      </c>
      <c r="E275" s="112">
        <v>75</v>
      </c>
    </row>
    <row r="276" spans="1:5" ht="38.25" x14ac:dyDescent="0.25">
      <c r="A276" s="102" t="s">
        <v>492</v>
      </c>
      <c r="B276" s="103" t="s">
        <v>493</v>
      </c>
      <c r="C276" s="104">
        <v>1523009.4</v>
      </c>
      <c r="D276" s="104">
        <v>828271.65</v>
      </c>
      <c r="E276" s="112">
        <v>54.383882988509463</v>
      </c>
    </row>
    <row r="277" spans="1:5" ht="38.25" x14ac:dyDescent="0.25">
      <c r="A277" s="102" t="s">
        <v>494</v>
      </c>
      <c r="B277" s="103" t="s">
        <v>495</v>
      </c>
      <c r="C277" s="104">
        <v>51000</v>
      </c>
      <c r="D277" s="104">
        <v>34700</v>
      </c>
      <c r="E277" s="112">
        <v>68.039215686274517</v>
      </c>
    </row>
    <row r="278" spans="1:5" ht="25.5" x14ac:dyDescent="0.25">
      <c r="A278" s="102" t="s">
        <v>496</v>
      </c>
      <c r="B278" s="103" t="s">
        <v>497</v>
      </c>
      <c r="C278" s="104">
        <v>462608.7</v>
      </c>
      <c r="D278" s="104">
        <v>0</v>
      </c>
      <c r="E278" s="112">
        <v>0</v>
      </c>
    </row>
    <row r="279" spans="1:5" ht="38.25" x14ac:dyDescent="0.25">
      <c r="A279" s="102" t="s">
        <v>498</v>
      </c>
      <c r="B279" s="103" t="s">
        <v>499</v>
      </c>
      <c r="C279" s="104">
        <v>49865</v>
      </c>
      <c r="D279" s="104">
        <v>7257.18</v>
      </c>
      <c r="E279" s="112">
        <v>14.553654868143989</v>
      </c>
    </row>
    <row r="280" spans="1:5" ht="38.25" x14ac:dyDescent="0.25">
      <c r="A280" s="102" t="s">
        <v>500</v>
      </c>
      <c r="B280" s="103" t="s">
        <v>264</v>
      </c>
      <c r="C280" s="104">
        <v>18716</v>
      </c>
      <c r="D280" s="104">
        <v>0</v>
      </c>
      <c r="E280" s="112">
        <v>0</v>
      </c>
    </row>
    <row r="281" spans="1:5" ht="25.5" x14ac:dyDescent="0.25">
      <c r="A281" s="102" t="s">
        <v>502</v>
      </c>
      <c r="B281" s="103" t="s">
        <v>503</v>
      </c>
      <c r="C281" s="104">
        <f>2954513.81+849645.33</f>
        <v>3804159.14</v>
      </c>
      <c r="D281" s="104">
        <v>1342125.49</v>
      </c>
      <c r="E281" s="112">
        <f>D281/C281*100</f>
        <v>35.280476988667722</v>
      </c>
    </row>
    <row r="282" spans="1:5" ht="25.5" x14ac:dyDescent="0.25">
      <c r="A282" s="102" t="s">
        <v>504</v>
      </c>
      <c r="B282" s="103" t="s">
        <v>260</v>
      </c>
      <c r="C282" s="104">
        <v>220000</v>
      </c>
      <c r="D282" s="104">
        <v>110000</v>
      </c>
      <c r="E282" s="112">
        <v>50</v>
      </c>
    </row>
    <row r="283" spans="1:5" x14ac:dyDescent="0.25">
      <c r="A283" s="102" t="s">
        <v>505</v>
      </c>
      <c r="B283" s="103" t="s">
        <v>506</v>
      </c>
      <c r="C283" s="104">
        <v>1300000</v>
      </c>
      <c r="D283" s="104">
        <v>1300000</v>
      </c>
      <c r="E283" s="112">
        <v>100</v>
      </c>
    </row>
    <row r="284" spans="1:5" ht="38.25" x14ac:dyDescent="0.25">
      <c r="A284" s="102" t="s">
        <v>507</v>
      </c>
      <c r="B284" s="103" t="s">
        <v>508</v>
      </c>
      <c r="C284" s="104">
        <v>622372.54</v>
      </c>
      <c r="D284" s="104">
        <v>0</v>
      </c>
      <c r="E284" s="112">
        <v>0</v>
      </c>
    </row>
    <row r="285" spans="1:5" ht="25.5" x14ac:dyDescent="0.25">
      <c r="A285" s="102" t="s">
        <v>653</v>
      </c>
      <c r="B285" s="103" t="s">
        <v>620</v>
      </c>
      <c r="C285" s="104">
        <v>100000</v>
      </c>
      <c r="D285" s="104">
        <v>0</v>
      </c>
      <c r="E285" s="112">
        <v>0</v>
      </c>
    </row>
    <row r="286" spans="1:5" ht="76.5" x14ac:dyDescent="0.25">
      <c r="A286" s="102" t="s">
        <v>509</v>
      </c>
      <c r="B286" s="103" t="s">
        <v>510</v>
      </c>
      <c r="C286" s="104">
        <v>12900</v>
      </c>
      <c r="D286" s="104">
        <v>0</v>
      </c>
      <c r="E286" s="112">
        <v>0</v>
      </c>
    </row>
    <row r="287" spans="1:5" ht="76.5" customHeight="1" x14ac:dyDescent="0.25">
      <c r="A287" s="102" t="s">
        <v>511</v>
      </c>
      <c r="B287" s="103" t="s">
        <v>512</v>
      </c>
      <c r="C287" s="104">
        <v>2391100</v>
      </c>
      <c r="D287" s="104">
        <v>1455663.59</v>
      </c>
      <c r="E287" s="112">
        <v>60.878407009326253</v>
      </c>
    </row>
    <row r="288" spans="1:5" ht="75.75" customHeight="1" x14ac:dyDescent="0.25">
      <c r="A288" s="102" t="s">
        <v>513</v>
      </c>
      <c r="B288" s="103" t="s">
        <v>514</v>
      </c>
      <c r="C288" s="104">
        <v>68042</v>
      </c>
      <c r="D288" s="104">
        <v>0</v>
      </c>
      <c r="E288" s="112">
        <v>0</v>
      </c>
    </row>
    <row r="289" spans="1:5" ht="76.5" customHeight="1" x14ac:dyDescent="0.25">
      <c r="A289" s="102" t="s">
        <v>515</v>
      </c>
      <c r="B289" s="103" t="s">
        <v>516</v>
      </c>
      <c r="C289" s="104">
        <v>161348</v>
      </c>
      <c r="D289" s="104">
        <v>104033.17</v>
      </c>
      <c r="E289" s="112">
        <v>64.477508243052284</v>
      </c>
    </row>
    <row r="290" spans="1:5" ht="76.5" x14ac:dyDescent="0.25">
      <c r="A290" s="102" t="s">
        <v>517</v>
      </c>
      <c r="B290" s="103" t="s">
        <v>518</v>
      </c>
      <c r="C290" s="104">
        <v>45100</v>
      </c>
      <c r="D290" s="104">
        <v>2568</v>
      </c>
      <c r="E290" s="112">
        <v>5.6940133037694016</v>
      </c>
    </row>
    <row r="291" spans="1:5" ht="89.25" x14ac:dyDescent="0.25">
      <c r="A291" s="102" t="s">
        <v>519</v>
      </c>
      <c r="B291" s="103" t="s">
        <v>520</v>
      </c>
      <c r="C291" s="104">
        <v>157899</v>
      </c>
      <c r="D291" s="104">
        <v>119227.57</v>
      </c>
      <c r="E291" s="112">
        <v>75.508755596932218</v>
      </c>
    </row>
    <row r="292" spans="1:5" ht="114.75" x14ac:dyDescent="0.25">
      <c r="A292" s="102" t="s">
        <v>519</v>
      </c>
      <c r="B292" s="103" t="s">
        <v>521</v>
      </c>
      <c r="C292" s="104">
        <v>19501</v>
      </c>
      <c r="D292" s="104">
        <v>0</v>
      </c>
      <c r="E292" s="112">
        <v>0</v>
      </c>
    </row>
    <row r="293" spans="1:5" ht="76.5" x14ac:dyDescent="0.25">
      <c r="A293" s="102" t="s">
        <v>522</v>
      </c>
      <c r="B293" s="103" t="s">
        <v>523</v>
      </c>
      <c r="C293" s="104">
        <v>9000</v>
      </c>
      <c r="D293" s="104">
        <v>9000</v>
      </c>
      <c r="E293" s="112">
        <v>100</v>
      </c>
    </row>
    <row r="294" spans="1:5" ht="76.5" x14ac:dyDescent="0.25">
      <c r="A294" s="102" t="s">
        <v>524</v>
      </c>
      <c r="B294" s="103" t="s">
        <v>525</v>
      </c>
      <c r="C294" s="104">
        <v>26624171.43</v>
      </c>
      <c r="D294" s="104">
        <v>16419482.369999999</v>
      </c>
      <c r="E294" s="112">
        <v>61.671336564106554</v>
      </c>
    </row>
    <row r="295" spans="1:5" ht="38.25" x14ac:dyDescent="0.25">
      <c r="A295" s="102" t="s">
        <v>526</v>
      </c>
      <c r="B295" s="103" t="s">
        <v>527</v>
      </c>
      <c r="C295" s="104">
        <v>1650000</v>
      </c>
      <c r="D295" s="104">
        <v>0</v>
      </c>
      <c r="E295" s="112">
        <v>0</v>
      </c>
    </row>
    <row r="296" spans="1:5" x14ac:dyDescent="0.25">
      <c r="A296" s="102" t="s">
        <v>528</v>
      </c>
      <c r="B296" s="103" t="s">
        <v>529</v>
      </c>
      <c r="C296" s="104">
        <v>12354897.77</v>
      </c>
      <c r="D296" s="104">
        <v>8809346.1099999994</v>
      </c>
      <c r="E296" s="112">
        <v>71.302460562569266</v>
      </c>
    </row>
    <row r="297" spans="1:5" ht="51" x14ac:dyDescent="0.25">
      <c r="A297" s="102" t="s">
        <v>530</v>
      </c>
      <c r="B297" s="103" t="s">
        <v>208</v>
      </c>
      <c r="C297" s="104">
        <v>61118</v>
      </c>
      <c r="D297" s="104">
        <v>0</v>
      </c>
      <c r="E297" s="112">
        <v>0</v>
      </c>
    </row>
    <row r="298" spans="1:5" x14ac:dyDescent="0.25">
      <c r="A298" s="113" t="s">
        <v>77</v>
      </c>
      <c r="B298" s="114"/>
      <c r="C298" s="115">
        <f>965750131.76+C22+C36+C37+C121+849645.33</f>
        <v>967488777.09000003</v>
      </c>
      <c r="D298" s="115">
        <v>622116728.48000002</v>
      </c>
      <c r="E298" s="116">
        <f>D298/C298*100</f>
        <v>64.302216543657948</v>
      </c>
    </row>
  </sheetData>
  <mergeCells count="10">
    <mergeCell ref="A7:E7"/>
    <mergeCell ref="A8:A9"/>
    <mergeCell ref="B8:B9"/>
    <mergeCell ref="E8:E9"/>
    <mergeCell ref="A4:E4"/>
    <mergeCell ref="D1:E1"/>
    <mergeCell ref="D2:E2"/>
    <mergeCell ref="D3:E3"/>
    <mergeCell ref="A5:E5"/>
    <mergeCell ref="A6:E6"/>
  </mergeCells>
  <pageMargins left="0.7" right="0.7" top="0.75" bottom="0.75" header="0.3" footer="0.3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view="pageBreakPreview" zoomScaleNormal="100" zoomScaleSheetLayoutView="100" workbookViewId="0">
      <selection activeCell="E18" sqref="E18"/>
    </sheetView>
  </sheetViews>
  <sheetFormatPr defaultRowHeight="12.75" x14ac:dyDescent="0.2"/>
  <cols>
    <col min="1" max="1" width="53.85546875" style="24" customWidth="1"/>
    <col min="2" max="2" width="7.85546875" style="24" customWidth="1"/>
    <col min="3" max="3" width="20.85546875" style="24" customWidth="1"/>
    <col min="4" max="5" width="19.140625" style="24" customWidth="1"/>
    <col min="6" max="6" width="15.140625" style="24" customWidth="1"/>
    <col min="7" max="16384" width="9.140625" style="24"/>
  </cols>
  <sheetData>
    <row r="1" spans="1:6" s="18" customFormat="1" ht="15" x14ac:dyDescent="0.25">
      <c r="A1" s="17"/>
      <c r="B1" s="26"/>
      <c r="C1" s="27"/>
      <c r="D1" s="27"/>
      <c r="E1" s="143" t="s">
        <v>531</v>
      </c>
      <c r="F1" s="143"/>
    </row>
    <row r="2" spans="1:6" s="18" customFormat="1" ht="15" x14ac:dyDescent="0.25">
      <c r="A2" s="19"/>
      <c r="B2" s="27"/>
      <c r="C2" s="27"/>
      <c r="D2" s="143" t="str">
        <f>'Доходная часть'!D2:E2</f>
        <v>к постановлению администрации</v>
      </c>
      <c r="E2" s="143"/>
      <c r="F2" s="143"/>
    </row>
    <row r="3" spans="1:6" s="18" customFormat="1" ht="15" x14ac:dyDescent="0.25">
      <c r="A3" s="19"/>
      <c r="B3" s="27"/>
      <c r="C3" s="27"/>
      <c r="D3" s="143" t="str">
        <f>'Доходная часть'!D3:E3</f>
        <v>МР "Княжпогостский"</v>
      </c>
      <c r="E3" s="143"/>
      <c r="F3" s="143"/>
    </row>
    <row r="4" spans="1:6" s="18" customFormat="1" ht="15" x14ac:dyDescent="0.25">
      <c r="A4" s="143" t="str">
        <f>'Доходная часть'!A4:E4</f>
        <v xml:space="preserve">                                                                                             от 16 октября 2020 г. № 625</v>
      </c>
      <c r="B4" s="143"/>
      <c r="C4" s="143"/>
      <c r="D4" s="143"/>
      <c r="E4" s="143"/>
      <c r="F4" s="143"/>
    </row>
    <row r="5" spans="1:6" s="18" customFormat="1" ht="15" x14ac:dyDescent="0.25">
      <c r="A5" s="20"/>
      <c r="B5" s="21"/>
      <c r="C5" s="22"/>
      <c r="D5" s="22"/>
      <c r="E5" s="23"/>
      <c r="F5" s="23"/>
    </row>
    <row r="6" spans="1:6" ht="39.75" customHeight="1" x14ac:dyDescent="0.25">
      <c r="A6" s="144" t="s">
        <v>555</v>
      </c>
      <c r="B6" s="144"/>
      <c r="C6" s="144"/>
      <c r="D6" s="144"/>
      <c r="E6" s="144"/>
      <c r="F6" s="144"/>
    </row>
    <row r="7" spans="1:6" ht="21" customHeight="1" x14ac:dyDescent="0.25">
      <c r="A7" s="145" t="str">
        <f>'Доходная часть'!A6:E6</f>
        <v xml:space="preserve"> за 9 месяцев 2020 года</v>
      </c>
      <c r="B7" s="145"/>
      <c r="C7" s="145"/>
      <c r="D7" s="145"/>
      <c r="E7" s="145"/>
      <c r="F7" s="145"/>
    </row>
    <row r="8" spans="1:6" ht="27.75" customHeight="1" x14ac:dyDescent="0.2">
      <c r="A8" s="142" t="s">
        <v>533</v>
      </c>
      <c r="B8" s="142"/>
      <c r="C8" s="142"/>
      <c r="D8" s="142"/>
      <c r="E8" s="142"/>
      <c r="F8" s="142"/>
    </row>
    <row r="9" spans="1:6" ht="38.25" x14ac:dyDescent="0.2">
      <c r="A9" s="47" t="s">
        <v>534</v>
      </c>
      <c r="B9" s="47" t="s">
        <v>558</v>
      </c>
      <c r="C9" s="47" t="s">
        <v>535</v>
      </c>
      <c r="D9" s="48" t="s">
        <v>556</v>
      </c>
      <c r="E9" s="48" t="s">
        <v>557</v>
      </c>
      <c r="F9" s="48" t="s">
        <v>78</v>
      </c>
    </row>
    <row r="10" spans="1:6" s="25" customFormat="1" x14ac:dyDescent="0.2">
      <c r="A10" s="28" t="s">
        <v>1</v>
      </c>
      <c r="B10" s="28" t="s">
        <v>2</v>
      </c>
      <c r="C10" s="28" t="s">
        <v>3</v>
      </c>
      <c r="D10" s="29" t="s">
        <v>4</v>
      </c>
      <c r="E10" s="29" t="s">
        <v>5</v>
      </c>
      <c r="F10" s="29" t="s">
        <v>536</v>
      </c>
    </row>
    <row r="11" spans="1:6" x14ac:dyDescent="0.2">
      <c r="A11" s="30" t="s">
        <v>537</v>
      </c>
      <c r="B11" s="31" t="s">
        <v>538</v>
      </c>
      <c r="C11" s="32" t="s">
        <v>539</v>
      </c>
      <c r="D11" s="33">
        <f>D18+D17</f>
        <v>117228140.34000003</v>
      </c>
      <c r="E11" s="33">
        <f>E18+E17</f>
        <v>-3943496.75</v>
      </c>
      <c r="F11" s="33">
        <f>E11*100/D11</f>
        <v>-3.3639506167738964</v>
      </c>
    </row>
    <row r="12" spans="1:6" x14ac:dyDescent="0.2">
      <c r="A12" s="34" t="s">
        <v>540</v>
      </c>
      <c r="B12" s="35"/>
      <c r="C12" s="36"/>
      <c r="D12" s="37"/>
      <c r="E12" s="38"/>
      <c r="F12" s="38"/>
    </row>
    <row r="13" spans="1:6" x14ac:dyDescent="0.2">
      <c r="A13" s="39" t="s">
        <v>541</v>
      </c>
      <c r="B13" s="40" t="s">
        <v>542</v>
      </c>
      <c r="C13" s="41" t="s">
        <v>539</v>
      </c>
      <c r="D13" s="42" t="s">
        <v>543</v>
      </c>
      <c r="E13" s="42" t="s">
        <v>543</v>
      </c>
      <c r="F13" s="42" t="s">
        <v>543</v>
      </c>
    </row>
    <row r="14" spans="1:6" x14ac:dyDescent="0.2">
      <c r="A14" s="43" t="s">
        <v>544</v>
      </c>
      <c r="B14" s="35"/>
      <c r="C14" s="36"/>
      <c r="D14" s="37"/>
      <c r="E14" s="37"/>
      <c r="F14" s="37"/>
    </row>
    <row r="15" spans="1:6" x14ac:dyDescent="0.2">
      <c r="A15" s="39" t="s">
        <v>545</v>
      </c>
      <c r="B15" s="40" t="s">
        <v>546</v>
      </c>
      <c r="C15" s="41" t="s">
        <v>539</v>
      </c>
      <c r="D15" s="42" t="s">
        <v>543</v>
      </c>
      <c r="E15" s="42" t="s">
        <v>543</v>
      </c>
      <c r="F15" s="42" t="s">
        <v>543</v>
      </c>
    </row>
    <row r="16" spans="1:6" x14ac:dyDescent="0.2">
      <c r="A16" s="43" t="s">
        <v>544</v>
      </c>
      <c r="B16" s="35"/>
      <c r="C16" s="36"/>
      <c r="D16" s="37"/>
      <c r="E16" s="37"/>
      <c r="F16" s="37"/>
    </row>
    <row r="17" spans="1:6" ht="25.5" x14ac:dyDescent="0.2">
      <c r="A17" s="44" t="s">
        <v>547</v>
      </c>
      <c r="B17" s="45" t="s">
        <v>548</v>
      </c>
      <c r="C17" s="46" t="s">
        <v>549</v>
      </c>
      <c r="D17" s="42">
        <f>-'Доходная часть'!C54</f>
        <v>-850260636.75</v>
      </c>
      <c r="E17" s="42">
        <f>-'Доходная часть'!D54</f>
        <v>-626060225.23000002</v>
      </c>
      <c r="F17" s="33">
        <f>E17*100/D17</f>
        <v>73.631566389222243</v>
      </c>
    </row>
    <row r="18" spans="1:6" ht="25.5" x14ac:dyDescent="0.2">
      <c r="A18" s="44" t="s">
        <v>550</v>
      </c>
      <c r="B18" s="45" t="s">
        <v>551</v>
      </c>
      <c r="C18" s="46" t="s">
        <v>552</v>
      </c>
      <c r="D18" s="42">
        <f>'Расходная часть'!C298</f>
        <v>967488777.09000003</v>
      </c>
      <c r="E18" s="42">
        <f>'Расходная часть'!D298</f>
        <v>622116728.48000002</v>
      </c>
      <c r="F18" s="33">
        <f>E18*100/D18</f>
        <v>64.302216543657948</v>
      </c>
    </row>
  </sheetData>
  <mergeCells count="7">
    <mergeCell ref="A8:F8"/>
    <mergeCell ref="E1:F1"/>
    <mergeCell ref="D2:F2"/>
    <mergeCell ref="D3:F3"/>
    <mergeCell ref="A6:F6"/>
    <mergeCell ref="A7:F7"/>
    <mergeCell ref="A4:F4"/>
  </mergeCells>
  <pageMargins left="0.7" right="0.7" top="0.75" bottom="0.75" header="0.3" footer="0.3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tabSelected="1" view="pageBreakPreview" zoomScaleNormal="100" zoomScaleSheetLayoutView="100" workbookViewId="0">
      <selection activeCell="B41" sqref="B41"/>
    </sheetView>
  </sheetViews>
  <sheetFormatPr defaultColWidth="12.7109375" defaultRowHeight="15" x14ac:dyDescent="0.2"/>
  <cols>
    <col min="1" max="1" width="58.28515625" style="67" customWidth="1"/>
    <col min="2" max="2" width="19.42578125" style="67" customWidth="1"/>
    <col min="3" max="3" width="19.7109375" style="68" customWidth="1"/>
    <col min="4" max="5" width="12.7109375" style="56"/>
    <col min="6" max="16384" width="12.7109375" style="57"/>
  </cols>
  <sheetData>
    <row r="1" spans="1:7" s="49" customFormat="1" x14ac:dyDescent="0.25">
      <c r="A1" s="26"/>
      <c r="B1" s="143" t="s">
        <v>559</v>
      </c>
      <c r="C1" s="143"/>
      <c r="D1" s="27"/>
      <c r="E1" s="27"/>
    </row>
    <row r="2" spans="1:7" s="49" customFormat="1" ht="14.25" x14ac:dyDescent="0.2">
      <c r="A2" s="143" t="s">
        <v>589</v>
      </c>
      <c r="B2" s="143"/>
      <c r="C2" s="143"/>
      <c r="D2" s="27"/>
      <c r="E2" s="27"/>
    </row>
    <row r="3" spans="1:7" s="49" customFormat="1" ht="14.25" x14ac:dyDescent="0.2">
      <c r="A3" s="143" t="s">
        <v>532</v>
      </c>
      <c r="B3" s="143"/>
      <c r="C3" s="143"/>
      <c r="D3" s="27"/>
      <c r="E3" s="27"/>
    </row>
    <row r="4" spans="1:7" s="49" customFormat="1" ht="14.25" x14ac:dyDescent="0.2">
      <c r="A4" s="143" t="str">
        <f>'Доходная часть'!A4:E4</f>
        <v xml:space="preserve">                                                                                             от 16 октября 2020 г. № 625</v>
      </c>
      <c r="B4" s="143"/>
      <c r="C4" s="143"/>
      <c r="D4" s="27"/>
      <c r="E4" s="27"/>
    </row>
    <row r="5" spans="1:7" s="49" customFormat="1" ht="14.25" x14ac:dyDescent="0.2">
      <c r="A5" s="50"/>
      <c r="B5" s="51"/>
      <c r="C5" s="51"/>
      <c r="D5" s="52"/>
      <c r="E5" s="52"/>
    </row>
    <row r="6" spans="1:7" s="55" customFormat="1" ht="53.25" customHeight="1" x14ac:dyDescent="0.25">
      <c r="A6" s="144" t="s">
        <v>586</v>
      </c>
      <c r="B6" s="144"/>
      <c r="C6" s="144"/>
      <c r="D6" s="53"/>
      <c r="E6" s="54"/>
    </row>
    <row r="7" spans="1:7" ht="19.5" customHeight="1" x14ac:dyDescent="0.25">
      <c r="A7" s="149" t="str">
        <f>'Доходная часть'!A6:E6</f>
        <v xml:space="preserve"> за 9 месяцев 2020 года</v>
      </c>
      <c r="B7" s="149"/>
      <c r="C7" s="149"/>
    </row>
    <row r="8" spans="1:7" ht="24.75" customHeight="1" x14ac:dyDescent="0.2">
      <c r="A8" s="58"/>
      <c r="B8" s="58"/>
      <c r="C8" s="59" t="s">
        <v>560</v>
      </c>
    </row>
    <row r="9" spans="1:7" ht="20.25" customHeight="1" x14ac:dyDescent="0.2">
      <c r="A9" s="70" t="s">
        <v>561</v>
      </c>
      <c r="B9" s="70" t="s">
        <v>587</v>
      </c>
      <c r="C9" s="70" t="s">
        <v>557</v>
      </c>
    </row>
    <row r="10" spans="1:7" ht="12.75" x14ac:dyDescent="0.2">
      <c r="A10" s="71" t="s">
        <v>562</v>
      </c>
      <c r="B10" s="72">
        <f>B12+B13</f>
        <v>850260.63675000006</v>
      </c>
      <c r="C10" s="72">
        <f>C12+C13</f>
        <v>626060.22522999998</v>
      </c>
    </row>
    <row r="11" spans="1:7" ht="12.75" x14ac:dyDescent="0.2">
      <c r="A11" s="73" t="s">
        <v>563</v>
      </c>
      <c r="B11" s="74"/>
      <c r="C11" s="75"/>
      <c r="E11" s="60"/>
      <c r="F11" s="61"/>
      <c r="G11" s="61"/>
    </row>
    <row r="12" spans="1:7" ht="12.75" x14ac:dyDescent="0.2">
      <c r="A12" s="76" t="s">
        <v>7</v>
      </c>
      <c r="B12" s="77">
        <f>'Доходная часть'!C11/1000</f>
        <v>317845.64282999997</v>
      </c>
      <c r="C12" s="77">
        <f>'Доходная часть'!D11/1000</f>
        <v>240304.97833000001</v>
      </c>
      <c r="E12" s="60"/>
      <c r="F12" s="62"/>
      <c r="G12" s="61"/>
    </row>
    <row r="13" spans="1:7" ht="12.75" x14ac:dyDescent="0.2">
      <c r="A13" s="78" t="s">
        <v>564</v>
      </c>
      <c r="B13" s="79">
        <f>'Доходная часть'!C44/1000</f>
        <v>532414.99392000004</v>
      </c>
      <c r="C13" s="79">
        <f>'Доходная часть'!D44/1000</f>
        <v>385755.24689999997</v>
      </c>
      <c r="E13" s="60"/>
      <c r="F13" s="61"/>
      <c r="G13" s="61"/>
    </row>
    <row r="14" spans="1:7" ht="12.75" x14ac:dyDescent="0.2">
      <c r="A14" s="78" t="s">
        <v>565</v>
      </c>
      <c r="B14" s="79">
        <f>'Доходная часть'!C46/1000</f>
        <v>113291.6</v>
      </c>
      <c r="C14" s="79">
        <f>'Доходная часть'!D46/1000</f>
        <v>89901.077999999994</v>
      </c>
      <c r="E14" s="60"/>
      <c r="F14" s="61"/>
      <c r="G14" s="61"/>
    </row>
    <row r="15" spans="1:7" ht="12.75" x14ac:dyDescent="0.2">
      <c r="A15" s="78" t="s">
        <v>566</v>
      </c>
      <c r="B15" s="79">
        <f>'Доходная часть'!C47/1000</f>
        <v>128065.13812</v>
      </c>
      <c r="C15" s="79">
        <f>'Доходная часть'!D47/1000</f>
        <v>96127.709540000011</v>
      </c>
      <c r="E15" s="60"/>
      <c r="F15" s="61"/>
      <c r="G15" s="61"/>
    </row>
    <row r="16" spans="1:7" ht="12.75" x14ac:dyDescent="0.2">
      <c r="A16" s="78" t="s">
        <v>567</v>
      </c>
      <c r="B16" s="79">
        <f>'Доходная часть'!C48/1000</f>
        <v>286570.15580000001</v>
      </c>
      <c r="C16" s="79">
        <f>'Доходная часть'!D48/1000</f>
        <v>197377.15272000001</v>
      </c>
      <c r="E16" s="60"/>
      <c r="F16" s="61"/>
      <c r="G16" s="61"/>
    </row>
    <row r="17" spans="1:7" ht="12.75" x14ac:dyDescent="0.2">
      <c r="A17" s="78" t="s">
        <v>568</v>
      </c>
      <c r="B17" s="79">
        <f>'Доходная часть'!C49/1000</f>
        <v>4468.5</v>
      </c>
      <c r="C17" s="79">
        <f>'Доходная часть'!D49/1000</f>
        <v>2272.7049999999999</v>
      </c>
      <c r="E17" s="60"/>
      <c r="F17" s="61"/>
      <c r="G17" s="61"/>
    </row>
    <row r="18" spans="1:7" ht="12.75" x14ac:dyDescent="0.2">
      <c r="A18" s="78" t="s">
        <v>90</v>
      </c>
      <c r="B18" s="79">
        <f>'Доходная часть'!C50/1000</f>
        <v>19.600000000000001</v>
      </c>
      <c r="C18" s="79">
        <f>'Доходная часть'!D50/1000</f>
        <v>77.599999999999994</v>
      </c>
      <c r="E18" s="60"/>
      <c r="F18" s="61"/>
      <c r="G18" s="61"/>
    </row>
    <row r="19" spans="1:7" ht="29.25" customHeight="1" x14ac:dyDescent="0.2">
      <c r="A19" s="96" t="s">
        <v>92</v>
      </c>
      <c r="B19" s="79">
        <f>'Доходная часть'!C51/1000</f>
        <v>19.600000000000001</v>
      </c>
      <c r="C19" s="79">
        <f>'Доходная часть'!D51/1000</f>
        <v>77.599999999999994</v>
      </c>
      <c r="E19" s="60"/>
      <c r="F19" s="61"/>
      <c r="G19" s="61"/>
    </row>
    <row r="20" spans="1:7" ht="38.25" customHeight="1" x14ac:dyDescent="0.2">
      <c r="A20" s="96" t="s">
        <v>657</v>
      </c>
      <c r="B20" s="79"/>
      <c r="C20" s="79">
        <f>'Доходная часть'!D52/1000</f>
        <v>-0.99836000000000003</v>
      </c>
      <c r="E20" s="60"/>
      <c r="F20" s="61"/>
      <c r="G20" s="61"/>
    </row>
    <row r="21" spans="1:7" ht="12.75" x14ac:dyDescent="0.2">
      <c r="A21" s="71" t="s">
        <v>569</v>
      </c>
      <c r="B21" s="72">
        <f>SUM(B22:B31)</f>
        <v>967488.79000000015</v>
      </c>
      <c r="C21" s="72">
        <f>SUM(C22:C31)</f>
        <v>622116.70000000007</v>
      </c>
    </row>
    <row r="22" spans="1:7" ht="12.75" x14ac:dyDescent="0.2">
      <c r="A22" s="81" t="s">
        <v>570</v>
      </c>
      <c r="B22" s="80">
        <v>137806.5</v>
      </c>
      <c r="C22" s="80">
        <v>80662.7</v>
      </c>
      <c r="E22" s="64"/>
      <c r="F22" s="64"/>
      <c r="G22" s="61"/>
    </row>
    <row r="23" spans="1:7" ht="12.75" x14ac:dyDescent="0.2">
      <c r="A23" s="82" t="s">
        <v>571</v>
      </c>
      <c r="B23" s="83">
        <v>0</v>
      </c>
      <c r="C23" s="83">
        <v>0</v>
      </c>
      <c r="E23" s="63"/>
      <c r="F23" s="63"/>
      <c r="G23" s="61"/>
    </row>
    <row r="24" spans="1:7" ht="12.75" customHeight="1" x14ac:dyDescent="0.2">
      <c r="A24" s="82" t="s">
        <v>588</v>
      </c>
      <c r="B24" s="83">
        <v>425.4</v>
      </c>
      <c r="C24" s="83">
        <v>347.7</v>
      </c>
      <c r="E24" s="63"/>
      <c r="F24" s="63"/>
      <c r="G24" s="61"/>
    </row>
    <row r="25" spans="1:7" s="61" customFormat="1" ht="12.75" x14ac:dyDescent="0.2">
      <c r="A25" s="81" t="s">
        <v>572</v>
      </c>
      <c r="B25" s="80">
        <v>89706.5</v>
      </c>
      <c r="C25" s="80">
        <v>62281.3</v>
      </c>
      <c r="D25" s="60"/>
      <c r="E25" s="64"/>
      <c r="F25" s="64"/>
    </row>
    <row r="26" spans="1:7" s="61" customFormat="1" ht="12.75" x14ac:dyDescent="0.2">
      <c r="A26" s="81" t="s">
        <v>573</v>
      </c>
      <c r="B26" s="80">
        <v>78253.399999999994</v>
      </c>
      <c r="C26" s="80">
        <v>46828.1</v>
      </c>
      <c r="D26" s="60"/>
      <c r="E26" s="64"/>
      <c r="F26" s="64"/>
    </row>
    <row r="27" spans="1:7" ht="12.75" x14ac:dyDescent="0.2">
      <c r="A27" s="84" t="s">
        <v>574</v>
      </c>
      <c r="B27" s="80">
        <v>3105.2</v>
      </c>
      <c r="C27" s="80">
        <v>518.1</v>
      </c>
      <c r="E27" s="64"/>
      <c r="F27" s="64"/>
      <c r="G27" s="61"/>
    </row>
    <row r="28" spans="1:7" ht="12.75" x14ac:dyDescent="0.2">
      <c r="A28" s="81" t="s">
        <v>575</v>
      </c>
      <c r="B28" s="80">
        <v>463546.4</v>
      </c>
      <c r="C28" s="80">
        <v>300304.59999999998</v>
      </c>
      <c r="E28" s="64"/>
      <c r="F28" s="64"/>
      <c r="G28" s="61"/>
    </row>
    <row r="29" spans="1:7" ht="12.75" x14ac:dyDescent="0.2">
      <c r="A29" s="84" t="s">
        <v>576</v>
      </c>
      <c r="B29" s="80">
        <v>109765.3</v>
      </c>
      <c r="C29" s="80">
        <v>75036.899999999994</v>
      </c>
      <c r="E29" s="64"/>
      <c r="F29" s="64"/>
      <c r="G29" s="61"/>
    </row>
    <row r="30" spans="1:7" ht="12.75" x14ac:dyDescent="0.2">
      <c r="A30" s="81" t="s">
        <v>577</v>
      </c>
      <c r="B30" s="80">
        <v>33981.29</v>
      </c>
      <c r="C30" s="80">
        <v>20930.400000000001</v>
      </c>
      <c r="E30" s="64"/>
      <c r="F30" s="64"/>
      <c r="G30" s="61"/>
    </row>
    <row r="31" spans="1:7" ht="12.75" x14ac:dyDescent="0.2">
      <c r="A31" s="81" t="s">
        <v>578</v>
      </c>
      <c r="B31" s="80">
        <v>50898.8</v>
      </c>
      <c r="C31" s="80">
        <v>35206.9</v>
      </c>
      <c r="E31" s="64"/>
      <c r="F31" s="64"/>
      <c r="G31" s="61"/>
    </row>
    <row r="32" spans="1:7" ht="25.5" x14ac:dyDescent="0.2">
      <c r="A32" s="85" t="s">
        <v>579</v>
      </c>
      <c r="B32" s="86">
        <f>B10-B21</f>
        <v>-117228.15325000009</v>
      </c>
      <c r="C32" s="86">
        <f>C10-C21</f>
        <v>3943.525229999912</v>
      </c>
      <c r="E32" s="64"/>
      <c r="F32" s="64"/>
      <c r="G32" s="61"/>
    </row>
    <row r="33" spans="1:7" ht="25.5" x14ac:dyDescent="0.2">
      <c r="A33" s="87" t="s">
        <v>580</v>
      </c>
      <c r="B33" s="88">
        <f>B32</f>
        <v>-117228.15325000009</v>
      </c>
      <c r="C33" s="88">
        <f>C32</f>
        <v>3943.525229999912</v>
      </c>
      <c r="E33" s="64"/>
      <c r="F33" s="64"/>
      <c r="G33" s="61"/>
    </row>
    <row r="34" spans="1:7" ht="25.5" x14ac:dyDescent="0.2">
      <c r="A34" s="89" t="s">
        <v>581</v>
      </c>
      <c r="B34" s="88">
        <f>B32</f>
        <v>-117228.15325000009</v>
      </c>
      <c r="C34" s="88">
        <f>C32</f>
        <v>3943.525229999912</v>
      </c>
      <c r="E34" s="64"/>
      <c r="F34" s="64"/>
      <c r="G34" s="61"/>
    </row>
    <row r="35" spans="1:7" ht="12.75" x14ac:dyDescent="0.2">
      <c r="A35" s="90"/>
      <c r="B35" s="90"/>
      <c r="C35" s="91"/>
      <c r="E35" s="64"/>
      <c r="F35" s="64"/>
      <c r="G35" s="61"/>
    </row>
    <row r="36" spans="1:7" ht="17.25" customHeight="1" x14ac:dyDescent="0.2">
      <c r="A36" s="147" t="s">
        <v>582</v>
      </c>
      <c r="B36" s="148"/>
      <c r="C36" s="91"/>
      <c r="E36" s="64"/>
      <c r="F36" s="64"/>
      <c r="G36" s="61"/>
    </row>
    <row r="37" spans="1:7" ht="12.75" x14ac:dyDescent="0.2">
      <c r="A37" s="92" t="s">
        <v>583</v>
      </c>
      <c r="B37" s="93">
        <v>56</v>
      </c>
      <c r="C37" s="94"/>
      <c r="E37" s="64"/>
      <c r="F37" s="64"/>
      <c r="G37" s="61"/>
    </row>
    <row r="38" spans="1:7" ht="12.75" x14ac:dyDescent="0.2">
      <c r="A38" s="92" t="s">
        <v>584</v>
      </c>
      <c r="B38" s="95">
        <v>35709</v>
      </c>
      <c r="C38" s="94"/>
      <c r="E38" s="64"/>
      <c r="F38" s="64"/>
      <c r="G38" s="61"/>
    </row>
    <row r="39" spans="1:7" ht="13.5" customHeight="1" x14ac:dyDescent="0.2">
      <c r="A39" s="92" t="s">
        <v>585</v>
      </c>
      <c r="B39" s="93">
        <v>790</v>
      </c>
      <c r="C39" s="91"/>
      <c r="D39" s="146" t="s">
        <v>663</v>
      </c>
      <c r="E39" s="64"/>
      <c r="F39" s="64"/>
      <c r="G39" s="61"/>
    </row>
    <row r="40" spans="1:7" ht="12.75" x14ac:dyDescent="0.2">
      <c r="A40" s="92" t="s">
        <v>584</v>
      </c>
      <c r="B40" s="95">
        <v>243130</v>
      </c>
      <c r="C40" s="94"/>
      <c r="D40" s="146"/>
      <c r="E40" s="64"/>
      <c r="F40" s="64"/>
      <c r="G40" s="61"/>
    </row>
    <row r="41" spans="1:7" ht="12.75" x14ac:dyDescent="0.2">
      <c r="A41" s="90"/>
      <c r="B41" s="90"/>
      <c r="C41" s="91"/>
      <c r="E41" s="63"/>
      <c r="F41" s="63"/>
      <c r="G41" s="61"/>
    </row>
    <row r="42" spans="1:7" ht="12.75" x14ac:dyDescent="0.2">
      <c r="A42" s="90"/>
      <c r="B42" s="90"/>
      <c r="C42" s="91"/>
      <c r="E42" s="64"/>
      <c r="F42" s="64"/>
      <c r="G42" s="61"/>
    </row>
    <row r="43" spans="1:7" ht="12.75" x14ac:dyDescent="0.2">
      <c r="A43" s="90"/>
      <c r="B43" s="90"/>
      <c r="C43" s="91"/>
      <c r="E43" s="64"/>
      <c r="F43" s="64"/>
      <c r="G43" s="61"/>
    </row>
    <row r="44" spans="1:7" ht="12.75" x14ac:dyDescent="0.2">
      <c r="A44" s="90"/>
      <c r="B44" s="90"/>
      <c r="C44" s="91"/>
      <c r="E44" s="63"/>
      <c r="F44" s="63"/>
      <c r="G44" s="61"/>
    </row>
    <row r="45" spans="1:7" ht="12.75" x14ac:dyDescent="0.2">
      <c r="A45" s="90"/>
      <c r="B45" s="90"/>
      <c r="C45" s="91"/>
      <c r="E45" s="64"/>
      <c r="F45" s="64"/>
      <c r="G45" s="61"/>
    </row>
    <row r="46" spans="1:7" ht="12.75" x14ac:dyDescent="0.2">
      <c r="A46" s="90"/>
      <c r="B46" s="90"/>
      <c r="C46" s="91"/>
      <c r="E46" s="64"/>
      <c r="F46" s="64"/>
      <c r="G46" s="61"/>
    </row>
    <row r="47" spans="1:7" ht="18" x14ac:dyDescent="0.2">
      <c r="A47" s="65"/>
      <c r="B47" s="65"/>
      <c r="C47" s="66"/>
      <c r="E47" s="63"/>
      <c r="F47" s="63"/>
      <c r="G47" s="61"/>
    </row>
    <row r="48" spans="1:7" ht="18" x14ac:dyDescent="0.2">
      <c r="A48" s="65"/>
      <c r="B48" s="65"/>
      <c r="C48" s="66"/>
      <c r="E48" s="63"/>
      <c r="F48" s="63"/>
      <c r="G48" s="61"/>
    </row>
    <row r="49" spans="1:7" ht="18" x14ac:dyDescent="0.2">
      <c r="A49" s="65"/>
      <c r="B49" s="65"/>
      <c r="C49" s="66"/>
      <c r="E49" s="64"/>
      <c r="F49" s="64"/>
      <c r="G49" s="61"/>
    </row>
    <row r="50" spans="1:7" ht="18" x14ac:dyDescent="0.2">
      <c r="A50" s="65"/>
      <c r="B50" s="65"/>
      <c r="C50" s="66"/>
      <c r="E50" s="63"/>
      <c r="F50" s="63"/>
      <c r="G50" s="61"/>
    </row>
    <row r="51" spans="1:7" ht="18" x14ac:dyDescent="0.2">
      <c r="A51" s="65"/>
      <c r="B51" s="65"/>
      <c r="C51" s="66"/>
      <c r="E51" s="63"/>
      <c r="F51" s="63"/>
      <c r="G51" s="61"/>
    </row>
    <row r="52" spans="1:7" ht="18" x14ac:dyDescent="0.2">
      <c r="A52" s="65"/>
      <c r="B52" s="65"/>
      <c r="C52" s="66"/>
      <c r="E52" s="64"/>
      <c r="F52" s="64"/>
      <c r="G52" s="61"/>
    </row>
    <row r="53" spans="1:7" ht="18" x14ac:dyDescent="0.2">
      <c r="A53" s="65"/>
      <c r="B53" s="65"/>
      <c r="C53" s="66"/>
      <c r="E53" s="64"/>
      <c r="F53" s="64"/>
      <c r="G53" s="61"/>
    </row>
    <row r="54" spans="1:7" ht="18" x14ac:dyDescent="0.2">
      <c r="A54" s="65"/>
      <c r="B54" s="65"/>
      <c r="C54" s="66"/>
      <c r="E54" s="63"/>
      <c r="F54" s="63"/>
      <c r="G54" s="61"/>
    </row>
    <row r="55" spans="1:7" ht="18" x14ac:dyDescent="0.2">
      <c r="A55" s="65"/>
      <c r="B55" s="65"/>
      <c r="C55" s="66"/>
      <c r="E55" s="63"/>
      <c r="F55" s="63"/>
      <c r="G55" s="61"/>
    </row>
    <row r="56" spans="1:7" ht="18" x14ac:dyDescent="0.2">
      <c r="A56" s="65"/>
      <c r="B56" s="65"/>
      <c r="C56" s="66"/>
      <c r="E56" s="64"/>
      <c r="F56" s="64"/>
      <c r="G56" s="61"/>
    </row>
    <row r="57" spans="1:7" ht="18" x14ac:dyDescent="0.2">
      <c r="A57" s="65"/>
      <c r="B57" s="65"/>
      <c r="C57" s="66"/>
      <c r="E57" s="63"/>
      <c r="F57" s="63"/>
      <c r="G57" s="61"/>
    </row>
    <row r="58" spans="1:7" ht="18" x14ac:dyDescent="0.2">
      <c r="A58" s="65"/>
      <c r="B58" s="65"/>
      <c r="C58" s="66"/>
      <c r="E58" s="64"/>
      <c r="F58" s="64"/>
      <c r="G58" s="61"/>
    </row>
    <row r="59" spans="1:7" ht="18" x14ac:dyDescent="0.2">
      <c r="A59" s="65"/>
      <c r="B59" s="65"/>
      <c r="C59" s="66"/>
      <c r="E59" s="63"/>
      <c r="F59" s="63"/>
      <c r="G59" s="61"/>
    </row>
    <row r="60" spans="1:7" ht="18" x14ac:dyDescent="0.2">
      <c r="A60" s="65"/>
      <c r="B60" s="65"/>
      <c r="C60" s="66"/>
      <c r="E60" s="64"/>
      <c r="F60" s="64"/>
      <c r="G60" s="61"/>
    </row>
    <row r="61" spans="1:7" ht="18" x14ac:dyDescent="0.2">
      <c r="A61" s="65"/>
      <c r="B61" s="65"/>
      <c r="C61" s="66"/>
      <c r="E61" s="63"/>
      <c r="F61" s="63"/>
      <c r="G61" s="61"/>
    </row>
    <row r="62" spans="1:7" ht="18" x14ac:dyDescent="0.2">
      <c r="A62" s="65"/>
      <c r="B62" s="65"/>
      <c r="C62" s="66"/>
      <c r="E62" s="63"/>
      <c r="F62" s="63"/>
      <c r="G62" s="61"/>
    </row>
    <row r="63" spans="1:7" ht="18" x14ac:dyDescent="0.2">
      <c r="A63" s="65"/>
      <c r="B63" s="65"/>
      <c r="C63" s="66"/>
      <c r="E63" s="64"/>
      <c r="F63" s="64"/>
      <c r="G63" s="61"/>
    </row>
    <row r="64" spans="1:7" ht="18" x14ac:dyDescent="0.2">
      <c r="A64" s="65"/>
      <c r="B64" s="65"/>
      <c r="C64" s="66"/>
      <c r="E64" s="63"/>
      <c r="F64" s="63"/>
      <c r="G64" s="61"/>
    </row>
    <row r="65" spans="1:7" ht="18" x14ac:dyDescent="0.2">
      <c r="A65" s="65"/>
      <c r="B65" s="65"/>
      <c r="C65" s="66"/>
      <c r="E65" s="63"/>
      <c r="F65" s="63"/>
      <c r="G65" s="61"/>
    </row>
    <row r="66" spans="1:7" ht="18" x14ac:dyDescent="0.2">
      <c r="A66" s="65"/>
      <c r="B66" s="65"/>
      <c r="C66" s="66"/>
      <c r="E66" s="64"/>
      <c r="F66" s="64"/>
      <c r="G66" s="61"/>
    </row>
    <row r="67" spans="1:7" ht="18" x14ac:dyDescent="0.2">
      <c r="A67" s="65"/>
      <c r="B67" s="65"/>
      <c r="C67" s="66"/>
      <c r="E67" s="63"/>
      <c r="F67" s="63"/>
      <c r="G67" s="61"/>
    </row>
    <row r="68" spans="1:7" ht="18" x14ac:dyDescent="0.2">
      <c r="A68" s="65"/>
      <c r="B68" s="65"/>
      <c r="C68" s="66"/>
      <c r="E68" s="63"/>
      <c r="F68" s="63"/>
      <c r="G68" s="61"/>
    </row>
    <row r="69" spans="1:7" ht="18" x14ac:dyDescent="0.2">
      <c r="A69" s="65"/>
      <c r="B69" s="65"/>
      <c r="C69" s="66"/>
      <c r="E69" s="64"/>
      <c r="F69" s="64"/>
      <c r="G69" s="61"/>
    </row>
    <row r="70" spans="1:7" ht="18" x14ac:dyDescent="0.2">
      <c r="A70" s="65"/>
      <c r="B70" s="65"/>
      <c r="C70" s="66"/>
      <c r="E70" s="63"/>
      <c r="F70" s="63"/>
      <c r="G70" s="61"/>
    </row>
    <row r="71" spans="1:7" ht="18" x14ac:dyDescent="0.2">
      <c r="A71" s="65"/>
      <c r="B71" s="65"/>
      <c r="C71" s="66"/>
      <c r="E71" s="64"/>
      <c r="F71" s="64"/>
      <c r="G71" s="61"/>
    </row>
    <row r="72" spans="1:7" ht="18" x14ac:dyDescent="0.2">
      <c r="A72" s="65"/>
      <c r="B72" s="65"/>
      <c r="C72" s="66"/>
      <c r="E72" s="63"/>
      <c r="F72" s="63"/>
      <c r="G72" s="61"/>
    </row>
    <row r="73" spans="1:7" ht="18" x14ac:dyDescent="0.2">
      <c r="A73" s="65"/>
      <c r="B73" s="65"/>
      <c r="C73" s="66"/>
      <c r="E73" s="64"/>
      <c r="F73" s="64"/>
      <c r="G73" s="61"/>
    </row>
    <row r="74" spans="1:7" ht="18" x14ac:dyDescent="0.2">
      <c r="A74" s="65"/>
      <c r="B74" s="65"/>
      <c r="C74" s="66"/>
      <c r="E74" s="63"/>
      <c r="F74" s="63"/>
      <c r="G74" s="61"/>
    </row>
    <row r="75" spans="1:7" ht="18" x14ac:dyDescent="0.2">
      <c r="A75" s="65"/>
      <c r="B75" s="65"/>
      <c r="C75" s="66"/>
      <c r="E75" s="64"/>
      <c r="F75" s="64"/>
      <c r="G75" s="61"/>
    </row>
    <row r="76" spans="1:7" ht="18" x14ac:dyDescent="0.2">
      <c r="A76" s="65"/>
      <c r="B76" s="65"/>
      <c r="C76" s="66"/>
      <c r="E76" s="63"/>
      <c r="F76" s="63"/>
      <c r="G76" s="61"/>
    </row>
    <row r="77" spans="1:7" ht="18" x14ac:dyDescent="0.2">
      <c r="A77" s="65"/>
      <c r="B77" s="65"/>
      <c r="C77" s="66"/>
      <c r="E77" s="63"/>
      <c r="F77" s="63"/>
      <c r="G77" s="61"/>
    </row>
    <row r="78" spans="1:7" ht="18" x14ac:dyDescent="0.2">
      <c r="A78" s="65"/>
      <c r="B78" s="65"/>
      <c r="C78" s="66"/>
      <c r="E78" s="64"/>
      <c r="F78" s="64"/>
      <c r="G78" s="61"/>
    </row>
    <row r="79" spans="1:7" ht="18" x14ac:dyDescent="0.2">
      <c r="A79" s="65"/>
      <c r="B79" s="65"/>
      <c r="C79" s="66"/>
      <c r="E79" s="63"/>
      <c r="F79" s="63"/>
      <c r="G79" s="61"/>
    </row>
    <row r="80" spans="1:7" ht="18" x14ac:dyDescent="0.2">
      <c r="A80" s="65"/>
      <c r="B80" s="65"/>
      <c r="C80" s="66"/>
      <c r="E80" s="63"/>
      <c r="F80" s="63"/>
      <c r="G80" s="61"/>
    </row>
    <row r="81" spans="1:7" ht="18" x14ac:dyDescent="0.2">
      <c r="A81" s="65"/>
      <c r="B81" s="65"/>
      <c r="C81" s="66"/>
      <c r="E81" s="63"/>
      <c r="F81" s="63"/>
      <c r="G81" s="61"/>
    </row>
    <row r="82" spans="1:7" ht="18" x14ac:dyDescent="0.2">
      <c r="A82" s="65"/>
      <c r="B82" s="65"/>
      <c r="C82" s="66"/>
      <c r="E82" s="64"/>
      <c r="F82" s="64"/>
      <c r="G82" s="61"/>
    </row>
    <row r="83" spans="1:7" ht="18" x14ac:dyDescent="0.2">
      <c r="A83" s="65"/>
      <c r="B83" s="65"/>
      <c r="C83" s="66"/>
      <c r="E83" s="63"/>
      <c r="F83" s="63"/>
      <c r="G83" s="61"/>
    </row>
    <row r="84" spans="1:7" ht="18" x14ac:dyDescent="0.2">
      <c r="A84" s="65"/>
      <c r="B84" s="65"/>
      <c r="C84" s="66"/>
      <c r="E84" s="63"/>
      <c r="F84" s="63"/>
      <c r="G84" s="61"/>
    </row>
    <row r="85" spans="1:7" ht="18" x14ac:dyDescent="0.2">
      <c r="A85" s="65"/>
      <c r="B85" s="65"/>
      <c r="C85" s="66"/>
      <c r="E85" s="64"/>
      <c r="F85" s="64"/>
      <c r="G85" s="61"/>
    </row>
    <row r="86" spans="1:7" ht="18" x14ac:dyDescent="0.2">
      <c r="A86" s="65"/>
      <c r="B86" s="65"/>
      <c r="C86" s="66"/>
      <c r="E86" s="64"/>
      <c r="F86" s="64"/>
      <c r="G86" s="61"/>
    </row>
    <row r="87" spans="1:7" ht="18" x14ac:dyDescent="0.2">
      <c r="A87" s="65"/>
      <c r="B87" s="65"/>
      <c r="C87" s="66"/>
      <c r="E87" s="64"/>
      <c r="F87" s="64"/>
      <c r="G87" s="61"/>
    </row>
    <row r="88" spans="1:7" x14ac:dyDescent="0.2">
      <c r="E88" s="64"/>
      <c r="F88" s="64"/>
      <c r="G88" s="61"/>
    </row>
    <row r="89" spans="1:7" x14ac:dyDescent="0.2">
      <c r="E89" s="63"/>
      <c r="F89" s="63"/>
      <c r="G89" s="61"/>
    </row>
    <row r="90" spans="1:7" x14ac:dyDescent="0.2">
      <c r="E90" s="64"/>
      <c r="F90" s="64"/>
      <c r="G90" s="61"/>
    </row>
    <row r="91" spans="1:7" x14ac:dyDescent="0.2">
      <c r="E91" s="64"/>
      <c r="F91" s="64"/>
      <c r="G91" s="61"/>
    </row>
    <row r="92" spans="1:7" x14ac:dyDescent="0.2">
      <c r="E92" s="64"/>
      <c r="F92" s="64"/>
      <c r="G92" s="61"/>
    </row>
    <row r="93" spans="1:7" x14ac:dyDescent="0.2">
      <c r="E93" s="64"/>
      <c r="F93" s="64"/>
      <c r="G93" s="61"/>
    </row>
    <row r="94" spans="1:7" x14ac:dyDescent="0.2">
      <c r="E94" s="64"/>
      <c r="F94" s="64"/>
      <c r="G94" s="61"/>
    </row>
    <row r="95" spans="1:7" ht="12" x14ac:dyDescent="0.2">
      <c r="A95" s="57"/>
      <c r="B95" s="57"/>
      <c r="C95" s="57"/>
      <c r="D95" s="57"/>
      <c r="E95" s="64"/>
      <c r="F95" s="64"/>
      <c r="G95" s="61"/>
    </row>
    <row r="96" spans="1:7" ht="12" x14ac:dyDescent="0.2">
      <c r="A96" s="57"/>
      <c r="B96" s="57"/>
      <c r="C96" s="57"/>
      <c r="D96" s="57"/>
      <c r="E96" s="64"/>
      <c r="F96" s="64"/>
      <c r="G96" s="61"/>
    </row>
    <row r="97" spans="1:7" ht="12" x14ac:dyDescent="0.2">
      <c r="A97" s="57"/>
      <c r="B97" s="57"/>
      <c r="C97" s="57"/>
      <c r="D97" s="57"/>
      <c r="E97" s="64"/>
      <c r="F97" s="64"/>
      <c r="G97" s="61"/>
    </row>
    <row r="98" spans="1:7" ht="12" x14ac:dyDescent="0.2">
      <c r="A98" s="57"/>
      <c r="B98" s="57"/>
      <c r="C98" s="57"/>
      <c r="D98" s="57"/>
      <c r="E98" s="64"/>
      <c r="F98" s="64"/>
      <c r="G98" s="61"/>
    </row>
    <row r="99" spans="1:7" ht="12" x14ac:dyDescent="0.2">
      <c r="A99" s="57"/>
      <c r="B99" s="57"/>
      <c r="C99" s="57"/>
      <c r="D99" s="57"/>
      <c r="E99" s="63"/>
      <c r="F99" s="63"/>
      <c r="G99" s="61"/>
    </row>
    <row r="100" spans="1:7" ht="12" x14ac:dyDescent="0.2">
      <c r="A100" s="57"/>
      <c r="B100" s="57"/>
      <c r="C100" s="57"/>
      <c r="D100" s="57"/>
      <c r="E100" s="63"/>
      <c r="F100" s="63"/>
      <c r="G100" s="61"/>
    </row>
    <row r="101" spans="1:7" ht="12" x14ac:dyDescent="0.2">
      <c r="A101" s="57"/>
      <c r="B101" s="57"/>
      <c r="C101" s="57"/>
      <c r="D101" s="57"/>
      <c r="E101" s="63"/>
      <c r="F101" s="63"/>
      <c r="G101" s="61"/>
    </row>
    <row r="102" spans="1:7" ht="12" x14ac:dyDescent="0.2">
      <c r="A102" s="57"/>
      <c r="B102" s="57"/>
      <c r="C102" s="57"/>
      <c r="D102" s="57"/>
      <c r="E102" s="63"/>
      <c r="F102" s="63"/>
      <c r="G102" s="61"/>
    </row>
    <row r="103" spans="1:7" ht="12" x14ac:dyDescent="0.2">
      <c r="A103" s="57"/>
      <c r="B103" s="57"/>
      <c r="C103" s="57"/>
      <c r="D103" s="57"/>
      <c r="E103" s="64"/>
      <c r="F103" s="64"/>
      <c r="G103" s="61"/>
    </row>
    <row r="104" spans="1:7" ht="12" x14ac:dyDescent="0.2">
      <c r="A104" s="57"/>
      <c r="B104" s="57"/>
      <c r="C104" s="57"/>
      <c r="D104" s="57"/>
      <c r="E104" s="63"/>
      <c r="F104" s="63"/>
      <c r="G104" s="61"/>
    </row>
    <row r="105" spans="1:7" ht="12" x14ac:dyDescent="0.2">
      <c r="A105" s="57"/>
      <c r="B105" s="57"/>
      <c r="C105" s="57"/>
      <c r="D105" s="57"/>
      <c r="E105" s="63"/>
      <c r="F105" s="63"/>
      <c r="G105" s="61"/>
    </row>
    <row r="106" spans="1:7" ht="12" x14ac:dyDescent="0.2">
      <c r="A106" s="57"/>
      <c r="B106" s="57"/>
      <c r="C106" s="57"/>
      <c r="D106" s="57"/>
      <c r="E106" s="63"/>
      <c r="F106" s="63"/>
      <c r="G106" s="61"/>
    </row>
    <row r="107" spans="1:7" ht="12" x14ac:dyDescent="0.2">
      <c r="A107" s="57"/>
      <c r="B107" s="57"/>
      <c r="C107" s="57"/>
      <c r="D107" s="57"/>
      <c r="E107" s="63"/>
      <c r="F107" s="63"/>
      <c r="G107" s="61"/>
    </row>
    <row r="108" spans="1:7" ht="12" x14ac:dyDescent="0.2">
      <c r="A108" s="57"/>
      <c r="B108" s="57"/>
      <c r="C108" s="57"/>
      <c r="D108" s="57"/>
      <c r="E108" s="64"/>
      <c r="F108" s="64"/>
      <c r="G108" s="61"/>
    </row>
    <row r="109" spans="1:7" ht="12" x14ac:dyDescent="0.2">
      <c r="A109" s="57"/>
      <c r="B109" s="57"/>
      <c r="C109" s="57"/>
      <c r="D109" s="57"/>
      <c r="E109" s="64"/>
      <c r="F109" s="64"/>
      <c r="G109" s="61"/>
    </row>
    <row r="110" spans="1:7" ht="12" x14ac:dyDescent="0.2">
      <c r="A110" s="57"/>
      <c r="B110" s="57"/>
      <c r="C110" s="57"/>
      <c r="D110" s="57"/>
      <c r="E110" s="64"/>
      <c r="F110" s="64"/>
      <c r="G110" s="61"/>
    </row>
    <row r="111" spans="1:7" ht="12" x14ac:dyDescent="0.2">
      <c r="A111" s="57"/>
      <c r="B111" s="57"/>
      <c r="C111" s="57"/>
      <c r="D111" s="57"/>
      <c r="E111" s="64"/>
      <c r="F111" s="64"/>
      <c r="G111" s="61"/>
    </row>
    <row r="112" spans="1:7" ht="12" x14ac:dyDescent="0.2">
      <c r="A112" s="57"/>
      <c r="B112" s="57"/>
      <c r="C112" s="57"/>
      <c r="D112" s="57"/>
      <c r="E112" s="63"/>
      <c r="F112" s="63"/>
      <c r="G112" s="61"/>
    </row>
    <row r="113" spans="1:7" ht="12" x14ac:dyDescent="0.2">
      <c r="A113" s="57"/>
      <c r="B113" s="57"/>
      <c r="C113" s="57"/>
      <c r="D113" s="57"/>
      <c r="E113" s="63"/>
      <c r="F113" s="63"/>
      <c r="G113" s="61"/>
    </row>
    <row r="114" spans="1:7" ht="12" x14ac:dyDescent="0.2">
      <c r="A114" s="57"/>
      <c r="B114" s="57"/>
      <c r="C114" s="57"/>
      <c r="D114" s="57"/>
      <c r="E114" s="64"/>
      <c r="F114" s="64"/>
      <c r="G114" s="61"/>
    </row>
    <row r="115" spans="1:7" ht="12" x14ac:dyDescent="0.2">
      <c r="A115" s="57"/>
      <c r="B115" s="57"/>
      <c r="C115" s="57"/>
      <c r="D115" s="57"/>
      <c r="E115" s="63"/>
      <c r="F115" s="63"/>
      <c r="G115" s="61"/>
    </row>
    <row r="116" spans="1:7" ht="12" x14ac:dyDescent="0.2">
      <c r="A116" s="57"/>
      <c r="B116" s="57"/>
      <c r="C116" s="57"/>
      <c r="D116" s="57"/>
      <c r="E116" s="63"/>
      <c r="F116" s="63"/>
      <c r="G116" s="61"/>
    </row>
    <row r="117" spans="1:7" ht="12" x14ac:dyDescent="0.2">
      <c r="A117" s="57"/>
      <c r="B117" s="57"/>
      <c r="C117" s="57"/>
      <c r="D117" s="57"/>
      <c r="E117" s="63"/>
      <c r="F117" s="63"/>
      <c r="G117" s="61"/>
    </row>
    <row r="118" spans="1:7" ht="12" x14ac:dyDescent="0.2">
      <c r="A118" s="57"/>
      <c r="B118" s="57"/>
      <c r="C118" s="57"/>
      <c r="D118" s="57"/>
      <c r="E118" s="63"/>
      <c r="F118" s="63"/>
      <c r="G118" s="61"/>
    </row>
    <row r="119" spans="1:7" ht="12" x14ac:dyDescent="0.2">
      <c r="A119" s="57"/>
      <c r="B119" s="57"/>
      <c r="C119" s="57"/>
      <c r="D119" s="57"/>
      <c r="E119" s="69"/>
      <c r="F119" s="69"/>
      <c r="G119" s="61"/>
    </row>
    <row r="120" spans="1:7" ht="12" x14ac:dyDescent="0.2">
      <c r="A120" s="57"/>
      <c r="B120" s="57"/>
      <c r="C120" s="57"/>
      <c r="D120" s="57"/>
      <c r="E120" s="60"/>
      <c r="F120" s="61"/>
      <c r="G120" s="61"/>
    </row>
  </sheetData>
  <mergeCells count="8">
    <mergeCell ref="D39:D40"/>
    <mergeCell ref="A36:B36"/>
    <mergeCell ref="B1:C1"/>
    <mergeCell ref="A2:C2"/>
    <mergeCell ref="A3:C3"/>
    <mergeCell ref="A4:C4"/>
    <mergeCell ref="A6:C6"/>
    <mergeCell ref="A7:C7"/>
  </mergeCells>
  <pageMargins left="0.7" right="0.7" top="0.75" bottom="0.75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Сазоненко</cp:lastModifiedBy>
  <cp:lastPrinted>2020-10-20T07:57:47Z</cp:lastPrinted>
  <dcterms:created xsi:type="dcterms:W3CDTF">2020-07-07T14:30:10Z</dcterms:created>
  <dcterms:modified xsi:type="dcterms:W3CDTF">2020-10-20T07:58:16Z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