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" yWindow="375" windowWidth="14805" windowHeight="7770"/>
  </bookViews>
  <sheets>
    <sheet name="Доходы1" sheetId="22" r:id="rId1"/>
    <sheet name="Расходы2" sheetId="21" r:id="rId2"/>
    <sheet name="Программные3" sheetId="20" r:id="rId3"/>
    <sheet name="источники 4" sheetId="5" r:id="rId4"/>
    <sheet name="т.6 пр14" sheetId="15" r:id="rId5"/>
    <sheet name="т 7 прил 15" sheetId="14" r:id="rId6"/>
    <sheet name="Прил 20 т12" sheetId="9" r:id="rId7"/>
    <sheet name="т.15 пр23" sheetId="16" r:id="rId8"/>
    <sheet name="прил 24 т.16" sheetId="13" r:id="rId9"/>
    <sheet name="прил 25 т.17" sheetId="11" r:id="rId10"/>
    <sheet name="т.18 пр26" sheetId="17" r:id="rId11"/>
    <sheet name="Прил 29 т.21" sheetId="6" r:id="rId12"/>
    <sheet name="т.27 пр35" sheetId="18" r:id="rId13"/>
    <sheet name="прил 36 т.28" sheetId="12" r:id="rId14"/>
    <sheet name="Прил 39 т.31" sheetId="8" r:id="rId15"/>
    <sheet name="т.32 пр40" sheetId="19" r:id="rId16"/>
  </sheets>
  <definedNames>
    <definedName name="_xlnm._FilterDatabase" localSheetId="1" hidden="1">Расходы2!$A$10:$G$484</definedName>
    <definedName name="_xlnm.Print_Area" localSheetId="3">'источники 4'!$A$1:$K$28</definedName>
  </definedNames>
  <calcPr calcId="145621"/>
</workbook>
</file>

<file path=xl/calcChain.xml><?xml version="1.0" encoding="utf-8"?>
<calcChain xmlns="http://schemas.openxmlformats.org/spreadsheetml/2006/main">
  <c r="B18" i="11" l="1"/>
  <c r="J28" i="5" l="1"/>
  <c r="K28" i="5"/>
  <c r="J24" i="5"/>
  <c r="K24" i="5"/>
  <c r="I24" i="5"/>
  <c r="B2" i="19"/>
  <c r="B2" i="8"/>
  <c r="B2" i="12"/>
  <c r="B2" i="18"/>
  <c r="B2" i="6"/>
  <c r="B2" i="17"/>
  <c r="B2" i="11"/>
  <c r="B2" i="13"/>
  <c r="B2" i="16"/>
  <c r="B2" i="9"/>
  <c r="B2" i="14"/>
  <c r="D2" i="20"/>
  <c r="I28" i="5" l="1"/>
  <c r="B26" i="18" l="1"/>
  <c r="B24" i="18" l="1"/>
  <c r="B19" i="19" l="1"/>
  <c r="B18" i="19" s="1"/>
  <c r="D18" i="19"/>
  <c r="C18" i="19"/>
  <c r="B25" i="18"/>
  <c r="B23" i="18" s="1"/>
  <c r="A23" i="18"/>
  <c r="D17" i="18"/>
  <c r="C17" i="18"/>
  <c r="B17" i="18"/>
  <c r="E19" i="17"/>
  <c r="D19" i="17"/>
  <c r="C19" i="17"/>
  <c r="B19" i="17"/>
  <c r="B21" i="16"/>
  <c r="B20" i="16"/>
  <c r="B22" i="16"/>
  <c r="B19" i="16"/>
  <c r="D17" i="16"/>
  <c r="C17" i="16"/>
  <c r="C17" i="15"/>
  <c r="D18" i="15"/>
  <c r="D17" i="15" s="1"/>
  <c r="D18" i="14"/>
  <c r="B19" i="14"/>
  <c r="B18" i="14"/>
  <c r="B17" i="14" s="1"/>
  <c r="D17" i="14"/>
  <c r="C17" i="14"/>
  <c r="B17" i="16" l="1"/>
  <c r="B18" i="15"/>
  <c r="B17" i="15" s="1"/>
  <c r="D20" i="13"/>
  <c r="D19" i="13" s="1"/>
  <c r="B20" i="13"/>
  <c r="B19" i="13" s="1"/>
  <c r="C19" i="13"/>
  <c r="D22" i="12"/>
  <c r="D25" i="12"/>
  <c r="B25" i="12" s="1"/>
  <c r="D24" i="12"/>
  <c r="B24" i="12" s="1"/>
  <c r="D23" i="12"/>
  <c r="B23" i="12" s="1"/>
  <c r="B22" i="12"/>
  <c r="B21" i="12"/>
  <c r="B20" i="12"/>
  <c r="C19" i="12"/>
  <c r="B17" i="11"/>
  <c r="D17" i="11"/>
  <c r="C17" i="11"/>
  <c r="D19" i="12" l="1"/>
  <c r="B19" i="12" s="1"/>
  <c r="B19" i="9"/>
  <c r="B19" i="8"/>
  <c r="B19" i="6"/>
  <c r="B21" i="6"/>
  <c r="B20" i="9" l="1"/>
  <c r="D18" i="9"/>
  <c r="C18" i="9"/>
  <c r="B18" i="9"/>
  <c r="D18" i="8"/>
  <c r="C18" i="8"/>
  <c r="B18" i="8"/>
  <c r="B18" i="6" l="1"/>
  <c r="C18" i="6"/>
  <c r="D18" i="6"/>
  <c r="I27" i="5" l="1"/>
  <c r="I26" i="5" s="1"/>
  <c r="I25" i="5" s="1"/>
  <c r="K27" i="5"/>
  <c r="K26" i="5" s="1"/>
  <c r="K25" i="5" s="1"/>
  <c r="J27" i="5"/>
  <c r="J26" i="5" s="1"/>
  <c r="J25" i="5" s="1"/>
  <c r="I23" i="5"/>
  <c r="I22" i="5" s="1"/>
  <c r="I21" i="5" s="1"/>
  <c r="K23" i="5"/>
  <c r="K22" i="5" s="1"/>
  <c r="K21" i="5" s="1"/>
  <c r="J23" i="5"/>
  <c r="J22" i="5" s="1"/>
  <c r="J21" i="5" s="1"/>
  <c r="I20" i="5" l="1"/>
  <c r="I19" i="5" s="1"/>
  <c r="K20" i="5"/>
  <c r="K19" i="5" s="1"/>
  <c r="J20" i="5"/>
  <c r="J19" i="5" s="1"/>
</calcChain>
</file>

<file path=xl/sharedStrings.xml><?xml version="1.0" encoding="utf-8"?>
<sst xmlns="http://schemas.openxmlformats.org/spreadsheetml/2006/main" count="4794" uniqueCount="917">
  <si>
    <t>2020 год</t>
  </si>
  <si>
    <t>2021 год</t>
  </si>
  <si>
    <t>2022 год</t>
  </si>
  <si>
    <t>800</t>
  </si>
  <si>
    <t>500</t>
  </si>
  <si>
    <t>600</t>
  </si>
  <si>
    <t>000</t>
  </si>
  <si>
    <t>Приложение 4</t>
  </si>
  <si>
    <t xml:space="preserve">к проекту решения Совета </t>
  </si>
  <si>
    <t xml:space="preserve">Источники  финансирования дефицита 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</si>
  <si>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</si>
  <si>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</si>
  <si>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</si>
  <si>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</si>
  <si>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</si>
  <si>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</si>
  <si>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</si>
  <si>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</si>
  <si>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</si>
  <si>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</si>
  <si>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</si>
  <si>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</si>
  <si>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</si>
  <si>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</si>
  <si>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</si>
  <si>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</si>
  <si>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</si>
  <si>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</si>
  <si>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</si>
  <si>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</si>
  <si>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Приложение 29</t>
  </si>
  <si>
    <t>Таблица 21</t>
  </si>
  <si>
    <t>Распределение межбюджетных трансфертов</t>
  </si>
  <si>
    <t>Наименование поселений</t>
  </si>
  <si>
    <t>МБ</t>
  </si>
  <si>
    <t>ВСЕГО:</t>
  </si>
  <si>
    <t>Городское поселение "Емва"</t>
  </si>
  <si>
    <t>Сельское поселение "Мещура"</t>
  </si>
  <si>
    <t>Сельское поселение "Иоссер"</t>
  </si>
  <si>
    <t>Сельское поселение "Тракт"</t>
  </si>
  <si>
    <t>Приложение 39</t>
  </si>
  <si>
    <t>Таблица 31</t>
  </si>
  <si>
    <t xml:space="preserve"> на выполнение мероприятий по проведению ремонтных работ источников холодного водоснабжения</t>
  </si>
  <si>
    <t>Приложение 20</t>
  </si>
  <si>
    <t>Таблица 12</t>
  </si>
  <si>
    <t xml:space="preserve"> на содержание объектов муниципальной собственности</t>
  </si>
  <si>
    <t>Приложение №5</t>
  </si>
  <si>
    <t>Приложение 7</t>
  </si>
  <si>
    <t>Приложение 8</t>
  </si>
  <si>
    <t>Приложение 9</t>
  </si>
  <si>
    <t>бюджета муниципального района "Княжпогостский" на 2020 год и плановый период 2021 и 2022 годов</t>
  </si>
  <si>
    <t>Приложение 25</t>
  </si>
  <si>
    <t>Таблица 17</t>
  </si>
  <si>
    <t>Сумма, тысяч рублей</t>
  </si>
  <si>
    <t>Сельское поселение "Серёгово"</t>
  </si>
  <si>
    <t>Приложение 36</t>
  </si>
  <si>
    <t>Таблица 28</t>
  </si>
  <si>
    <t xml:space="preserve"> Распределение межбюджетных трансфертов</t>
  </si>
  <si>
    <t>бюджетам поселений на реализацию  обеспечение мероприятий по постановке на учет бесхозяйных объектов на 2020 год</t>
  </si>
  <si>
    <t>Всего сумма, тыс.рублей</t>
  </si>
  <si>
    <t>за счет средств республиканского бюджета РК</t>
  </si>
  <si>
    <t>за счет средств бюджета МР "Княжпогостский"</t>
  </si>
  <si>
    <t>Сельское поселение "Чиньяворык"</t>
  </si>
  <si>
    <t>Сельское поселение "Туръя"</t>
  </si>
  <si>
    <t>Приложение 24</t>
  </si>
  <si>
    <t>Таблица 16</t>
  </si>
  <si>
    <t>бюджетам поселений на осуществление мероприятий по сносу аварийного муниципального имущества на 2020 год</t>
  </si>
  <si>
    <t>Приложение 15</t>
  </si>
  <si>
    <t>от 18 декабря 2019г. № 52</t>
  </si>
  <si>
    <t>Таблица 7</t>
  </si>
  <si>
    <t>по МП "Безопасность жизнедеятельности и социальная защита населения в Княжпогостском районе" на 2020 год</t>
  </si>
  <si>
    <t>Проведение профилактических мероприятий правоохранительной направленности</t>
  </si>
  <si>
    <t>Организация охраны общественного порядка добровольными народными дружинами</t>
  </si>
  <si>
    <t>Городское  поселение "Синдор"</t>
  </si>
  <si>
    <t>бюджетам поселений на снос аварийных домов МП "Развитие жилищного строительства и жилищно-коммунального хозяйства в Княжпогостском районе"  на 2020год</t>
  </si>
  <si>
    <t>Таблица 6</t>
  </si>
  <si>
    <t>Приложение 14</t>
  </si>
  <si>
    <t xml:space="preserve">к решению Совета муниципального </t>
  </si>
  <si>
    <t>района "Княжпогостский"</t>
  </si>
  <si>
    <t>Приложение 23</t>
  </si>
  <si>
    <t>Таблица 15</t>
  </si>
  <si>
    <t>Обеспечение проведения выборов и референдумов на территории МО</t>
  </si>
  <si>
    <t>2020год</t>
  </si>
  <si>
    <t>Приложение 26</t>
  </si>
  <si>
    <t>к решению Совета муниципального</t>
  </si>
  <si>
    <t xml:space="preserve"> района "Княжпогостский"</t>
  </si>
  <si>
    <t>Таблица 18</t>
  </si>
  <si>
    <t xml:space="preserve"> на софинансирование расходных обязательств, связанных с повышением оплаты труда работникам муниципальных учреждений культуры</t>
  </si>
  <si>
    <t>РБ</t>
  </si>
  <si>
    <t>Приложение 35</t>
  </si>
  <si>
    <t>Таблица 27</t>
  </si>
  <si>
    <t>на выполнение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</si>
  <si>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За достижение показателей деятельности органов местного самоуправления за 2018 год</t>
  </si>
  <si>
    <t>За достижение показателей деятельности органов местного самоуправления за 2019 год</t>
  </si>
  <si>
    <t>Городское поселение "Синдор"</t>
  </si>
  <si>
    <t>Приложение 40</t>
  </si>
  <si>
    <t>Таблица 32</t>
  </si>
  <si>
    <t>на содержание автомобильных дорог общего пользования местного значения</t>
  </si>
  <si>
    <t>Приложение 10</t>
  </si>
  <si>
    <t>Приложение 11</t>
  </si>
  <si>
    <t>Приложение №12</t>
  </si>
  <si>
    <t>Приложение 13</t>
  </si>
  <si>
    <t>Приложение 16</t>
  </si>
  <si>
    <t>Приложение 1</t>
  </si>
  <si>
    <t/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</si>
  <si>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</si>
  <si>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</si>
  <si>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(тыс. рублей)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</si>
  <si>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</si>
  <si>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</si>
  <si>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</si>
  <si>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</si>
  <si>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</si>
  <si>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</si>
  <si>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</si>
  <si>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</si>
  <si>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</si>
  <si>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</si>
  <si>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</si>
  <si>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</si>
  <si>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</si>
  <si>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</si>
  <si>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</si>
  <si>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</si>
  <si>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</si>
  <si>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</si>
  <si>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</si>
  <si>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</si>
  <si>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</si>
  <si>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</si>
  <si>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</si>
  <si>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</si>
  <si>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</si>
  <si>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</si>
  <si>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</si>
  <si>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</si>
  <si>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</si>
  <si>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</si>
  <si>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</si>
  <si>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</si>
  <si>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</si>
  <si>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</si>
  <si>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</si>
  <si>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</si>
  <si>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</si>
  <si>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</si>
  <si>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</si>
  <si>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1 05 02000 02 0000 110</t>
  </si>
  <si>
    <t>Единый налог на вмененный доход для отдельных видов деятельности</t>
  </si>
  <si>
    <t>1 05 02010 02 0000 110</t>
  </si>
  <si>
    <t>1 05 02020 02 0000 110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</si>
  <si>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</si>
  <si>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</si>
  <si>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</si>
  <si>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</si>
  <si>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</si>
  <si>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</si>
  <si>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</si>
  <si>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</si>
  <si>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1 06 00000 00 0000 000</t>
  </si>
  <si>
    <t>НАЛОГИ НА ИМУЩЕСТВО</t>
  </si>
  <si>
    <t>1 06 06000 00 0000 110</t>
  </si>
  <si>
    <t>Земельный налог</t>
  </si>
  <si>
    <t>1 06 06030 00 0000 110</t>
  </si>
  <si>
    <t>Земельный налог с организаций</t>
  </si>
  <si>
    <t>1 06 06033 05 0000 110</t>
  </si>
  <si>
    <t>Земельный налог с организаций, обладающих земельным участком, расположенным в границах межселенных территорий</t>
  </si>
  <si>
    <t>1 06 06040 00 0000 110</t>
  </si>
  <si>
    <t>Земельный налог с физических лиц</t>
  </si>
  <si>
    <t>1 06 06043 05 0000 110</t>
  </si>
  <si>
    <t>Земельный налог с физических лиц, обладающих земельным участком, расположенным в границах межселенных территорий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</si>
  <si>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</si>
  <si>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</si>
  <si>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</si>
  <si>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</si>
  <si>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</si>
  <si>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</si>
  <si>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</si>
  <si>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</si>
  <si>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</si>
  <si>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</si>
  <si>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</si>
  <si>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</si>
  <si>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</si>
  <si>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</si>
  <si>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</si>
  <si>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</si>
  <si>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</si>
  <si>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</si>
  <si>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</si>
  <si>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</si>
  <si>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</si>
  <si>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</si>
  <si>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</si>
  <si>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</si>
  <si>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</si>
  <si>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</si>
  <si>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</si>
  <si>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</si>
  <si>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</si>
  <si>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</si>
  <si>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</si>
  <si>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</si>
  <si>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</si>
  <si>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</si>
  <si>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</si>
  <si>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</si>
  <si>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</si>
  <si>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</si>
  <si>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</si>
  <si>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</si>
  <si>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1 12 01041 01 0000 120</t>
  </si>
  <si>
    <t>Плата за размещение отходов производства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</si>
  <si>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</si>
  <si>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</si>
  <si>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</si>
  <si>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</si>
  <si>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1 13 02990 00 0000 130</t>
  </si>
  <si>
    <t>Прочие доходы от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</si>
  <si>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</si>
  <si>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</si>
  <si>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</si>
  <si>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</si>
  <si>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</si>
  <si>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</si>
  <si>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</si>
  <si>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</si>
  <si>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</si>
  <si>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</si>
  <si>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</si>
  <si>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</si>
  <si>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</si>
  <si>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</si>
  <si>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</si>
  <si>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</si>
  <si>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</si>
  <si>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</si>
  <si>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</si>
  <si>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</si>
  <si>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</si>
  <si>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</si>
  <si>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</si>
  <si>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</si>
  <si>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</si>
  <si>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</si>
  <si>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</si>
  <si>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</si>
  <si>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</si>
  <si>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</si>
  <si>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</si>
  <si>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</si>
  <si>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</si>
  <si>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</si>
  <si>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</si>
  <si>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</si>
  <si>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</si>
  <si>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</si>
  <si>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</si>
  <si>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</si>
  <si>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</si>
  <si>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</si>
  <si>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</si>
  <si>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</si>
  <si>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</si>
  <si>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</si>
  <si>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</si>
  <si>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</si>
  <si>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1 16 01082 01 0000 140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</si>
  <si>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</si>
  <si>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</si>
  <si>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</si>
  <si>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</si>
  <si>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</si>
  <si>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</si>
  <si>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</si>
  <si>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</si>
  <si>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</si>
  <si>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</si>
  <si>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</si>
  <si>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</si>
  <si>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</si>
  <si>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</si>
  <si>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</si>
  <si>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</si>
  <si>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</si>
  <si>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</si>
  <si>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</si>
  <si>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</si>
  <si>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</si>
  <si>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</si>
  <si>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</si>
  <si>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1 16 10000 00 0000 140</t>
  </si>
  <si>
    <t>Платежи в целях возмещения причиненного ущерба (убытков)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</si>
  <si>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</si>
  <si>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</si>
  <si>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</si>
  <si>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</si>
  <si>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</si>
  <si>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</si>
  <si>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1 16 11000 01 0000 140</t>
  </si>
  <si>
    <t>Платежи, уплачиваемые в целях возмещения вреда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</si>
  <si>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</si>
  <si>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</si>
  <si>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</si>
  <si>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</si>
  <si>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</si>
  <si>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</si>
  <si>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</si>
  <si>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</si>
  <si>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</si>
  <si>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</si>
  <si>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</si>
  <si>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</si>
  <si>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</si>
  <si>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</si>
  <si>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</si>
  <si>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</si>
  <si>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2 02 16549 00 0000 150</t>
  </si>
  <si>
    <t>Дотации (гранты) бюджетам за достижение показателей деятельности органов местного самоуправления</t>
  </si>
  <si>
    <t>2 02 16549 05 0000 150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</si>
  <si>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</si>
  <si>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</si>
  <si>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</si>
  <si>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</si>
  <si>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</si>
  <si>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</si>
  <si>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</si>
  <si>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</si>
  <si>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</si>
  <si>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</si>
  <si>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</si>
  <si>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</si>
  <si>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</si>
  <si>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2 02 25497 00 0000 150</t>
  </si>
  <si>
    <t>Субсидии бюджетам на реализацию мероприятий по обеспечению жильем молодых семей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</si>
  <si>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</si>
  <si>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</si>
  <si>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2 02 25519 00 0000 150</t>
  </si>
  <si>
    <t>Субсидии бюджетам на поддержку отрасли культуры</t>
  </si>
  <si>
    <t>2 02 25519 05 0000 150</t>
  </si>
  <si>
    <t>Субсидии бюджетам муниципальных районов на поддержку отрасли культуры</t>
  </si>
  <si>
    <t>2 02 29999 00 0000 150</t>
  </si>
  <si>
    <t>Прочие субсидии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</si>
  <si>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</si>
  <si>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</si>
  <si>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</si>
  <si>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</si>
  <si>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</si>
  <si>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</si>
  <si>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</si>
  <si>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</si>
  <si>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</si>
  <si>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</si>
  <si>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</si>
  <si>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</si>
  <si>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</si>
  <si>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</si>
  <si>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</si>
  <si>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</si>
  <si>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</si>
  <si>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</si>
  <si>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</si>
  <si>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</si>
  <si>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2 02 35176 00 0000 150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</si>
  <si>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</si>
  <si>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2 02 35176 05 0000 150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</si>
  <si>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</si>
  <si>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2 02 35469 00 0000 150</t>
  </si>
  <si>
    <t>Субвенции бюджетам на проведение Всероссийской переписи населения 2020 года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</si>
  <si>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</si>
  <si>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</si>
  <si>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t>2 02 39999 00 0000 150</t>
  </si>
  <si>
    <t>Прочие субвенции</t>
  </si>
  <si>
    <t>2 02 39999 05 0000 150</t>
  </si>
  <si>
    <t>Прочие субвенции бюджетам муниципальных районов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</si>
  <si>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</si>
  <si>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</si>
  <si>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</si>
  <si>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</si>
  <si>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</si>
  <si>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</si>
  <si>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2 02 45303 00 0000 150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</si>
  <si>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</si>
  <si>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2 02 45303 05 0000 150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</si>
  <si>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</si>
  <si>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2 02 45453 00 0000 150</t>
  </si>
  <si>
    <t>Межбюджетные трансферты, передаваемые бюджетам на создание виртуальных концертных залов</t>
  </si>
  <si>
    <t>2 02 45453 05 0000 150</t>
  </si>
  <si>
    <t>Межбюджетные трансферты, передаваемые бюджетам муниципальных районов на создание виртуальных концертных залов</t>
  </si>
  <si>
    <t>ВСЕГО ДОХОДОВ</t>
  </si>
  <si>
    <t>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</si>
  <si>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</si>
  <si>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</si>
  <si>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</si>
  <si>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Приложение 2</t>
  </si>
  <si>
    <t>к решению Совета муниципального района "Княжпогостский"                                  от 18 декабря 2019г. №52</t>
  </si>
  <si>
    <t>ВЕДОМСТВЕННАЯ СТРУКТУРА РАСХОДОВ
БЮДЖЕТА МУНИЦИПАЛЬНОГО РАЙОНА "КНЯЖПОГОСТСКИЙ"
НА 2020 ГОД И ПЛАНОВЫЙ ПЕРИОД 2021 И 2022 ГОДОВ</t>
  </si>
  <si>
    <t>Наименование</t>
  </si>
  <si>
    <t>Мин</t>
  </si>
  <si>
    <t>ЦСР</t>
  </si>
  <si>
    <t>ВР</t>
  </si>
  <si>
    <t>1</t>
  </si>
  <si>
    <t>2</t>
  </si>
  <si>
    <t>3</t>
  </si>
  <si>
    <t>4</t>
  </si>
  <si>
    <t>5</t>
  </si>
  <si>
    <t>6</t>
  </si>
  <si>
    <t>7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</si>
  <si>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</si>
  <si>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</si>
  <si>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</si>
  <si>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</si>
  <si>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99 0 00 00000</t>
  </si>
  <si>
    <t>Непрограммные расходы</t>
  </si>
  <si>
    <t>99 9 00 00000</t>
  </si>
  <si>
    <t>Руководитель контрольно-счетной палаты</t>
  </si>
  <si>
    <t>99 9 00 00300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</si>
  <si>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</si>
  <si>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</si>
  <si>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формированию, исполнению и контролю за исполнением бюджета поселений</t>
  </si>
  <si>
    <t>99 9 00 64502</t>
  </si>
  <si>
    <t>Закупка товаров, работ и услуг для обеспечения государственных (муниципальных) нужд</t>
  </si>
  <si>
    <t>200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</si>
  <si>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</si>
  <si>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</si>
  <si>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СОВЕТ МУНИЦИПАЛЬНОГО РАЙОНА "КНЯЖПОГОСТСКИЙ"</t>
  </si>
  <si>
    <t>921</t>
  </si>
  <si>
    <t>Выполнение других обязательств государства</t>
  </si>
  <si>
    <t>99 9 00 92920</t>
  </si>
  <si>
    <t>АДМИНИСТРАЦИЯ МУНИЦИПАЛЬНОГО РАЙОНА "КНЯЖПОГОСТСКИЙ"</t>
  </si>
  <si>
    <t>923</t>
  </si>
  <si>
    <t>Муниципальная программа "Развитие экономики в Княжпогостском районе"</t>
  </si>
  <si>
    <t>01 0 00 00000</t>
  </si>
  <si>
    <t>Подпрограмма "Развитие малого и среднего предпринимательства в Княжпогостском районе"</t>
  </si>
  <si>
    <t>01 1 00 00000</t>
  </si>
  <si>
    <t>Иные бюджетные ассигнования</t>
  </si>
  <si>
    <t>Субсидии на возмещение субъектам предпринимательской деятельности, осуществляющим регулярные перевозки пассажиров и багажа автомобильным транспортом по муниципальным маршрутам регулярных перевозок</t>
  </si>
  <si>
    <t>01 1 2К S2790</t>
  </si>
  <si>
    <t>Реализация народных проектов в сфере ПРЕДПРИНИМАТЕЛЬСТВА, прошедших отбор в рамках проекта "Народный бюджет"</t>
  </si>
  <si>
    <t>01 1 I4 S2560</t>
  </si>
  <si>
    <t>Подпрограмма "Развитие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</si>
  <si>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</si>
  <si>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Реализация народных проектов в сфере агропромышленного комплекса</t>
  </si>
  <si>
    <t>01 3 1И 00000</t>
  </si>
  <si>
    <t>Реализация народных проектов в сфере АГРОПРОМЫШЛЕННОГО комплекса, прошедших отбор в рамках проекта "Народный бюджет"</t>
  </si>
  <si>
    <t>01 3 1И S2550</t>
  </si>
  <si>
    <t>Подпрограмма «Развитие лесного хозяйства на территории муниципального района «Княжпогостский»</t>
  </si>
  <si>
    <t>01 5 00 00000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</si>
  <si>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</si>
  <si>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</si>
  <si>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Подпрограмма "Содействие занятости населения муниципального района "Княжпогостский""</t>
  </si>
  <si>
    <t>01 6 00 00000</t>
  </si>
  <si>
    <t>Реализация народных проектов в сфере занятости населения</t>
  </si>
  <si>
    <t>01 6 1В 00000</t>
  </si>
  <si>
    <t>Реализация народных проектов в сфере ЗАНЯТОСТИ НАСЕЛЕНИЯ, прошедших отбор в рамках проекта "Народный бюджет"</t>
  </si>
  <si>
    <t>01 6 1В S2540</t>
  </si>
  <si>
    <t>Межбюджетные трансферты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</si>
  <si>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</si>
  <si>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</si>
  <si>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</si>
  <si>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</si>
  <si>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Содержание автомобильных дорог общего пользования местного значения</t>
  </si>
  <si>
    <t>02 1 1A 00000</t>
  </si>
  <si>
    <t>Содержание автомобильных дорог общего пользования местного значения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</si>
  <si>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02 1 1A 74090</t>
  </si>
  <si>
    <t>02 1 1А 64503</t>
  </si>
  <si>
    <t>02 1 1А S2220</t>
  </si>
  <si>
    <t>На выполнение мероприятий по содержанию улично-дорожной сети поселений</t>
  </si>
  <si>
    <t>02 1 1У 64599</t>
  </si>
  <si>
    <t>Капитальный ремонт и ремонт автомобильных дорого общего пользования местного значения</t>
  </si>
  <si>
    <t>02 1 1Б 00000</t>
  </si>
  <si>
    <t>Капитальный ремонт и ремонт автомобильных дорого общего пользования местного значения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</si>
  <si>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02 1 1Б 74090</t>
  </si>
  <si>
    <t>Оборудование и содержание ледовых переправ</t>
  </si>
  <si>
    <t>02 1 1В 00000</t>
  </si>
  <si>
    <t>02 1 1В S2210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</si>
  <si>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</si>
  <si>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</si>
  <si>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</si>
  <si>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</si>
  <si>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03 1 00 00000</t>
  </si>
  <si>
    <t>Обеспечение мероприятий по переселению граждан из аварийного жилищного фонда</t>
  </si>
  <si>
    <t>03 1 1А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</si>
  <si>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</si>
  <si>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 1 1А S9602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</si>
  <si>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</si>
  <si>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1Д 51760</t>
  </si>
  <si>
    <t>Социальное обеспечение и иные выплаты населению</t>
  </si>
  <si>
    <t>300</t>
  </si>
  <si>
    <t>Исполнение судебных решений в сфере жилищного законодательства</t>
  </si>
  <si>
    <t>03 1 1П 64593</t>
  </si>
  <si>
    <t>Подпрограмма "Обеспечение населения качественными жилищно-коммунальными услугами"</t>
  </si>
  <si>
    <t>03 2 00 00000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</si>
  <si>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</si>
  <si>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2Б 74090</t>
  </si>
  <si>
    <t>Выполнение мероприятий по обустройству мест захоронения, транспортировки и вывоз в морг тел умерших</t>
  </si>
  <si>
    <t>03 2 2Л 64591</t>
  </si>
  <si>
    <t>Мероприятия по обустройству мест захоронения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</si>
  <si>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2Л 74090</t>
  </si>
  <si>
    <t>Создание условий для обеспечения жителей поселения услугами бытового обслуживания</t>
  </si>
  <si>
    <t>03 2 2М 64594</t>
  </si>
  <si>
    <t>Благоустройство территории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</si>
  <si>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2Н 74090</t>
  </si>
  <si>
    <t>Обеспечение мероприятий по постановке на учет бесхозяйных объектов</t>
  </si>
  <si>
    <t>03 2 2П 64596</t>
  </si>
  <si>
    <t>Обеспечение мероприятий по проведению ремонтных работ источников холодного водоснабжения</t>
  </si>
  <si>
    <t>03 2 2Р 64598</t>
  </si>
  <si>
    <t>Обеспечение мероприятий по проведению ремонтных работ источников холодного водоснабжения,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</si>
  <si>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2Р 74090</t>
  </si>
  <si>
    <t>Реализация народых проектов в сфере благоустройства</t>
  </si>
  <si>
    <t>03 2 2Е 00000</t>
  </si>
  <si>
    <t>Реализация народных проектов в сфере БЛАГОУСТРОЙСТВА, прошедших отбор в рамках проекта "Народный проект"</t>
  </si>
  <si>
    <t>03 2 2Е S2480</t>
  </si>
  <si>
    <t>Модернизация и ремонт коммунальных систем инженерной инфраструктуры и другого имущества</t>
  </si>
  <si>
    <t>03 2 2Ж 00000</t>
  </si>
  <si>
    <t>03 2 2Ж 64572</t>
  </si>
  <si>
    <t>Разработка и утверждение схем водоснабжения, водоотведения</t>
  </si>
  <si>
    <t>03 2 2И 00000</t>
  </si>
  <si>
    <t>Содержание объектов муниципальной собственности</t>
  </si>
  <si>
    <t>03 2 2К 00000</t>
  </si>
  <si>
    <t>Межбюджетные трансферты на содержание объектов муниципальной собственности</t>
  </si>
  <si>
    <t>03 2 2К 64586</t>
  </si>
  <si>
    <t>Содержание объектов муниципальной собственности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</si>
  <si>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2К 74090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</si>
  <si>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</si>
  <si>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</si>
  <si>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</si>
  <si>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</si>
  <si>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</si>
  <si>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03 3 3А S2410</t>
  </si>
  <si>
    <t>Осуществление полномочий в области градостроительной деятельности</t>
  </si>
  <si>
    <t>03 3 3Г 64512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</si>
  <si>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</si>
  <si>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</si>
  <si>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</si>
  <si>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</si>
  <si>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Поддержка муниципальных программ формирования современной городской среды</t>
  </si>
  <si>
    <t>03 4 1А 64567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</si>
  <si>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</si>
  <si>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</si>
  <si>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</si>
  <si>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</si>
  <si>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</si>
  <si>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</si>
  <si>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Подпрограмма "Управление муниципальным имуществом муниципального района "Княжпогостский""</t>
  </si>
  <si>
    <t>07 4 00 00000</t>
  </si>
  <si>
    <t>Реализация мероприятий по учету и управлению объектами муниципальной собственности</t>
  </si>
  <si>
    <t>07 4 4Е 00000</t>
  </si>
  <si>
    <t>07 4 4Е 64587</t>
  </si>
  <si>
    <t>Подпрограмма "Обеспечение реализации муниципальной программы"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</si>
  <si>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</si>
  <si>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</si>
  <si>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</si>
  <si>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Подпрограмма "Организация и проведение выборов и референдумов"</t>
  </si>
  <si>
    <t>07 8 00 00000</t>
  </si>
  <si>
    <t>Расходы на проведение местных выборов и референдумов</t>
  </si>
  <si>
    <t>07 8 1А 64588</t>
  </si>
  <si>
    <t>Муниципальная программа "Безопасность жизнедеятельности и социальная защита населения в Княжпогостском районе"</t>
  </si>
  <si>
    <t>08 0 00 00000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</si>
  <si>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</si>
  <si>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</si>
  <si>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</si>
  <si>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</si>
  <si>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</si>
  <si>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</si>
  <si>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Антитеррористическая пропаганда</t>
  </si>
  <si>
    <t>08 3 3Г 00000</t>
  </si>
  <si>
    <t>Осуществление меропритяий по предупреждению и пресечению преступлений, профилактики правонарушений</t>
  </si>
  <si>
    <t>08 3 3Е 00000</t>
  </si>
  <si>
    <t>08 3 3Е 64575</t>
  </si>
  <si>
    <t>Противопожарные мероприятия</t>
  </si>
  <si>
    <t>08 3 3И 00000</t>
  </si>
  <si>
    <t>Противопожарные мероприятия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</si>
  <si>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08 3 3И 74090</t>
  </si>
  <si>
    <t>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(COVID-19)</t>
  </si>
  <si>
    <t>08 3 3К S2120</t>
  </si>
  <si>
    <t>Осуществление мероприятий по сносу аварийного муниципального имущества</t>
  </si>
  <si>
    <t>08 3 3Л 64597</t>
  </si>
  <si>
    <t>Подпрограмма "Обращение с отходами производства"</t>
  </si>
  <si>
    <t>08 4 00 00000</t>
  </si>
  <si>
    <t>Мероприятия по организации деятельности по сбору и транспортированию твердых коммунальных отходов</t>
  </si>
  <si>
    <t>08 4 1Б 00000</t>
  </si>
  <si>
    <t>Мероприятия по обустройству контейнерных площадок для ТКО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</si>
  <si>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08 4 1Б 74090</t>
  </si>
  <si>
    <t>Подпрограмма "Профилактика преступлений и правонарушений"</t>
  </si>
  <si>
    <t>08 5 00 00000</t>
  </si>
  <si>
    <t>08 5 1А 00000</t>
  </si>
  <si>
    <t>08 5 1А 64584</t>
  </si>
  <si>
    <t>08 5 1Б 64583</t>
  </si>
  <si>
    <t>Муниципальная программа "Доступная среда"</t>
  </si>
  <si>
    <t>09 0 00 00000</t>
  </si>
  <si>
    <t>Подпрограмма "Поддержка ветеранов, незащищенных слоёв населения, районных и общественных организаций ветеранов и инвалидов по Княжпогостскому району"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</si>
  <si>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</si>
  <si>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</si>
  <si>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</si>
  <si>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Проведение мероприятий социальной направленности</t>
  </si>
  <si>
    <t>09 1 1Б 00000</t>
  </si>
  <si>
    <t>предоставление на конкурсной основе субсидий СО НКО</t>
  </si>
  <si>
    <t>09 1 1Д 00000</t>
  </si>
  <si>
    <t>Предоставление субсидий бюджетным, автономным учреждениям и иным некоммерческим организациям</t>
  </si>
  <si>
    <t>Расходы по высшему должностному лицу органа местного самоуправления</t>
  </si>
  <si>
    <t>99 9 00 00100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</si>
  <si>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</si>
  <si>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</si>
  <si>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</si>
  <si>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</si>
  <si>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Субвенция на проведение Всероссийской переписи населения 2020 года</t>
  </si>
  <si>
    <t>99 9 00 54690</t>
  </si>
  <si>
    <t>99 9 00 73040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</si>
  <si>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</si>
  <si>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99 9 00 73070</t>
  </si>
  <si>
    <t>99 9 00 73080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</si>
  <si>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</si>
  <si>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99 9 00 73150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</si>
  <si>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</si>
  <si>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</si>
  <si>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УПРАВЛЕНИЕ КУЛЬТУРЫ И СПОРТА АДМИНИСТРАЦИИ МУНИЦИПАЛЬНОГО РАЙОНА "КНЯЖПОГОСТСКИЙ"</t>
  </si>
  <si>
    <t>956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</si>
  <si>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</si>
  <si>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</si>
  <si>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</si>
  <si>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</si>
  <si>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Укрепление материально-технической базы</t>
  </si>
  <si>
    <t>05 1 1Б 00000</t>
  </si>
  <si>
    <t>Предоставление субсидий на укрепление материально-технической базы муниципальных учреждений сферы культуры</t>
  </si>
  <si>
    <t>05 1 1Б S2150</t>
  </si>
  <si>
    <t>Выполнение муниципального задания (ДШИ)</t>
  </si>
  <si>
    <t>05 1 1В 00000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</si>
  <si>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</si>
  <si>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05 1 1В S2700</t>
  </si>
  <si>
    <t>Проведение текущих ремонтов</t>
  </si>
  <si>
    <t>05 1 1Г 00000</t>
  </si>
  <si>
    <t>Проведение капитальных ремонтов</t>
  </si>
  <si>
    <t>05 1 1Е 00000</t>
  </si>
  <si>
    <t>Подпрограмма "Развитие библиотечного дела"</t>
  </si>
  <si>
    <t>05 2 00 00000</t>
  </si>
  <si>
    <t>Комплектование книжных и документных фондов</t>
  </si>
  <si>
    <t>05 2 2А 00000</t>
  </si>
  <si>
    <t>Субсидия на поддержку отрасли культуры</t>
  </si>
  <si>
    <t>05 2 2А L5190</t>
  </si>
  <si>
    <t>Субсидии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</si>
  <si>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05 2 2А S2470</t>
  </si>
  <si>
    <t>Подписка на периодические издания</t>
  </si>
  <si>
    <t>05 2 2Б 00000</t>
  </si>
  <si>
    <t>Выполнение муниципального задания</t>
  </si>
  <si>
    <t>05 2 2Д 00000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</si>
  <si>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</si>
  <si>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2 2Д S2690</t>
  </si>
  <si>
    <t>Разработка проектно-сметной документации и проведение экспертиз</t>
  </si>
  <si>
    <t>05 2 2К 00000</t>
  </si>
  <si>
    <t>Подпрограмма "Развитие музейного дела"</t>
  </si>
  <si>
    <t>05 3 00 00000</t>
  </si>
  <si>
    <t>05 3 3Б 00000</t>
  </si>
  <si>
    <t>05 3 3Б S2690</t>
  </si>
  <si>
    <t>Выполнение противоаварийных и противопожарных мероприятий</t>
  </si>
  <si>
    <t>05 3 3В 00000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</si>
  <si>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</si>
  <si>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</si>
  <si>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</si>
  <si>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</si>
  <si>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Содержание объектов сельских учреждений отрасли культура</t>
  </si>
  <si>
    <t>05 4 4А 64595</t>
  </si>
  <si>
    <t>05 4 4А S2690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</si>
  <si>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</si>
  <si>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</si>
  <si>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</si>
  <si>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</si>
  <si>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</si>
  <si>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 4 4В L4670</t>
  </si>
  <si>
    <t>Проведение ремонтных работ</t>
  </si>
  <si>
    <t>05 4 4И 00000</t>
  </si>
  <si>
    <t>Проведение ремонтных работ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</si>
  <si>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05 4 4И 74090</t>
  </si>
  <si>
    <t>Реализация народного проекта в сфере культуры</t>
  </si>
  <si>
    <t>05 4 4Л 00000</t>
  </si>
  <si>
    <t>Реализация народных проектов в сфере КУЛЬТУРЫ, прошедших отбор в рамках проекта "Народный бюджет"</t>
  </si>
  <si>
    <t>05 4 4Л S2460</t>
  </si>
  <si>
    <t>Строительство объектов культуры</t>
  </si>
  <si>
    <t>05 4 4М 00000</t>
  </si>
  <si>
    <t>Субсидии на поддержку отрасли культуры</t>
  </si>
  <si>
    <t>05 4 4Н L5190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</si>
  <si>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</si>
  <si>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</si>
  <si>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</si>
  <si>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</si>
  <si>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</si>
  <si>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</si>
  <si>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</si>
  <si>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</si>
  <si>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05 6 6А S2690</t>
  </si>
  <si>
    <t>Подпрограмма "Развитие и сохранение национальных культур"</t>
  </si>
  <si>
    <t>05 8 00 00000</t>
  </si>
  <si>
    <t>Выполнение муниципального задания (КЦНК)</t>
  </si>
  <si>
    <t>05 8 8А 00000</t>
  </si>
  <si>
    <t>05 8 8А S2690</t>
  </si>
  <si>
    <t>Субсидия на укрепление материально-технической базы (ЦНК)</t>
  </si>
  <si>
    <t>05 8 8В 00000</t>
  </si>
  <si>
    <t>Субсидии на укрепление материально-технической базы муниципальных учреждений сферы культуры.</t>
  </si>
  <si>
    <t>05 8 8В L4670</t>
  </si>
  <si>
    <t>Восстановление (ремонт) памятников и систем "Вечного огня"</t>
  </si>
  <si>
    <t>05 8 8И 64590</t>
  </si>
  <si>
    <t>Создание виртуальных концертных залов</t>
  </si>
  <si>
    <t>05 8 A3 54530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</si>
  <si>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</si>
  <si>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</si>
  <si>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"Развитие инфраструктуры физической культуры и спорта"</t>
  </si>
  <si>
    <t>06 1 00 00000</t>
  </si>
  <si>
    <t>06 1 1А S2500</t>
  </si>
  <si>
    <t>Организация и проведение ремонтных работ муниципальных учреждений спорта</t>
  </si>
  <si>
    <t>06 1 1Ж 64592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</si>
  <si>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</si>
  <si>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</si>
  <si>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</si>
  <si>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</si>
  <si>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Приобретение оборудования и материалов по соблюдению санитарно-эпидемиологического режима в учреждениях</t>
  </si>
  <si>
    <t>06 2 2Д 64600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</si>
  <si>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</si>
  <si>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</si>
  <si>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</si>
  <si>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</si>
  <si>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</si>
  <si>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</si>
  <si>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</si>
  <si>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</si>
  <si>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06 4 4А S2700</t>
  </si>
  <si>
    <t>Создание безопасных условий в организациях в сфере физической культуры и спорта</t>
  </si>
  <si>
    <t>08 3 3И S2100</t>
  </si>
  <si>
    <t>Мероприятия по организации деятельности по сбору и транспортированию твёрдых коммунальных отходов</t>
  </si>
  <si>
    <t>08 4 1Б S2850</t>
  </si>
  <si>
    <t>УПРАВЛЕНИЕ МУНИЦИПАЛЬНЫМ ИМУЩЕСТВОМ, ЗЕМЛЯМИ И ПРИРОДНЫМИ РЕСУРСАМИ АДМИНИСТРАЦИИ МР "КНЯЖПОГОСТСКИЙ"</t>
  </si>
  <si>
    <t>963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</si>
  <si>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</si>
  <si>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</si>
  <si>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Предоставление земельных участков отдельным категориям граждан</t>
  </si>
  <si>
    <t>03 1 1Г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</si>
  <si>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</si>
  <si>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</si>
  <si>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Капитальные вложения в объекты государственной (муниципальной) собственности</t>
  </si>
  <si>
    <t>400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</si>
  <si>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</si>
  <si>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 1 1Е 73030</t>
  </si>
  <si>
    <t>03 1 1Е R0820</t>
  </si>
  <si>
    <t>Обеспечение мероприятий по расселению непригодного для проживания жилищного фонда</t>
  </si>
  <si>
    <t>03 1 F3 67483</t>
  </si>
  <si>
    <t>03 1 F3 67484</t>
  </si>
  <si>
    <t>03 1 F3 6748S</t>
  </si>
  <si>
    <t>Оплата коммунальных услуг по муниципальному жилищному фонду</t>
  </si>
  <si>
    <t>03 2 2В 00000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</si>
  <si>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</si>
  <si>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4 1Б S2840</t>
  </si>
  <si>
    <t>Руководство и управление в сфере реализации подпрограммы</t>
  </si>
  <si>
    <t>07 4 4Д 00000</t>
  </si>
  <si>
    <t>УПРАВЛЕНИЕ ОБРАЗОВАНИЯ АДМИНИСТРАЦИИ МУНИЦИПАЛЬНОГО РАЙОНА "КНЯЖПОГОСТСКИЙ"</t>
  </si>
  <si>
    <t>975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</si>
  <si>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</si>
  <si>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</si>
  <si>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</si>
  <si>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</si>
  <si>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</si>
  <si>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</si>
  <si>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</si>
  <si>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</si>
  <si>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</si>
  <si>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</si>
  <si>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</si>
  <si>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текущих ремонтов в дошкольных образовательных организациях</t>
  </si>
  <si>
    <t>04 1 1Д 00000</t>
  </si>
  <si>
    <t>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</si>
  <si>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 1 1Д 74090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</si>
  <si>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</si>
  <si>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</si>
  <si>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и создание безопасных условий в дошкольных образовательных организациях</t>
  </si>
  <si>
    <t>04 1 1Л S2010</t>
  </si>
  <si>
    <t>Предоставление доступа к сети Интернет</t>
  </si>
  <si>
    <t>04 1 1М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</si>
  <si>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</si>
  <si>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</si>
  <si>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</si>
  <si>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</si>
  <si>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программы.</t>
  </si>
  <si>
    <t>04 2 2А 53030</t>
  </si>
  <si>
    <t>04 2 2А 73010</t>
  </si>
  <si>
    <t>04 2 2Б 00000</t>
  </si>
  <si>
    <t>04 2 2Б 73020</t>
  </si>
  <si>
    <t>04 2 2В 00000</t>
  </si>
  <si>
    <t>04 2 2Г 00000</t>
  </si>
  <si>
    <t>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</si>
  <si>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 2 2Г 74090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</si>
  <si>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</si>
  <si>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2 2Г S2010</t>
  </si>
  <si>
    <t>Проведение текущих ремонтов в общеобразовательных организациях</t>
  </si>
  <si>
    <t>04 2 2Ж 00000</t>
  </si>
  <si>
    <t>Развитие системы оценки качества общего образования</t>
  </si>
  <si>
    <t>04 2 2К 00000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</si>
  <si>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</si>
  <si>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04 2 2Р 00000</t>
  </si>
  <si>
    <t>04 2 2Р L3040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</si>
  <si>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</si>
  <si>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S2000</t>
  </si>
  <si>
    <t>Реализация народных проектов в сфере образования, прошедших отбор в рамках проекта "Народный бюджет"</t>
  </si>
  <si>
    <t>04 2 2С S2020</t>
  </si>
  <si>
    <t>Подпрограмма "Дети и молодежь Княжпогостского района"</t>
  </si>
  <si>
    <t>04 3 00 00000</t>
  </si>
  <si>
    <t>Содействие трудоустройству и временной занятости молодежи</t>
  </si>
  <si>
    <t>04 3 3Д 00000</t>
  </si>
  <si>
    <t>Обеспечение жильем молодых семей на территории МР "Княжпогостский"</t>
  </si>
  <si>
    <t>04 3 3К 00000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</si>
  <si>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</si>
  <si>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 3 3К L4970</t>
  </si>
  <si>
    <t>04 3 3Л 00000</t>
  </si>
  <si>
    <t>04 3 3Л S2700</t>
  </si>
  <si>
    <t>Укрепление материально-технической базы в организациях дополнительного образования</t>
  </si>
  <si>
    <t>04 3 3П 00000</t>
  </si>
  <si>
    <t>Укрепление материально-технической базы и создание безопасных условий в организациях дополнительного образования</t>
  </si>
  <si>
    <t>04 3 3П S2010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</si>
  <si>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</si>
  <si>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</si>
  <si>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</si>
  <si>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</si>
  <si>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</t>
  </si>
  <si>
    <t>04 4 4А S2040</t>
  </si>
  <si>
    <t>Организация оздоровления и отдыха детей на базе выездных оздоровительных лагерей</t>
  </si>
  <si>
    <t>04 4 4Б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</si>
  <si>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</si>
  <si>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</si>
  <si>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</si>
  <si>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</si>
  <si>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</si>
  <si>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</si>
  <si>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</si>
  <si>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</si>
  <si>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Подпрограмма "Безопасность дорожного движения"</t>
  </si>
  <si>
    <t>08 2 00 00000</t>
  </si>
  <si>
    <t>Обеспечение безопасного участия детей в дорожном движении</t>
  </si>
  <si>
    <t>08 2 2В 00000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</si>
  <si>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</si>
  <si>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99 9 00 73050</t>
  </si>
  <si>
    <t>99 9 00 73140</t>
  </si>
  <si>
    <t>ФИНАНСОВОЕ УПРАВЛЕНИЕ АДМИНИСТРАЦИИ МУНИЦИПАЛЬНОГО РАЙОНА "КНЯЖПОГОСТСКИЙ"</t>
  </si>
  <si>
    <t>992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</si>
  <si>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</si>
  <si>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</si>
  <si>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</si>
  <si>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</si>
  <si>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Субвенции на реализацию государственных полномочий по расчету и предоставлению дотаций на выравнивание бюджетной обеспеченности поселений</t>
  </si>
  <si>
    <t>07 5 5А 73110</t>
  </si>
  <si>
    <t>Руководство и управление в сфере финансов</t>
  </si>
  <si>
    <t>07 5 5Е 00000</t>
  </si>
  <si>
    <t>07 5 5Е 64502</t>
  </si>
  <si>
    <t>Выравнивание бюджетной обеспеченности поселений из районного фонда финансовой поддержки</t>
  </si>
  <si>
    <t>07 5 5Ж 00000</t>
  </si>
  <si>
    <t>Осуществление полномочий по решению Совета МР "Княжпогостский" с 2020 года</t>
  </si>
  <si>
    <t>99 9 00 64585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</si>
  <si>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</t>
  </si>
  <si>
    <t>99 9 00 73160</t>
  </si>
  <si>
    <t>Условно утверждаемые (утвержденные) расходы</t>
  </si>
  <si>
    <t>99 9 00 99990</t>
  </si>
  <si>
    <t>НЕ УКАЗАНО</t>
  </si>
  <si>
    <t>Приложение 3</t>
  </si>
  <si>
    <t>РАСПРЕДЕЛЕНИЕ БЮДЖЕТНЫХ АССИГНОВАНИЙ ПО ЦЕЛЕВЫМ СТАТЬЯМ (МУНИЦИПАЛЬНЫМ ПРОГРАММАМ МУНИЦИПАЛЬНОГО РАЙОНА "КНЯЖПОГОСТСКИЙ" И НЕПРОГРАММНЫМ НАПРАВЛЕНИЯМ ДЕЯТЕЛЬНОСТИ), ГРУППАМ ВИДОВ РАСХОДОВ КЛАССИФИКАЦИИ РАСХОДОВ БЮДЖЕТОВ НА 2020 ГОД И ПЛАНОВЫЙ ПЕРИОД 2021 И 2022 ГОДОВ</t>
  </si>
  <si>
    <t>Мероприятия по осуществлению регулярных перевозок пассажиров и багажа автомобильным транспортом по муниципальным маршрутам регулярных перевозок</t>
  </si>
  <si>
    <t>01 1 2К 00000</t>
  </si>
  <si>
    <t>Реализация муниципальных программ (подпрограмм) развития малого и среднего предпринимательства муниципальных образований, не относящихся к монопрофильным</t>
  </si>
  <si>
    <t>01 1 I4 00000</t>
  </si>
  <si>
    <t>Содержание улично-дорожной сети поселений</t>
  </si>
  <si>
    <t>02 1 1У 00000</t>
  </si>
  <si>
    <t>Подпрограмма "Создание условий для обеспечения населения доступным и комфортным жильем населения"</t>
  </si>
  <si>
    <t>Обеспечение жильем отдельных категорий граждан</t>
  </si>
  <si>
    <t>03 1 1Д 00000</t>
  </si>
  <si>
    <t>Мероприятия в сфере жилищного законодательства</t>
  </si>
  <si>
    <t>03 1 1П 00000</t>
  </si>
  <si>
    <t>Мероприятия по расселению непригодного для проживания жилищного фонда</t>
  </si>
  <si>
    <t>03 1 F3 00000</t>
  </si>
  <si>
    <t>Обеспечение населения муниципального образования питьевой водой</t>
  </si>
  <si>
    <t>03 2 2Б 00000</t>
  </si>
  <si>
    <t>Мероприятия по обустройству мест захоронения, транспортировки и вывоз в морг тел умерших</t>
  </si>
  <si>
    <t>03 2 2Л 00000</t>
  </si>
  <si>
    <t>03 2 2М 00000</t>
  </si>
  <si>
    <t>Благоустройство территорий</t>
  </si>
  <si>
    <t>03 2 2Н 00000</t>
  </si>
  <si>
    <t>03 2 2П 00000</t>
  </si>
  <si>
    <t>03 2 2Р 00000</t>
  </si>
  <si>
    <t>03 3 3Г 00000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</si>
  <si>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</si>
  <si>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04 2 2С 00000</t>
  </si>
  <si>
    <t>Поддержка отрасли культуры</t>
  </si>
  <si>
    <t>05 4 4Н 00000</t>
  </si>
  <si>
    <t>Реализация народных проектов в сфере ФИЗИЧЕСКОЙ КУЛЬТУРЫ и СПОРТА, прошедших отбор в рамках проекта "Народный проект"</t>
  </si>
  <si>
    <t>06 1 1А 00000</t>
  </si>
  <si>
    <t>06 1 1Ж 00000</t>
  </si>
  <si>
    <t>06 2 2Д 00000</t>
  </si>
  <si>
    <t>Укрепление материально-технической базы организаций физкультурно-спортивной направленности</t>
  </si>
  <si>
    <t>06 4 4Б 00000</t>
  </si>
  <si>
    <t>к решению Совета муниципального района "Княжпогостский"                    от 18 декабря 2019г. №52</t>
  </si>
  <si>
    <t xml:space="preserve">к решению Совета муниципального района "Княжпогостский"                               от 22 декабря 2020г. №146 </t>
  </si>
  <si>
    <t>к решению Совета муниципального            района "Княжпогостский"                                                от 22 декабря 2020г. №146</t>
  </si>
  <si>
    <t>к решению Совета муниципального           района "Княжпогостский"                                                         от 18 декабря 2019г. №52</t>
  </si>
  <si>
    <t>к решению Совета муниципального             района "Княжпогостский"                                                     от 22 декабря 2020г. №146</t>
  </si>
  <si>
    <t>к решению Совета муниципального          района "Княжпогостский"                                                                            от 18 декабря 2019г. №52</t>
  </si>
  <si>
    <t>к решению Совета муниципального             района "Княжпогостский"                                                                          от 22 декабря 2020г. №146</t>
  </si>
  <si>
    <t>от 18 декабря 2019г. №52</t>
  </si>
  <si>
    <t xml:space="preserve"> от 18 декабря 2019г. №52</t>
  </si>
  <si>
    <t xml:space="preserve"> района "Княжпогостский" </t>
  </si>
  <si>
    <t xml:space="preserve"> на выполнение мероприятий по обустройству мест захоронения и транспортировке тел умерших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</si>
  <si>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</si>
  <si>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</si>
  <si>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</si>
  <si>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</si>
  <si>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</si>
  <si>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</si>
  <si>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</si>
  <si>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</si>
  <si>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</si>
  <si>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района "Княжпогостский" </t>
  </si>
  <si>
    <t>ОБЪЕМ ПОСТУПЛЕНИЙ ДОХОДОВ В БЮДЖЕТ МУНИЦИПАЛЬНОГО РАЙОНА "КНЯЖПОГОСТСКИЙ" НА  2020 ГОД И ПЛАНОВЫЙ ПЕРИОД 2021 и 2022 ГОДОВ</t>
  </si>
  <si>
    <t>на выполнение муниципального задания и содержание объектов сельских учреждений отрасли культура</t>
  </si>
  <si>
    <t>Приложение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</si>
</sst>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00"/>
    <numFmt numFmtId="165" formatCode="#,##0.0"/>
    <numFmt numFmtId="166" formatCode="0.000"/>
    <numFmt numFmtId="167" formatCode="_(* #,##0_);_(* \(#,##0\);_(* &quot;-&quot;??_);_(@_)"/>
    <numFmt numFmtId="168" formatCode="0.0_)"/>
    <numFmt numFmtId="169" formatCode="_-* #,##0.000\ _₽_-;\-* #,##0.000\ _₽_-;_-* &quot;-&quot;???\ _₽_-;_-@_-"/>
    <numFmt numFmtId="170" formatCode="_-* #,##0.000_р_._-;\-* #,##0.000_р_._-;_-* &quot;-&quot;??_р_._-;_-@_-"/>
  </numFmts>
  <fonts count="25" x14ac:knownFonts="1">
    <font>
      <sz val="10"/>
      <color rgb="FF000000"/>
      <name val="Times New Roman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0"/>
      <name val="Arial Cyr"/>
      <charset val="204"/>
    </font>
    <font>
      <sz val="10"/>
      <color rgb="FF000000"/>
      <name val="Times New Roman"/>
    </font>
    <font>
      <sz val="11"/>
      <name val="Calibri"/>
      <family val="2"/>
      <scheme val="minor"/>
    </font>
    <font>
      <sz val="14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8">
    <xf numFmtId="0" fontId="0" fillId="0" borderId="0">
      <alignment vertical="top" wrapText="1"/>
    </xf>
    <xf numFmtId="0" fontId="2" fillId="0" borderId="0">
      <alignment vertical="top" wrapText="1"/>
    </xf>
    <xf numFmtId="0" fontId="3" fillId="0" borderId="0"/>
    <xf numFmtId="0" fontId="2" fillId="0" borderId="0">
      <alignment vertical="top" wrapText="1"/>
    </xf>
    <xf numFmtId="0" fontId="3" fillId="0" borderId="0"/>
    <xf numFmtId="0" fontId="7" fillId="0" borderId="0"/>
    <xf numFmtId="0" fontId="9" fillId="0" borderId="0"/>
    <xf numFmtId="43" fontId="13" fillId="0" borderId="0" applyFont="0" applyFill="0" applyBorder="0" applyAlignment="0" applyProtection="0"/>
  </cellStyleXfs>
  <cellXfs count="221">
    <xf numFmtId="0" fontId="0" fillId="0" borderId="0" xfId="0" applyFont="1" applyFill="1" applyAlignment="1">
      <alignment vertical="top" wrapText="1"/>
    </xf>
    <xf numFmtId="0" fontId="3" fillId="0" borderId="0" xfId="2"/>
    <xf numFmtId="0" fontId="1" fillId="0" borderId="0" xfId="2" applyFont="1"/>
    <xf numFmtId="0" fontId="1" fillId="0" borderId="0" xfId="2" applyFont="1" applyAlignment="1">
      <alignment wrapText="1"/>
    </xf>
    <xf numFmtId="0" fontId="1" fillId="0" borderId="0" xfId="2" applyFont="1" applyAlignment="1">
      <alignment horizontal="center"/>
    </xf>
    <xf numFmtId="0" fontId="1" fillId="0" borderId="5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top" wrapText="1"/>
    </xf>
    <xf numFmtId="0" fontId="1" fillId="0" borderId="5" xfId="2" applyFont="1" applyBorder="1" applyAlignment="1">
      <alignment horizontal="center"/>
    </xf>
    <xf numFmtId="49" fontId="1" fillId="0" borderId="0" xfId="2" applyNumberFormat="1" applyFont="1" applyBorder="1" applyAlignment="1">
      <alignment vertical="top"/>
    </xf>
    <xf numFmtId="0" fontId="4" fillId="0" borderId="0" xfId="2" applyFont="1" applyBorder="1" applyAlignment="1">
      <alignment horizontal="left" vertical="top" wrapText="1"/>
    </xf>
    <xf numFmtId="164" fontId="4" fillId="0" borderId="0" xfId="2" applyNumberFormat="1" applyFont="1" applyBorder="1" applyAlignment="1">
      <alignment horizontal="center" vertical="top"/>
    </xf>
    <xf numFmtId="164" fontId="1" fillId="0" borderId="0" xfId="2" applyNumberFormat="1" applyFont="1" applyBorder="1" applyAlignment="1">
      <alignment horizontal="center" vertical="top"/>
    </xf>
    <xf numFmtId="0" fontId="1" fillId="0" borderId="0" xfId="2" applyFont="1" applyBorder="1" applyAlignment="1">
      <alignment horizontal="left" vertical="top" wrapText="1"/>
    </xf>
    <xf numFmtId="164" fontId="1" fillId="0" borderId="0" xfId="2" applyNumberFormat="1" applyFont="1" applyFill="1" applyBorder="1" applyAlignment="1">
      <alignment horizontal="center" vertical="top"/>
    </xf>
    <xf numFmtId="49" fontId="5" fillId="0" borderId="0" xfId="2" applyNumberFormat="1" applyFont="1" applyBorder="1"/>
    <xf numFmtId="0" fontId="6" fillId="0" borderId="0" xfId="2" applyFont="1" applyBorder="1" applyAlignment="1">
      <alignment vertical="top"/>
    </xf>
    <xf numFmtId="49" fontId="3" fillId="0" borderId="0" xfId="2" applyNumberFormat="1" applyBorder="1"/>
    <xf numFmtId="0" fontId="3" fillId="0" borderId="0" xfId="2" applyBorder="1"/>
    <xf numFmtId="164" fontId="5" fillId="0" borderId="0" xfId="2" applyNumberFormat="1" applyFont="1" applyBorder="1" applyAlignment="1">
      <alignment vertical="top"/>
    </xf>
    <xf numFmtId="164" fontId="3" fillId="0" borderId="0" xfId="2" applyNumberFormat="1"/>
    <xf numFmtId="164" fontId="3" fillId="0" borderId="0" xfId="2" applyNumberFormat="1" applyBorder="1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1" fillId="0" borderId="0" xfId="0" applyFont="1" applyFill="1" applyAlignment="1"/>
    <xf numFmtId="0" fontId="8" fillId="0" borderId="0" xfId="0" applyFont="1" applyFill="1" applyAlignment="1"/>
    <xf numFmtId="0" fontId="10" fillId="0" borderId="0" xfId="6" applyFont="1" applyFill="1" applyBorder="1" applyAlignment="1">
      <alignment wrapText="1"/>
    </xf>
    <xf numFmtId="0" fontId="11" fillId="0" borderId="0" xfId="6" applyFont="1" applyFill="1" applyBorder="1" applyAlignment="1"/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0" xfId="6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5" xfId="0" applyFont="1" applyBorder="1" applyAlignment="1">
      <alignment horizontal="left" wrapText="1"/>
    </xf>
    <xf numFmtId="164" fontId="4" fillId="0" borderId="5" xfId="6" applyNumberFormat="1" applyFont="1" applyFill="1" applyBorder="1" applyAlignment="1">
      <alignment horizontal="center" wrapText="1"/>
    </xf>
    <xf numFmtId="0" fontId="1" fillId="0" borderId="5" xfId="6" applyFont="1" applyFill="1" applyBorder="1" applyAlignment="1">
      <alignment horizontal="left" wrapText="1"/>
    </xf>
    <xf numFmtId="164" fontId="1" fillId="0" borderId="5" xfId="6" applyNumberFormat="1" applyFont="1" applyFill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0" fontId="0" fillId="0" borderId="0" xfId="0" applyAlignment="1"/>
    <xf numFmtId="0" fontId="1" fillId="0" borderId="0" xfId="6" applyFont="1" applyFill="1" applyBorder="1" applyAlignment="1">
      <alignment wrapText="1"/>
    </xf>
    <xf numFmtId="164" fontId="1" fillId="0" borderId="0" xfId="6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left" wrapText="1"/>
    </xf>
    <xf numFmtId="164" fontId="4" fillId="0" borderId="0" xfId="6" applyNumberFormat="1" applyFont="1" applyFill="1" applyBorder="1" applyAlignment="1">
      <alignment horizontal="center" wrapText="1"/>
    </xf>
    <xf numFmtId="0" fontId="1" fillId="0" borderId="0" xfId="6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164" fontId="4" fillId="0" borderId="0" xfId="6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Alignment="1"/>
    <xf numFmtId="0" fontId="1" fillId="0" borderId="0" xfId="0" applyFont="1" applyFill="1" applyAlignment="1">
      <alignment horizontal="right"/>
    </xf>
    <xf numFmtId="0" fontId="1" fillId="0" borderId="0" xfId="0" applyFont="1" applyAlignment="1"/>
    <xf numFmtId="0" fontId="1" fillId="0" borderId="0" xfId="0" applyFont="1" applyFill="1" applyAlignment="1">
      <alignment horizontal="right"/>
    </xf>
    <xf numFmtId="0" fontId="4" fillId="0" borderId="0" xfId="6" applyNumberFormat="1" applyFont="1" applyFill="1" applyBorder="1" applyAlignment="1">
      <alignment horizontal="center" wrapText="1" shrinkToFit="1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5" fillId="0" borderId="0" xfId="0" applyFont="1" applyFill="1" applyAlignment="1"/>
    <xf numFmtId="165" fontId="1" fillId="0" borderId="9" xfId="0" applyNumberFormat="1" applyFont="1" applyFill="1" applyBorder="1" applyAlignment="1">
      <alignment horizontal="right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left" wrapText="1"/>
    </xf>
    <xf numFmtId="164" fontId="4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left" wrapText="1"/>
    </xf>
    <xf numFmtId="0" fontId="4" fillId="0" borderId="1" xfId="6" applyFont="1" applyFill="1" applyBorder="1" applyAlignment="1">
      <alignment horizontal="left" wrapText="1"/>
    </xf>
    <xf numFmtId="164" fontId="1" fillId="0" borderId="4" xfId="0" applyNumberFormat="1" applyFont="1" applyFill="1" applyBorder="1" applyAlignment="1"/>
    <xf numFmtId="4" fontId="1" fillId="0" borderId="4" xfId="0" applyNumberFormat="1" applyFont="1" applyFill="1" applyBorder="1" applyAlignment="1"/>
    <xf numFmtId="166" fontId="1" fillId="0" borderId="3" xfId="0" applyNumberFormat="1" applyFont="1" applyFill="1" applyBorder="1" applyAlignment="1"/>
    <xf numFmtId="0" fontId="1" fillId="0" borderId="14" xfId="6" applyFont="1" applyFill="1" applyBorder="1" applyAlignment="1">
      <alignment wrapText="1"/>
    </xf>
    <xf numFmtId="164" fontId="1" fillId="0" borderId="13" xfId="0" applyNumberFormat="1" applyFont="1" applyFill="1" applyBorder="1" applyAlignment="1"/>
    <xf numFmtId="4" fontId="1" fillId="0" borderId="13" xfId="0" applyNumberFormat="1" applyFont="1" applyFill="1" applyBorder="1" applyAlignment="1"/>
    <xf numFmtId="166" fontId="1" fillId="0" borderId="15" xfId="0" applyNumberFormat="1" applyFont="1" applyFill="1" applyBorder="1" applyAlignment="1"/>
    <xf numFmtId="0" fontId="1" fillId="0" borderId="8" xfId="6" applyFont="1" applyFill="1" applyBorder="1" applyAlignment="1">
      <alignment wrapText="1"/>
    </xf>
    <xf numFmtId="164" fontId="1" fillId="0" borderId="11" xfId="0" applyNumberFormat="1" applyFont="1" applyFill="1" applyBorder="1" applyAlignment="1"/>
    <xf numFmtId="4" fontId="1" fillId="0" borderId="11" xfId="0" applyNumberFormat="1" applyFont="1" applyFill="1" applyBorder="1" applyAlignment="1"/>
    <xf numFmtId="166" fontId="1" fillId="0" borderId="10" xfId="0" applyNumberFormat="1" applyFont="1" applyFill="1" applyBorder="1" applyAlignment="1"/>
    <xf numFmtId="0" fontId="8" fillId="0" borderId="0" xfId="6" applyFont="1" applyFill="1" applyBorder="1" applyAlignment="1"/>
    <xf numFmtId="0" fontId="0" fillId="0" borderId="0" xfId="0" applyFill="1" applyBorder="1" applyAlignment="1"/>
    <xf numFmtId="49" fontId="15" fillId="0" borderId="0" xfId="0" applyNumberFormat="1" applyFont="1" applyFill="1" applyBorder="1" applyAlignment="1">
      <alignment horizontal="justify" vertical="center" wrapText="1"/>
    </xf>
    <xf numFmtId="0" fontId="16" fillId="0" borderId="0" xfId="6" applyFont="1" applyFill="1" applyBorder="1" applyAlignment="1"/>
    <xf numFmtId="0" fontId="8" fillId="0" borderId="0" xfId="0" applyFont="1" applyFill="1" applyBorder="1" applyAlignment="1"/>
    <xf numFmtId="164" fontId="8" fillId="0" borderId="0" xfId="0" applyNumberFormat="1" applyFont="1" applyFill="1" applyAlignment="1"/>
    <xf numFmtId="164" fontId="1" fillId="0" borderId="0" xfId="6" applyNumberFormat="1" applyFont="1" applyFill="1" applyBorder="1" applyAlignment="1"/>
    <xf numFmtId="164" fontId="1" fillId="0" borderId="0" xfId="0" applyNumberFormat="1" applyFont="1" applyFill="1" applyAlignment="1"/>
    <xf numFmtId="0" fontId="17" fillId="0" borderId="0" xfId="0" applyFont="1" applyFill="1" applyBorder="1" applyAlignment="1"/>
    <xf numFmtId="167" fontId="17" fillId="0" borderId="0" xfId="7" applyNumberFormat="1" applyFont="1" applyFill="1" applyBorder="1"/>
    <xf numFmtId="167" fontId="0" fillId="0" borderId="0" xfId="7" applyNumberFormat="1" applyFont="1" applyFill="1" applyBorder="1"/>
    <xf numFmtId="0" fontId="18" fillId="0" borderId="0" xfId="0" applyFont="1" applyFill="1" applyBorder="1" applyAlignment="1"/>
    <xf numFmtId="167" fontId="18" fillId="0" borderId="0" xfId="7" applyNumberFormat="1" applyFont="1" applyFill="1" applyBorder="1"/>
    <xf numFmtId="0" fontId="1" fillId="0" borderId="0" xfId="6" applyFont="1" applyFill="1" applyBorder="1" applyAlignment="1"/>
    <xf numFmtId="2" fontId="1" fillId="0" borderId="0" xfId="6" applyNumberFormat="1" applyFont="1" applyFill="1" applyBorder="1" applyAlignment="1"/>
    <xf numFmtId="4" fontId="8" fillId="0" borderId="0" xfId="6" applyNumberFormat="1" applyFont="1" applyFill="1" applyBorder="1" applyAlignment="1"/>
    <xf numFmtId="168" fontId="8" fillId="0" borderId="0" xfId="6" applyNumberFormat="1" applyFont="1" applyFill="1" applyBorder="1" applyAlignment="1"/>
    <xf numFmtId="168" fontId="16" fillId="0" borderId="0" xfId="6" applyNumberFormat="1" applyFont="1" applyFill="1" applyBorder="1" applyAlignment="1"/>
    <xf numFmtId="168" fontId="8" fillId="0" borderId="0" xfId="0" applyNumberFormat="1" applyFont="1" applyFill="1" applyBorder="1" applyAlignment="1"/>
    <xf numFmtId="168" fontId="8" fillId="0" borderId="0" xfId="0" applyNumberFormat="1" applyFont="1" applyFill="1" applyAlignment="1"/>
    <xf numFmtId="0" fontId="4" fillId="0" borderId="5" xfId="0" applyFont="1" applyBorder="1" applyAlignment="1">
      <alignment horizontal="left"/>
    </xf>
    <xf numFmtId="169" fontId="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horizontal="left"/>
    </xf>
    <xf numFmtId="170" fontId="1" fillId="0" borderId="5" xfId="7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/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Alignment="1">
      <alignment horizontal="right" wrapText="1"/>
    </xf>
    <xf numFmtId="0" fontId="19" fillId="0" borderId="0" xfId="0" applyFont="1" applyFill="1" applyAlignment="1">
      <alignment horizontal="right" wrapText="1"/>
    </xf>
    <xf numFmtId="0" fontId="19" fillId="0" borderId="0" xfId="0" applyFont="1" applyFill="1" applyAlignment="1">
      <alignment vertical="top" wrapText="1"/>
    </xf>
    <xf numFmtId="0" fontId="20" fillId="2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top" wrapText="1"/>
    </xf>
    <xf numFmtId="0" fontId="19" fillId="0" borderId="0" xfId="0" applyFont="1" applyFill="1" applyAlignment="1">
      <alignment wrapText="1"/>
    </xf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top" wrapText="1"/>
    </xf>
    <xf numFmtId="0" fontId="19" fillId="0" borderId="0" xfId="1" applyFont="1" applyFill="1" applyAlignment="1">
      <alignment vertical="top" wrapText="1"/>
    </xf>
    <xf numFmtId="3" fontId="19" fillId="2" borderId="1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20" fillId="2" borderId="17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5" fillId="0" borderId="0" xfId="0" applyFont="1" applyFill="1" applyAlignment="1"/>
    <xf numFmtId="0" fontId="4" fillId="0" borderId="5" xfId="6" applyFont="1" applyFill="1" applyBorder="1" applyAlignment="1">
      <alignment horizontal="center" vertical="center" wrapText="1"/>
    </xf>
    <xf numFmtId="164" fontId="22" fillId="2" borderId="16" xfId="0" applyNumberFormat="1" applyFont="1" applyFill="1" applyBorder="1" applyAlignment="1">
      <alignment horizontal="right" vertical="center" wrapText="1"/>
    </xf>
    <xf numFmtId="164" fontId="23" fillId="2" borderId="16" xfId="0" applyNumberFormat="1" applyFont="1" applyFill="1" applyBorder="1" applyAlignment="1">
      <alignment horizontal="right" vertical="center" wrapText="1"/>
    </xf>
    <xf numFmtId="164" fontId="23" fillId="0" borderId="16" xfId="0" applyNumberFormat="1" applyFont="1" applyFill="1" applyBorder="1" applyAlignment="1">
      <alignment horizontal="right" vertical="center" wrapText="1"/>
    </xf>
    <xf numFmtId="164" fontId="24" fillId="2" borderId="16" xfId="0" applyNumberFormat="1" applyFont="1" applyFill="1" applyBorder="1" applyAlignment="1">
      <alignment horizontal="right" vertical="center" wrapText="1"/>
    </xf>
    <xf numFmtId="164" fontId="24" fillId="0" borderId="16" xfId="0" applyNumberFormat="1" applyFont="1" applyFill="1" applyBorder="1" applyAlignment="1">
      <alignment horizontal="right" vertical="center" wrapText="1"/>
    </xf>
    <xf numFmtId="164" fontId="0" fillId="0" borderId="1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164" fontId="24" fillId="2" borderId="16" xfId="0" applyNumberFormat="1" applyFont="1" applyFill="1" applyBorder="1" applyAlignment="1">
      <alignment horizontal="left" vertical="top" wrapText="1"/>
    </xf>
    <xf numFmtId="164" fontId="22" fillId="2" borderId="16" xfId="0" applyNumberFormat="1" applyFont="1" applyFill="1" applyBorder="1" applyAlignment="1">
      <alignment horizontal="center" vertical="top" wrapText="1"/>
    </xf>
    <xf numFmtId="164" fontId="24" fillId="0" borderId="16" xfId="0" applyNumberFormat="1" applyFont="1" applyFill="1" applyBorder="1" applyAlignment="1">
      <alignment horizontal="left" vertical="center" wrapText="1"/>
    </xf>
    <xf numFmtId="164" fontId="24" fillId="0" borderId="16" xfId="0" applyNumberFormat="1" applyFont="1" applyFill="1" applyBorder="1" applyAlignment="1">
      <alignment horizontal="center" vertical="center" wrapText="1"/>
    </xf>
    <xf numFmtId="164" fontId="24" fillId="0" borderId="16" xfId="0" applyNumberFormat="1" applyFont="1" applyFill="1" applyBorder="1" applyAlignment="1">
      <alignment vertical="top" wrapText="1"/>
    </xf>
    <xf numFmtId="164" fontId="24" fillId="2" borderId="16" xfId="0" applyNumberFormat="1" applyFont="1" applyFill="1" applyBorder="1" applyAlignment="1">
      <alignment vertical="center" wrapText="1"/>
    </xf>
    <xf numFmtId="164" fontId="24" fillId="2" borderId="16" xfId="0" applyNumberFormat="1" applyFont="1" applyFill="1" applyBorder="1" applyAlignment="1">
      <alignment horizontal="center" vertical="center" wrapText="1"/>
    </xf>
    <xf numFmtId="164" fontId="22" fillId="2" borderId="16" xfId="0" applyNumberFormat="1" applyFont="1" applyFill="1" applyBorder="1" applyAlignment="1">
      <alignment horizontal="center" vertical="center" wrapText="1"/>
    </xf>
    <xf numFmtId="164" fontId="22" fillId="0" borderId="16" xfId="0" applyNumberFormat="1" applyFont="1" applyFill="1" applyBorder="1" applyAlignment="1">
      <alignment horizontal="center" vertical="center" wrapText="1"/>
    </xf>
    <xf numFmtId="164" fontId="0" fillId="0" borderId="16" xfId="0" applyNumberFormat="1" applyFont="1" applyFill="1" applyBorder="1" applyAlignment="1">
      <alignment vertical="top" wrapText="1"/>
    </xf>
    <xf numFmtId="164" fontId="0" fillId="0" borderId="16" xfId="0" applyNumberFormat="1" applyFont="1" applyFill="1" applyBorder="1" applyAlignment="1">
      <alignment horizontal="center" vertical="center" wrapText="1"/>
    </xf>
    <xf numFmtId="164" fontId="22" fillId="2" borderId="16" xfId="0" applyNumberFormat="1" applyFont="1" applyFill="1" applyBorder="1" applyAlignment="1">
      <alignment horizontal="left" vertical="top" wrapText="1" indent="1"/>
    </xf>
    <xf numFmtId="164" fontId="23" fillId="2" borderId="16" xfId="0" applyNumberFormat="1" applyFont="1" applyFill="1" applyBorder="1" applyAlignment="1">
      <alignment vertical="center" wrapText="1"/>
    </xf>
    <xf numFmtId="164" fontId="23" fillId="2" borderId="16" xfId="0" applyNumberFormat="1" applyFont="1" applyFill="1" applyBorder="1" applyAlignment="1">
      <alignment horizontal="center" vertical="center" wrapText="1"/>
    </xf>
    <xf numFmtId="164" fontId="23" fillId="0" borderId="16" xfId="0" applyNumberFormat="1" applyFont="1" applyFill="1" applyBorder="1" applyAlignment="1">
      <alignment vertical="top" wrapText="1"/>
    </xf>
    <xf numFmtId="164" fontId="23" fillId="0" borderId="16" xfId="0" applyNumberFormat="1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top" wrapText="1"/>
    </xf>
    <xf numFmtId="0" fontId="22" fillId="0" borderId="16" xfId="0" applyFont="1" applyFill="1" applyBorder="1" applyAlignment="1">
      <alignment vertical="top" wrapText="1"/>
    </xf>
    <xf numFmtId="164" fontId="22" fillId="0" borderId="16" xfId="0" applyNumberFormat="1" applyFont="1" applyFill="1" applyBorder="1" applyAlignment="1">
      <alignment vertical="top" wrapText="1"/>
    </xf>
    <xf numFmtId="0" fontId="23" fillId="0" borderId="16" xfId="0" applyFont="1" applyFill="1" applyBorder="1" applyAlignment="1">
      <alignment horizontal="center" vertical="top" wrapText="1"/>
    </xf>
    <xf numFmtId="0" fontId="23" fillId="2" borderId="16" xfId="0" applyFont="1" applyFill="1" applyBorder="1" applyAlignment="1">
      <alignment horizontal="left" vertical="top" wrapText="1"/>
    </xf>
    <xf numFmtId="0" fontId="20" fillId="0" borderId="18" xfId="0" applyFont="1" applyFill="1" applyBorder="1" applyAlignment="1">
      <alignment vertical="center" wrapText="1"/>
    </xf>
    <xf numFmtId="166" fontId="4" fillId="0" borderId="0" xfId="0" applyNumberFormat="1" applyFont="1" applyBorder="1" applyAlignment="1">
      <alignment horizontal="center" vertical="center" wrapText="1"/>
    </xf>
    <xf numFmtId="164" fontId="4" fillId="0" borderId="0" xfId="6" applyNumberFormat="1" applyFont="1" applyFill="1" applyBorder="1" applyAlignment="1">
      <alignment horizontal="center" vertical="center" wrapText="1"/>
    </xf>
    <xf numFmtId="166" fontId="10" fillId="0" borderId="0" xfId="6" applyNumberFormat="1" applyFont="1" applyFill="1" applyBorder="1" applyAlignment="1">
      <alignment horizontal="center" vertical="center" wrapText="1"/>
    </xf>
    <xf numFmtId="164" fontId="4" fillId="0" borderId="0" xfId="6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166" fontId="1" fillId="0" borderId="0" xfId="6" applyNumberFormat="1" applyFont="1" applyFill="1" applyBorder="1" applyAlignment="1">
      <alignment horizontal="center" vertical="center" wrapText="1"/>
    </xf>
    <xf numFmtId="164" fontId="1" fillId="0" borderId="0" xfId="6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22" fillId="0" borderId="16" xfId="0" applyFont="1" applyFill="1" applyBorder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19" fillId="2" borderId="0" xfId="0" applyFont="1" applyFill="1" applyAlignment="1">
      <alignment horizontal="right" wrapText="1"/>
    </xf>
    <xf numFmtId="0" fontId="19" fillId="0" borderId="0" xfId="0" applyFont="1" applyFill="1" applyAlignment="1">
      <alignment horizontal="right" wrapText="1"/>
    </xf>
    <xf numFmtId="0" fontId="21" fillId="2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top" wrapText="1"/>
    </xf>
    <xf numFmtId="0" fontId="20" fillId="2" borderId="16" xfId="0" applyFont="1" applyFill="1" applyBorder="1" applyAlignment="1">
      <alignment horizontal="center" vertical="center" wrapText="1"/>
    </xf>
    <xf numFmtId="49" fontId="19" fillId="2" borderId="0" xfId="0" applyNumberFormat="1" applyFont="1" applyFill="1" applyAlignment="1">
      <alignment horizontal="right" wrapText="1"/>
    </xf>
    <xf numFmtId="0" fontId="20" fillId="2" borderId="0" xfId="0" applyFont="1" applyFill="1" applyAlignment="1">
      <alignment horizontal="center" vertical="top" wrapText="1"/>
    </xf>
    <xf numFmtId="0" fontId="20" fillId="2" borderId="17" xfId="0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3" fillId="0" borderId="8" xfId="2" applyBorder="1" applyAlignment="1">
      <alignment horizontal="center" vertical="center" wrapText="1"/>
    </xf>
    <xf numFmtId="0" fontId="3" fillId="0" borderId="9" xfId="2" applyBorder="1" applyAlignment="1">
      <alignment horizontal="center" vertical="center" wrapText="1"/>
    </xf>
    <xf numFmtId="0" fontId="3" fillId="0" borderId="10" xfId="2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0" fontId="3" fillId="0" borderId="11" xfId="2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0" fontId="1" fillId="0" borderId="7" xfId="2" applyFont="1" applyBorder="1" applyAlignment="1">
      <alignment vertical="center" wrapText="1"/>
    </xf>
    <xf numFmtId="0" fontId="3" fillId="0" borderId="12" xfId="2" applyBorder="1" applyAlignment="1">
      <alignment horizontal="center" vertical="center" wrapText="1"/>
    </xf>
    <xf numFmtId="0" fontId="3" fillId="0" borderId="7" xfId="2" applyBorder="1" applyAlignment="1">
      <alignment horizontal="center" vertical="center" wrapText="1"/>
    </xf>
    <xf numFmtId="0" fontId="1" fillId="0" borderId="0" xfId="2" applyFont="1" applyAlignment="1">
      <alignment horizontal="right"/>
    </xf>
    <xf numFmtId="0" fontId="1" fillId="0" borderId="0" xfId="2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4" fillId="0" borderId="0" xfId="6" applyFont="1" applyFill="1" applyBorder="1" applyAlignment="1">
      <alignment horizontal="center" wrapText="1"/>
    </xf>
    <xf numFmtId="0" fontId="4" fillId="0" borderId="0" xfId="6" applyNumberFormat="1" applyFont="1" applyFill="1" applyBorder="1" applyAlignment="1">
      <alignment horizontal="center" wrapText="1" shrinkToFit="1"/>
    </xf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Fill="1" applyAlignment="1">
      <alignment horizontal="right"/>
    </xf>
    <xf numFmtId="0" fontId="14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 shrinkToFit="1"/>
    </xf>
    <xf numFmtId="0" fontId="4" fillId="0" borderId="4" xfId="6" applyFont="1" applyFill="1" applyBorder="1" applyAlignment="1">
      <alignment horizontal="center" vertical="center" wrapText="1"/>
    </xf>
    <xf numFmtId="0" fontId="4" fillId="0" borderId="13" xfId="6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6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5" fillId="0" borderId="0" xfId="0" applyFont="1" applyFill="1" applyAlignment="1"/>
    <xf numFmtId="0" fontId="0" fillId="0" borderId="0" xfId="0" applyFill="1" applyAlignment="1">
      <alignment wrapText="1"/>
    </xf>
    <xf numFmtId="0" fontId="0" fillId="0" borderId="0" xfId="0" applyAlignment="1">
      <alignment horizontal="right"/>
    </xf>
    <xf numFmtId="0" fontId="4" fillId="0" borderId="5" xfId="6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1" xfId="6" applyFont="1" applyFill="1" applyBorder="1" applyAlignment="1">
      <alignment horizontal="center" vertical="center" wrapText="1"/>
    </xf>
    <xf numFmtId="0" fontId="1" fillId="0" borderId="6" xfId="6" applyFont="1" applyFill="1" applyBorder="1" applyAlignment="1">
      <alignment horizontal="center" wrapText="1"/>
    </xf>
    <xf numFmtId="0" fontId="1" fillId="0" borderId="12" xfId="6" applyFont="1" applyFill="1" applyBorder="1" applyAlignment="1">
      <alignment horizontal="center" wrapText="1"/>
    </xf>
    <xf numFmtId="0" fontId="1" fillId="0" borderId="7" xfId="6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  <cellStyle name="Обычный_Лист1" xfId="6"/>
    <cellStyle name="Финансовый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0"/>
  <sheetViews>
    <sheetView tabSelected="1" view="pageBreakPreview" zoomScaleNormal="100" zoomScaleSheetLayoutView="100" workbookViewId="0">
      <selection activeCell="A8" sqref="A8"/>
    </sheetView>
  </sheetViews>
  <sheetFormatPr defaultRowHeight="18.75" x14ac:dyDescent="0.2"/>
  <cols>
    <col min="1" max="1" width="29.5" style="109" customWidth="1"/>
    <col min="2" max="2" width="104" style="109" customWidth="1"/>
    <col min="3" max="3" width="19.83203125" style="109" customWidth="1"/>
    <col min="4" max="4" width="20" style="109" customWidth="1"/>
    <col min="5" max="5" width="19.83203125" style="109" customWidth="1"/>
  </cols>
  <sheetData>
    <row r="1" spans="1:5" x14ac:dyDescent="0.3">
      <c r="A1" s="105"/>
      <c r="B1" s="106"/>
      <c r="C1" s="164" t="s">
        <v>103</v>
      </c>
      <c r="D1" s="164"/>
      <c r="E1" s="164"/>
    </row>
    <row r="2" spans="1:5" ht="35.25" customHeight="1" x14ac:dyDescent="0.2">
      <c r="A2" s="105"/>
      <c r="B2" s="106"/>
      <c r="C2" s="165" t="s">
        <v>895</v>
      </c>
      <c r="D2" s="165"/>
      <c r="E2" s="165"/>
    </row>
    <row r="3" spans="1:5" ht="19.899999999999999" customHeight="1" x14ac:dyDescent="0.2">
      <c r="A3" s="105"/>
      <c r="B3" s="106"/>
      <c r="C3" s="165"/>
      <c r="D3" s="165"/>
      <c r="E3" s="165"/>
    </row>
    <row r="4" spans="1:5" x14ac:dyDescent="0.3">
      <c r="A4" s="105"/>
      <c r="B4" s="106"/>
      <c r="C4" s="107"/>
      <c r="D4" s="107"/>
      <c r="E4" s="107"/>
    </row>
    <row r="5" spans="1:5" x14ac:dyDescent="0.3">
      <c r="A5" s="105" t="s">
        <v>104</v>
      </c>
      <c r="B5" s="166" t="s">
        <v>103</v>
      </c>
      <c r="C5" s="166"/>
      <c r="D5" s="166"/>
      <c r="E5" s="166"/>
    </row>
    <row r="6" spans="1:5" ht="57" customHeight="1" x14ac:dyDescent="0.3">
      <c r="A6" s="105" t="s">
        <v>104</v>
      </c>
      <c r="B6" s="106" t="s">
        <v>104</v>
      </c>
      <c r="C6" s="166" t="s">
        <v>896</v>
      </c>
      <c r="D6" s="166"/>
      <c r="E6" s="166"/>
    </row>
    <row r="7" spans="1:5" x14ac:dyDescent="0.3">
      <c r="A7" s="105"/>
      <c r="B7" s="106"/>
      <c r="C7" s="108"/>
      <c r="D7" s="108"/>
      <c r="E7" s="108"/>
    </row>
    <row r="8" spans="1:5" ht="57.75" customHeight="1" x14ac:dyDescent="0.2">
      <c r="A8" s="154"/>
      <c r="B8" s="169" t="s">
        <v>914</v>
      </c>
      <c r="C8" s="169"/>
      <c r="D8" s="169"/>
      <c r="E8" s="154"/>
    </row>
    <row r="9" spans="1:5" ht="18.75" customHeight="1" x14ac:dyDescent="0.2">
      <c r="A9" s="167" t="s">
        <v>105</v>
      </c>
      <c r="B9" s="167" t="s">
        <v>106</v>
      </c>
      <c r="C9" s="167" t="s">
        <v>107</v>
      </c>
      <c r="D9" s="167"/>
      <c r="E9" s="167"/>
    </row>
    <row r="10" spans="1:5" ht="15.75" x14ac:dyDescent="0.2">
      <c r="A10" s="168" t="s">
        <v>104</v>
      </c>
      <c r="B10" s="168" t="s">
        <v>104</v>
      </c>
      <c r="C10" s="111" t="s">
        <v>0</v>
      </c>
      <c r="D10" s="111" t="s">
        <v>1</v>
      </c>
      <c r="E10" s="111" t="s">
        <v>2</v>
      </c>
    </row>
    <row r="11" spans="1:5" ht="15.75" x14ac:dyDescent="0.2">
      <c r="A11" s="149" t="s">
        <v>108</v>
      </c>
      <c r="B11" s="150" t="s">
        <v>109</v>
      </c>
      <c r="C11" s="151">
        <v>276982.97093000001</v>
      </c>
      <c r="D11" s="151">
        <v>277315.67742000002</v>
      </c>
      <c r="E11" s="151">
        <v>271871.20160999999</v>
      </c>
    </row>
    <row r="12" spans="1:5" ht="15.75" x14ac:dyDescent="0.2">
      <c r="A12" s="149" t="s">
        <v>110</v>
      </c>
      <c r="B12" s="150" t="s">
        <v>111</v>
      </c>
      <c r="C12" s="151">
        <v>218075.4</v>
      </c>
      <c r="D12" s="151">
        <v>227500.34</v>
      </c>
      <c r="E12" s="151">
        <v>221341.56</v>
      </c>
    </row>
    <row r="13" spans="1:5" ht="15.75" x14ac:dyDescent="0.2">
      <c r="A13" s="149" t="s">
        <v>112</v>
      </c>
      <c r="B13" s="150" t="s">
        <v>113</v>
      </c>
      <c r="C13" s="151">
        <v>218075.4</v>
      </c>
      <c r="D13" s="151">
        <v>227500.34</v>
      </c>
      <c r="E13" s="151">
        <v>221341.56</v>
      </c>
    </row>
    <row r="14" spans="1:5" ht="63" x14ac:dyDescent="0.2">
      <c r="A14" s="149" t="s">
        <v>114</v>
      </c>
      <c r="B14" s="150" t="s">
        <v>115</v>
      </c>
      <c r="C14" s="151">
        <v>216800.4</v>
      </c>
      <c r="D14" s="151">
        <v>226575.34</v>
      </c>
      <c r="E14" s="151">
        <v>220392.56</v>
      </c>
    </row>
    <row r="15" spans="1:5" ht="63" x14ac:dyDescent="0.2">
      <c r="A15" s="152" t="s">
        <v>114</v>
      </c>
      <c r="B15" s="153" t="s">
        <v>115</v>
      </c>
      <c r="C15" s="147">
        <v>216800.4</v>
      </c>
      <c r="D15" s="147">
        <v>226575.34</v>
      </c>
      <c r="E15" s="147">
        <v>220392.56</v>
      </c>
    </row>
    <row r="16" spans="1:5" ht="94.5" x14ac:dyDescent="0.2">
      <c r="A16" s="149" t="s">
        <v>116</v>
      </c>
      <c r="B16" s="150" t="s">
        <v>117</v>
      </c>
      <c r="C16" s="151">
        <v>275</v>
      </c>
      <c r="D16" s="151">
        <v>337</v>
      </c>
      <c r="E16" s="151">
        <v>349</v>
      </c>
    </row>
    <row r="17" spans="1:5" ht="78.75" x14ac:dyDescent="0.2">
      <c r="A17" s="152" t="s">
        <v>116</v>
      </c>
      <c r="B17" s="153" t="s">
        <v>117</v>
      </c>
      <c r="C17" s="147">
        <v>275</v>
      </c>
      <c r="D17" s="147">
        <v>337</v>
      </c>
      <c r="E17" s="147">
        <v>349</v>
      </c>
    </row>
    <row r="18" spans="1:5" ht="31.5" x14ac:dyDescent="0.2">
      <c r="A18" s="149" t="s">
        <v>118</v>
      </c>
      <c r="B18" s="150" t="s">
        <v>119</v>
      </c>
      <c r="C18" s="151">
        <v>1000</v>
      </c>
      <c r="D18" s="151">
        <v>588</v>
      </c>
      <c r="E18" s="151">
        <v>600</v>
      </c>
    </row>
    <row r="19" spans="1:5" ht="31.5" x14ac:dyDescent="0.2">
      <c r="A19" s="152" t="s">
        <v>118</v>
      </c>
      <c r="B19" s="153" t="s">
        <v>119</v>
      </c>
      <c r="C19" s="147">
        <v>1000</v>
      </c>
      <c r="D19" s="147">
        <v>588</v>
      </c>
      <c r="E19" s="147">
        <v>600</v>
      </c>
    </row>
    <row r="20" spans="1:5" ht="31.5" x14ac:dyDescent="0.2">
      <c r="A20" s="149" t="s">
        <v>120</v>
      </c>
      <c r="B20" s="150" t="s">
        <v>121</v>
      </c>
      <c r="C20" s="151">
        <v>10038.540000000001</v>
      </c>
      <c r="D20" s="151">
        <v>11279.228220000001</v>
      </c>
      <c r="E20" s="151">
        <v>11813.432409999999</v>
      </c>
    </row>
    <row r="21" spans="1:5" ht="31.5" x14ac:dyDescent="0.2">
      <c r="A21" s="149" t="s">
        <v>122</v>
      </c>
      <c r="B21" s="150" t="s">
        <v>123</v>
      </c>
      <c r="C21" s="151">
        <v>10038.540000000001</v>
      </c>
      <c r="D21" s="151">
        <v>11279.228220000001</v>
      </c>
      <c r="E21" s="151">
        <v>11813.432409999999</v>
      </c>
    </row>
    <row r="22" spans="1:5" ht="63" x14ac:dyDescent="0.2">
      <c r="A22" s="149" t="s">
        <v>124</v>
      </c>
      <c r="B22" s="150" t="s">
        <v>125</v>
      </c>
      <c r="C22" s="151">
        <v>4713.82</v>
      </c>
      <c r="D22" s="151">
        <v>5199.5359600000002</v>
      </c>
      <c r="E22" s="151">
        <v>5437.4428500000004</v>
      </c>
    </row>
    <row r="23" spans="1:5" ht="78.75" x14ac:dyDescent="0.2">
      <c r="A23" s="152" t="s">
        <v>126</v>
      </c>
      <c r="B23" s="153" t="s">
        <v>127</v>
      </c>
      <c r="C23" s="147">
        <v>4713.82</v>
      </c>
      <c r="D23" s="147">
        <v>5199.5359600000002</v>
      </c>
      <c r="E23" s="147">
        <v>5437.4428500000004</v>
      </c>
    </row>
    <row r="24" spans="1:5" ht="78.75" x14ac:dyDescent="0.2">
      <c r="A24" s="149" t="s">
        <v>128</v>
      </c>
      <c r="B24" s="150" t="s">
        <v>129</v>
      </c>
      <c r="C24" s="151">
        <v>29.6</v>
      </c>
      <c r="D24" s="151">
        <v>26.092400000000001</v>
      </c>
      <c r="E24" s="151">
        <v>26.809750000000001</v>
      </c>
    </row>
    <row r="25" spans="1:5" ht="94.5" x14ac:dyDescent="0.2">
      <c r="A25" s="152" t="s">
        <v>130</v>
      </c>
      <c r="B25" s="153" t="s">
        <v>131</v>
      </c>
      <c r="C25" s="147">
        <v>29.6</v>
      </c>
      <c r="D25" s="147">
        <v>26.092400000000001</v>
      </c>
      <c r="E25" s="147">
        <v>26.809750000000001</v>
      </c>
    </row>
    <row r="26" spans="1:5" ht="63" x14ac:dyDescent="0.2">
      <c r="A26" s="149" t="s">
        <v>132</v>
      </c>
      <c r="B26" s="150" t="s">
        <v>133</v>
      </c>
      <c r="C26" s="151">
        <v>5295.12</v>
      </c>
      <c r="D26" s="151">
        <v>6053.5998600000003</v>
      </c>
      <c r="E26" s="151">
        <v>6349.1798099999996</v>
      </c>
    </row>
    <row r="27" spans="1:5" ht="78.75" x14ac:dyDescent="0.2">
      <c r="A27" s="152" t="s">
        <v>134</v>
      </c>
      <c r="B27" s="153" t="s">
        <v>135</v>
      </c>
      <c r="C27" s="147">
        <v>5295.12</v>
      </c>
      <c r="D27" s="147">
        <v>6053.5998600000003</v>
      </c>
      <c r="E27" s="147">
        <v>6349.1798099999996</v>
      </c>
    </row>
    <row r="28" spans="1:5" ht="15.75" x14ac:dyDescent="0.2">
      <c r="A28" s="149" t="s">
        <v>136</v>
      </c>
      <c r="B28" s="150" t="s">
        <v>137</v>
      </c>
      <c r="C28" s="151">
        <v>14662.415000000001</v>
      </c>
      <c r="D28" s="151">
        <v>16769</v>
      </c>
      <c r="E28" s="151">
        <v>16769</v>
      </c>
    </row>
    <row r="29" spans="1:5" ht="31.5" x14ac:dyDescent="0.2">
      <c r="A29" s="149" t="s">
        <v>138</v>
      </c>
      <c r="B29" s="150" t="s">
        <v>139</v>
      </c>
      <c r="C29" s="151">
        <v>7173</v>
      </c>
      <c r="D29" s="151">
        <v>8545</v>
      </c>
      <c r="E29" s="151">
        <v>8545</v>
      </c>
    </row>
    <row r="30" spans="1:5" ht="31.5" x14ac:dyDescent="0.2">
      <c r="A30" s="149" t="s">
        <v>140</v>
      </c>
      <c r="B30" s="150" t="s">
        <v>141</v>
      </c>
      <c r="C30" s="151">
        <v>6223</v>
      </c>
      <c r="D30" s="151">
        <v>7290</v>
      </c>
      <c r="E30" s="151">
        <v>7290</v>
      </c>
    </row>
    <row r="31" spans="1:5" ht="31.5" x14ac:dyDescent="0.2">
      <c r="A31" s="152" t="s">
        <v>142</v>
      </c>
      <c r="B31" s="153" t="s">
        <v>141</v>
      </c>
      <c r="C31" s="147">
        <v>6223</v>
      </c>
      <c r="D31" s="147">
        <v>7290</v>
      </c>
      <c r="E31" s="147">
        <v>7290</v>
      </c>
    </row>
    <row r="32" spans="1:5" ht="31.5" x14ac:dyDescent="0.2">
      <c r="A32" s="149" t="s">
        <v>143</v>
      </c>
      <c r="B32" s="150" t="s">
        <v>144</v>
      </c>
      <c r="C32" s="151">
        <v>950</v>
      </c>
      <c r="D32" s="151">
        <v>1255</v>
      </c>
      <c r="E32" s="151">
        <v>1255</v>
      </c>
    </row>
    <row r="33" spans="1:5" ht="47.25" x14ac:dyDescent="0.2">
      <c r="A33" s="152" t="s">
        <v>145</v>
      </c>
      <c r="B33" s="153" t="s">
        <v>146</v>
      </c>
      <c r="C33" s="147">
        <v>950</v>
      </c>
      <c r="D33" s="147">
        <v>1255</v>
      </c>
      <c r="E33" s="147">
        <v>1255</v>
      </c>
    </row>
    <row r="34" spans="1:5" ht="15.75" x14ac:dyDescent="0.2">
      <c r="A34" s="149" t="s">
        <v>147</v>
      </c>
      <c r="B34" s="150" t="s">
        <v>148</v>
      </c>
      <c r="C34" s="151">
        <v>7004.415</v>
      </c>
      <c r="D34" s="151">
        <v>7475</v>
      </c>
      <c r="E34" s="151">
        <v>7475</v>
      </c>
    </row>
    <row r="35" spans="1:5" ht="15.75" x14ac:dyDescent="0.2">
      <c r="A35" s="149" t="s">
        <v>149</v>
      </c>
      <c r="B35" s="150" t="s">
        <v>148</v>
      </c>
      <c r="C35" s="151">
        <v>7000</v>
      </c>
      <c r="D35" s="151">
        <v>7475</v>
      </c>
      <c r="E35" s="151">
        <v>7475</v>
      </c>
    </row>
    <row r="36" spans="1:5" ht="15.75" x14ac:dyDescent="0.2">
      <c r="A36" s="152" t="s">
        <v>149</v>
      </c>
      <c r="B36" s="153" t="s">
        <v>148</v>
      </c>
      <c r="C36" s="147">
        <v>7000</v>
      </c>
      <c r="D36" s="147">
        <v>7475</v>
      </c>
      <c r="E36" s="147">
        <v>7475</v>
      </c>
    </row>
    <row r="37" spans="1:5" ht="31.5" x14ac:dyDescent="0.2">
      <c r="A37" s="149" t="s">
        <v>150</v>
      </c>
      <c r="B37" s="150" t="s">
        <v>151</v>
      </c>
      <c r="C37" s="151">
        <v>4.415</v>
      </c>
      <c r="D37" s="151">
        <v>0</v>
      </c>
      <c r="E37" s="151">
        <v>0</v>
      </c>
    </row>
    <row r="38" spans="1:5" ht="31.5" x14ac:dyDescent="0.2">
      <c r="A38" s="152" t="s">
        <v>150</v>
      </c>
      <c r="B38" s="153" t="s">
        <v>151</v>
      </c>
      <c r="C38" s="147">
        <v>4.415</v>
      </c>
      <c r="D38" s="147">
        <v>0</v>
      </c>
      <c r="E38" s="147">
        <v>0</v>
      </c>
    </row>
    <row r="39" spans="1:5" ht="15.75" x14ac:dyDescent="0.2">
      <c r="A39" s="149" t="s">
        <v>152</v>
      </c>
      <c r="B39" s="150" t="s">
        <v>153</v>
      </c>
      <c r="C39" s="151">
        <v>115</v>
      </c>
      <c r="D39" s="151">
        <v>155</v>
      </c>
      <c r="E39" s="151">
        <v>155</v>
      </c>
    </row>
    <row r="40" spans="1:5" ht="15.75" x14ac:dyDescent="0.2">
      <c r="A40" s="149" t="s">
        <v>154</v>
      </c>
      <c r="B40" s="150" t="s">
        <v>153</v>
      </c>
      <c r="C40" s="151">
        <v>115</v>
      </c>
      <c r="D40" s="151">
        <v>155</v>
      </c>
      <c r="E40" s="151">
        <v>155</v>
      </c>
    </row>
    <row r="41" spans="1:5" ht="15.75" x14ac:dyDescent="0.2">
      <c r="A41" s="152" t="s">
        <v>154</v>
      </c>
      <c r="B41" s="153" t="s">
        <v>153</v>
      </c>
      <c r="C41" s="147">
        <v>115</v>
      </c>
      <c r="D41" s="147">
        <v>155</v>
      </c>
      <c r="E41" s="147">
        <v>155</v>
      </c>
    </row>
    <row r="42" spans="1:5" ht="15.75" x14ac:dyDescent="0.2">
      <c r="A42" s="149" t="s">
        <v>155</v>
      </c>
      <c r="B42" s="150" t="s">
        <v>156</v>
      </c>
      <c r="C42" s="151">
        <v>370</v>
      </c>
      <c r="D42" s="151">
        <v>594</v>
      </c>
      <c r="E42" s="151">
        <v>594</v>
      </c>
    </row>
    <row r="43" spans="1:5" ht="31.5" x14ac:dyDescent="0.2">
      <c r="A43" s="149" t="s">
        <v>157</v>
      </c>
      <c r="B43" s="150" t="s">
        <v>158</v>
      </c>
      <c r="C43" s="151">
        <v>370</v>
      </c>
      <c r="D43" s="151">
        <v>594</v>
      </c>
      <c r="E43" s="151">
        <v>594</v>
      </c>
    </row>
    <row r="44" spans="1:5" ht="31.5" x14ac:dyDescent="0.2">
      <c r="A44" s="152" t="s">
        <v>157</v>
      </c>
      <c r="B44" s="153" t="s">
        <v>158</v>
      </c>
      <c r="C44" s="147">
        <v>370</v>
      </c>
      <c r="D44" s="147">
        <v>594</v>
      </c>
      <c r="E44" s="147">
        <v>594</v>
      </c>
    </row>
    <row r="45" spans="1:5" ht="15.75" x14ac:dyDescent="0.2">
      <c r="A45" s="149" t="s">
        <v>159</v>
      </c>
      <c r="B45" s="150" t="s">
        <v>160</v>
      </c>
      <c r="C45" s="151">
        <v>10.552</v>
      </c>
      <c r="D45" s="151">
        <v>0</v>
      </c>
      <c r="E45" s="151">
        <v>0</v>
      </c>
    </row>
    <row r="46" spans="1:5" ht="15.75" x14ac:dyDescent="0.2">
      <c r="A46" s="149" t="s">
        <v>161</v>
      </c>
      <c r="B46" s="150" t="s">
        <v>162</v>
      </c>
      <c r="C46" s="151">
        <v>10.552</v>
      </c>
      <c r="D46" s="151">
        <v>0</v>
      </c>
      <c r="E46" s="151">
        <v>0</v>
      </c>
    </row>
    <row r="47" spans="1:5" ht="15.75" x14ac:dyDescent="0.2">
      <c r="A47" s="149" t="s">
        <v>163</v>
      </c>
      <c r="B47" s="150" t="s">
        <v>164</v>
      </c>
      <c r="C47" s="151">
        <v>5.992</v>
      </c>
      <c r="D47" s="151">
        <v>0</v>
      </c>
      <c r="E47" s="151">
        <v>0</v>
      </c>
    </row>
    <row r="48" spans="1:5" ht="31.5" x14ac:dyDescent="0.2">
      <c r="A48" s="152" t="s">
        <v>165</v>
      </c>
      <c r="B48" s="153" t="s">
        <v>166</v>
      </c>
      <c r="C48" s="147">
        <v>5.992</v>
      </c>
      <c r="D48" s="147">
        <v>0</v>
      </c>
      <c r="E48" s="147">
        <v>0</v>
      </c>
    </row>
    <row r="49" spans="1:5" ht="15.75" x14ac:dyDescent="0.2">
      <c r="A49" s="149" t="s">
        <v>167</v>
      </c>
      <c r="B49" s="150" t="s">
        <v>168</v>
      </c>
      <c r="C49" s="151">
        <v>4.5599999999999996</v>
      </c>
      <c r="D49" s="151">
        <v>0</v>
      </c>
      <c r="E49" s="151">
        <v>0</v>
      </c>
    </row>
    <row r="50" spans="1:5" ht="31.5" x14ac:dyDescent="0.2">
      <c r="A50" s="152" t="s">
        <v>169</v>
      </c>
      <c r="B50" s="153" t="s">
        <v>170</v>
      </c>
      <c r="C50" s="147">
        <v>4.5599999999999996</v>
      </c>
      <c r="D50" s="147">
        <v>0</v>
      </c>
      <c r="E50" s="147">
        <v>0</v>
      </c>
    </row>
    <row r="51" spans="1:5" ht="15.75" x14ac:dyDescent="0.2">
      <c r="A51" s="149" t="s">
        <v>171</v>
      </c>
      <c r="B51" s="150" t="s">
        <v>172</v>
      </c>
      <c r="C51" s="151">
        <v>3380</v>
      </c>
      <c r="D51" s="151">
        <v>3300</v>
      </c>
      <c r="E51" s="151">
        <v>3300</v>
      </c>
    </row>
    <row r="52" spans="1:5" ht="31.5" x14ac:dyDescent="0.2">
      <c r="A52" s="149" t="s">
        <v>173</v>
      </c>
      <c r="B52" s="150" t="s">
        <v>174</v>
      </c>
      <c r="C52" s="151">
        <v>3380</v>
      </c>
      <c r="D52" s="151">
        <v>3300</v>
      </c>
      <c r="E52" s="151">
        <v>3300</v>
      </c>
    </row>
    <row r="53" spans="1:5" ht="47.25" x14ac:dyDescent="0.2">
      <c r="A53" s="149" t="s">
        <v>175</v>
      </c>
      <c r="B53" s="150" t="s">
        <v>176</v>
      </c>
      <c r="C53" s="151">
        <v>3380</v>
      </c>
      <c r="D53" s="151">
        <v>3300</v>
      </c>
      <c r="E53" s="151">
        <v>3300</v>
      </c>
    </row>
    <row r="54" spans="1:5" ht="31.5" x14ac:dyDescent="0.2">
      <c r="A54" s="152" t="s">
        <v>175</v>
      </c>
      <c r="B54" s="153" t="s">
        <v>176</v>
      </c>
      <c r="C54" s="147">
        <v>3380</v>
      </c>
      <c r="D54" s="147">
        <v>3300</v>
      </c>
      <c r="E54" s="147">
        <v>3300</v>
      </c>
    </row>
    <row r="55" spans="1:5" ht="31.5" x14ac:dyDescent="0.2">
      <c r="A55" s="149" t="s">
        <v>177</v>
      </c>
      <c r="B55" s="150" t="s">
        <v>178</v>
      </c>
      <c r="C55" s="151">
        <v>12292</v>
      </c>
      <c r="D55" s="151">
        <v>12390</v>
      </c>
      <c r="E55" s="151">
        <v>12395</v>
      </c>
    </row>
    <row r="56" spans="1:5" ht="78.75" x14ac:dyDescent="0.2">
      <c r="A56" s="149" t="s">
        <v>179</v>
      </c>
      <c r="B56" s="150" t="s">
        <v>180</v>
      </c>
      <c r="C56" s="151">
        <v>12102</v>
      </c>
      <c r="D56" s="151">
        <v>12140</v>
      </c>
      <c r="E56" s="151">
        <v>12145</v>
      </c>
    </row>
    <row r="57" spans="1:5" ht="47.25" x14ac:dyDescent="0.2">
      <c r="A57" s="149" t="s">
        <v>181</v>
      </c>
      <c r="B57" s="150" t="s">
        <v>182</v>
      </c>
      <c r="C57" s="151">
        <v>4650</v>
      </c>
      <c r="D57" s="151">
        <v>4340</v>
      </c>
      <c r="E57" s="151">
        <v>4340</v>
      </c>
    </row>
    <row r="58" spans="1:5" ht="78.75" x14ac:dyDescent="0.2">
      <c r="A58" s="152" t="s">
        <v>183</v>
      </c>
      <c r="B58" s="153" t="s">
        <v>184</v>
      </c>
      <c r="C58" s="147">
        <v>3050</v>
      </c>
      <c r="D58" s="147">
        <v>2790</v>
      </c>
      <c r="E58" s="147">
        <v>2790</v>
      </c>
    </row>
    <row r="59" spans="1:5" ht="63" x14ac:dyDescent="0.2">
      <c r="A59" s="152" t="s">
        <v>185</v>
      </c>
      <c r="B59" s="153" t="s">
        <v>186</v>
      </c>
      <c r="C59" s="147">
        <v>1600</v>
      </c>
      <c r="D59" s="147">
        <v>1550</v>
      </c>
      <c r="E59" s="147">
        <v>1550</v>
      </c>
    </row>
    <row r="60" spans="1:5" ht="63" x14ac:dyDescent="0.2">
      <c r="A60" s="149" t="s">
        <v>187</v>
      </c>
      <c r="B60" s="150" t="s">
        <v>188</v>
      </c>
      <c r="C60" s="151">
        <v>361</v>
      </c>
      <c r="D60" s="151">
        <v>250</v>
      </c>
      <c r="E60" s="151">
        <v>255</v>
      </c>
    </row>
    <row r="61" spans="1:5" ht="63" x14ac:dyDescent="0.2">
      <c r="A61" s="152" t="s">
        <v>189</v>
      </c>
      <c r="B61" s="153" t="s">
        <v>190</v>
      </c>
      <c r="C61" s="147">
        <v>361</v>
      </c>
      <c r="D61" s="147">
        <v>250</v>
      </c>
      <c r="E61" s="147">
        <v>255</v>
      </c>
    </row>
    <row r="62" spans="1:5" ht="31.5" x14ac:dyDescent="0.2">
      <c r="A62" s="149" t="s">
        <v>191</v>
      </c>
      <c r="B62" s="150" t="s">
        <v>192</v>
      </c>
      <c r="C62" s="151">
        <v>7091</v>
      </c>
      <c r="D62" s="151">
        <v>7550</v>
      </c>
      <c r="E62" s="151">
        <v>7550</v>
      </c>
    </row>
    <row r="63" spans="1:5" ht="31.5" x14ac:dyDescent="0.2">
      <c r="A63" s="152" t="s">
        <v>193</v>
      </c>
      <c r="B63" s="153" t="s">
        <v>194</v>
      </c>
      <c r="C63" s="147">
        <v>7091</v>
      </c>
      <c r="D63" s="147">
        <v>7550</v>
      </c>
      <c r="E63" s="147">
        <v>7550</v>
      </c>
    </row>
    <row r="64" spans="1:5" ht="63" x14ac:dyDescent="0.2">
      <c r="A64" s="149" t="s">
        <v>195</v>
      </c>
      <c r="B64" s="150" t="s">
        <v>196</v>
      </c>
      <c r="C64" s="151">
        <v>190</v>
      </c>
      <c r="D64" s="151">
        <v>250</v>
      </c>
      <c r="E64" s="151">
        <v>250</v>
      </c>
    </row>
    <row r="65" spans="1:5" ht="63" x14ac:dyDescent="0.2">
      <c r="A65" s="149" t="s">
        <v>197</v>
      </c>
      <c r="B65" s="150" t="s">
        <v>198</v>
      </c>
      <c r="C65" s="151">
        <v>190</v>
      </c>
      <c r="D65" s="151">
        <v>250</v>
      </c>
      <c r="E65" s="151">
        <v>250</v>
      </c>
    </row>
    <row r="66" spans="1:5" ht="63" x14ac:dyDescent="0.2">
      <c r="A66" s="152" t="s">
        <v>199</v>
      </c>
      <c r="B66" s="153" t="s">
        <v>200</v>
      </c>
      <c r="C66" s="147">
        <v>190</v>
      </c>
      <c r="D66" s="147">
        <v>250</v>
      </c>
      <c r="E66" s="147">
        <v>250</v>
      </c>
    </row>
    <row r="67" spans="1:5" ht="15.75" x14ac:dyDescent="0.2">
      <c r="A67" s="149" t="s">
        <v>201</v>
      </c>
      <c r="B67" s="150" t="s">
        <v>202</v>
      </c>
      <c r="C67" s="151">
        <v>13100</v>
      </c>
      <c r="D67" s="151">
        <v>2608.5</v>
      </c>
      <c r="E67" s="151">
        <v>2712.6</v>
      </c>
    </row>
    <row r="68" spans="1:5" ht="15.75" x14ac:dyDescent="0.2">
      <c r="A68" s="149" t="s">
        <v>203</v>
      </c>
      <c r="B68" s="150" t="s">
        <v>204</v>
      </c>
      <c r="C68" s="151">
        <v>13100</v>
      </c>
      <c r="D68" s="151">
        <v>2608.5</v>
      </c>
      <c r="E68" s="151">
        <v>2712.6</v>
      </c>
    </row>
    <row r="69" spans="1:5" ht="31.5" x14ac:dyDescent="0.2">
      <c r="A69" s="149" t="s">
        <v>205</v>
      </c>
      <c r="B69" s="150" t="s">
        <v>206</v>
      </c>
      <c r="C69" s="151">
        <v>1000</v>
      </c>
      <c r="D69" s="151">
        <v>784.5</v>
      </c>
      <c r="E69" s="151">
        <v>815.9</v>
      </c>
    </row>
    <row r="70" spans="1:5" ht="31.5" x14ac:dyDescent="0.2">
      <c r="A70" s="152" t="s">
        <v>205</v>
      </c>
      <c r="B70" s="153" t="s">
        <v>206</v>
      </c>
      <c r="C70" s="147">
        <v>1000</v>
      </c>
      <c r="D70" s="147">
        <v>784.5</v>
      </c>
      <c r="E70" s="147">
        <v>815.9</v>
      </c>
    </row>
    <row r="71" spans="1:5" ht="15.75" x14ac:dyDescent="0.2">
      <c r="A71" s="149" t="s">
        <v>207</v>
      </c>
      <c r="B71" s="150" t="s">
        <v>208</v>
      </c>
      <c r="C71" s="151">
        <v>1000</v>
      </c>
      <c r="D71" s="151">
        <v>1808</v>
      </c>
      <c r="E71" s="151">
        <v>1880</v>
      </c>
    </row>
    <row r="72" spans="1:5" ht="15.75" x14ac:dyDescent="0.2">
      <c r="A72" s="152" t="s">
        <v>207</v>
      </c>
      <c r="B72" s="153" t="s">
        <v>208</v>
      </c>
      <c r="C72" s="147">
        <v>1000</v>
      </c>
      <c r="D72" s="147">
        <v>1808</v>
      </c>
      <c r="E72" s="147">
        <v>1880</v>
      </c>
    </row>
    <row r="73" spans="1:5" ht="15.75" x14ac:dyDescent="0.2">
      <c r="A73" s="149" t="s">
        <v>209</v>
      </c>
      <c r="B73" s="150" t="s">
        <v>210</v>
      </c>
      <c r="C73" s="151">
        <v>11100</v>
      </c>
      <c r="D73" s="151">
        <v>16</v>
      </c>
      <c r="E73" s="151">
        <v>16.7</v>
      </c>
    </row>
    <row r="74" spans="1:5" ht="15.75" x14ac:dyDescent="0.2">
      <c r="A74" s="152" t="s">
        <v>211</v>
      </c>
      <c r="B74" s="153" t="s">
        <v>212</v>
      </c>
      <c r="C74" s="147">
        <v>11100</v>
      </c>
      <c r="D74" s="147">
        <v>16</v>
      </c>
      <c r="E74" s="147">
        <v>16.7</v>
      </c>
    </row>
    <row r="75" spans="1:5" ht="31.5" x14ac:dyDescent="0.2">
      <c r="A75" s="149" t="s">
        <v>213</v>
      </c>
      <c r="B75" s="150" t="s">
        <v>214</v>
      </c>
      <c r="C75" s="151">
        <v>468.71902</v>
      </c>
      <c r="D75" s="151">
        <v>360</v>
      </c>
      <c r="E75" s="151">
        <v>370</v>
      </c>
    </row>
    <row r="76" spans="1:5" ht="15.75" x14ac:dyDescent="0.2">
      <c r="A76" s="149" t="s">
        <v>215</v>
      </c>
      <c r="B76" s="150" t="s">
        <v>216</v>
      </c>
      <c r="C76" s="151">
        <v>468.71902</v>
      </c>
      <c r="D76" s="151">
        <v>360</v>
      </c>
      <c r="E76" s="151">
        <v>370</v>
      </c>
    </row>
    <row r="77" spans="1:5" ht="15.75" x14ac:dyDescent="0.2">
      <c r="A77" s="149" t="s">
        <v>217</v>
      </c>
      <c r="B77" s="150" t="s">
        <v>218</v>
      </c>
      <c r="C77" s="151">
        <v>468.71902</v>
      </c>
      <c r="D77" s="151">
        <v>360</v>
      </c>
      <c r="E77" s="151">
        <v>370</v>
      </c>
    </row>
    <row r="78" spans="1:5" ht="15.75" x14ac:dyDescent="0.2">
      <c r="A78" s="152" t="s">
        <v>219</v>
      </c>
      <c r="B78" s="153" t="s">
        <v>220</v>
      </c>
      <c r="C78" s="147">
        <v>468.71902</v>
      </c>
      <c r="D78" s="147">
        <v>360</v>
      </c>
      <c r="E78" s="147">
        <v>370</v>
      </c>
    </row>
    <row r="79" spans="1:5" ht="31.5" x14ac:dyDescent="0.2">
      <c r="A79" s="149" t="s">
        <v>221</v>
      </c>
      <c r="B79" s="150" t="s">
        <v>222</v>
      </c>
      <c r="C79" s="151">
        <v>3107</v>
      </c>
      <c r="D79" s="151">
        <v>2862</v>
      </c>
      <c r="E79" s="151">
        <v>2923</v>
      </c>
    </row>
    <row r="80" spans="1:5" ht="63" x14ac:dyDescent="0.2">
      <c r="A80" s="149" t="s">
        <v>223</v>
      </c>
      <c r="B80" s="150" t="s">
        <v>224</v>
      </c>
      <c r="C80" s="151">
        <v>1670</v>
      </c>
      <c r="D80" s="151">
        <v>2412</v>
      </c>
      <c r="E80" s="151">
        <v>2450</v>
      </c>
    </row>
    <row r="81" spans="1:5" ht="78.75" x14ac:dyDescent="0.2">
      <c r="A81" s="149" t="s">
        <v>225</v>
      </c>
      <c r="B81" s="150" t="s">
        <v>226</v>
      </c>
      <c r="C81" s="151">
        <v>1670</v>
      </c>
      <c r="D81" s="151">
        <v>2412</v>
      </c>
      <c r="E81" s="151">
        <v>2450</v>
      </c>
    </row>
    <row r="82" spans="1:5" ht="78.75" x14ac:dyDescent="0.2">
      <c r="A82" s="152" t="s">
        <v>227</v>
      </c>
      <c r="B82" s="153" t="s">
        <v>228</v>
      </c>
      <c r="C82" s="147">
        <v>1670</v>
      </c>
      <c r="D82" s="147">
        <v>2412</v>
      </c>
      <c r="E82" s="147">
        <v>2450</v>
      </c>
    </row>
    <row r="83" spans="1:5" ht="31.5" x14ac:dyDescent="0.2">
      <c r="A83" s="149" t="s">
        <v>229</v>
      </c>
      <c r="B83" s="150" t="s">
        <v>230</v>
      </c>
      <c r="C83" s="151">
        <v>1419</v>
      </c>
      <c r="D83" s="151">
        <v>450</v>
      </c>
      <c r="E83" s="151">
        <v>473</v>
      </c>
    </row>
    <row r="84" spans="1:5" ht="31.5" x14ac:dyDescent="0.2">
      <c r="A84" s="149" t="s">
        <v>231</v>
      </c>
      <c r="B84" s="150" t="s">
        <v>232</v>
      </c>
      <c r="C84" s="151">
        <v>1080</v>
      </c>
      <c r="D84" s="151">
        <v>330</v>
      </c>
      <c r="E84" s="151">
        <v>323</v>
      </c>
    </row>
    <row r="85" spans="1:5" ht="47.25" x14ac:dyDescent="0.2">
      <c r="A85" s="152" t="s">
        <v>233</v>
      </c>
      <c r="B85" s="153" t="s">
        <v>234</v>
      </c>
      <c r="C85" s="147">
        <v>590</v>
      </c>
      <c r="D85" s="147">
        <v>30</v>
      </c>
      <c r="E85" s="147">
        <v>23</v>
      </c>
    </row>
    <row r="86" spans="1:5" ht="31.5" x14ac:dyDescent="0.2">
      <c r="A86" s="152" t="s">
        <v>235</v>
      </c>
      <c r="B86" s="153" t="s">
        <v>236</v>
      </c>
      <c r="C86" s="147">
        <v>490</v>
      </c>
      <c r="D86" s="147">
        <v>300</v>
      </c>
      <c r="E86" s="147">
        <v>300</v>
      </c>
    </row>
    <row r="87" spans="1:5" ht="47.25" x14ac:dyDescent="0.2">
      <c r="A87" s="149" t="s">
        <v>237</v>
      </c>
      <c r="B87" s="150" t="s">
        <v>238</v>
      </c>
      <c r="C87" s="151">
        <v>339</v>
      </c>
      <c r="D87" s="151">
        <v>120</v>
      </c>
      <c r="E87" s="151">
        <v>150</v>
      </c>
    </row>
    <row r="88" spans="1:5" ht="47.25" x14ac:dyDescent="0.2">
      <c r="A88" s="152" t="s">
        <v>239</v>
      </c>
      <c r="B88" s="153" t="s">
        <v>240</v>
      </c>
      <c r="C88" s="147">
        <v>339</v>
      </c>
      <c r="D88" s="147">
        <v>120</v>
      </c>
      <c r="E88" s="147">
        <v>150</v>
      </c>
    </row>
    <row r="89" spans="1:5" ht="63" x14ac:dyDescent="0.2">
      <c r="A89" s="149" t="s">
        <v>241</v>
      </c>
      <c r="B89" s="150" t="s">
        <v>242</v>
      </c>
      <c r="C89" s="151">
        <v>18</v>
      </c>
      <c r="D89" s="151">
        <v>0</v>
      </c>
      <c r="E89" s="151">
        <v>0</v>
      </c>
    </row>
    <row r="90" spans="1:5" ht="63" x14ac:dyDescent="0.2">
      <c r="A90" s="149" t="s">
        <v>243</v>
      </c>
      <c r="B90" s="150" t="s">
        <v>244</v>
      </c>
      <c r="C90" s="151">
        <v>18</v>
      </c>
      <c r="D90" s="151">
        <v>0</v>
      </c>
      <c r="E90" s="151">
        <v>0</v>
      </c>
    </row>
    <row r="91" spans="1:5" ht="78.75" x14ac:dyDescent="0.2">
      <c r="A91" s="152" t="s">
        <v>245</v>
      </c>
      <c r="B91" s="153" t="s">
        <v>246</v>
      </c>
      <c r="C91" s="147">
        <v>7</v>
      </c>
      <c r="D91" s="147">
        <v>0</v>
      </c>
      <c r="E91" s="147">
        <v>0</v>
      </c>
    </row>
    <row r="92" spans="1:5" ht="63" x14ac:dyDescent="0.2">
      <c r="A92" s="152" t="s">
        <v>247</v>
      </c>
      <c r="B92" s="153" t="s">
        <v>248</v>
      </c>
      <c r="C92" s="147">
        <v>11</v>
      </c>
      <c r="D92" s="147">
        <v>0</v>
      </c>
      <c r="E92" s="147">
        <v>0</v>
      </c>
    </row>
    <row r="93" spans="1:5" ht="15.75" x14ac:dyDescent="0.2">
      <c r="A93" s="149" t="s">
        <v>249</v>
      </c>
      <c r="B93" s="150" t="s">
        <v>250</v>
      </c>
      <c r="C93" s="151">
        <v>1848.34491</v>
      </c>
      <c r="D93" s="151">
        <v>246.60919999999999</v>
      </c>
      <c r="E93" s="151">
        <v>246.60919999999999</v>
      </c>
    </row>
    <row r="94" spans="1:5" ht="31.5" x14ac:dyDescent="0.2">
      <c r="A94" s="149" t="s">
        <v>251</v>
      </c>
      <c r="B94" s="150" t="s">
        <v>252</v>
      </c>
      <c r="C94" s="151">
        <v>485.92943000000002</v>
      </c>
      <c r="D94" s="151">
        <v>246.60919999999999</v>
      </c>
      <c r="E94" s="151">
        <v>246.60919999999999</v>
      </c>
    </row>
    <row r="95" spans="1:5" ht="47.25" x14ac:dyDescent="0.2">
      <c r="A95" s="149" t="s">
        <v>253</v>
      </c>
      <c r="B95" s="150" t="s">
        <v>254</v>
      </c>
      <c r="C95" s="151">
        <v>14</v>
      </c>
      <c r="D95" s="151">
        <v>0</v>
      </c>
      <c r="E95" s="151">
        <v>0</v>
      </c>
    </row>
    <row r="96" spans="1:5" ht="63" x14ac:dyDescent="0.2">
      <c r="A96" s="152" t="s">
        <v>255</v>
      </c>
      <c r="B96" s="153" t="s">
        <v>256</v>
      </c>
      <c r="C96" s="147">
        <v>14</v>
      </c>
      <c r="D96" s="147">
        <v>0</v>
      </c>
      <c r="E96" s="147">
        <v>0</v>
      </c>
    </row>
    <row r="97" spans="1:5" ht="63" x14ac:dyDescent="0.2">
      <c r="A97" s="149" t="s">
        <v>257</v>
      </c>
      <c r="B97" s="150" t="s">
        <v>258</v>
      </c>
      <c r="C97" s="151">
        <v>88.943610000000007</v>
      </c>
      <c r="D97" s="151">
        <v>0</v>
      </c>
      <c r="E97" s="151">
        <v>0</v>
      </c>
    </row>
    <row r="98" spans="1:5" ht="78.75" x14ac:dyDescent="0.2">
      <c r="A98" s="152" t="s">
        <v>259</v>
      </c>
      <c r="B98" s="153" t="s">
        <v>260</v>
      </c>
      <c r="C98" s="147">
        <v>88.943610000000007</v>
      </c>
      <c r="D98" s="147">
        <v>0</v>
      </c>
      <c r="E98" s="147">
        <v>0</v>
      </c>
    </row>
    <row r="99" spans="1:5" ht="47.25" x14ac:dyDescent="0.2">
      <c r="A99" s="149" t="s">
        <v>261</v>
      </c>
      <c r="B99" s="150" t="s">
        <v>262</v>
      </c>
      <c r="C99" s="151">
        <v>20.074359999999999</v>
      </c>
      <c r="D99" s="151">
        <v>0</v>
      </c>
      <c r="E99" s="151">
        <v>0</v>
      </c>
    </row>
    <row r="100" spans="1:5" ht="63" x14ac:dyDescent="0.2">
      <c r="A100" s="152" t="s">
        <v>263</v>
      </c>
      <c r="B100" s="153" t="s">
        <v>264</v>
      </c>
      <c r="C100" s="147">
        <v>20.074359999999999</v>
      </c>
      <c r="D100" s="147">
        <v>0</v>
      </c>
      <c r="E100" s="147">
        <v>0</v>
      </c>
    </row>
    <row r="101" spans="1:5" ht="47.25" x14ac:dyDescent="0.2">
      <c r="A101" s="149" t="s">
        <v>265</v>
      </c>
      <c r="B101" s="150" t="s">
        <v>266</v>
      </c>
      <c r="C101" s="151">
        <v>83.749989999999997</v>
      </c>
      <c r="D101" s="151">
        <v>246.60919999999999</v>
      </c>
      <c r="E101" s="151">
        <v>246.60919999999999</v>
      </c>
    </row>
    <row r="102" spans="1:5" ht="78.75" x14ac:dyDescent="0.2">
      <c r="A102" s="152" t="s">
        <v>267</v>
      </c>
      <c r="B102" s="153" t="s">
        <v>268</v>
      </c>
      <c r="C102" s="147">
        <v>0</v>
      </c>
      <c r="D102" s="147">
        <v>246.60919999999999</v>
      </c>
      <c r="E102" s="147">
        <v>246.60919999999999</v>
      </c>
    </row>
    <row r="103" spans="1:5" ht="63" x14ac:dyDescent="0.2">
      <c r="A103" s="152" t="s">
        <v>269</v>
      </c>
      <c r="B103" s="153" t="s">
        <v>270</v>
      </c>
      <c r="C103" s="147">
        <v>83.749989999999997</v>
      </c>
      <c r="D103" s="147">
        <v>0</v>
      </c>
      <c r="E103" s="147">
        <v>0</v>
      </c>
    </row>
    <row r="104" spans="1:5" ht="47.25" x14ac:dyDescent="0.2">
      <c r="A104" s="149" t="s">
        <v>390</v>
      </c>
      <c r="B104" s="150" t="s">
        <v>391</v>
      </c>
      <c r="C104" s="151">
        <v>4.5</v>
      </c>
      <c r="D104" s="151">
        <v>0</v>
      </c>
      <c r="E104" s="151">
        <v>0</v>
      </c>
    </row>
    <row r="105" spans="1:5" ht="63" x14ac:dyDescent="0.2">
      <c r="A105" s="152" t="s">
        <v>392</v>
      </c>
      <c r="B105" s="153" t="s">
        <v>393</v>
      </c>
      <c r="C105" s="147">
        <v>4.5</v>
      </c>
      <c r="D105" s="147">
        <v>0</v>
      </c>
      <c r="E105" s="147">
        <v>0</v>
      </c>
    </row>
    <row r="106" spans="1:5" ht="63" x14ac:dyDescent="0.2">
      <c r="A106" s="149" t="s">
        <v>271</v>
      </c>
      <c r="B106" s="150" t="s">
        <v>272</v>
      </c>
      <c r="C106" s="151">
        <v>28.015000000000001</v>
      </c>
      <c r="D106" s="151">
        <v>0</v>
      </c>
      <c r="E106" s="151">
        <v>0</v>
      </c>
    </row>
    <row r="107" spans="1:5" ht="78.75" x14ac:dyDescent="0.2">
      <c r="A107" s="152" t="s">
        <v>273</v>
      </c>
      <c r="B107" s="153" t="s">
        <v>274</v>
      </c>
      <c r="C107" s="147">
        <v>28.015000000000001</v>
      </c>
      <c r="D107" s="147">
        <v>0</v>
      </c>
      <c r="E107" s="147">
        <v>0</v>
      </c>
    </row>
    <row r="108" spans="1:5" ht="63" x14ac:dyDescent="0.2">
      <c r="A108" s="149" t="s">
        <v>275</v>
      </c>
      <c r="B108" s="150" t="s">
        <v>276</v>
      </c>
      <c r="C108" s="151">
        <v>10.039999999999999</v>
      </c>
      <c r="D108" s="151">
        <v>0</v>
      </c>
      <c r="E108" s="151">
        <v>0</v>
      </c>
    </row>
    <row r="109" spans="1:5" ht="94.5" x14ac:dyDescent="0.2">
      <c r="A109" s="152" t="s">
        <v>277</v>
      </c>
      <c r="B109" s="153" t="s">
        <v>278</v>
      </c>
      <c r="C109" s="147">
        <v>10.039999999999999</v>
      </c>
      <c r="D109" s="147">
        <v>0</v>
      </c>
      <c r="E109" s="147">
        <v>0</v>
      </c>
    </row>
    <row r="110" spans="1:5" ht="47.25" x14ac:dyDescent="0.2">
      <c r="A110" s="149" t="s">
        <v>279</v>
      </c>
      <c r="B110" s="150" t="s">
        <v>280</v>
      </c>
      <c r="C110" s="151">
        <v>2.25</v>
      </c>
      <c r="D110" s="151">
        <v>0</v>
      </c>
      <c r="E110" s="151">
        <v>0</v>
      </c>
    </row>
    <row r="111" spans="1:5" ht="63" x14ac:dyDescent="0.2">
      <c r="A111" s="152" t="s">
        <v>281</v>
      </c>
      <c r="B111" s="153" t="s">
        <v>282</v>
      </c>
      <c r="C111" s="147">
        <v>2.25</v>
      </c>
      <c r="D111" s="147">
        <v>0</v>
      </c>
      <c r="E111" s="147">
        <v>0</v>
      </c>
    </row>
    <row r="112" spans="1:5" ht="47.25" x14ac:dyDescent="0.2">
      <c r="A112" s="149" t="s">
        <v>283</v>
      </c>
      <c r="B112" s="150" t="s">
        <v>284</v>
      </c>
      <c r="C112" s="151">
        <v>24.22092</v>
      </c>
      <c r="D112" s="151">
        <v>0</v>
      </c>
      <c r="E112" s="151">
        <v>0</v>
      </c>
    </row>
    <row r="113" spans="1:5" ht="63" x14ac:dyDescent="0.2">
      <c r="A113" s="152" t="s">
        <v>285</v>
      </c>
      <c r="B113" s="153" t="s">
        <v>286</v>
      </c>
      <c r="C113" s="147">
        <v>24.22092</v>
      </c>
      <c r="D113" s="147">
        <v>0</v>
      </c>
      <c r="E113" s="147">
        <v>0</v>
      </c>
    </row>
    <row r="114" spans="1:5" ht="63" x14ac:dyDescent="0.2">
      <c r="A114" s="149" t="s">
        <v>287</v>
      </c>
      <c r="B114" s="150" t="s">
        <v>288</v>
      </c>
      <c r="C114" s="151">
        <v>210.13554999999999</v>
      </c>
      <c r="D114" s="151">
        <v>0</v>
      </c>
      <c r="E114" s="151">
        <v>0</v>
      </c>
    </row>
    <row r="115" spans="1:5" ht="78.75" x14ac:dyDescent="0.2">
      <c r="A115" s="152" t="s">
        <v>289</v>
      </c>
      <c r="B115" s="153" t="s">
        <v>290</v>
      </c>
      <c r="C115" s="147">
        <v>210.13554999999999</v>
      </c>
      <c r="D115" s="147">
        <v>0</v>
      </c>
      <c r="E115" s="147">
        <v>0</v>
      </c>
    </row>
    <row r="116" spans="1:5" ht="94.5" x14ac:dyDescent="0.2">
      <c r="A116" s="149" t="s">
        <v>907</v>
      </c>
      <c r="B116" s="150" t="s">
        <v>908</v>
      </c>
      <c r="C116" s="151">
        <v>15.329459999999999</v>
      </c>
      <c r="D116" s="151">
        <v>0</v>
      </c>
      <c r="E116" s="151">
        <v>0</v>
      </c>
    </row>
    <row r="117" spans="1:5" ht="63" x14ac:dyDescent="0.2">
      <c r="A117" s="149" t="s">
        <v>909</v>
      </c>
      <c r="B117" s="150" t="s">
        <v>910</v>
      </c>
      <c r="C117" s="151">
        <v>15.329459999999999</v>
      </c>
      <c r="D117" s="151">
        <v>0</v>
      </c>
      <c r="E117" s="151">
        <v>0</v>
      </c>
    </row>
    <row r="118" spans="1:5" ht="63" x14ac:dyDescent="0.2">
      <c r="A118" s="152" t="s">
        <v>911</v>
      </c>
      <c r="B118" s="153" t="s">
        <v>912</v>
      </c>
      <c r="C118" s="147">
        <v>15.329459999999999</v>
      </c>
      <c r="D118" s="147">
        <v>0</v>
      </c>
      <c r="E118" s="147">
        <v>0</v>
      </c>
    </row>
    <row r="119" spans="1:5" ht="15.75" x14ac:dyDescent="0.2">
      <c r="A119" s="149" t="s">
        <v>291</v>
      </c>
      <c r="B119" s="150" t="s">
        <v>292</v>
      </c>
      <c r="C119" s="151">
        <v>1287.5780199999999</v>
      </c>
      <c r="D119" s="151">
        <v>0</v>
      </c>
      <c r="E119" s="151">
        <v>0</v>
      </c>
    </row>
    <row r="120" spans="1:5" ht="63" x14ac:dyDescent="0.2">
      <c r="A120" s="149" t="s">
        <v>293</v>
      </c>
      <c r="B120" s="150" t="s">
        <v>294</v>
      </c>
      <c r="C120" s="151">
        <v>1287.5780199999999</v>
      </c>
      <c r="D120" s="151">
        <v>0</v>
      </c>
      <c r="E120" s="151">
        <v>0</v>
      </c>
    </row>
    <row r="121" spans="1:5" ht="47.25" x14ac:dyDescent="0.2">
      <c r="A121" s="152" t="s">
        <v>295</v>
      </c>
      <c r="B121" s="153" t="s">
        <v>296</v>
      </c>
      <c r="C121" s="147">
        <v>1286.7099800000001</v>
      </c>
      <c r="D121" s="147">
        <v>0</v>
      </c>
      <c r="E121" s="147">
        <v>0</v>
      </c>
    </row>
    <row r="122" spans="1:5" ht="63" x14ac:dyDescent="0.2">
      <c r="A122" s="152" t="s">
        <v>297</v>
      </c>
      <c r="B122" s="153" t="s">
        <v>298</v>
      </c>
      <c r="C122" s="147">
        <v>0.86804000000000003</v>
      </c>
      <c r="D122" s="147">
        <v>0</v>
      </c>
      <c r="E122" s="147">
        <v>0</v>
      </c>
    </row>
    <row r="123" spans="1:5" ht="15.75" x14ac:dyDescent="0.2">
      <c r="A123" s="149" t="s">
        <v>299</v>
      </c>
      <c r="B123" s="150" t="s">
        <v>300</v>
      </c>
      <c r="C123" s="151">
        <v>59.508000000000003</v>
      </c>
      <c r="D123" s="151">
        <v>0</v>
      </c>
      <c r="E123" s="151">
        <v>0</v>
      </c>
    </row>
    <row r="124" spans="1:5" ht="78.75" x14ac:dyDescent="0.2">
      <c r="A124" s="149" t="s">
        <v>301</v>
      </c>
      <c r="B124" s="150" t="s">
        <v>302</v>
      </c>
      <c r="C124" s="151">
        <v>59.508000000000003</v>
      </c>
      <c r="D124" s="151">
        <v>0</v>
      </c>
      <c r="E124" s="151">
        <v>0</v>
      </c>
    </row>
    <row r="125" spans="1:5" ht="78.75" x14ac:dyDescent="0.2">
      <c r="A125" s="152" t="s">
        <v>301</v>
      </c>
      <c r="B125" s="153" t="s">
        <v>302</v>
      </c>
      <c r="C125" s="147">
        <v>59.508000000000003</v>
      </c>
      <c r="D125" s="147">
        <v>0</v>
      </c>
      <c r="E125" s="147">
        <v>0</v>
      </c>
    </row>
    <row r="126" spans="1:5" ht="15.75" x14ac:dyDescent="0.2">
      <c r="A126" s="149" t="s">
        <v>303</v>
      </c>
      <c r="B126" s="150" t="s">
        <v>304</v>
      </c>
      <c r="C126" s="151">
        <v>472479.52464999998</v>
      </c>
      <c r="D126" s="151">
        <v>352722.29016999999</v>
      </c>
      <c r="E126" s="151">
        <v>367859.94377999997</v>
      </c>
    </row>
    <row r="127" spans="1:5" ht="31.5" x14ac:dyDescent="0.2">
      <c r="A127" s="149" t="s">
        <v>305</v>
      </c>
      <c r="B127" s="150" t="s">
        <v>306</v>
      </c>
      <c r="C127" s="151">
        <v>472479.52464999998</v>
      </c>
      <c r="D127" s="151">
        <v>352722.29016999999</v>
      </c>
      <c r="E127" s="151">
        <v>367859.94377999997</v>
      </c>
    </row>
    <row r="128" spans="1:5" ht="15.75" x14ac:dyDescent="0.2">
      <c r="A128" s="149" t="s">
        <v>307</v>
      </c>
      <c r="B128" s="150" t="s">
        <v>308</v>
      </c>
      <c r="C128" s="151">
        <v>113385.4</v>
      </c>
      <c r="D128" s="151">
        <v>101.2</v>
      </c>
      <c r="E128" s="151">
        <v>213.8</v>
      </c>
    </row>
    <row r="129" spans="1:5" ht="15.75" x14ac:dyDescent="0.2">
      <c r="A129" s="149" t="s">
        <v>309</v>
      </c>
      <c r="B129" s="150" t="s">
        <v>310</v>
      </c>
      <c r="C129" s="151">
        <v>23218.1</v>
      </c>
      <c r="D129" s="151">
        <v>101.2</v>
      </c>
      <c r="E129" s="151">
        <v>213.8</v>
      </c>
    </row>
    <row r="130" spans="1:5" ht="31.5" x14ac:dyDescent="0.2">
      <c r="A130" s="152" t="s">
        <v>311</v>
      </c>
      <c r="B130" s="153" t="s">
        <v>312</v>
      </c>
      <c r="C130" s="147">
        <v>23218.1</v>
      </c>
      <c r="D130" s="147">
        <v>101.2</v>
      </c>
      <c r="E130" s="147">
        <v>213.8</v>
      </c>
    </row>
    <row r="131" spans="1:5" ht="31.5" x14ac:dyDescent="0.2">
      <c r="A131" s="149" t="s">
        <v>313</v>
      </c>
      <c r="B131" s="150" t="s">
        <v>314</v>
      </c>
      <c r="C131" s="151">
        <v>70789.7</v>
      </c>
      <c r="D131" s="151">
        <v>0</v>
      </c>
      <c r="E131" s="151">
        <v>0</v>
      </c>
    </row>
    <row r="132" spans="1:5" ht="31.5" x14ac:dyDescent="0.2">
      <c r="A132" s="152" t="s">
        <v>315</v>
      </c>
      <c r="B132" s="153" t="s">
        <v>316</v>
      </c>
      <c r="C132" s="147">
        <v>70789.7</v>
      </c>
      <c r="D132" s="147">
        <v>0</v>
      </c>
      <c r="E132" s="147">
        <v>0</v>
      </c>
    </row>
    <row r="133" spans="1:5" ht="31.5" x14ac:dyDescent="0.2">
      <c r="A133" s="149" t="s">
        <v>317</v>
      </c>
      <c r="B133" s="150" t="s">
        <v>318</v>
      </c>
      <c r="C133" s="151">
        <v>16000</v>
      </c>
      <c r="D133" s="151">
        <v>0</v>
      </c>
      <c r="E133" s="151">
        <v>0</v>
      </c>
    </row>
    <row r="134" spans="1:5" ht="31.5" x14ac:dyDescent="0.2">
      <c r="A134" s="152" t="s">
        <v>319</v>
      </c>
      <c r="B134" s="153" t="s">
        <v>320</v>
      </c>
      <c r="C134" s="147">
        <v>16000</v>
      </c>
      <c r="D134" s="147">
        <v>0</v>
      </c>
      <c r="E134" s="147">
        <v>0</v>
      </c>
    </row>
    <row r="135" spans="1:5" ht="15.75" x14ac:dyDescent="0.2">
      <c r="A135" s="149" t="s">
        <v>321</v>
      </c>
      <c r="B135" s="150" t="s">
        <v>322</v>
      </c>
      <c r="C135" s="151">
        <v>3377.6</v>
      </c>
      <c r="D135" s="151">
        <v>0</v>
      </c>
      <c r="E135" s="151">
        <v>0</v>
      </c>
    </row>
    <row r="136" spans="1:5" ht="15.75" x14ac:dyDescent="0.2">
      <c r="A136" s="152" t="s">
        <v>323</v>
      </c>
      <c r="B136" s="153" t="s">
        <v>324</v>
      </c>
      <c r="C136" s="147">
        <v>3377.6</v>
      </c>
      <c r="D136" s="147">
        <v>0</v>
      </c>
      <c r="E136" s="147">
        <v>0</v>
      </c>
    </row>
    <row r="137" spans="1:5" ht="31.5" x14ac:dyDescent="0.2">
      <c r="A137" s="149" t="s">
        <v>325</v>
      </c>
      <c r="B137" s="150" t="s">
        <v>326</v>
      </c>
      <c r="C137" s="151">
        <v>73664.884950000007</v>
      </c>
      <c r="D137" s="151">
        <v>62246.996169999999</v>
      </c>
      <c r="E137" s="151">
        <v>64697.833780000001</v>
      </c>
    </row>
    <row r="138" spans="1:5" ht="47.25" x14ac:dyDescent="0.2">
      <c r="A138" s="149" t="s">
        <v>327</v>
      </c>
      <c r="B138" s="150" t="s">
        <v>328</v>
      </c>
      <c r="C138" s="151">
        <v>3621.8719999999998</v>
      </c>
      <c r="D138" s="151">
        <v>0</v>
      </c>
      <c r="E138" s="151">
        <v>0</v>
      </c>
    </row>
    <row r="139" spans="1:5" ht="47.25" x14ac:dyDescent="0.2">
      <c r="A139" s="152" t="s">
        <v>327</v>
      </c>
      <c r="B139" s="153" t="s">
        <v>328</v>
      </c>
      <c r="C139" s="147">
        <v>3621.8719999999998</v>
      </c>
      <c r="D139" s="147">
        <v>0</v>
      </c>
      <c r="E139" s="147">
        <v>0</v>
      </c>
    </row>
    <row r="140" spans="1:5" ht="47.25" x14ac:dyDescent="0.2">
      <c r="A140" s="149" t="s">
        <v>329</v>
      </c>
      <c r="B140" s="150" t="s">
        <v>330</v>
      </c>
      <c r="C140" s="151">
        <v>1112.44182</v>
      </c>
      <c r="D140" s="151">
        <v>0</v>
      </c>
      <c r="E140" s="151">
        <v>0</v>
      </c>
    </row>
    <row r="141" spans="1:5" ht="47.25" x14ac:dyDescent="0.2">
      <c r="A141" s="152" t="s">
        <v>331</v>
      </c>
      <c r="B141" s="153" t="s">
        <v>332</v>
      </c>
      <c r="C141" s="147">
        <v>1112.44182</v>
      </c>
      <c r="D141" s="147">
        <v>0</v>
      </c>
      <c r="E141" s="147">
        <v>0</v>
      </c>
    </row>
    <row r="142" spans="1:5" ht="31.5" x14ac:dyDescent="0.2">
      <c r="A142" s="149" t="s">
        <v>333</v>
      </c>
      <c r="B142" s="150" t="s">
        <v>334</v>
      </c>
      <c r="C142" s="151">
        <v>559.24346000000003</v>
      </c>
      <c r="D142" s="151">
        <v>0</v>
      </c>
      <c r="E142" s="151">
        <v>0</v>
      </c>
    </row>
    <row r="143" spans="1:5" ht="31.5" x14ac:dyDescent="0.2">
      <c r="A143" s="152" t="s">
        <v>335</v>
      </c>
      <c r="B143" s="153" t="s">
        <v>336</v>
      </c>
      <c r="C143" s="147">
        <v>559.24346000000003</v>
      </c>
      <c r="D143" s="147">
        <v>0</v>
      </c>
      <c r="E143" s="147">
        <v>0</v>
      </c>
    </row>
    <row r="144" spans="1:5" ht="15.75" x14ac:dyDescent="0.2">
      <c r="A144" s="149" t="s">
        <v>337</v>
      </c>
      <c r="B144" s="150" t="s">
        <v>338</v>
      </c>
      <c r="C144" s="151">
        <v>109.02333</v>
      </c>
      <c r="D144" s="151">
        <v>0</v>
      </c>
      <c r="E144" s="151">
        <v>0</v>
      </c>
    </row>
    <row r="145" spans="1:5" ht="15.75" x14ac:dyDescent="0.2">
      <c r="A145" s="152" t="s">
        <v>339</v>
      </c>
      <c r="B145" s="153" t="s">
        <v>340</v>
      </c>
      <c r="C145" s="147">
        <v>109.02333</v>
      </c>
      <c r="D145" s="147">
        <v>0</v>
      </c>
      <c r="E145" s="147">
        <v>0</v>
      </c>
    </row>
    <row r="146" spans="1:5" ht="15.75" x14ac:dyDescent="0.2">
      <c r="A146" s="149" t="s">
        <v>341</v>
      </c>
      <c r="B146" s="150" t="s">
        <v>342</v>
      </c>
      <c r="C146" s="151">
        <v>68262.304340000002</v>
      </c>
      <c r="D146" s="151">
        <v>62246.996169999999</v>
      </c>
      <c r="E146" s="151">
        <v>64697.833780000001</v>
      </c>
    </row>
    <row r="147" spans="1:5" ht="15.75" x14ac:dyDescent="0.2">
      <c r="A147" s="152" t="s">
        <v>343</v>
      </c>
      <c r="B147" s="153" t="s">
        <v>344</v>
      </c>
      <c r="C147" s="147">
        <v>68262.304340000002</v>
      </c>
      <c r="D147" s="147">
        <v>62246.996169999999</v>
      </c>
      <c r="E147" s="147">
        <v>64697.833780000001</v>
      </c>
    </row>
    <row r="148" spans="1:5" ht="15.75" x14ac:dyDescent="0.2">
      <c r="A148" s="149" t="s">
        <v>345</v>
      </c>
      <c r="B148" s="150" t="s">
        <v>346</v>
      </c>
      <c r="C148" s="151">
        <v>279415.19170000002</v>
      </c>
      <c r="D148" s="151">
        <v>290336.66200000001</v>
      </c>
      <c r="E148" s="151">
        <v>302910.87800000003</v>
      </c>
    </row>
    <row r="149" spans="1:5" ht="31.5" x14ac:dyDescent="0.2">
      <c r="A149" s="149" t="s">
        <v>347</v>
      </c>
      <c r="B149" s="150" t="s">
        <v>348</v>
      </c>
      <c r="C149" s="151">
        <v>11566.94</v>
      </c>
      <c r="D149" s="151">
        <v>17800.364000000001</v>
      </c>
      <c r="E149" s="151">
        <v>18103.88</v>
      </c>
    </row>
    <row r="150" spans="1:5" ht="31.5" x14ac:dyDescent="0.2">
      <c r="A150" s="152" t="s">
        <v>349</v>
      </c>
      <c r="B150" s="153" t="s">
        <v>350</v>
      </c>
      <c r="C150" s="147">
        <v>11566.94</v>
      </c>
      <c r="D150" s="147">
        <v>17800.364000000001</v>
      </c>
      <c r="E150" s="147">
        <v>18103.88</v>
      </c>
    </row>
    <row r="151" spans="1:5" ht="63" x14ac:dyDescent="0.2">
      <c r="A151" s="149" t="s">
        <v>351</v>
      </c>
      <c r="B151" s="150" t="s">
        <v>352</v>
      </c>
      <c r="C151" s="151">
        <v>2000</v>
      </c>
      <c r="D151" s="151">
        <v>4104.2</v>
      </c>
      <c r="E151" s="151">
        <v>4320.5</v>
      </c>
    </row>
    <row r="152" spans="1:5" ht="63" x14ac:dyDescent="0.2">
      <c r="A152" s="152" t="s">
        <v>353</v>
      </c>
      <c r="B152" s="153" t="s">
        <v>354</v>
      </c>
      <c r="C152" s="147">
        <v>2000</v>
      </c>
      <c r="D152" s="147">
        <v>4104.2</v>
      </c>
      <c r="E152" s="147">
        <v>4320.5</v>
      </c>
    </row>
    <row r="153" spans="1:5" ht="47.25" x14ac:dyDescent="0.2">
      <c r="A153" s="149" t="s">
        <v>355</v>
      </c>
      <c r="B153" s="150" t="s">
        <v>356</v>
      </c>
      <c r="C153" s="151">
        <v>7735.2449999999999</v>
      </c>
      <c r="D153" s="151">
        <v>0</v>
      </c>
      <c r="E153" s="151">
        <v>0</v>
      </c>
    </row>
    <row r="154" spans="1:5" ht="47.25" x14ac:dyDescent="0.2">
      <c r="A154" s="152" t="s">
        <v>357</v>
      </c>
      <c r="B154" s="153" t="s">
        <v>358</v>
      </c>
      <c r="C154" s="147">
        <v>7735.2449999999999</v>
      </c>
      <c r="D154" s="147">
        <v>0</v>
      </c>
      <c r="E154" s="147">
        <v>0</v>
      </c>
    </row>
    <row r="155" spans="1:5" ht="47.25" x14ac:dyDescent="0.2">
      <c r="A155" s="149" t="s">
        <v>359</v>
      </c>
      <c r="B155" s="150" t="s">
        <v>360</v>
      </c>
      <c r="C155" s="151">
        <v>51</v>
      </c>
      <c r="D155" s="151">
        <v>37.1</v>
      </c>
      <c r="E155" s="151">
        <v>208.2</v>
      </c>
    </row>
    <row r="156" spans="1:5" ht="47.25" x14ac:dyDescent="0.2">
      <c r="A156" s="152" t="s">
        <v>361</v>
      </c>
      <c r="B156" s="153" t="s">
        <v>362</v>
      </c>
      <c r="C156" s="147">
        <v>51</v>
      </c>
      <c r="D156" s="147">
        <v>37.1</v>
      </c>
      <c r="E156" s="147">
        <v>208.2</v>
      </c>
    </row>
    <row r="157" spans="1:5" ht="63" x14ac:dyDescent="0.2">
      <c r="A157" s="149" t="s">
        <v>363</v>
      </c>
      <c r="B157" s="150" t="s">
        <v>364</v>
      </c>
      <c r="C157" s="151">
        <v>834.49800000000005</v>
      </c>
      <c r="D157" s="151">
        <v>834.49800000000005</v>
      </c>
      <c r="E157" s="151">
        <v>834.49800000000005</v>
      </c>
    </row>
    <row r="158" spans="1:5" ht="63" x14ac:dyDescent="0.2">
      <c r="A158" s="152" t="s">
        <v>365</v>
      </c>
      <c r="B158" s="153" t="s">
        <v>366</v>
      </c>
      <c r="C158" s="147">
        <v>834.49800000000005</v>
      </c>
      <c r="D158" s="147">
        <v>834.49800000000005</v>
      </c>
      <c r="E158" s="147">
        <v>834.49800000000005</v>
      </c>
    </row>
    <row r="159" spans="1:5" ht="31.5" x14ac:dyDescent="0.2">
      <c r="A159" s="149" t="s">
        <v>367</v>
      </c>
      <c r="B159" s="150" t="s">
        <v>368</v>
      </c>
      <c r="C159" s="151">
        <v>462.6087</v>
      </c>
      <c r="D159" s="151">
        <v>0</v>
      </c>
      <c r="E159" s="151">
        <v>0</v>
      </c>
    </row>
    <row r="160" spans="1:5" ht="31.5" x14ac:dyDescent="0.2">
      <c r="A160" s="152" t="s">
        <v>369</v>
      </c>
      <c r="B160" s="153" t="s">
        <v>370</v>
      </c>
      <c r="C160" s="147">
        <v>462.6087</v>
      </c>
      <c r="D160" s="147">
        <v>0</v>
      </c>
      <c r="E160" s="147">
        <v>0</v>
      </c>
    </row>
    <row r="161" spans="1:5" ht="15.75" x14ac:dyDescent="0.2">
      <c r="A161" s="149" t="s">
        <v>371</v>
      </c>
      <c r="B161" s="150" t="s">
        <v>372</v>
      </c>
      <c r="C161" s="151">
        <v>256764.9</v>
      </c>
      <c r="D161" s="151">
        <v>267560.5</v>
      </c>
      <c r="E161" s="151">
        <v>279443.8</v>
      </c>
    </row>
    <row r="162" spans="1:5" ht="15.75" x14ac:dyDescent="0.2">
      <c r="A162" s="152" t="s">
        <v>373</v>
      </c>
      <c r="B162" s="153" t="s">
        <v>374</v>
      </c>
      <c r="C162" s="147">
        <v>256764.9</v>
      </c>
      <c r="D162" s="147">
        <v>267560.5</v>
      </c>
      <c r="E162" s="147">
        <v>279443.8</v>
      </c>
    </row>
    <row r="163" spans="1:5" ht="15.75" x14ac:dyDescent="0.2">
      <c r="A163" s="149" t="s">
        <v>375</v>
      </c>
      <c r="B163" s="150" t="s">
        <v>376</v>
      </c>
      <c r="C163" s="151">
        <v>6014.0479999999998</v>
      </c>
      <c r="D163" s="151">
        <v>37.432000000000002</v>
      </c>
      <c r="E163" s="151">
        <v>37.432000000000002</v>
      </c>
    </row>
    <row r="164" spans="1:5" ht="47.25" x14ac:dyDescent="0.2">
      <c r="A164" s="149" t="s">
        <v>377</v>
      </c>
      <c r="B164" s="150" t="s">
        <v>378</v>
      </c>
      <c r="C164" s="151">
        <v>39.247999999999998</v>
      </c>
      <c r="D164" s="151">
        <v>37.432000000000002</v>
      </c>
      <c r="E164" s="151">
        <v>37.432000000000002</v>
      </c>
    </row>
    <row r="165" spans="1:5" ht="47.25" x14ac:dyDescent="0.2">
      <c r="A165" s="152" t="s">
        <v>379</v>
      </c>
      <c r="B165" s="153" t="s">
        <v>380</v>
      </c>
      <c r="C165" s="147">
        <v>39.247999999999998</v>
      </c>
      <c r="D165" s="147">
        <v>37.432000000000002</v>
      </c>
      <c r="E165" s="147">
        <v>37.432000000000002</v>
      </c>
    </row>
    <row r="166" spans="1:5" ht="47.25" x14ac:dyDescent="0.2">
      <c r="A166" s="149" t="s">
        <v>381</v>
      </c>
      <c r="B166" s="150" t="s">
        <v>382</v>
      </c>
      <c r="C166" s="151">
        <v>4974.8</v>
      </c>
      <c r="D166" s="151">
        <v>0</v>
      </c>
      <c r="E166" s="151">
        <v>0</v>
      </c>
    </row>
    <row r="167" spans="1:5" ht="47.25" x14ac:dyDescent="0.2">
      <c r="A167" s="152" t="s">
        <v>383</v>
      </c>
      <c r="B167" s="153" t="s">
        <v>384</v>
      </c>
      <c r="C167" s="147">
        <v>4974.8</v>
      </c>
      <c r="D167" s="147">
        <v>0</v>
      </c>
      <c r="E167" s="147">
        <v>0</v>
      </c>
    </row>
    <row r="168" spans="1:5" ht="31.5" x14ac:dyDescent="0.2">
      <c r="A168" s="149" t="s">
        <v>385</v>
      </c>
      <c r="B168" s="150" t="s">
        <v>386</v>
      </c>
      <c r="C168" s="151">
        <v>1000</v>
      </c>
      <c r="D168" s="151">
        <v>0</v>
      </c>
      <c r="E168" s="151">
        <v>0</v>
      </c>
    </row>
    <row r="169" spans="1:5" ht="31.5" x14ac:dyDescent="0.2">
      <c r="A169" s="152" t="s">
        <v>387</v>
      </c>
      <c r="B169" s="153" t="s">
        <v>388</v>
      </c>
      <c r="C169" s="147">
        <v>1000</v>
      </c>
      <c r="D169" s="147">
        <v>0</v>
      </c>
      <c r="E169" s="147">
        <v>0</v>
      </c>
    </row>
    <row r="170" spans="1:5" ht="15.75" x14ac:dyDescent="0.25">
      <c r="A170" s="163" t="s">
        <v>389</v>
      </c>
      <c r="B170" s="163"/>
      <c r="C170" s="151">
        <v>749462.49557999999</v>
      </c>
      <c r="D170" s="151">
        <v>630037.96759000001</v>
      </c>
      <c r="E170" s="151">
        <v>639731.14538999996</v>
      </c>
    </row>
  </sheetData>
  <mergeCells count="9">
    <mergeCell ref="A170:B170"/>
    <mergeCell ref="C1:E1"/>
    <mergeCell ref="C2:E3"/>
    <mergeCell ref="B5:E5"/>
    <mergeCell ref="C6:E6"/>
    <mergeCell ref="A9:A10"/>
    <mergeCell ref="B9:B10"/>
    <mergeCell ref="C9:E9"/>
    <mergeCell ref="B8:D8"/>
  </mergeCells>
  <pageMargins left="0.7" right="0.7" top="0.75" bottom="0.75" header="0.3" footer="0.3"/>
  <pageSetup paperSize="9" scale="5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selection activeCell="A13" sqref="A13:D13"/>
    </sheetView>
  </sheetViews>
  <sheetFormatPr defaultRowHeight="12.75" x14ac:dyDescent="0.2"/>
  <cols>
    <col min="1" max="1" width="52.5" style="39" customWidth="1"/>
    <col min="2" max="2" width="21.83203125" style="39" customWidth="1"/>
    <col min="3" max="3" width="21.6640625" style="39" customWidth="1"/>
    <col min="4" max="4" width="22.1640625" style="39" customWidth="1"/>
    <col min="5" max="256" width="9.33203125" style="39"/>
    <col min="257" max="257" width="52.5" style="39" customWidth="1"/>
    <col min="258" max="258" width="21.83203125" style="39" customWidth="1"/>
    <col min="259" max="259" width="21.6640625" style="39" customWidth="1"/>
    <col min="260" max="260" width="22.1640625" style="39" customWidth="1"/>
    <col min="261" max="512" width="9.33203125" style="39"/>
    <col min="513" max="513" width="52.5" style="39" customWidth="1"/>
    <col min="514" max="514" width="21.83203125" style="39" customWidth="1"/>
    <col min="515" max="515" width="21.6640625" style="39" customWidth="1"/>
    <col min="516" max="516" width="22.1640625" style="39" customWidth="1"/>
    <col min="517" max="768" width="9.33203125" style="39"/>
    <col min="769" max="769" width="52.5" style="39" customWidth="1"/>
    <col min="770" max="770" width="21.83203125" style="39" customWidth="1"/>
    <col min="771" max="771" width="21.6640625" style="39" customWidth="1"/>
    <col min="772" max="772" width="22.1640625" style="39" customWidth="1"/>
    <col min="773" max="1024" width="9.33203125" style="39"/>
    <col min="1025" max="1025" width="52.5" style="39" customWidth="1"/>
    <col min="1026" max="1026" width="21.83203125" style="39" customWidth="1"/>
    <col min="1027" max="1027" width="21.6640625" style="39" customWidth="1"/>
    <col min="1028" max="1028" width="22.1640625" style="39" customWidth="1"/>
    <col min="1029" max="1280" width="9.33203125" style="39"/>
    <col min="1281" max="1281" width="52.5" style="39" customWidth="1"/>
    <col min="1282" max="1282" width="21.83203125" style="39" customWidth="1"/>
    <col min="1283" max="1283" width="21.6640625" style="39" customWidth="1"/>
    <col min="1284" max="1284" width="22.1640625" style="39" customWidth="1"/>
    <col min="1285" max="1536" width="9.33203125" style="39"/>
    <col min="1537" max="1537" width="52.5" style="39" customWidth="1"/>
    <col min="1538" max="1538" width="21.83203125" style="39" customWidth="1"/>
    <col min="1539" max="1539" width="21.6640625" style="39" customWidth="1"/>
    <col min="1540" max="1540" width="22.1640625" style="39" customWidth="1"/>
    <col min="1541" max="1792" width="9.33203125" style="39"/>
    <col min="1793" max="1793" width="52.5" style="39" customWidth="1"/>
    <col min="1794" max="1794" width="21.83203125" style="39" customWidth="1"/>
    <col min="1795" max="1795" width="21.6640625" style="39" customWidth="1"/>
    <col min="1796" max="1796" width="22.1640625" style="39" customWidth="1"/>
    <col min="1797" max="2048" width="9.33203125" style="39"/>
    <col min="2049" max="2049" width="52.5" style="39" customWidth="1"/>
    <col min="2050" max="2050" width="21.83203125" style="39" customWidth="1"/>
    <col min="2051" max="2051" width="21.6640625" style="39" customWidth="1"/>
    <col min="2052" max="2052" width="22.1640625" style="39" customWidth="1"/>
    <col min="2053" max="2304" width="9.33203125" style="39"/>
    <col min="2305" max="2305" width="52.5" style="39" customWidth="1"/>
    <col min="2306" max="2306" width="21.83203125" style="39" customWidth="1"/>
    <col min="2307" max="2307" width="21.6640625" style="39" customWidth="1"/>
    <col min="2308" max="2308" width="22.1640625" style="39" customWidth="1"/>
    <col min="2309" max="2560" width="9.33203125" style="39"/>
    <col min="2561" max="2561" width="52.5" style="39" customWidth="1"/>
    <col min="2562" max="2562" width="21.83203125" style="39" customWidth="1"/>
    <col min="2563" max="2563" width="21.6640625" style="39" customWidth="1"/>
    <col min="2564" max="2564" width="22.1640625" style="39" customWidth="1"/>
    <col min="2565" max="2816" width="9.33203125" style="39"/>
    <col min="2817" max="2817" width="52.5" style="39" customWidth="1"/>
    <col min="2818" max="2818" width="21.83203125" style="39" customWidth="1"/>
    <col min="2819" max="2819" width="21.6640625" style="39" customWidth="1"/>
    <col min="2820" max="2820" width="22.1640625" style="39" customWidth="1"/>
    <col min="2821" max="3072" width="9.33203125" style="39"/>
    <col min="3073" max="3073" width="52.5" style="39" customWidth="1"/>
    <col min="3074" max="3074" width="21.83203125" style="39" customWidth="1"/>
    <col min="3075" max="3075" width="21.6640625" style="39" customWidth="1"/>
    <col min="3076" max="3076" width="22.1640625" style="39" customWidth="1"/>
    <col min="3077" max="3328" width="9.33203125" style="39"/>
    <col min="3329" max="3329" width="52.5" style="39" customWidth="1"/>
    <col min="3330" max="3330" width="21.83203125" style="39" customWidth="1"/>
    <col min="3331" max="3331" width="21.6640625" style="39" customWidth="1"/>
    <col min="3332" max="3332" width="22.1640625" style="39" customWidth="1"/>
    <col min="3333" max="3584" width="9.33203125" style="39"/>
    <col min="3585" max="3585" width="52.5" style="39" customWidth="1"/>
    <col min="3586" max="3586" width="21.83203125" style="39" customWidth="1"/>
    <col min="3587" max="3587" width="21.6640625" style="39" customWidth="1"/>
    <col min="3588" max="3588" width="22.1640625" style="39" customWidth="1"/>
    <col min="3589" max="3840" width="9.33203125" style="39"/>
    <col min="3841" max="3841" width="52.5" style="39" customWidth="1"/>
    <col min="3842" max="3842" width="21.83203125" style="39" customWidth="1"/>
    <col min="3843" max="3843" width="21.6640625" style="39" customWidth="1"/>
    <col min="3844" max="3844" width="22.1640625" style="39" customWidth="1"/>
    <col min="3845" max="4096" width="9.33203125" style="39"/>
    <col min="4097" max="4097" width="52.5" style="39" customWidth="1"/>
    <col min="4098" max="4098" width="21.83203125" style="39" customWidth="1"/>
    <col min="4099" max="4099" width="21.6640625" style="39" customWidth="1"/>
    <col min="4100" max="4100" width="22.1640625" style="39" customWidth="1"/>
    <col min="4101" max="4352" width="9.33203125" style="39"/>
    <col min="4353" max="4353" width="52.5" style="39" customWidth="1"/>
    <col min="4354" max="4354" width="21.83203125" style="39" customWidth="1"/>
    <col min="4355" max="4355" width="21.6640625" style="39" customWidth="1"/>
    <col min="4356" max="4356" width="22.1640625" style="39" customWidth="1"/>
    <col min="4357" max="4608" width="9.33203125" style="39"/>
    <col min="4609" max="4609" width="52.5" style="39" customWidth="1"/>
    <col min="4610" max="4610" width="21.83203125" style="39" customWidth="1"/>
    <col min="4611" max="4611" width="21.6640625" style="39" customWidth="1"/>
    <col min="4612" max="4612" width="22.1640625" style="39" customWidth="1"/>
    <col min="4613" max="4864" width="9.33203125" style="39"/>
    <col min="4865" max="4865" width="52.5" style="39" customWidth="1"/>
    <col min="4866" max="4866" width="21.83203125" style="39" customWidth="1"/>
    <col min="4867" max="4867" width="21.6640625" style="39" customWidth="1"/>
    <col min="4868" max="4868" width="22.1640625" style="39" customWidth="1"/>
    <col min="4869" max="5120" width="9.33203125" style="39"/>
    <col min="5121" max="5121" width="52.5" style="39" customWidth="1"/>
    <col min="5122" max="5122" width="21.83203125" style="39" customWidth="1"/>
    <col min="5123" max="5123" width="21.6640625" style="39" customWidth="1"/>
    <col min="5124" max="5124" width="22.1640625" style="39" customWidth="1"/>
    <col min="5125" max="5376" width="9.33203125" style="39"/>
    <col min="5377" max="5377" width="52.5" style="39" customWidth="1"/>
    <col min="5378" max="5378" width="21.83203125" style="39" customWidth="1"/>
    <col min="5379" max="5379" width="21.6640625" style="39" customWidth="1"/>
    <col min="5380" max="5380" width="22.1640625" style="39" customWidth="1"/>
    <col min="5381" max="5632" width="9.33203125" style="39"/>
    <col min="5633" max="5633" width="52.5" style="39" customWidth="1"/>
    <col min="5634" max="5634" width="21.83203125" style="39" customWidth="1"/>
    <col min="5635" max="5635" width="21.6640625" style="39" customWidth="1"/>
    <col min="5636" max="5636" width="22.1640625" style="39" customWidth="1"/>
    <col min="5637" max="5888" width="9.33203125" style="39"/>
    <col min="5889" max="5889" width="52.5" style="39" customWidth="1"/>
    <col min="5890" max="5890" width="21.83203125" style="39" customWidth="1"/>
    <col min="5891" max="5891" width="21.6640625" style="39" customWidth="1"/>
    <col min="5892" max="5892" width="22.1640625" style="39" customWidth="1"/>
    <col min="5893" max="6144" width="9.33203125" style="39"/>
    <col min="6145" max="6145" width="52.5" style="39" customWidth="1"/>
    <col min="6146" max="6146" width="21.83203125" style="39" customWidth="1"/>
    <col min="6147" max="6147" width="21.6640625" style="39" customWidth="1"/>
    <col min="6148" max="6148" width="22.1640625" style="39" customWidth="1"/>
    <col min="6149" max="6400" width="9.33203125" style="39"/>
    <col min="6401" max="6401" width="52.5" style="39" customWidth="1"/>
    <col min="6402" max="6402" width="21.83203125" style="39" customWidth="1"/>
    <col min="6403" max="6403" width="21.6640625" style="39" customWidth="1"/>
    <col min="6404" max="6404" width="22.1640625" style="39" customWidth="1"/>
    <col min="6405" max="6656" width="9.33203125" style="39"/>
    <col min="6657" max="6657" width="52.5" style="39" customWidth="1"/>
    <col min="6658" max="6658" width="21.83203125" style="39" customWidth="1"/>
    <col min="6659" max="6659" width="21.6640625" style="39" customWidth="1"/>
    <col min="6660" max="6660" width="22.1640625" style="39" customWidth="1"/>
    <col min="6661" max="6912" width="9.33203125" style="39"/>
    <col min="6913" max="6913" width="52.5" style="39" customWidth="1"/>
    <col min="6914" max="6914" width="21.83203125" style="39" customWidth="1"/>
    <col min="6915" max="6915" width="21.6640625" style="39" customWidth="1"/>
    <col min="6916" max="6916" width="22.1640625" style="39" customWidth="1"/>
    <col min="6917" max="7168" width="9.33203125" style="39"/>
    <col min="7169" max="7169" width="52.5" style="39" customWidth="1"/>
    <col min="7170" max="7170" width="21.83203125" style="39" customWidth="1"/>
    <col min="7171" max="7171" width="21.6640625" style="39" customWidth="1"/>
    <col min="7172" max="7172" width="22.1640625" style="39" customWidth="1"/>
    <col min="7173" max="7424" width="9.33203125" style="39"/>
    <col min="7425" max="7425" width="52.5" style="39" customWidth="1"/>
    <col min="7426" max="7426" width="21.83203125" style="39" customWidth="1"/>
    <col min="7427" max="7427" width="21.6640625" style="39" customWidth="1"/>
    <col min="7428" max="7428" width="22.1640625" style="39" customWidth="1"/>
    <col min="7429" max="7680" width="9.33203125" style="39"/>
    <col min="7681" max="7681" width="52.5" style="39" customWidth="1"/>
    <col min="7682" max="7682" width="21.83203125" style="39" customWidth="1"/>
    <col min="7683" max="7683" width="21.6640625" style="39" customWidth="1"/>
    <col min="7684" max="7684" width="22.1640625" style="39" customWidth="1"/>
    <col min="7685" max="7936" width="9.33203125" style="39"/>
    <col min="7937" max="7937" width="52.5" style="39" customWidth="1"/>
    <col min="7938" max="7938" width="21.83203125" style="39" customWidth="1"/>
    <col min="7939" max="7939" width="21.6640625" style="39" customWidth="1"/>
    <col min="7940" max="7940" width="22.1640625" style="39" customWidth="1"/>
    <col min="7941" max="8192" width="9.33203125" style="39"/>
    <col min="8193" max="8193" width="52.5" style="39" customWidth="1"/>
    <col min="8194" max="8194" width="21.83203125" style="39" customWidth="1"/>
    <col min="8195" max="8195" width="21.6640625" style="39" customWidth="1"/>
    <col min="8196" max="8196" width="22.1640625" style="39" customWidth="1"/>
    <col min="8197" max="8448" width="9.33203125" style="39"/>
    <col min="8449" max="8449" width="52.5" style="39" customWidth="1"/>
    <col min="8450" max="8450" width="21.83203125" style="39" customWidth="1"/>
    <col min="8451" max="8451" width="21.6640625" style="39" customWidth="1"/>
    <col min="8452" max="8452" width="22.1640625" style="39" customWidth="1"/>
    <col min="8453" max="8704" width="9.33203125" style="39"/>
    <col min="8705" max="8705" width="52.5" style="39" customWidth="1"/>
    <col min="8706" max="8706" width="21.83203125" style="39" customWidth="1"/>
    <col min="8707" max="8707" width="21.6640625" style="39" customWidth="1"/>
    <col min="8708" max="8708" width="22.1640625" style="39" customWidth="1"/>
    <col min="8709" max="8960" width="9.33203125" style="39"/>
    <col min="8961" max="8961" width="52.5" style="39" customWidth="1"/>
    <col min="8962" max="8962" width="21.83203125" style="39" customWidth="1"/>
    <col min="8963" max="8963" width="21.6640625" style="39" customWidth="1"/>
    <col min="8964" max="8964" width="22.1640625" style="39" customWidth="1"/>
    <col min="8965" max="9216" width="9.33203125" style="39"/>
    <col min="9217" max="9217" width="52.5" style="39" customWidth="1"/>
    <col min="9218" max="9218" width="21.83203125" style="39" customWidth="1"/>
    <col min="9219" max="9219" width="21.6640625" style="39" customWidth="1"/>
    <col min="9220" max="9220" width="22.1640625" style="39" customWidth="1"/>
    <col min="9221" max="9472" width="9.33203125" style="39"/>
    <col min="9473" max="9473" width="52.5" style="39" customWidth="1"/>
    <col min="9474" max="9474" width="21.83203125" style="39" customWidth="1"/>
    <col min="9475" max="9475" width="21.6640625" style="39" customWidth="1"/>
    <col min="9476" max="9476" width="22.1640625" style="39" customWidth="1"/>
    <col min="9477" max="9728" width="9.33203125" style="39"/>
    <col min="9729" max="9729" width="52.5" style="39" customWidth="1"/>
    <col min="9730" max="9730" width="21.83203125" style="39" customWidth="1"/>
    <col min="9731" max="9731" width="21.6640625" style="39" customWidth="1"/>
    <col min="9732" max="9732" width="22.1640625" style="39" customWidth="1"/>
    <col min="9733" max="9984" width="9.33203125" style="39"/>
    <col min="9985" max="9985" width="52.5" style="39" customWidth="1"/>
    <col min="9986" max="9986" width="21.83203125" style="39" customWidth="1"/>
    <col min="9987" max="9987" width="21.6640625" style="39" customWidth="1"/>
    <col min="9988" max="9988" width="22.1640625" style="39" customWidth="1"/>
    <col min="9989" max="10240" width="9.33203125" style="39"/>
    <col min="10241" max="10241" width="52.5" style="39" customWidth="1"/>
    <col min="10242" max="10242" width="21.83203125" style="39" customWidth="1"/>
    <col min="10243" max="10243" width="21.6640625" style="39" customWidth="1"/>
    <col min="10244" max="10244" width="22.1640625" style="39" customWidth="1"/>
    <col min="10245" max="10496" width="9.33203125" style="39"/>
    <col min="10497" max="10497" width="52.5" style="39" customWidth="1"/>
    <col min="10498" max="10498" width="21.83203125" style="39" customWidth="1"/>
    <col min="10499" max="10499" width="21.6640625" style="39" customWidth="1"/>
    <col min="10500" max="10500" width="22.1640625" style="39" customWidth="1"/>
    <col min="10501" max="10752" width="9.33203125" style="39"/>
    <col min="10753" max="10753" width="52.5" style="39" customWidth="1"/>
    <col min="10754" max="10754" width="21.83203125" style="39" customWidth="1"/>
    <col min="10755" max="10755" width="21.6640625" style="39" customWidth="1"/>
    <col min="10756" max="10756" width="22.1640625" style="39" customWidth="1"/>
    <col min="10757" max="11008" width="9.33203125" style="39"/>
    <col min="11009" max="11009" width="52.5" style="39" customWidth="1"/>
    <col min="11010" max="11010" width="21.83203125" style="39" customWidth="1"/>
    <col min="11011" max="11011" width="21.6640625" style="39" customWidth="1"/>
    <col min="11012" max="11012" width="22.1640625" style="39" customWidth="1"/>
    <col min="11013" max="11264" width="9.33203125" style="39"/>
    <col min="11265" max="11265" width="52.5" style="39" customWidth="1"/>
    <col min="11266" max="11266" width="21.83203125" style="39" customWidth="1"/>
    <col min="11267" max="11267" width="21.6640625" style="39" customWidth="1"/>
    <col min="11268" max="11268" width="22.1640625" style="39" customWidth="1"/>
    <col min="11269" max="11520" width="9.33203125" style="39"/>
    <col min="11521" max="11521" width="52.5" style="39" customWidth="1"/>
    <col min="11522" max="11522" width="21.83203125" style="39" customWidth="1"/>
    <col min="11523" max="11523" width="21.6640625" style="39" customWidth="1"/>
    <col min="11524" max="11524" width="22.1640625" style="39" customWidth="1"/>
    <col min="11525" max="11776" width="9.33203125" style="39"/>
    <col min="11777" max="11777" width="52.5" style="39" customWidth="1"/>
    <col min="11778" max="11778" width="21.83203125" style="39" customWidth="1"/>
    <col min="11779" max="11779" width="21.6640625" style="39" customWidth="1"/>
    <col min="11780" max="11780" width="22.1640625" style="39" customWidth="1"/>
    <col min="11781" max="12032" width="9.33203125" style="39"/>
    <col min="12033" max="12033" width="52.5" style="39" customWidth="1"/>
    <col min="12034" max="12034" width="21.83203125" style="39" customWidth="1"/>
    <col min="12035" max="12035" width="21.6640625" style="39" customWidth="1"/>
    <col min="12036" max="12036" width="22.1640625" style="39" customWidth="1"/>
    <col min="12037" max="12288" width="9.33203125" style="39"/>
    <col min="12289" max="12289" width="52.5" style="39" customWidth="1"/>
    <col min="12290" max="12290" width="21.83203125" style="39" customWidth="1"/>
    <col min="12291" max="12291" width="21.6640625" style="39" customWidth="1"/>
    <col min="12292" max="12292" width="22.1640625" style="39" customWidth="1"/>
    <col min="12293" max="12544" width="9.33203125" style="39"/>
    <col min="12545" max="12545" width="52.5" style="39" customWidth="1"/>
    <col min="12546" max="12546" width="21.83203125" style="39" customWidth="1"/>
    <col min="12547" max="12547" width="21.6640625" style="39" customWidth="1"/>
    <col min="12548" max="12548" width="22.1640625" style="39" customWidth="1"/>
    <col min="12549" max="12800" width="9.33203125" style="39"/>
    <col min="12801" max="12801" width="52.5" style="39" customWidth="1"/>
    <col min="12802" max="12802" width="21.83203125" style="39" customWidth="1"/>
    <col min="12803" max="12803" width="21.6640625" style="39" customWidth="1"/>
    <col min="12804" max="12804" width="22.1640625" style="39" customWidth="1"/>
    <col min="12805" max="13056" width="9.33203125" style="39"/>
    <col min="13057" max="13057" width="52.5" style="39" customWidth="1"/>
    <col min="13058" max="13058" width="21.83203125" style="39" customWidth="1"/>
    <col min="13059" max="13059" width="21.6640625" style="39" customWidth="1"/>
    <col min="13060" max="13060" width="22.1640625" style="39" customWidth="1"/>
    <col min="13061" max="13312" width="9.33203125" style="39"/>
    <col min="13313" max="13313" width="52.5" style="39" customWidth="1"/>
    <col min="13314" max="13314" width="21.83203125" style="39" customWidth="1"/>
    <col min="13315" max="13315" width="21.6640625" style="39" customWidth="1"/>
    <col min="13316" max="13316" width="22.1640625" style="39" customWidth="1"/>
    <col min="13317" max="13568" width="9.33203125" style="39"/>
    <col min="13569" max="13569" width="52.5" style="39" customWidth="1"/>
    <col min="13570" max="13570" width="21.83203125" style="39" customWidth="1"/>
    <col min="13571" max="13571" width="21.6640625" style="39" customWidth="1"/>
    <col min="13572" max="13572" width="22.1640625" style="39" customWidth="1"/>
    <col min="13573" max="13824" width="9.33203125" style="39"/>
    <col min="13825" max="13825" width="52.5" style="39" customWidth="1"/>
    <col min="13826" max="13826" width="21.83203125" style="39" customWidth="1"/>
    <col min="13827" max="13827" width="21.6640625" style="39" customWidth="1"/>
    <col min="13828" max="13828" width="22.1640625" style="39" customWidth="1"/>
    <col min="13829" max="14080" width="9.33203125" style="39"/>
    <col min="14081" max="14081" width="52.5" style="39" customWidth="1"/>
    <col min="14082" max="14082" width="21.83203125" style="39" customWidth="1"/>
    <col min="14083" max="14083" width="21.6640625" style="39" customWidth="1"/>
    <col min="14084" max="14084" width="22.1640625" style="39" customWidth="1"/>
    <col min="14085" max="14336" width="9.33203125" style="39"/>
    <col min="14337" max="14337" width="52.5" style="39" customWidth="1"/>
    <col min="14338" max="14338" width="21.83203125" style="39" customWidth="1"/>
    <col min="14339" max="14339" width="21.6640625" style="39" customWidth="1"/>
    <col min="14340" max="14340" width="22.1640625" style="39" customWidth="1"/>
    <col min="14341" max="14592" width="9.33203125" style="39"/>
    <col min="14593" max="14593" width="52.5" style="39" customWidth="1"/>
    <col min="14594" max="14594" width="21.83203125" style="39" customWidth="1"/>
    <col min="14595" max="14595" width="21.6640625" style="39" customWidth="1"/>
    <col min="14596" max="14596" width="22.1640625" style="39" customWidth="1"/>
    <col min="14597" max="14848" width="9.33203125" style="39"/>
    <col min="14849" max="14849" width="52.5" style="39" customWidth="1"/>
    <col min="14850" max="14850" width="21.83203125" style="39" customWidth="1"/>
    <col min="14851" max="14851" width="21.6640625" style="39" customWidth="1"/>
    <col min="14852" max="14852" width="22.1640625" style="39" customWidth="1"/>
    <col min="14853" max="15104" width="9.33203125" style="39"/>
    <col min="15105" max="15105" width="52.5" style="39" customWidth="1"/>
    <col min="15106" max="15106" width="21.83203125" style="39" customWidth="1"/>
    <col min="15107" max="15107" width="21.6640625" style="39" customWidth="1"/>
    <col min="15108" max="15108" width="22.1640625" style="39" customWidth="1"/>
    <col min="15109" max="15360" width="9.33203125" style="39"/>
    <col min="15361" max="15361" width="52.5" style="39" customWidth="1"/>
    <col min="15362" max="15362" width="21.83203125" style="39" customWidth="1"/>
    <col min="15363" max="15363" width="21.6640625" style="39" customWidth="1"/>
    <col min="15364" max="15364" width="22.1640625" style="39" customWidth="1"/>
    <col min="15365" max="15616" width="9.33203125" style="39"/>
    <col min="15617" max="15617" width="52.5" style="39" customWidth="1"/>
    <col min="15618" max="15618" width="21.83203125" style="39" customWidth="1"/>
    <col min="15619" max="15619" width="21.6640625" style="39" customWidth="1"/>
    <col min="15620" max="15620" width="22.1640625" style="39" customWidth="1"/>
    <col min="15621" max="15872" width="9.33203125" style="39"/>
    <col min="15873" max="15873" width="52.5" style="39" customWidth="1"/>
    <col min="15874" max="15874" width="21.83203125" style="39" customWidth="1"/>
    <col min="15875" max="15875" width="21.6640625" style="39" customWidth="1"/>
    <col min="15876" max="15876" width="22.1640625" style="39" customWidth="1"/>
    <col min="15877" max="16128" width="9.33203125" style="39"/>
    <col min="16129" max="16129" width="52.5" style="39" customWidth="1"/>
    <col min="16130" max="16130" width="21.83203125" style="39" customWidth="1"/>
    <col min="16131" max="16131" width="21.6640625" style="39" customWidth="1"/>
    <col min="16132" max="16132" width="22.1640625" style="39" customWidth="1"/>
    <col min="16133" max="16384" width="9.33203125" style="39"/>
  </cols>
  <sheetData>
    <row r="1" spans="1:4" ht="18.75" x14ac:dyDescent="0.3">
      <c r="A1" s="50"/>
      <c r="B1" s="50"/>
      <c r="C1" s="189" t="s">
        <v>98</v>
      </c>
      <c r="D1" s="189"/>
    </row>
    <row r="2" spans="1:4" ht="39.75" customHeight="1" x14ac:dyDescent="0.3">
      <c r="A2" s="50"/>
      <c r="B2" s="190" t="str">
        <f>'прил 24 т.16'!B2:D4</f>
        <v>к решению Совета муниципального             района "Княжпогостский"                                                                          от 22 декабря 2020г. №146</v>
      </c>
      <c r="C2" s="190"/>
      <c r="D2" s="190"/>
    </row>
    <row r="3" spans="1:4" ht="18.75" customHeight="1" x14ac:dyDescent="0.3">
      <c r="A3" s="50"/>
      <c r="B3" s="190"/>
      <c r="C3" s="190"/>
      <c r="D3" s="190"/>
    </row>
    <row r="4" spans="1:4" ht="18.75" x14ac:dyDescent="0.3">
      <c r="A4" s="50"/>
      <c r="B4" s="50"/>
      <c r="C4" s="50"/>
      <c r="D4" s="50"/>
    </row>
    <row r="5" spans="1:4" ht="18.75" x14ac:dyDescent="0.3">
      <c r="A5" s="196" t="s">
        <v>51</v>
      </c>
      <c r="B5" s="196"/>
      <c r="C5" s="198"/>
      <c r="D5" s="198"/>
    </row>
    <row r="6" spans="1:4" ht="18.75" x14ac:dyDescent="0.3">
      <c r="A6" s="196" t="s">
        <v>77</v>
      </c>
      <c r="B6" s="196"/>
      <c r="C6" s="198"/>
      <c r="D6" s="198"/>
    </row>
    <row r="7" spans="1:4" ht="18.75" x14ac:dyDescent="0.3">
      <c r="A7" s="164" t="s">
        <v>902</v>
      </c>
      <c r="B7" s="199"/>
      <c r="C7" s="199"/>
      <c r="D7" s="199"/>
    </row>
    <row r="8" spans="1:4" s="120" customFormat="1" ht="18.75" x14ac:dyDescent="0.3">
      <c r="A8" s="118"/>
      <c r="B8" s="122"/>
      <c r="C8" s="190" t="s">
        <v>900</v>
      </c>
      <c r="D8" s="190"/>
    </row>
    <row r="9" spans="1:4" ht="18.75" x14ac:dyDescent="0.3">
      <c r="A9" s="26"/>
      <c r="B9" s="26"/>
      <c r="C9" s="26"/>
      <c r="D9" s="26"/>
    </row>
    <row r="10" spans="1:4" ht="18.75" x14ac:dyDescent="0.3">
      <c r="A10" s="164" t="s">
        <v>52</v>
      </c>
      <c r="B10" s="164"/>
      <c r="C10" s="198"/>
      <c r="D10" s="198"/>
    </row>
    <row r="11" spans="1:4" ht="18.75" x14ac:dyDescent="0.3">
      <c r="A11" s="164"/>
      <c r="B11" s="164"/>
      <c r="C11" s="27"/>
      <c r="D11" s="27"/>
    </row>
    <row r="12" spans="1:4" ht="18.75" x14ac:dyDescent="0.3">
      <c r="A12" s="191" t="s">
        <v>32</v>
      </c>
      <c r="B12" s="200"/>
      <c r="C12" s="194"/>
      <c r="D12" s="194"/>
    </row>
    <row r="13" spans="1:4" ht="39.75" customHeight="1" x14ac:dyDescent="0.3">
      <c r="A13" s="192" t="s">
        <v>915</v>
      </c>
      <c r="B13" s="201"/>
      <c r="C13" s="212"/>
      <c r="D13" s="212"/>
    </row>
    <row r="14" spans="1:4" ht="18.75" x14ac:dyDescent="0.3">
      <c r="A14" s="28"/>
      <c r="B14" s="29"/>
      <c r="C14" s="27"/>
      <c r="D14" s="27"/>
    </row>
    <row r="15" spans="1:4" ht="24" customHeight="1" x14ac:dyDescent="0.2">
      <c r="A15" s="202" t="s">
        <v>33</v>
      </c>
      <c r="B15" s="208" t="s">
        <v>53</v>
      </c>
      <c r="C15" s="209"/>
      <c r="D15" s="210"/>
    </row>
    <row r="16" spans="1:4" ht="18.75" x14ac:dyDescent="0.2">
      <c r="A16" s="204"/>
      <c r="B16" s="32" t="s">
        <v>0</v>
      </c>
      <c r="C16" s="55" t="s">
        <v>1</v>
      </c>
      <c r="D16" s="55" t="s">
        <v>2</v>
      </c>
    </row>
    <row r="17" spans="1:4" ht="18.75" x14ac:dyDescent="0.3">
      <c r="A17" s="34" t="s">
        <v>35</v>
      </c>
      <c r="B17" s="35">
        <f>B18+B19+B20+B21+B22+B23+B24</f>
        <v>622.37216999999998</v>
      </c>
      <c r="C17" s="35">
        <f>C18+C19+C20+C21+C22+C23+C24</f>
        <v>0</v>
      </c>
      <c r="D17" s="35">
        <f>D18+D19+D20+D21+D22+D23+D24</f>
        <v>0</v>
      </c>
    </row>
    <row r="18" spans="1:4" ht="18.75" x14ac:dyDescent="0.3">
      <c r="A18" s="36" t="s">
        <v>54</v>
      </c>
      <c r="B18" s="37">
        <f>107.39417+514.978</f>
        <v>622.37216999999998</v>
      </c>
      <c r="C18" s="38">
        <v>0</v>
      </c>
      <c r="D18" s="38">
        <v>0</v>
      </c>
    </row>
    <row r="19" spans="1:4" ht="18.75" x14ac:dyDescent="0.3">
      <c r="A19" s="40"/>
      <c r="B19" s="41"/>
      <c r="C19" s="42"/>
      <c r="D19" s="42"/>
    </row>
    <row r="20" spans="1:4" ht="18.75" x14ac:dyDescent="0.3">
      <c r="A20" s="50"/>
      <c r="B20" s="48"/>
      <c r="C20" s="48"/>
      <c r="D20" s="48"/>
    </row>
  </sheetData>
  <mergeCells count="12">
    <mergeCell ref="A10:D10"/>
    <mergeCell ref="C1:D1"/>
    <mergeCell ref="B2:D3"/>
    <mergeCell ref="A5:D5"/>
    <mergeCell ref="A6:D6"/>
    <mergeCell ref="A7:D7"/>
    <mergeCell ref="C8:D8"/>
    <mergeCell ref="A11:B11"/>
    <mergeCell ref="A12:D12"/>
    <mergeCell ref="A13:D13"/>
    <mergeCell ref="A15:A16"/>
    <mergeCell ref="B15:D15"/>
  </mergeCells>
  <pageMargins left="0.7" right="0.7" top="0.75" bottom="0.75" header="0.3" footer="0.3"/>
  <pageSetup paperSize="9" scale="8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Normal="100" zoomScaleSheetLayoutView="100" workbookViewId="0">
      <selection activeCell="B18" sqref="B18:E21"/>
    </sheetView>
  </sheetViews>
  <sheetFormatPr defaultRowHeight="12.75" x14ac:dyDescent="0.2"/>
  <cols>
    <col min="1" max="1" width="52.5" style="56" customWidth="1"/>
    <col min="2" max="2" width="17.1640625" style="56" customWidth="1"/>
    <col min="3" max="3" width="15.5" style="56" customWidth="1"/>
    <col min="4" max="4" width="14" style="56" customWidth="1"/>
    <col min="5" max="5" width="15.6640625" style="56" customWidth="1"/>
    <col min="6" max="256" width="9.33203125" style="56"/>
    <col min="257" max="257" width="52.5" style="56" customWidth="1"/>
    <col min="258" max="258" width="17.1640625" style="56" customWidth="1"/>
    <col min="259" max="259" width="15.5" style="56" customWidth="1"/>
    <col min="260" max="260" width="14" style="56" customWidth="1"/>
    <col min="261" max="261" width="15.6640625" style="56" customWidth="1"/>
    <col min="262" max="512" width="9.33203125" style="56"/>
    <col min="513" max="513" width="52.5" style="56" customWidth="1"/>
    <col min="514" max="514" width="17.1640625" style="56" customWidth="1"/>
    <col min="515" max="515" width="15.5" style="56" customWidth="1"/>
    <col min="516" max="516" width="14" style="56" customWidth="1"/>
    <col min="517" max="517" width="15.6640625" style="56" customWidth="1"/>
    <col min="518" max="768" width="9.33203125" style="56"/>
    <col min="769" max="769" width="52.5" style="56" customWidth="1"/>
    <col min="770" max="770" width="17.1640625" style="56" customWidth="1"/>
    <col min="771" max="771" width="15.5" style="56" customWidth="1"/>
    <col min="772" max="772" width="14" style="56" customWidth="1"/>
    <col min="773" max="773" width="15.6640625" style="56" customWidth="1"/>
    <col min="774" max="1024" width="9.33203125" style="56"/>
    <col min="1025" max="1025" width="52.5" style="56" customWidth="1"/>
    <col min="1026" max="1026" width="17.1640625" style="56" customWidth="1"/>
    <col min="1027" max="1027" width="15.5" style="56" customWidth="1"/>
    <col min="1028" max="1028" width="14" style="56" customWidth="1"/>
    <col min="1029" max="1029" width="15.6640625" style="56" customWidth="1"/>
    <col min="1030" max="1280" width="9.33203125" style="56"/>
    <col min="1281" max="1281" width="52.5" style="56" customWidth="1"/>
    <col min="1282" max="1282" width="17.1640625" style="56" customWidth="1"/>
    <col min="1283" max="1283" width="15.5" style="56" customWidth="1"/>
    <col min="1284" max="1284" width="14" style="56" customWidth="1"/>
    <col min="1285" max="1285" width="15.6640625" style="56" customWidth="1"/>
    <col min="1286" max="1536" width="9.33203125" style="56"/>
    <col min="1537" max="1537" width="52.5" style="56" customWidth="1"/>
    <col min="1538" max="1538" width="17.1640625" style="56" customWidth="1"/>
    <col min="1539" max="1539" width="15.5" style="56" customWidth="1"/>
    <col min="1540" max="1540" width="14" style="56" customWidth="1"/>
    <col min="1541" max="1541" width="15.6640625" style="56" customWidth="1"/>
    <col min="1542" max="1792" width="9.33203125" style="56"/>
    <col min="1793" max="1793" width="52.5" style="56" customWidth="1"/>
    <col min="1794" max="1794" width="17.1640625" style="56" customWidth="1"/>
    <col min="1795" max="1795" width="15.5" style="56" customWidth="1"/>
    <col min="1796" max="1796" width="14" style="56" customWidth="1"/>
    <col min="1797" max="1797" width="15.6640625" style="56" customWidth="1"/>
    <col min="1798" max="2048" width="9.33203125" style="56"/>
    <col min="2049" max="2049" width="52.5" style="56" customWidth="1"/>
    <col min="2050" max="2050" width="17.1640625" style="56" customWidth="1"/>
    <col min="2051" max="2051" width="15.5" style="56" customWidth="1"/>
    <col min="2052" max="2052" width="14" style="56" customWidth="1"/>
    <col min="2053" max="2053" width="15.6640625" style="56" customWidth="1"/>
    <col min="2054" max="2304" width="9.33203125" style="56"/>
    <col min="2305" max="2305" width="52.5" style="56" customWidth="1"/>
    <col min="2306" max="2306" width="17.1640625" style="56" customWidth="1"/>
    <col min="2307" max="2307" width="15.5" style="56" customWidth="1"/>
    <col min="2308" max="2308" width="14" style="56" customWidth="1"/>
    <col min="2309" max="2309" width="15.6640625" style="56" customWidth="1"/>
    <col min="2310" max="2560" width="9.33203125" style="56"/>
    <col min="2561" max="2561" width="52.5" style="56" customWidth="1"/>
    <col min="2562" max="2562" width="17.1640625" style="56" customWidth="1"/>
    <col min="2563" max="2563" width="15.5" style="56" customWidth="1"/>
    <col min="2564" max="2564" width="14" style="56" customWidth="1"/>
    <col min="2565" max="2565" width="15.6640625" style="56" customWidth="1"/>
    <col min="2566" max="2816" width="9.33203125" style="56"/>
    <col min="2817" max="2817" width="52.5" style="56" customWidth="1"/>
    <col min="2818" max="2818" width="17.1640625" style="56" customWidth="1"/>
    <col min="2819" max="2819" width="15.5" style="56" customWidth="1"/>
    <col min="2820" max="2820" width="14" style="56" customWidth="1"/>
    <col min="2821" max="2821" width="15.6640625" style="56" customWidth="1"/>
    <col min="2822" max="3072" width="9.33203125" style="56"/>
    <col min="3073" max="3073" width="52.5" style="56" customWidth="1"/>
    <col min="3074" max="3074" width="17.1640625" style="56" customWidth="1"/>
    <col min="3075" max="3075" width="15.5" style="56" customWidth="1"/>
    <col min="3076" max="3076" width="14" style="56" customWidth="1"/>
    <col min="3077" max="3077" width="15.6640625" style="56" customWidth="1"/>
    <col min="3078" max="3328" width="9.33203125" style="56"/>
    <col min="3329" max="3329" width="52.5" style="56" customWidth="1"/>
    <col min="3330" max="3330" width="17.1640625" style="56" customWidth="1"/>
    <col min="3331" max="3331" width="15.5" style="56" customWidth="1"/>
    <col min="3332" max="3332" width="14" style="56" customWidth="1"/>
    <col min="3333" max="3333" width="15.6640625" style="56" customWidth="1"/>
    <col min="3334" max="3584" width="9.33203125" style="56"/>
    <col min="3585" max="3585" width="52.5" style="56" customWidth="1"/>
    <col min="3586" max="3586" width="17.1640625" style="56" customWidth="1"/>
    <col min="3587" max="3587" width="15.5" style="56" customWidth="1"/>
    <col min="3588" max="3588" width="14" style="56" customWidth="1"/>
    <col min="3589" max="3589" width="15.6640625" style="56" customWidth="1"/>
    <col min="3590" max="3840" width="9.33203125" style="56"/>
    <col min="3841" max="3841" width="52.5" style="56" customWidth="1"/>
    <col min="3842" max="3842" width="17.1640625" style="56" customWidth="1"/>
    <col min="3843" max="3843" width="15.5" style="56" customWidth="1"/>
    <col min="3844" max="3844" width="14" style="56" customWidth="1"/>
    <col min="3845" max="3845" width="15.6640625" style="56" customWidth="1"/>
    <col min="3846" max="4096" width="9.33203125" style="56"/>
    <col min="4097" max="4097" width="52.5" style="56" customWidth="1"/>
    <col min="4098" max="4098" width="17.1640625" style="56" customWidth="1"/>
    <col min="4099" max="4099" width="15.5" style="56" customWidth="1"/>
    <col min="4100" max="4100" width="14" style="56" customWidth="1"/>
    <col min="4101" max="4101" width="15.6640625" style="56" customWidth="1"/>
    <col min="4102" max="4352" width="9.33203125" style="56"/>
    <col min="4353" max="4353" width="52.5" style="56" customWidth="1"/>
    <col min="4354" max="4354" width="17.1640625" style="56" customWidth="1"/>
    <col min="4355" max="4355" width="15.5" style="56" customWidth="1"/>
    <col min="4356" max="4356" width="14" style="56" customWidth="1"/>
    <col min="4357" max="4357" width="15.6640625" style="56" customWidth="1"/>
    <col min="4358" max="4608" width="9.33203125" style="56"/>
    <col min="4609" max="4609" width="52.5" style="56" customWidth="1"/>
    <col min="4610" max="4610" width="17.1640625" style="56" customWidth="1"/>
    <col min="4611" max="4611" width="15.5" style="56" customWidth="1"/>
    <col min="4612" max="4612" width="14" style="56" customWidth="1"/>
    <col min="4613" max="4613" width="15.6640625" style="56" customWidth="1"/>
    <col min="4614" max="4864" width="9.33203125" style="56"/>
    <col min="4865" max="4865" width="52.5" style="56" customWidth="1"/>
    <col min="4866" max="4866" width="17.1640625" style="56" customWidth="1"/>
    <col min="4867" max="4867" width="15.5" style="56" customWidth="1"/>
    <col min="4868" max="4868" width="14" style="56" customWidth="1"/>
    <col min="4869" max="4869" width="15.6640625" style="56" customWidth="1"/>
    <col min="4870" max="5120" width="9.33203125" style="56"/>
    <col min="5121" max="5121" width="52.5" style="56" customWidth="1"/>
    <col min="5122" max="5122" width="17.1640625" style="56" customWidth="1"/>
    <col min="5123" max="5123" width="15.5" style="56" customWidth="1"/>
    <col min="5124" max="5124" width="14" style="56" customWidth="1"/>
    <col min="5125" max="5125" width="15.6640625" style="56" customWidth="1"/>
    <col min="5126" max="5376" width="9.33203125" style="56"/>
    <col min="5377" max="5377" width="52.5" style="56" customWidth="1"/>
    <col min="5378" max="5378" width="17.1640625" style="56" customWidth="1"/>
    <col min="5379" max="5379" width="15.5" style="56" customWidth="1"/>
    <col min="5380" max="5380" width="14" style="56" customWidth="1"/>
    <col min="5381" max="5381" width="15.6640625" style="56" customWidth="1"/>
    <col min="5382" max="5632" width="9.33203125" style="56"/>
    <col min="5633" max="5633" width="52.5" style="56" customWidth="1"/>
    <col min="5634" max="5634" width="17.1640625" style="56" customWidth="1"/>
    <col min="5635" max="5635" width="15.5" style="56" customWidth="1"/>
    <col min="5636" max="5636" width="14" style="56" customWidth="1"/>
    <col min="5637" max="5637" width="15.6640625" style="56" customWidth="1"/>
    <col min="5638" max="5888" width="9.33203125" style="56"/>
    <col min="5889" max="5889" width="52.5" style="56" customWidth="1"/>
    <col min="5890" max="5890" width="17.1640625" style="56" customWidth="1"/>
    <col min="5891" max="5891" width="15.5" style="56" customWidth="1"/>
    <col min="5892" max="5892" width="14" style="56" customWidth="1"/>
    <col min="5893" max="5893" width="15.6640625" style="56" customWidth="1"/>
    <col min="5894" max="6144" width="9.33203125" style="56"/>
    <col min="6145" max="6145" width="52.5" style="56" customWidth="1"/>
    <col min="6146" max="6146" width="17.1640625" style="56" customWidth="1"/>
    <col min="6147" max="6147" width="15.5" style="56" customWidth="1"/>
    <col min="6148" max="6148" width="14" style="56" customWidth="1"/>
    <col min="6149" max="6149" width="15.6640625" style="56" customWidth="1"/>
    <col min="6150" max="6400" width="9.33203125" style="56"/>
    <col min="6401" max="6401" width="52.5" style="56" customWidth="1"/>
    <col min="6402" max="6402" width="17.1640625" style="56" customWidth="1"/>
    <col min="6403" max="6403" width="15.5" style="56" customWidth="1"/>
    <col min="6404" max="6404" width="14" style="56" customWidth="1"/>
    <col min="6405" max="6405" width="15.6640625" style="56" customWidth="1"/>
    <col min="6406" max="6656" width="9.33203125" style="56"/>
    <col min="6657" max="6657" width="52.5" style="56" customWidth="1"/>
    <col min="6658" max="6658" width="17.1640625" style="56" customWidth="1"/>
    <col min="6659" max="6659" width="15.5" style="56" customWidth="1"/>
    <col min="6660" max="6660" width="14" style="56" customWidth="1"/>
    <col min="6661" max="6661" width="15.6640625" style="56" customWidth="1"/>
    <col min="6662" max="6912" width="9.33203125" style="56"/>
    <col min="6913" max="6913" width="52.5" style="56" customWidth="1"/>
    <col min="6914" max="6914" width="17.1640625" style="56" customWidth="1"/>
    <col min="6915" max="6915" width="15.5" style="56" customWidth="1"/>
    <col min="6916" max="6916" width="14" style="56" customWidth="1"/>
    <col min="6917" max="6917" width="15.6640625" style="56" customWidth="1"/>
    <col min="6918" max="7168" width="9.33203125" style="56"/>
    <col min="7169" max="7169" width="52.5" style="56" customWidth="1"/>
    <col min="7170" max="7170" width="17.1640625" style="56" customWidth="1"/>
    <col min="7171" max="7171" width="15.5" style="56" customWidth="1"/>
    <col min="7172" max="7172" width="14" style="56" customWidth="1"/>
    <col min="7173" max="7173" width="15.6640625" style="56" customWidth="1"/>
    <col min="7174" max="7424" width="9.33203125" style="56"/>
    <col min="7425" max="7425" width="52.5" style="56" customWidth="1"/>
    <col min="7426" max="7426" width="17.1640625" style="56" customWidth="1"/>
    <col min="7427" max="7427" width="15.5" style="56" customWidth="1"/>
    <col min="7428" max="7428" width="14" style="56" customWidth="1"/>
    <col min="7429" max="7429" width="15.6640625" style="56" customWidth="1"/>
    <col min="7430" max="7680" width="9.33203125" style="56"/>
    <col min="7681" max="7681" width="52.5" style="56" customWidth="1"/>
    <col min="7682" max="7682" width="17.1640625" style="56" customWidth="1"/>
    <col min="7683" max="7683" width="15.5" style="56" customWidth="1"/>
    <col min="7684" max="7684" width="14" style="56" customWidth="1"/>
    <col min="7685" max="7685" width="15.6640625" style="56" customWidth="1"/>
    <col min="7686" max="7936" width="9.33203125" style="56"/>
    <col min="7937" max="7937" width="52.5" style="56" customWidth="1"/>
    <col min="7938" max="7938" width="17.1640625" style="56" customWidth="1"/>
    <col min="7939" max="7939" width="15.5" style="56" customWidth="1"/>
    <col min="7940" max="7940" width="14" style="56" customWidth="1"/>
    <col min="7941" max="7941" width="15.6640625" style="56" customWidth="1"/>
    <col min="7942" max="8192" width="9.33203125" style="56"/>
    <col min="8193" max="8193" width="52.5" style="56" customWidth="1"/>
    <col min="8194" max="8194" width="17.1640625" style="56" customWidth="1"/>
    <col min="8195" max="8195" width="15.5" style="56" customWidth="1"/>
    <col min="8196" max="8196" width="14" style="56" customWidth="1"/>
    <col min="8197" max="8197" width="15.6640625" style="56" customWidth="1"/>
    <col min="8198" max="8448" width="9.33203125" style="56"/>
    <col min="8449" max="8449" width="52.5" style="56" customWidth="1"/>
    <col min="8450" max="8450" width="17.1640625" style="56" customWidth="1"/>
    <col min="8451" max="8451" width="15.5" style="56" customWidth="1"/>
    <col min="8452" max="8452" width="14" style="56" customWidth="1"/>
    <col min="8453" max="8453" width="15.6640625" style="56" customWidth="1"/>
    <col min="8454" max="8704" width="9.33203125" style="56"/>
    <col min="8705" max="8705" width="52.5" style="56" customWidth="1"/>
    <col min="8706" max="8706" width="17.1640625" style="56" customWidth="1"/>
    <col min="8707" max="8707" width="15.5" style="56" customWidth="1"/>
    <col min="8708" max="8708" width="14" style="56" customWidth="1"/>
    <col min="8709" max="8709" width="15.6640625" style="56" customWidth="1"/>
    <col min="8710" max="8960" width="9.33203125" style="56"/>
    <col min="8961" max="8961" width="52.5" style="56" customWidth="1"/>
    <col min="8962" max="8962" width="17.1640625" style="56" customWidth="1"/>
    <col min="8963" max="8963" width="15.5" style="56" customWidth="1"/>
    <col min="8964" max="8964" width="14" style="56" customWidth="1"/>
    <col min="8965" max="8965" width="15.6640625" style="56" customWidth="1"/>
    <col min="8966" max="9216" width="9.33203125" style="56"/>
    <col min="9217" max="9217" width="52.5" style="56" customWidth="1"/>
    <col min="9218" max="9218" width="17.1640625" style="56" customWidth="1"/>
    <col min="9219" max="9219" width="15.5" style="56" customWidth="1"/>
    <col min="9220" max="9220" width="14" style="56" customWidth="1"/>
    <col min="9221" max="9221" width="15.6640625" style="56" customWidth="1"/>
    <col min="9222" max="9472" width="9.33203125" style="56"/>
    <col min="9473" max="9473" width="52.5" style="56" customWidth="1"/>
    <col min="9474" max="9474" width="17.1640625" style="56" customWidth="1"/>
    <col min="9475" max="9475" width="15.5" style="56" customWidth="1"/>
    <col min="9476" max="9476" width="14" style="56" customWidth="1"/>
    <col min="9477" max="9477" width="15.6640625" style="56" customWidth="1"/>
    <col min="9478" max="9728" width="9.33203125" style="56"/>
    <col min="9729" max="9729" width="52.5" style="56" customWidth="1"/>
    <col min="9730" max="9730" width="17.1640625" style="56" customWidth="1"/>
    <col min="9731" max="9731" width="15.5" style="56" customWidth="1"/>
    <col min="9732" max="9732" width="14" style="56" customWidth="1"/>
    <col min="9733" max="9733" width="15.6640625" style="56" customWidth="1"/>
    <col min="9734" max="9984" width="9.33203125" style="56"/>
    <col min="9985" max="9985" width="52.5" style="56" customWidth="1"/>
    <col min="9986" max="9986" width="17.1640625" style="56" customWidth="1"/>
    <col min="9987" max="9987" width="15.5" style="56" customWidth="1"/>
    <col min="9988" max="9988" width="14" style="56" customWidth="1"/>
    <col min="9989" max="9989" width="15.6640625" style="56" customWidth="1"/>
    <col min="9990" max="10240" width="9.33203125" style="56"/>
    <col min="10241" max="10241" width="52.5" style="56" customWidth="1"/>
    <col min="10242" max="10242" width="17.1640625" style="56" customWidth="1"/>
    <col min="10243" max="10243" width="15.5" style="56" customWidth="1"/>
    <col min="10244" max="10244" width="14" style="56" customWidth="1"/>
    <col min="10245" max="10245" width="15.6640625" style="56" customWidth="1"/>
    <col min="10246" max="10496" width="9.33203125" style="56"/>
    <col min="10497" max="10497" width="52.5" style="56" customWidth="1"/>
    <col min="10498" max="10498" width="17.1640625" style="56" customWidth="1"/>
    <col min="10499" max="10499" width="15.5" style="56" customWidth="1"/>
    <col min="10500" max="10500" width="14" style="56" customWidth="1"/>
    <col min="10501" max="10501" width="15.6640625" style="56" customWidth="1"/>
    <col min="10502" max="10752" width="9.33203125" style="56"/>
    <col min="10753" max="10753" width="52.5" style="56" customWidth="1"/>
    <col min="10754" max="10754" width="17.1640625" style="56" customWidth="1"/>
    <col min="10755" max="10755" width="15.5" style="56" customWidth="1"/>
    <col min="10756" max="10756" width="14" style="56" customWidth="1"/>
    <col min="10757" max="10757" width="15.6640625" style="56" customWidth="1"/>
    <col min="10758" max="11008" width="9.33203125" style="56"/>
    <col min="11009" max="11009" width="52.5" style="56" customWidth="1"/>
    <col min="11010" max="11010" width="17.1640625" style="56" customWidth="1"/>
    <col min="11011" max="11011" width="15.5" style="56" customWidth="1"/>
    <col min="11012" max="11012" width="14" style="56" customWidth="1"/>
    <col min="11013" max="11013" width="15.6640625" style="56" customWidth="1"/>
    <col min="11014" max="11264" width="9.33203125" style="56"/>
    <col min="11265" max="11265" width="52.5" style="56" customWidth="1"/>
    <col min="11266" max="11266" width="17.1640625" style="56" customWidth="1"/>
    <col min="11267" max="11267" width="15.5" style="56" customWidth="1"/>
    <col min="11268" max="11268" width="14" style="56" customWidth="1"/>
    <col min="11269" max="11269" width="15.6640625" style="56" customWidth="1"/>
    <col min="11270" max="11520" width="9.33203125" style="56"/>
    <col min="11521" max="11521" width="52.5" style="56" customWidth="1"/>
    <col min="11522" max="11522" width="17.1640625" style="56" customWidth="1"/>
    <col min="11523" max="11523" width="15.5" style="56" customWidth="1"/>
    <col min="11524" max="11524" width="14" style="56" customWidth="1"/>
    <col min="11525" max="11525" width="15.6640625" style="56" customWidth="1"/>
    <col min="11526" max="11776" width="9.33203125" style="56"/>
    <col min="11777" max="11777" width="52.5" style="56" customWidth="1"/>
    <col min="11778" max="11778" width="17.1640625" style="56" customWidth="1"/>
    <col min="11779" max="11779" width="15.5" style="56" customWidth="1"/>
    <col min="11780" max="11780" width="14" style="56" customWidth="1"/>
    <col min="11781" max="11781" width="15.6640625" style="56" customWidth="1"/>
    <col min="11782" max="12032" width="9.33203125" style="56"/>
    <col min="12033" max="12033" width="52.5" style="56" customWidth="1"/>
    <col min="12034" max="12034" width="17.1640625" style="56" customWidth="1"/>
    <col min="12035" max="12035" width="15.5" style="56" customWidth="1"/>
    <col min="12036" max="12036" width="14" style="56" customWidth="1"/>
    <col min="12037" max="12037" width="15.6640625" style="56" customWidth="1"/>
    <col min="12038" max="12288" width="9.33203125" style="56"/>
    <col min="12289" max="12289" width="52.5" style="56" customWidth="1"/>
    <col min="12290" max="12290" width="17.1640625" style="56" customWidth="1"/>
    <col min="12291" max="12291" width="15.5" style="56" customWidth="1"/>
    <col min="12292" max="12292" width="14" style="56" customWidth="1"/>
    <col min="12293" max="12293" width="15.6640625" style="56" customWidth="1"/>
    <col min="12294" max="12544" width="9.33203125" style="56"/>
    <col min="12545" max="12545" width="52.5" style="56" customWidth="1"/>
    <col min="12546" max="12546" width="17.1640625" style="56" customWidth="1"/>
    <col min="12547" max="12547" width="15.5" style="56" customWidth="1"/>
    <col min="12548" max="12548" width="14" style="56" customWidth="1"/>
    <col min="12549" max="12549" width="15.6640625" style="56" customWidth="1"/>
    <col min="12550" max="12800" width="9.33203125" style="56"/>
    <col min="12801" max="12801" width="52.5" style="56" customWidth="1"/>
    <col min="12802" max="12802" width="17.1640625" style="56" customWidth="1"/>
    <col min="12803" max="12803" width="15.5" style="56" customWidth="1"/>
    <col min="12804" max="12804" width="14" style="56" customWidth="1"/>
    <col min="12805" max="12805" width="15.6640625" style="56" customWidth="1"/>
    <col min="12806" max="13056" width="9.33203125" style="56"/>
    <col min="13057" max="13057" width="52.5" style="56" customWidth="1"/>
    <col min="13058" max="13058" width="17.1640625" style="56" customWidth="1"/>
    <col min="13059" max="13059" width="15.5" style="56" customWidth="1"/>
    <col min="13060" max="13060" width="14" style="56" customWidth="1"/>
    <col min="13061" max="13061" width="15.6640625" style="56" customWidth="1"/>
    <col min="13062" max="13312" width="9.33203125" style="56"/>
    <col min="13313" max="13313" width="52.5" style="56" customWidth="1"/>
    <col min="13314" max="13314" width="17.1640625" style="56" customWidth="1"/>
    <col min="13315" max="13315" width="15.5" style="56" customWidth="1"/>
    <col min="13316" max="13316" width="14" style="56" customWidth="1"/>
    <col min="13317" max="13317" width="15.6640625" style="56" customWidth="1"/>
    <col min="13318" max="13568" width="9.33203125" style="56"/>
    <col min="13569" max="13569" width="52.5" style="56" customWidth="1"/>
    <col min="13570" max="13570" width="17.1640625" style="56" customWidth="1"/>
    <col min="13571" max="13571" width="15.5" style="56" customWidth="1"/>
    <col min="13572" max="13572" width="14" style="56" customWidth="1"/>
    <col min="13573" max="13573" width="15.6640625" style="56" customWidth="1"/>
    <col min="13574" max="13824" width="9.33203125" style="56"/>
    <col min="13825" max="13825" width="52.5" style="56" customWidth="1"/>
    <col min="13826" max="13826" width="17.1640625" style="56" customWidth="1"/>
    <col min="13827" max="13827" width="15.5" style="56" customWidth="1"/>
    <col min="13828" max="13828" width="14" style="56" customWidth="1"/>
    <col min="13829" max="13829" width="15.6640625" style="56" customWidth="1"/>
    <col min="13830" max="14080" width="9.33203125" style="56"/>
    <col min="14081" max="14081" width="52.5" style="56" customWidth="1"/>
    <col min="14082" max="14082" width="17.1640625" style="56" customWidth="1"/>
    <col min="14083" max="14083" width="15.5" style="56" customWidth="1"/>
    <col min="14084" max="14084" width="14" style="56" customWidth="1"/>
    <col min="14085" max="14085" width="15.6640625" style="56" customWidth="1"/>
    <col min="14086" max="14336" width="9.33203125" style="56"/>
    <col min="14337" max="14337" width="52.5" style="56" customWidth="1"/>
    <col min="14338" max="14338" width="17.1640625" style="56" customWidth="1"/>
    <col min="14339" max="14339" width="15.5" style="56" customWidth="1"/>
    <col min="14340" max="14340" width="14" style="56" customWidth="1"/>
    <col min="14341" max="14341" width="15.6640625" style="56" customWidth="1"/>
    <col min="14342" max="14592" width="9.33203125" style="56"/>
    <col min="14593" max="14593" width="52.5" style="56" customWidth="1"/>
    <col min="14594" max="14594" width="17.1640625" style="56" customWidth="1"/>
    <col min="14595" max="14595" width="15.5" style="56" customWidth="1"/>
    <col min="14596" max="14596" width="14" style="56" customWidth="1"/>
    <col min="14597" max="14597" width="15.6640625" style="56" customWidth="1"/>
    <col min="14598" max="14848" width="9.33203125" style="56"/>
    <col min="14849" max="14849" width="52.5" style="56" customWidth="1"/>
    <col min="14850" max="14850" width="17.1640625" style="56" customWidth="1"/>
    <col min="14851" max="14851" width="15.5" style="56" customWidth="1"/>
    <col min="14852" max="14852" width="14" style="56" customWidth="1"/>
    <col min="14853" max="14853" width="15.6640625" style="56" customWidth="1"/>
    <col min="14854" max="15104" width="9.33203125" style="56"/>
    <col min="15105" max="15105" width="52.5" style="56" customWidth="1"/>
    <col min="15106" max="15106" width="17.1640625" style="56" customWidth="1"/>
    <col min="15107" max="15107" width="15.5" style="56" customWidth="1"/>
    <col min="15108" max="15108" width="14" style="56" customWidth="1"/>
    <col min="15109" max="15109" width="15.6640625" style="56" customWidth="1"/>
    <col min="15110" max="15360" width="9.33203125" style="56"/>
    <col min="15361" max="15361" width="52.5" style="56" customWidth="1"/>
    <col min="15362" max="15362" width="17.1640625" style="56" customWidth="1"/>
    <col min="15363" max="15363" width="15.5" style="56" customWidth="1"/>
    <col min="15364" max="15364" width="14" style="56" customWidth="1"/>
    <col min="15365" max="15365" width="15.6640625" style="56" customWidth="1"/>
    <col min="15366" max="15616" width="9.33203125" style="56"/>
    <col min="15617" max="15617" width="52.5" style="56" customWidth="1"/>
    <col min="15618" max="15618" width="17.1640625" style="56" customWidth="1"/>
    <col min="15619" max="15619" width="15.5" style="56" customWidth="1"/>
    <col min="15620" max="15620" width="14" style="56" customWidth="1"/>
    <col min="15621" max="15621" width="15.6640625" style="56" customWidth="1"/>
    <col min="15622" max="15872" width="9.33203125" style="56"/>
    <col min="15873" max="15873" width="52.5" style="56" customWidth="1"/>
    <col min="15874" max="15874" width="17.1640625" style="56" customWidth="1"/>
    <col min="15875" max="15875" width="15.5" style="56" customWidth="1"/>
    <col min="15876" max="15876" width="14" style="56" customWidth="1"/>
    <col min="15877" max="15877" width="15.6640625" style="56" customWidth="1"/>
    <col min="15878" max="16128" width="9.33203125" style="56"/>
    <col min="16129" max="16129" width="52.5" style="56" customWidth="1"/>
    <col min="16130" max="16130" width="17.1640625" style="56" customWidth="1"/>
    <col min="16131" max="16131" width="15.5" style="56" customWidth="1"/>
    <col min="16132" max="16132" width="14" style="56" customWidth="1"/>
    <col min="16133" max="16133" width="15.6640625" style="56" customWidth="1"/>
    <col min="16134" max="16384" width="9.33203125" style="56"/>
  </cols>
  <sheetData>
    <row r="1" spans="1:5" ht="18.75" x14ac:dyDescent="0.3">
      <c r="A1" s="52"/>
      <c r="B1" s="52"/>
      <c r="C1" s="52"/>
      <c r="D1" s="189" t="s">
        <v>99</v>
      </c>
      <c r="E1" s="189"/>
    </row>
    <row r="2" spans="1:5" ht="38.25" customHeight="1" x14ac:dyDescent="0.3">
      <c r="A2" s="121"/>
      <c r="B2" s="190" t="str">
        <f>'прил 25 т.17'!B2:D3</f>
        <v>к решению Совета муниципального             района "Княжпогостский"                                                                          от 22 декабря 2020г. №146</v>
      </c>
      <c r="C2" s="190"/>
      <c r="D2" s="190"/>
      <c r="E2" s="190"/>
    </row>
    <row r="3" spans="1:5" ht="18.75" x14ac:dyDescent="0.3">
      <c r="A3" s="52"/>
      <c r="B3" s="190"/>
      <c r="C3" s="190"/>
      <c r="D3" s="190"/>
      <c r="E3" s="190"/>
    </row>
    <row r="4" spans="1:5" ht="18.75" x14ac:dyDescent="0.3">
      <c r="A4" s="52"/>
      <c r="B4" s="52"/>
      <c r="C4" s="189"/>
      <c r="D4" s="213"/>
      <c r="E4" s="213"/>
    </row>
    <row r="5" spans="1:5" ht="18.75" x14ac:dyDescent="0.3">
      <c r="A5" s="52"/>
      <c r="B5" s="52"/>
      <c r="C5" s="52"/>
      <c r="D5" s="52"/>
      <c r="E5" s="52"/>
    </row>
    <row r="6" spans="1:5" ht="18.75" x14ac:dyDescent="0.3">
      <c r="A6" s="196" t="s">
        <v>83</v>
      </c>
      <c r="B6" s="196"/>
      <c r="C6" s="196"/>
      <c r="D6" s="198"/>
      <c r="E6" s="198"/>
    </row>
    <row r="7" spans="1:5" ht="18.75" x14ac:dyDescent="0.3">
      <c r="A7" s="196" t="s">
        <v>84</v>
      </c>
      <c r="B7" s="196"/>
      <c r="C7" s="196"/>
      <c r="D7" s="198"/>
      <c r="E7" s="198"/>
    </row>
    <row r="8" spans="1:5" ht="18.75" x14ac:dyDescent="0.3">
      <c r="A8" s="164" t="s">
        <v>85</v>
      </c>
      <c r="B8" s="164"/>
      <c r="C8" s="199"/>
      <c r="D8" s="199"/>
      <c r="E8" s="199"/>
    </row>
    <row r="9" spans="1:5" ht="18.75" x14ac:dyDescent="0.3">
      <c r="A9" s="164" t="s">
        <v>900</v>
      </c>
      <c r="B9" s="164"/>
      <c r="C9" s="164"/>
      <c r="D9" s="199"/>
      <c r="E9" s="199"/>
    </row>
    <row r="10" spans="1:5" ht="18.75" x14ac:dyDescent="0.3">
      <c r="A10" s="26"/>
      <c r="B10" s="26"/>
      <c r="C10" s="26"/>
      <c r="D10" s="26"/>
      <c r="E10" s="26"/>
    </row>
    <row r="11" spans="1:5" ht="18.75" x14ac:dyDescent="0.3">
      <c r="A11" s="164" t="s">
        <v>86</v>
      </c>
      <c r="B11" s="164"/>
      <c r="C11" s="164"/>
      <c r="D11" s="198"/>
      <c r="E11" s="198"/>
    </row>
    <row r="12" spans="1:5" ht="18.75" x14ac:dyDescent="0.3">
      <c r="A12" s="164"/>
      <c r="B12" s="164"/>
      <c r="C12" s="164"/>
      <c r="D12" s="27"/>
      <c r="E12" s="27"/>
    </row>
    <row r="13" spans="1:5" ht="18.75" x14ac:dyDescent="0.3">
      <c r="A13" s="191" t="s">
        <v>32</v>
      </c>
      <c r="B13" s="191"/>
      <c r="C13" s="200"/>
      <c r="D13" s="194"/>
      <c r="E13" s="194"/>
    </row>
    <row r="14" spans="1:5" ht="43.5" customHeight="1" x14ac:dyDescent="0.3">
      <c r="A14" s="192" t="s">
        <v>87</v>
      </c>
      <c r="B14" s="192"/>
      <c r="C14" s="201"/>
      <c r="D14" s="194"/>
      <c r="E14" s="194"/>
    </row>
    <row r="15" spans="1:5" ht="18.75" x14ac:dyDescent="0.3">
      <c r="A15" s="28"/>
      <c r="B15" s="28"/>
      <c r="C15" s="29"/>
      <c r="D15" s="27"/>
      <c r="E15" s="27"/>
    </row>
    <row r="16" spans="1:5" ht="21" customHeight="1" x14ac:dyDescent="0.2">
      <c r="A16" s="202" t="s">
        <v>33</v>
      </c>
      <c r="B16" s="208" t="s">
        <v>53</v>
      </c>
      <c r="C16" s="205"/>
      <c r="D16" s="205"/>
      <c r="E16" s="206"/>
    </row>
    <row r="17" spans="1:5" ht="18.75" x14ac:dyDescent="0.2">
      <c r="A17" s="203"/>
      <c r="B17" s="214" t="s">
        <v>0</v>
      </c>
      <c r="C17" s="215"/>
      <c r="D17" s="31" t="s">
        <v>1</v>
      </c>
      <c r="E17" s="31" t="s">
        <v>2</v>
      </c>
    </row>
    <row r="18" spans="1:5" ht="18.75" x14ac:dyDescent="0.2">
      <c r="A18" s="207"/>
      <c r="B18" s="32" t="s">
        <v>88</v>
      </c>
      <c r="C18" s="32" t="s">
        <v>34</v>
      </c>
      <c r="D18" s="31"/>
      <c r="E18" s="31"/>
    </row>
    <row r="19" spans="1:5" ht="18.75" x14ac:dyDescent="0.3">
      <c r="A19" s="46" t="s">
        <v>35</v>
      </c>
      <c r="B19" s="155">
        <f>B21</f>
        <v>0</v>
      </c>
      <c r="C19" s="156">
        <f>C21+C22+C23+C24+C25+C26+C27</f>
        <v>0</v>
      </c>
      <c r="D19" s="156">
        <f>D21+D22+D23+D24+D25+D26+D27</f>
        <v>0</v>
      </c>
      <c r="E19" s="156">
        <f>E21+E22+E23+E24+E25+E26+E27</f>
        <v>0</v>
      </c>
    </row>
    <row r="20" spans="1:5" ht="18.75" x14ac:dyDescent="0.3">
      <c r="A20" s="28"/>
      <c r="B20" s="157"/>
      <c r="C20" s="158"/>
      <c r="D20" s="159"/>
      <c r="E20" s="159"/>
    </row>
    <row r="21" spans="1:5" ht="18.75" x14ac:dyDescent="0.3">
      <c r="A21" s="40" t="s">
        <v>54</v>
      </c>
      <c r="B21" s="160">
        <v>0</v>
      </c>
      <c r="C21" s="161">
        <v>0</v>
      </c>
      <c r="D21" s="162">
        <v>0</v>
      </c>
      <c r="E21" s="162">
        <v>0</v>
      </c>
    </row>
    <row r="22" spans="1:5" ht="18.75" x14ac:dyDescent="0.3">
      <c r="A22" s="40"/>
      <c r="B22" s="40"/>
      <c r="C22" s="41"/>
      <c r="D22" s="42"/>
      <c r="E22" s="42"/>
    </row>
    <row r="23" spans="1:5" ht="18.75" x14ac:dyDescent="0.3">
      <c r="A23" s="52"/>
      <c r="B23" s="52"/>
      <c r="C23" s="48"/>
      <c r="D23" s="48"/>
      <c r="E23" s="48"/>
    </row>
  </sheetData>
  <mergeCells count="14">
    <mergeCell ref="A16:A18"/>
    <mergeCell ref="B16:E16"/>
    <mergeCell ref="B17:C17"/>
    <mergeCell ref="A8:E8"/>
    <mergeCell ref="A9:E9"/>
    <mergeCell ref="A11:E11"/>
    <mergeCell ref="A12:C12"/>
    <mergeCell ref="A13:E13"/>
    <mergeCell ref="A14:E14"/>
    <mergeCell ref="A7:E7"/>
    <mergeCell ref="D1:E1"/>
    <mergeCell ref="C4:E4"/>
    <mergeCell ref="A6:E6"/>
    <mergeCell ref="B2:E3"/>
  </mergeCells>
  <pageMargins left="0.7" right="0.7" top="0.75" bottom="0.75" header="0.3" footer="0.3"/>
  <pageSetup paperSize="9" scale="8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view="pageBreakPreview" zoomScaleNormal="100" zoomScaleSheetLayoutView="100" workbookViewId="0">
      <selection activeCell="C9" sqref="C9"/>
    </sheetView>
  </sheetViews>
  <sheetFormatPr defaultRowHeight="12.75" x14ac:dyDescent="0.2"/>
  <cols>
    <col min="1" max="1" width="52.5" style="24" customWidth="1"/>
    <col min="2" max="3" width="22.1640625" style="24" customWidth="1"/>
    <col min="4" max="4" width="21.5" style="24" customWidth="1"/>
    <col min="5" max="256" width="9.33203125" style="24"/>
    <col min="257" max="257" width="52.5" style="24" customWidth="1"/>
    <col min="258" max="259" width="22.1640625" style="24" customWidth="1"/>
    <col min="260" max="260" width="21.5" style="24" customWidth="1"/>
    <col min="261" max="512" width="9.33203125" style="24"/>
    <col min="513" max="513" width="52.5" style="24" customWidth="1"/>
    <col min="514" max="515" width="22.1640625" style="24" customWidth="1"/>
    <col min="516" max="516" width="21.5" style="24" customWidth="1"/>
    <col min="517" max="768" width="9.33203125" style="24"/>
    <col min="769" max="769" width="52.5" style="24" customWidth="1"/>
    <col min="770" max="771" width="22.1640625" style="24" customWidth="1"/>
    <col min="772" max="772" width="21.5" style="24" customWidth="1"/>
    <col min="773" max="1024" width="9.33203125" style="24"/>
    <col min="1025" max="1025" width="52.5" style="24" customWidth="1"/>
    <col min="1026" max="1027" width="22.1640625" style="24" customWidth="1"/>
    <col min="1028" max="1028" width="21.5" style="24" customWidth="1"/>
    <col min="1029" max="1280" width="9.33203125" style="24"/>
    <col min="1281" max="1281" width="52.5" style="24" customWidth="1"/>
    <col min="1282" max="1283" width="22.1640625" style="24" customWidth="1"/>
    <col min="1284" max="1284" width="21.5" style="24" customWidth="1"/>
    <col min="1285" max="1536" width="9.33203125" style="24"/>
    <col min="1537" max="1537" width="52.5" style="24" customWidth="1"/>
    <col min="1538" max="1539" width="22.1640625" style="24" customWidth="1"/>
    <col min="1540" max="1540" width="21.5" style="24" customWidth="1"/>
    <col min="1541" max="1792" width="9.33203125" style="24"/>
    <col min="1793" max="1793" width="52.5" style="24" customWidth="1"/>
    <col min="1794" max="1795" width="22.1640625" style="24" customWidth="1"/>
    <col min="1796" max="1796" width="21.5" style="24" customWidth="1"/>
    <col min="1797" max="2048" width="9.33203125" style="24"/>
    <col min="2049" max="2049" width="52.5" style="24" customWidth="1"/>
    <col min="2050" max="2051" width="22.1640625" style="24" customWidth="1"/>
    <col min="2052" max="2052" width="21.5" style="24" customWidth="1"/>
    <col min="2053" max="2304" width="9.33203125" style="24"/>
    <col min="2305" max="2305" width="52.5" style="24" customWidth="1"/>
    <col min="2306" max="2307" width="22.1640625" style="24" customWidth="1"/>
    <col min="2308" max="2308" width="21.5" style="24" customWidth="1"/>
    <col min="2309" max="2560" width="9.33203125" style="24"/>
    <col min="2561" max="2561" width="52.5" style="24" customWidth="1"/>
    <col min="2562" max="2563" width="22.1640625" style="24" customWidth="1"/>
    <col min="2564" max="2564" width="21.5" style="24" customWidth="1"/>
    <col min="2565" max="2816" width="9.33203125" style="24"/>
    <col min="2817" max="2817" width="52.5" style="24" customWidth="1"/>
    <col min="2818" max="2819" width="22.1640625" style="24" customWidth="1"/>
    <col min="2820" max="2820" width="21.5" style="24" customWidth="1"/>
    <col min="2821" max="3072" width="9.33203125" style="24"/>
    <col min="3073" max="3073" width="52.5" style="24" customWidth="1"/>
    <col min="3074" max="3075" width="22.1640625" style="24" customWidth="1"/>
    <col min="3076" max="3076" width="21.5" style="24" customWidth="1"/>
    <col min="3077" max="3328" width="9.33203125" style="24"/>
    <col min="3329" max="3329" width="52.5" style="24" customWidth="1"/>
    <col min="3330" max="3331" width="22.1640625" style="24" customWidth="1"/>
    <col min="3332" max="3332" width="21.5" style="24" customWidth="1"/>
    <col min="3333" max="3584" width="9.33203125" style="24"/>
    <col min="3585" max="3585" width="52.5" style="24" customWidth="1"/>
    <col min="3586" max="3587" width="22.1640625" style="24" customWidth="1"/>
    <col min="3588" max="3588" width="21.5" style="24" customWidth="1"/>
    <col min="3589" max="3840" width="9.33203125" style="24"/>
    <col min="3841" max="3841" width="52.5" style="24" customWidth="1"/>
    <col min="3842" max="3843" width="22.1640625" style="24" customWidth="1"/>
    <col min="3844" max="3844" width="21.5" style="24" customWidth="1"/>
    <col min="3845" max="4096" width="9.33203125" style="24"/>
    <col min="4097" max="4097" width="52.5" style="24" customWidth="1"/>
    <col min="4098" max="4099" width="22.1640625" style="24" customWidth="1"/>
    <col min="4100" max="4100" width="21.5" style="24" customWidth="1"/>
    <col min="4101" max="4352" width="9.33203125" style="24"/>
    <col min="4353" max="4353" width="52.5" style="24" customWidth="1"/>
    <col min="4354" max="4355" width="22.1640625" style="24" customWidth="1"/>
    <col min="4356" max="4356" width="21.5" style="24" customWidth="1"/>
    <col min="4357" max="4608" width="9.33203125" style="24"/>
    <col min="4609" max="4609" width="52.5" style="24" customWidth="1"/>
    <col min="4610" max="4611" width="22.1640625" style="24" customWidth="1"/>
    <col min="4612" max="4612" width="21.5" style="24" customWidth="1"/>
    <col min="4613" max="4864" width="9.33203125" style="24"/>
    <col min="4865" max="4865" width="52.5" style="24" customWidth="1"/>
    <col min="4866" max="4867" width="22.1640625" style="24" customWidth="1"/>
    <col min="4868" max="4868" width="21.5" style="24" customWidth="1"/>
    <col min="4869" max="5120" width="9.33203125" style="24"/>
    <col min="5121" max="5121" width="52.5" style="24" customWidth="1"/>
    <col min="5122" max="5123" width="22.1640625" style="24" customWidth="1"/>
    <col min="5124" max="5124" width="21.5" style="24" customWidth="1"/>
    <col min="5125" max="5376" width="9.33203125" style="24"/>
    <col min="5377" max="5377" width="52.5" style="24" customWidth="1"/>
    <col min="5378" max="5379" width="22.1640625" style="24" customWidth="1"/>
    <col min="5380" max="5380" width="21.5" style="24" customWidth="1"/>
    <col min="5381" max="5632" width="9.33203125" style="24"/>
    <col min="5633" max="5633" width="52.5" style="24" customWidth="1"/>
    <col min="5634" max="5635" width="22.1640625" style="24" customWidth="1"/>
    <col min="5636" max="5636" width="21.5" style="24" customWidth="1"/>
    <col min="5637" max="5888" width="9.33203125" style="24"/>
    <col min="5889" max="5889" width="52.5" style="24" customWidth="1"/>
    <col min="5890" max="5891" width="22.1640625" style="24" customWidth="1"/>
    <col min="5892" max="5892" width="21.5" style="24" customWidth="1"/>
    <col min="5893" max="6144" width="9.33203125" style="24"/>
    <col min="6145" max="6145" width="52.5" style="24" customWidth="1"/>
    <col min="6146" max="6147" width="22.1640625" style="24" customWidth="1"/>
    <col min="6148" max="6148" width="21.5" style="24" customWidth="1"/>
    <col min="6149" max="6400" width="9.33203125" style="24"/>
    <col min="6401" max="6401" width="52.5" style="24" customWidth="1"/>
    <col min="6402" max="6403" width="22.1640625" style="24" customWidth="1"/>
    <col min="6404" max="6404" width="21.5" style="24" customWidth="1"/>
    <col min="6405" max="6656" width="9.33203125" style="24"/>
    <col min="6657" max="6657" width="52.5" style="24" customWidth="1"/>
    <col min="6658" max="6659" width="22.1640625" style="24" customWidth="1"/>
    <col min="6660" max="6660" width="21.5" style="24" customWidth="1"/>
    <col min="6661" max="6912" width="9.33203125" style="24"/>
    <col min="6913" max="6913" width="52.5" style="24" customWidth="1"/>
    <col min="6914" max="6915" width="22.1640625" style="24" customWidth="1"/>
    <col min="6916" max="6916" width="21.5" style="24" customWidth="1"/>
    <col min="6917" max="7168" width="9.33203125" style="24"/>
    <col min="7169" max="7169" width="52.5" style="24" customWidth="1"/>
    <col min="7170" max="7171" width="22.1640625" style="24" customWidth="1"/>
    <col min="7172" max="7172" width="21.5" style="24" customWidth="1"/>
    <col min="7173" max="7424" width="9.33203125" style="24"/>
    <col min="7425" max="7425" width="52.5" style="24" customWidth="1"/>
    <col min="7426" max="7427" width="22.1640625" style="24" customWidth="1"/>
    <col min="7428" max="7428" width="21.5" style="24" customWidth="1"/>
    <col min="7429" max="7680" width="9.33203125" style="24"/>
    <col min="7681" max="7681" width="52.5" style="24" customWidth="1"/>
    <col min="7682" max="7683" width="22.1640625" style="24" customWidth="1"/>
    <col min="7684" max="7684" width="21.5" style="24" customWidth="1"/>
    <col min="7685" max="7936" width="9.33203125" style="24"/>
    <col min="7937" max="7937" width="52.5" style="24" customWidth="1"/>
    <col min="7938" max="7939" width="22.1640625" style="24" customWidth="1"/>
    <col min="7940" max="7940" width="21.5" style="24" customWidth="1"/>
    <col min="7941" max="8192" width="9.33203125" style="24"/>
    <col min="8193" max="8193" width="52.5" style="24" customWidth="1"/>
    <col min="8194" max="8195" width="22.1640625" style="24" customWidth="1"/>
    <col min="8196" max="8196" width="21.5" style="24" customWidth="1"/>
    <col min="8197" max="8448" width="9.33203125" style="24"/>
    <col min="8449" max="8449" width="52.5" style="24" customWidth="1"/>
    <col min="8450" max="8451" width="22.1640625" style="24" customWidth="1"/>
    <col min="8452" max="8452" width="21.5" style="24" customWidth="1"/>
    <col min="8453" max="8704" width="9.33203125" style="24"/>
    <col min="8705" max="8705" width="52.5" style="24" customWidth="1"/>
    <col min="8706" max="8707" width="22.1640625" style="24" customWidth="1"/>
    <col min="8708" max="8708" width="21.5" style="24" customWidth="1"/>
    <col min="8709" max="8960" width="9.33203125" style="24"/>
    <col min="8961" max="8961" width="52.5" style="24" customWidth="1"/>
    <col min="8962" max="8963" width="22.1640625" style="24" customWidth="1"/>
    <col min="8964" max="8964" width="21.5" style="24" customWidth="1"/>
    <col min="8965" max="9216" width="9.33203125" style="24"/>
    <col min="9217" max="9217" width="52.5" style="24" customWidth="1"/>
    <col min="9218" max="9219" width="22.1640625" style="24" customWidth="1"/>
    <col min="9220" max="9220" width="21.5" style="24" customWidth="1"/>
    <col min="9221" max="9472" width="9.33203125" style="24"/>
    <col min="9473" max="9473" width="52.5" style="24" customWidth="1"/>
    <col min="9474" max="9475" width="22.1640625" style="24" customWidth="1"/>
    <col min="9476" max="9476" width="21.5" style="24" customWidth="1"/>
    <col min="9477" max="9728" width="9.33203125" style="24"/>
    <col min="9729" max="9729" width="52.5" style="24" customWidth="1"/>
    <col min="9730" max="9731" width="22.1640625" style="24" customWidth="1"/>
    <col min="9732" max="9732" width="21.5" style="24" customWidth="1"/>
    <col min="9733" max="9984" width="9.33203125" style="24"/>
    <col min="9985" max="9985" width="52.5" style="24" customWidth="1"/>
    <col min="9986" max="9987" width="22.1640625" style="24" customWidth="1"/>
    <col min="9988" max="9988" width="21.5" style="24" customWidth="1"/>
    <col min="9989" max="10240" width="9.33203125" style="24"/>
    <col min="10241" max="10241" width="52.5" style="24" customWidth="1"/>
    <col min="10242" max="10243" width="22.1640625" style="24" customWidth="1"/>
    <col min="10244" max="10244" width="21.5" style="24" customWidth="1"/>
    <col min="10245" max="10496" width="9.33203125" style="24"/>
    <col min="10497" max="10497" width="52.5" style="24" customWidth="1"/>
    <col min="10498" max="10499" width="22.1640625" style="24" customWidth="1"/>
    <col min="10500" max="10500" width="21.5" style="24" customWidth="1"/>
    <col min="10501" max="10752" width="9.33203125" style="24"/>
    <col min="10753" max="10753" width="52.5" style="24" customWidth="1"/>
    <col min="10754" max="10755" width="22.1640625" style="24" customWidth="1"/>
    <col min="10756" max="10756" width="21.5" style="24" customWidth="1"/>
    <col min="10757" max="11008" width="9.33203125" style="24"/>
    <col min="11009" max="11009" width="52.5" style="24" customWidth="1"/>
    <col min="11010" max="11011" width="22.1640625" style="24" customWidth="1"/>
    <col min="11012" max="11012" width="21.5" style="24" customWidth="1"/>
    <col min="11013" max="11264" width="9.33203125" style="24"/>
    <col min="11265" max="11265" width="52.5" style="24" customWidth="1"/>
    <col min="11266" max="11267" width="22.1640625" style="24" customWidth="1"/>
    <col min="11268" max="11268" width="21.5" style="24" customWidth="1"/>
    <col min="11269" max="11520" width="9.33203125" style="24"/>
    <col min="11521" max="11521" width="52.5" style="24" customWidth="1"/>
    <col min="11522" max="11523" width="22.1640625" style="24" customWidth="1"/>
    <col min="11524" max="11524" width="21.5" style="24" customWidth="1"/>
    <col min="11525" max="11776" width="9.33203125" style="24"/>
    <col min="11777" max="11777" width="52.5" style="24" customWidth="1"/>
    <col min="11778" max="11779" width="22.1640625" style="24" customWidth="1"/>
    <col min="11780" max="11780" width="21.5" style="24" customWidth="1"/>
    <col min="11781" max="12032" width="9.33203125" style="24"/>
    <col min="12033" max="12033" width="52.5" style="24" customWidth="1"/>
    <col min="12034" max="12035" width="22.1640625" style="24" customWidth="1"/>
    <col min="12036" max="12036" width="21.5" style="24" customWidth="1"/>
    <col min="12037" max="12288" width="9.33203125" style="24"/>
    <col min="12289" max="12289" width="52.5" style="24" customWidth="1"/>
    <col min="12290" max="12291" width="22.1640625" style="24" customWidth="1"/>
    <col min="12292" max="12292" width="21.5" style="24" customWidth="1"/>
    <col min="12293" max="12544" width="9.33203125" style="24"/>
    <col min="12545" max="12545" width="52.5" style="24" customWidth="1"/>
    <col min="12546" max="12547" width="22.1640625" style="24" customWidth="1"/>
    <col min="12548" max="12548" width="21.5" style="24" customWidth="1"/>
    <col min="12549" max="12800" width="9.33203125" style="24"/>
    <col min="12801" max="12801" width="52.5" style="24" customWidth="1"/>
    <col min="12802" max="12803" width="22.1640625" style="24" customWidth="1"/>
    <col min="12804" max="12804" width="21.5" style="24" customWidth="1"/>
    <col min="12805" max="13056" width="9.33203125" style="24"/>
    <col min="13057" max="13057" width="52.5" style="24" customWidth="1"/>
    <col min="13058" max="13059" width="22.1640625" style="24" customWidth="1"/>
    <col min="13060" max="13060" width="21.5" style="24" customWidth="1"/>
    <col min="13061" max="13312" width="9.33203125" style="24"/>
    <col min="13313" max="13313" width="52.5" style="24" customWidth="1"/>
    <col min="13314" max="13315" width="22.1640625" style="24" customWidth="1"/>
    <col min="13316" max="13316" width="21.5" style="24" customWidth="1"/>
    <col min="13317" max="13568" width="9.33203125" style="24"/>
    <col min="13569" max="13569" width="52.5" style="24" customWidth="1"/>
    <col min="13570" max="13571" width="22.1640625" style="24" customWidth="1"/>
    <col min="13572" max="13572" width="21.5" style="24" customWidth="1"/>
    <col min="13573" max="13824" width="9.33203125" style="24"/>
    <col min="13825" max="13825" width="52.5" style="24" customWidth="1"/>
    <col min="13826" max="13827" width="22.1640625" style="24" customWidth="1"/>
    <col min="13828" max="13828" width="21.5" style="24" customWidth="1"/>
    <col min="13829" max="14080" width="9.33203125" style="24"/>
    <col min="14081" max="14081" width="52.5" style="24" customWidth="1"/>
    <col min="14082" max="14083" width="22.1640625" style="24" customWidth="1"/>
    <col min="14084" max="14084" width="21.5" style="24" customWidth="1"/>
    <col min="14085" max="14336" width="9.33203125" style="24"/>
    <col min="14337" max="14337" width="52.5" style="24" customWidth="1"/>
    <col min="14338" max="14339" width="22.1640625" style="24" customWidth="1"/>
    <col min="14340" max="14340" width="21.5" style="24" customWidth="1"/>
    <col min="14341" max="14592" width="9.33203125" style="24"/>
    <col min="14593" max="14593" width="52.5" style="24" customWidth="1"/>
    <col min="14594" max="14595" width="22.1640625" style="24" customWidth="1"/>
    <col min="14596" max="14596" width="21.5" style="24" customWidth="1"/>
    <col min="14597" max="14848" width="9.33203125" style="24"/>
    <col min="14849" max="14849" width="52.5" style="24" customWidth="1"/>
    <col min="14850" max="14851" width="22.1640625" style="24" customWidth="1"/>
    <col min="14852" max="14852" width="21.5" style="24" customWidth="1"/>
    <col min="14853" max="15104" width="9.33203125" style="24"/>
    <col min="15105" max="15105" width="52.5" style="24" customWidth="1"/>
    <col min="15106" max="15107" width="22.1640625" style="24" customWidth="1"/>
    <col min="15108" max="15108" width="21.5" style="24" customWidth="1"/>
    <col min="15109" max="15360" width="9.33203125" style="24"/>
    <col min="15361" max="15361" width="52.5" style="24" customWidth="1"/>
    <col min="15362" max="15363" width="22.1640625" style="24" customWidth="1"/>
    <col min="15364" max="15364" width="21.5" style="24" customWidth="1"/>
    <col min="15365" max="15616" width="9.33203125" style="24"/>
    <col min="15617" max="15617" width="52.5" style="24" customWidth="1"/>
    <col min="15618" max="15619" width="22.1640625" style="24" customWidth="1"/>
    <col min="15620" max="15620" width="21.5" style="24" customWidth="1"/>
    <col min="15621" max="15872" width="9.33203125" style="24"/>
    <col min="15873" max="15873" width="52.5" style="24" customWidth="1"/>
    <col min="15874" max="15875" width="22.1640625" style="24" customWidth="1"/>
    <col min="15876" max="15876" width="21.5" style="24" customWidth="1"/>
    <col min="15877" max="16128" width="9.33203125" style="24"/>
    <col min="16129" max="16129" width="52.5" style="24" customWidth="1"/>
    <col min="16130" max="16131" width="22.1640625" style="24" customWidth="1"/>
    <col min="16132" max="16132" width="21.5" style="24" customWidth="1"/>
    <col min="16133" max="16384" width="9.33203125" style="24"/>
  </cols>
  <sheetData>
    <row r="1" spans="1:4" ht="18.75" x14ac:dyDescent="0.3">
      <c r="A1" s="23"/>
      <c r="B1" s="23"/>
      <c r="C1" s="189" t="s">
        <v>100</v>
      </c>
      <c r="D1" s="189"/>
    </row>
    <row r="2" spans="1:4" ht="18.75" x14ac:dyDescent="0.3">
      <c r="A2" s="23"/>
      <c r="B2" s="190" t="str">
        <f>'т.18 пр26'!B2:E3</f>
        <v>к решению Совета муниципального             района "Княжпогостский"                                                                          от 22 декабря 2020г. №146</v>
      </c>
      <c r="C2" s="190"/>
      <c r="D2" s="190"/>
    </row>
    <row r="3" spans="1:4" ht="34.5" customHeight="1" x14ac:dyDescent="0.3">
      <c r="A3" s="23"/>
      <c r="B3" s="190"/>
      <c r="C3" s="190"/>
      <c r="D3" s="190"/>
    </row>
    <row r="4" spans="1:4" ht="18.75" x14ac:dyDescent="0.3">
      <c r="A4" s="23"/>
      <c r="B4" s="23"/>
      <c r="C4" s="23"/>
      <c r="D4" s="23"/>
    </row>
    <row r="5" spans="1:4" ht="18.75" x14ac:dyDescent="0.3">
      <c r="A5" s="196" t="s">
        <v>30</v>
      </c>
      <c r="B5" s="196"/>
      <c r="C5" s="198"/>
      <c r="D5" s="198"/>
    </row>
    <row r="6" spans="1:4" ht="18.75" x14ac:dyDescent="0.3">
      <c r="A6" s="196" t="s">
        <v>77</v>
      </c>
      <c r="B6" s="196"/>
      <c r="C6" s="198"/>
      <c r="D6" s="198"/>
    </row>
    <row r="7" spans="1:4" ht="18.75" x14ac:dyDescent="0.3">
      <c r="A7" s="164" t="s">
        <v>902</v>
      </c>
      <c r="B7" s="199"/>
      <c r="C7" s="199"/>
      <c r="D7" s="199"/>
    </row>
    <row r="8" spans="1:4" s="120" customFormat="1" ht="18.75" x14ac:dyDescent="0.3">
      <c r="A8" s="118"/>
      <c r="B8" s="122"/>
      <c r="C8" s="190" t="s">
        <v>900</v>
      </c>
      <c r="D8" s="190"/>
    </row>
    <row r="9" spans="1:4" ht="18.75" x14ac:dyDescent="0.3">
      <c r="A9" s="26"/>
      <c r="B9" s="26"/>
      <c r="C9" s="26"/>
      <c r="D9" s="26"/>
    </row>
    <row r="10" spans="1:4" ht="18.75" x14ac:dyDescent="0.3">
      <c r="A10" s="164" t="s">
        <v>31</v>
      </c>
      <c r="B10" s="164"/>
      <c r="C10" s="198"/>
      <c r="D10" s="198"/>
    </row>
    <row r="11" spans="1:4" ht="18.75" x14ac:dyDescent="0.3">
      <c r="A11" s="164"/>
      <c r="B11" s="164"/>
      <c r="C11" s="27"/>
      <c r="D11" s="27"/>
    </row>
    <row r="12" spans="1:4" ht="18.75" x14ac:dyDescent="0.3">
      <c r="A12" s="191" t="s">
        <v>32</v>
      </c>
      <c r="B12" s="200"/>
      <c r="C12" s="194"/>
      <c r="D12" s="194"/>
    </row>
    <row r="13" spans="1:4" ht="40.5" customHeight="1" x14ac:dyDescent="0.3">
      <c r="A13" s="192" t="s">
        <v>903</v>
      </c>
      <c r="B13" s="201"/>
      <c r="C13" s="194"/>
      <c r="D13" s="194"/>
    </row>
    <row r="14" spans="1:4" ht="18.75" x14ac:dyDescent="0.3">
      <c r="A14" s="28"/>
      <c r="B14" s="29"/>
      <c r="C14" s="27"/>
      <c r="D14" s="27"/>
    </row>
    <row r="15" spans="1:4" x14ac:dyDescent="0.2">
      <c r="A15" s="202" t="s">
        <v>33</v>
      </c>
      <c r="B15" s="205"/>
      <c r="C15" s="205"/>
      <c r="D15" s="206"/>
    </row>
    <row r="16" spans="1:4" ht="18.75" x14ac:dyDescent="0.2">
      <c r="A16" s="203"/>
      <c r="B16" s="30" t="s">
        <v>0</v>
      </c>
      <c r="C16" s="31" t="s">
        <v>1</v>
      </c>
      <c r="D16" s="31" t="s">
        <v>2</v>
      </c>
    </row>
    <row r="17" spans="1:4" ht="18.75" x14ac:dyDescent="0.2">
      <c r="A17" s="204"/>
      <c r="B17" s="32" t="s">
        <v>34</v>
      </c>
      <c r="C17" s="33"/>
      <c r="D17" s="33"/>
    </row>
    <row r="18" spans="1:4" ht="18.75" x14ac:dyDescent="0.3">
      <c r="A18" s="34" t="s">
        <v>35</v>
      </c>
      <c r="B18" s="35">
        <f>B19+B20+B21</f>
        <v>1421.03918</v>
      </c>
      <c r="C18" s="35">
        <f t="shared" ref="C18:D18" si="0">C19+C20+C21</f>
        <v>0</v>
      </c>
      <c r="D18" s="35">
        <f t="shared" si="0"/>
        <v>0</v>
      </c>
    </row>
    <row r="19" spans="1:4" ht="18.75" x14ac:dyDescent="0.3">
      <c r="A19" s="36" t="s">
        <v>36</v>
      </c>
      <c r="B19" s="37">
        <f>1515-133.46082</f>
        <v>1381.53918</v>
      </c>
      <c r="C19" s="38">
        <v>0</v>
      </c>
      <c r="D19" s="38">
        <v>0</v>
      </c>
    </row>
    <row r="20" spans="1:4" ht="18.75" x14ac:dyDescent="0.3">
      <c r="A20" s="36" t="s">
        <v>37</v>
      </c>
      <c r="B20" s="37">
        <v>12</v>
      </c>
      <c r="C20" s="38"/>
      <c r="D20" s="38"/>
    </row>
    <row r="21" spans="1:4" ht="18.75" x14ac:dyDescent="0.3">
      <c r="A21" s="36" t="s">
        <v>38</v>
      </c>
      <c r="B21" s="37">
        <f>11+5.5+5.5+5.5</f>
        <v>27.5</v>
      </c>
      <c r="C21" s="38"/>
      <c r="D21" s="38"/>
    </row>
  </sheetData>
  <mergeCells count="12">
    <mergeCell ref="A10:D10"/>
    <mergeCell ref="C1:D1"/>
    <mergeCell ref="B2:D3"/>
    <mergeCell ref="A5:D5"/>
    <mergeCell ref="A6:D6"/>
    <mergeCell ref="A7:D7"/>
    <mergeCell ref="C8:D8"/>
    <mergeCell ref="A11:B11"/>
    <mergeCell ref="A12:D12"/>
    <mergeCell ref="A13:D13"/>
    <mergeCell ref="A15:A17"/>
    <mergeCell ref="B15:D15"/>
  </mergeCells>
  <pageMargins left="0.7" right="0.7" top="0.75" bottom="0.75" header="0.3" footer="0.3"/>
  <pageSetup paperSize="9" scale="8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view="pageBreakPreview" zoomScaleNormal="100" zoomScaleSheetLayoutView="100" workbookViewId="0">
      <selection activeCell="D26" sqref="D26"/>
    </sheetView>
  </sheetViews>
  <sheetFormatPr defaultRowHeight="12.75" x14ac:dyDescent="0.2"/>
  <cols>
    <col min="1" max="1" width="50.5" style="56" customWidth="1"/>
    <col min="2" max="2" width="23.33203125" style="56" customWidth="1"/>
    <col min="3" max="3" width="21.83203125" style="56" customWidth="1"/>
    <col min="4" max="4" width="20" style="56" customWidth="1"/>
    <col min="5" max="256" width="9.33203125" style="56"/>
    <col min="257" max="257" width="50.5" style="56" customWidth="1"/>
    <col min="258" max="258" width="23.33203125" style="56" customWidth="1"/>
    <col min="259" max="259" width="21.83203125" style="56" customWidth="1"/>
    <col min="260" max="260" width="20" style="56" customWidth="1"/>
    <col min="261" max="512" width="9.33203125" style="56"/>
    <col min="513" max="513" width="50.5" style="56" customWidth="1"/>
    <col min="514" max="514" width="23.33203125" style="56" customWidth="1"/>
    <col min="515" max="515" width="21.83203125" style="56" customWidth="1"/>
    <col min="516" max="516" width="20" style="56" customWidth="1"/>
    <col min="517" max="768" width="9.33203125" style="56"/>
    <col min="769" max="769" width="50.5" style="56" customWidth="1"/>
    <col min="770" max="770" width="23.33203125" style="56" customWidth="1"/>
    <col min="771" max="771" width="21.83203125" style="56" customWidth="1"/>
    <col min="772" max="772" width="20" style="56" customWidth="1"/>
    <col min="773" max="1024" width="9.33203125" style="56"/>
    <col min="1025" max="1025" width="50.5" style="56" customWidth="1"/>
    <col min="1026" max="1026" width="23.33203125" style="56" customWidth="1"/>
    <col min="1027" max="1027" width="21.83203125" style="56" customWidth="1"/>
    <col min="1028" max="1028" width="20" style="56" customWidth="1"/>
    <col min="1029" max="1280" width="9.33203125" style="56"/>
    <col min="1281" max="1281" width="50.5" style="56" customWidth="1"/>
    <col min="1282" max="1282" width="23.33203125" style="56" customWidth="1"/>
    <col min="1283" max="1283" width="21.83203125" style="56" customWidth="1"/>
    <col min="1284" max="1284" width="20" style="56" customWidth="1"/>
    <col min="1285" max="1536" width="9.33203125" style="56"/>
    <col min="1537" max="1537" width="50.5" style="56" customWidth="1"/>
    <col min="1538" max="1538" width="23.33203125" style="56" customWidth="1"/>
    <col min="1539" max="1539" width="21.83203125" style="56" customWidth="1"/>
    <col min="1540" max="1540" width="20" style="56" customWidth="1"/>
    <col min="1541" max="1792" width="9.33203125" style="56"/>
    <col min="1793" max="1793" width="50.5" style="56" customWidth="1"/>
    <col min="1794" max="1794" width="23.33203125" style="56" customWidth="1"/>
    <col min="1795" max="1795" width="21.83203125" style="56" customWidth="1"/>
    <col min="1796" max="1796" width="20" style="56" customWidth="1"/>
    <col min="1797" max="2048" width="9.33203125" style="56"/>
    <col min="2049" max="2049" width="50.5" style="56" customWidth="1"/>
    <col min="2050" max="2050" width="23.33203125" style="56" customWidth="1"/>
    <col min="2051" max="2051" width="21.83203125" style="56" customWidth="1"/>
    <col min="2052" max="2052" width="20" style="56" customWidth="1"/>
    <col min="2053" max="2304" width="9.33203125" style="56"/>
    <col min="2305" max="2305" width="50.5" style="56" customWidth="1"/>
    <col min="2306" max="2306" width="23.33203125" style="56" customWidth="1"/>
    <col min="2307" max="2307" width="21.83203125" style="56" customWidth="1"/>
    <col min="2308" max="2308" width="20" style="56" customWidth="1"/>
    <col min="2309" max="2560" width="9.33203125" style="56"/>
    <col min="2561" max="2561" width="50.5" style="56" customWidth="1"/>
    <col min="2562" max="2562" width="23.33203125" style="56" customWidth="1"/>
    <col min="2563" max="2563" width="21.83203125" style="56" customWidth="1"/>
    <col min="2564" max="2564" width="20" style="56" customWidth="1"/>
    <col min="2565" max="2816" width="9.33203125" style="56"/>
    <col min="2817" max="2817" width="50.5" style="56" customWidth="1"/>
    <col min="2818" max="2818" width="23.33203125" style="56" customWidth="1"/>
    <col min="2819" max="2819" width="21.83203125" style="56" customWidth="1"/>
    <col min="2820" max="2820" width="20" style="56" customWidth="1"/>
    <col min="2821" max="3072" width="9.33203125" style="56"/>
    <col min="3073" max="3073" width="50.5" style="56" customWidth="1"/>
    <col min="3074" max="3074" width="23.33203125" style="56" customWidth="1"/>
    <col min="3075" max="3075" width="21.83203125" style="56" customWidth="1"/>
    <col min="3076" max="3076" width="20" style="56" customWidth="1"/>
    <col min="3077" max="3328" width="9.33203125" style="56"/>
    <col min="3329" max="3329" width="50.5" style="56" customWidth="1"/>
    <col min="3330" max="3330" width="23.33203125" style="56" customWidth="1"/>
    <col min="3331" max="3331" width="21.83203125" style="56" customWidth="1"/>
    <col min="3332" max="3332" width="20" style="56" customWidth="1"/>
    <col min="3333" max="3584" width="9.33203125" style="56"/>
    <col min="3585" max="3585" width="50.5" style="56" customWidth="1"/>
    <col min="3586" max="3586" width="23.33203125" style="56" customWidth="1"/>
    <col min="3587" max="3587" width="21.83203125" style="56" customWidth="1"/>
    <col min="3588" max="3588" width="20" style="56" customWidth="1"/>
    <col min="3589" max="3840" width="9.33203125" style="56"/>
    <col min="3841" max="3841" width="50.5" style="56" customWidth="1"/>
    <col min="3842" max="3842" width="23.33203125" style="56" customWidth="1"/>
    <col min="3843" max="3843" width="21.83203125" style="56" customWidth="1"/>
    <col min="3844" max="3844" width="20" style="56" customWidth="1"/>
    <col min="3845" max="4096" width="9.33203125" style="56"/>
    <col min="4097" max="4097" width="50.5" style="56" customWidth="1"/>
    <col min="4098" max="4098" width="23.33203125" style="56" customWidth="1"/>
    <col min="4099" max="4099" width="21.83203125" style="56" customWidth="1"/>
    <col min="4100" max="4100" width="20" style="56" customWidth="1"/>
    <col min="4101" max="4352" width="9.33203125" style="56"/>
    <col min="4353" max="4353" width="50.5" style="56" customWidth="1"/>
    <col min="4354" max="4354" width="23.33203125" style="56" customWidth="1"/>
    <col min="4355" max="4355" width="21.83203125" style="56" customWidth="1"/>
    <col min="4356" max="4356" width="20" style="56" customWidth="1"/>
    <col min="4357" max="4608" width="9.33203125" style="56"/>
    <col min="4609" max="4609" width="50.5" style="56" customWidth="1"/>
    <col min="4610" max="4610" width="23.33203125" style="56" customWidth="1"/>
    <col min="4611" max="4611" width="21.83203125" style="56" customWidth="1"/>
    <col min="4612" max="4612" width="20" style="56" customWidth="1"/>
    <col min="4613" max="4864" width="9.33203125" style="56"/>
    <col min="4865" max="4865" width="50.5" style="56" customWidth="1"/>
    <col min="4866" max="4866" width="23.33203125" style="56" customWidth="1"/>
    <col min="4867" max="4867" width="21.83203125" style="56" customWidth="1"/>
    <col min="4868" max="4868" width="20" style="56" customWidth="1"/>
    <col min="4869" max="5120" width="9.33203125" style="56"/>
    <col min="5121" max="5121" width="50.5" style="56" customWidth="1"/>
    <col min="5122" max="5122" width="23.33203125" style="56" customWidth="1"/>
    <col min="5123" max="5123" width="21.83203125" style="56" customWidth="1"/>
    <col min="5124" max="5124" width="20" style="56" customWidth="1"/>
    <col min="5125" max="5376" width="9.33203125" style="56"/>
    <col min="5377" max="5377" width="50.5" style="56" customWidth="1"/>
    <col min="5378" max="5378" width="23.33203125" style="56" customWidth="1"/>
    <col min="5379" max="5379" width="21.83203125" style="56" customWidth="1"/>
    <col min="5380" max="5380" width="20" style="56" customWidth="1"/>
    <col min="5381" max="5632" width="9.33203125" style="56"/>
    <col min="5633" max="5633" width="50.5" style="56" customWidth="1"/>
    <col min="5634" max="5634" width="23.33203125" style="56" customWidth="1"/>
    <col min="5635" max="5635" width="21.83203125" style="56" customWidth="1"/>
    <col min="5636" max="5636" width="20" style="56" customWidth="1"/>
    <col min="5637" max="5888" width="9.33203125" style="56"/>
    <col min="5889" max="5889" width="50.5" style="56" customWidth="1"/>
    <col min="5890" max="5890" width="23.33203125" style="56" customWidth="1"/>
    <col min="5891" max="5891" width="21.83203125" style="56" customWidth="1"/>
    <col min="5892" max="5892" width="20" style="56" customWidth="1"/>
    <col min="5893" max="6144" width="9.33203125" style="56"/>
    <col min="6145" max="6145" width="50.5" style="56" customWidth="1"/>
    <col min="6146" max="6146" width="23.33203125" style="56" customWidth="1"/>
    <col min="6147" max="6147" width="21.83203125" style="56" customWidth="1"/>
    <col min="6148" max="6148" width="20" style="56" customWidth="1"/>
    <col min="6149" max="6400" width="9.33203125" style="56"/>
    <col min="6401" max="6401" width="50.5" style="56" customWidth="1"/>
    <col min="6402" max="6402" width="23.33203125" style="56" customWidth="1"/>
    <col min="6403" max="6403" width="21.83203125" style="56" customWidth="1"/>
    <col min="6404" max="6404" width="20" style="56" customWidth="1"/>
    <col min="6405" max="6656" width="9.33203125" style="56"/>
    <col min="6657" max="6657" width="50.5" style="56" customWidth="1"/>
    <col min="6658" max="6658" width="23.33203125" style="56" customWidth="1"/>
    <col min="6659" max="6659" width="21.83203125" style="56" customWidth="1"/>
    <col min="6660" max="6660" width="20" style="56" customWidth="1"/>
    <col min="6661" max="6912" width="9.33203125" style="56"/>
    <col min="6913" max="6913" width="50.5" style="56" customWidth="1"/>
    <col min="6914" max="6914" width="23.33203125" style="56" customWidth="1"/>
    <col min="6915" max="6915" width="21.83203125" style="56" customWidth="1"/>
    <col min="6916" max="6916" width="20" style="56" customWidth="1"/>
    <col min="6917" max="7168" width="9.33203125" style="56"/>
    <col min="7169" max="7169" width="50.5" style="56" customWidth="1"/>
    <col min="7170" max="7170" width="23.33203125" style="56" customWidth="1"/>
    <col min="7171" max="7171" width="21.83203125" style="56" customWidth="1"/>
    <col min="7172" max="7172" width="20" style="56" customWidth="1"/>
    <col min="7173" max="7424" width="9.33203125" style="56"/>
    <col min="7425" max="7425" width="50.5" style="56" customWidth="1"/>
    <col min="7426" max="7426" width="23.33203125" style="56" customWidth="1"/>
    <col min="7427" max="7427" width="21.83203125" style="56" customWidth="1"/>
    <col min="7428" max="7428" width="20" style="56" customWidth="1"/>
    <col min="7429" max="7680" width="9.33203125" style="56"/>
    <col min="7681" max="7681" width="50.5" style="56" customWidth="1"/>
    <col min="7682" max="7682" width="23.33203125" style="56" customWidth="1"/>
    <col min="7683" max="7683" width="21.83203125" style="56" customWidth="1"/>
    <col min="7684" max="7684" width="20" style="56" customWidth="1"/>
    <col min="7685" max="7936" width="9.33203125" style="56"/>
    <col min="7937" max="7937" width="50.5" style="56" customWidth="1"/>
    <col min="7938" max="7938" width="23.33203125" style="56" customWidth="1"/>
    <col min="7939" max="7939" width="21.83203125" style="56" customWidth="1"/>
    <col min="7940" max="7940" width="20" style="56" customWidth="1"/>
    <col min="7941" max="8192" width="9.33203125" style="56"/>
    <col min="8193" max="8193" width="50.5" style="56" customWidth="1"/>
    <col min="8194" max="8194" width="23.33203125" style="56" customWidth="1"/>
    <col min="8195" max="8195" width="21.83203125" style="56" customWidth="1"/>
    <col min="8196" max="8196" width="20" style="56" customWidth="1"/>
    <col min="8197" max="8448" width="9.33203125" style="56"/>
    <col min="8449" max="8449" width="50.5" style="56" customWidth="1"/>
    <col min="8450" max="8450" width="23.33203125" style="56" customWidth="1"/>
    <col min="8451" max="8451" width="21.83203125" style="56" customWidth="1"/>
    <col min="8452" max="8452" width="20" style="56" customWidth="1"/>
    <col min="8453" max="8704" width="9.33203125" style="56"/>
    <col min="8705" max="8705" width="50.5" style="56" customWidth="1"/>
    <col min="8706" max="8706" width="23.33203125" style="56" customWidth="1"/>
    <col min="8707" max="8707" width="21.83203125" style="56" customWidth="1"/>
    <col min="8708" max="8708" width="20" style="56" customWidth="1"/>
    <col min="8709" max="8960" width="9.33203125" style="56"/>
    <col min="8961" max="8961" width="50.5" style="56" customWidth="1"/>
    <col min="8962" max="8962" width="23.33203125" style="56" customWidth="1"/>
    <col min="8963" max="8963" width="21.83203125" style="56" customWidth="1"/>
    <col min="8964" max="8964" width="20" style="56" customWidth="1"/>
    <col min="8965" max="9216" width="9.33203125" style="56"/>
    <col min="9217" max="9217" width="50.5" style="56" customWidth="1"/>
    <col min="9218" max="9218" width="23.33203125" style="56" customWidth="1"/>
    <col min="9219" max="9219" width="21.83203125" style="56" customWidth="1"/>
    <col min="9220" max="9220" width="20" style="56" customWidth="1"/>
    <col min="9221" max="9472" width="9.33203125" style="56"/>
    <col min="9473" max="9473" width="50.5" style="56" customWidth="1"/>
    <col min="9474" max="9474" width="23.33203125" style="56" customWidth="1"/>
    <col min="9475" max="9475" width="21.83203125" style="56" customWidth="1"/>
    <col min="9476" max="9476" width="20" style="56" customWidth="1"/>
    <col min="9477" max="9728" width="9.33203125" style="56"/>
    <col min="9729" max="9729" width="50.5" style="56" customWidth="1"/>
    <col min="9730" max="9730" width="23.33203125" style="56" customWidth="1"/>
    <col min="9731" max="9731" width="21.83203125" style="56" customWidth="1"/>
    <col min="9732" max="9732" width="20" style="56" customWidth="1"/>
    <col min="9733" max="9984" width="9.33203125" style="56"/>
    <col min="9985" max="9985" width="50.5" style="56" customWidth="1"/>
    <col min="9986" max="9986" width="23.33203125" style="56" customWidth="1"/>
    <col min="9987" max="9987" width="21.83203125" style="56" customWidth="1"/>
    <col min="9988" max="9988" width="20" style="56" customWidth="1"/>
    <col min="9989" max="10240" width="9.33203125" style="56"/>
    <col min="10241" max="10241" width="50.5" style="56" customWidth="1"/>
    <col min="10242" max="10242" width="23.33203125" style="56" customWidth="1"/>
    <col min="10243" max="10243" width="21.83203125" style="56" customWidth="1"/>
    <col min="10244" max="10244" width="20" style="56" customWidth="1"/>
    <col min="10245" max="10496" width="9.33203125" style="56"/>
    <col min="10497" max="10497" width="50.5" style="56" customWidth="1"/>
    <col min="10498" max="10498" width="23.33203125" style="56" customWidth="1"/>
    <col min="10499" max="10499" width="21.83203125" style="56" customWidth="1"/>
    <col min="10500" max="10500" width="20" style="56" customWidth="1"/>
    <col min="10501" max="10752" width="9.33203125" style="56"/>
    <col min="10753" max="10753" width="50.5" style="56" customWidth="1"/>
    <col min="10754" max="10754" width="23.33203125" style="56" customWidth="1"/>
    <col min="10755" max="10755" width="21.83203125" style="56" customWidth="1"/>
    <col min="10756" max="10756" width="20" style="56" customWidth="1"/>
    <col min="10757" max="11008" width="9.33203125" style="56"/>
    <col min="11009" max="11009" width="50.5" style="56" customWidth="1"/>
    <col min="11010" max="11010" width="23.33203125" style="56" customWidth="1"/>
    <col min="11011" max="11011" width="21.83203125" style="56" customWidth="1"/>
    <col min="11012" max="11012" width="20" style="56" customWidth="1"/>
    <col min="11013" max="11264" width="9.33203125" style="56"/>
    <col min="11265" max="11265" width="50.5" style="56" customWidth="1"/>
    <col min="11266" max="11266" width="23.33203125" style="56" customWidth="1"/>
    <col min="11267" max="11267" width="21.83203125" style="56" customWidth="1"/>
    <col min="11268" max="11268" width="20" style="56" customWidth="1"/>
    <col min="11269" max="11520" width="9.33203125" style="56"/>
    <col min="11521" max="11521" width="50.5" style="56" customWidth="1"/>
    <col min="11522" max="11522" width="23.33203125" style="56" customWidth="1"/>
    <col min="11523" max="11523" width="21.83203125" style="56" customWidth="1"/>
    <col min="11524" max="11524" width="20" style="56" customWidth="1"/>
    <col min="11525" max="11776" width="9.33203125" style="56"/>
    <col min="11777" max="11777" width="50.5" style="56" customWidth="1"/>
    <col min="11778" max="11778" width="23.33203125" style="56" customWidth="1"/>
    <col min="11779" max="11779" width="21.83203125" style="56" customWidth="1"/>
    <col min="11780" max="11780" width="20" style="56" customWidth="1"/>
    <col min="11781" max="12032" width="9.33203125" style="56"/>
    <col min="12033" max="12033" width="50.5" style="56" customWidth="1"/>
    <col min="12034" max="12034" width="23.33203125" style="56" customWidth="1"/>
    <col min="12035" max="12035" width="21.83203125" style="56" customWidth="1"/>
    <col min="12036" max="12036" width="20" style="56" customWidth="1"/>
    <col min="12037" max="12288" width="9.33203125" style="56"/>
    <col min="12289" max="12289" width="50.5" style="56" customWidth="1"/>
    <col min="12290" max="12290" width="23.33203125" style="56" customWidth="1"/>
    <col min="12291" max="12291" width="21.83203125" style="56" customWidth="1"/>
    <col min="12292" max="12292" width="20" style="56" customWidth="1"/>
    <col min="12293" max="12544" width="9.33203125" style="56"/>
    <col min="12545" max="12545" width="50.5" style="56" customWidth="1"/>
    <col min="12546" max="12546" width="23.33203125" style="56" customWidth="1"/>
    <col min="12547" max="12547" width="21.83203125" style="56" customWidth="1"/>
    <col min="12548" max="12548" width="20" style="56" customWidth="1"/>
    <col min="12549" max="12800" width="9.33203125" style="56"/>
    <col min="12801" max="12801" width="50.5" style="56" customWidth="1"/>
    <col min="12802" max="12802" width="23.33203125" style="56" customWidth="1"/>
    <col min="12803" max="12803" width="21.83203125" style="56" customWidth="1"/>
    <col min="12804" max="12804" width="20" style="56" customWidth="1"/>
    <col min="12805" max="13056" width="9.33203125" style="56"/>
    <col min="13057" max="13057" width="50.5" style="56" customWidth="1"/>
    <col min="13058" max="13058" width="23.33203125" style="56" customWidth="1"/>
    <col min="13059" max="13059" width="21.83203125" style="56" customWidth="1"/>
    <col min="13060" max="13060" width="20" style="56" customWidth="1"/>
    <col min="13061" max="13312" width="9.33203125" style="56"/>
    <col min="13313" max="13313" width="50.5" style="56" customWidth="1"/>
    <col min="13314" max="13314" width="23.33203125" style="56" customWidth="1"/>
    <col min="13315" max="13315" width="21.83203125" style="56" customWidth="1"/>
    <col min="13316" max="13316" width="20" style="56" customWidth="1"/>
    <col min="13317" max="13568" width="9.33203125" style="56"/>
    <col min="13569" max="13569" width="50.5" style="56" customWidth="1"/>
    <col min="13570" max="13570" width="23.33203125" style="56" customWidth="1"/>
    <col min="13571" max="13571" width="21.83203125" style="56" customWidth="1"/>
    <col min="13572" max="13572" width="20" style="56" customWidth="1"/>
    <col min="13573" max="13824" width="9.33203125" style="56"/>
    <col min="13825" max="13825" width="50.5" style="56" customWidth="1"/>
    <col min="13826" max="13826" width="23.33203125" style="56" customWidth="1"/>
    <col min="13827" max="13827" width="21.83203125" style="56" customWidth="1"/>
    <col min="13828" max="13828" width="20" style="56" customWidth="1"/>
    <col min="13829" max="14080" width="9.33203125" style="56"/>
    <col min="14081" max="14081" width="50.5" style="56" customWidth="1"/>
    <col min="14082" max="14082" width="23.33203125" style="56" customWidth="1"/>
    <col min="14083" max="14083" width="21.83203125" style="56" customWidth="1"/>
    <col min="14084" max="14084" width="20" style="56" customWidth="1"/>
    <col min="14085" max="14336" width="9.33203125" style="56"/>
    <col min="14337" max="14337" width="50.5" style="56" customWidth="1"/>
    <col min="14338" max="14338" width="23.33203125" style="56" customWidth="1"/>
    <col min="14339" max="14339" width="21.83203125" style="56" customWidth="1"/>
    <col min="14340" max="14340" width="20" style="56" customWidth="1"/>
    <col min="14341" max="14592" width="9.33203125" style="56"/>
    <col min="14593" max="14593" width="50.5" style="56" customWidth="1"/>
    <col min="14594" max="14594" width="23.33203125" style="56" customWidth="1"/>
    <col min="14595" max="14595" width="21.83203125" style="56" customWidth="1"/>
    <col min="14596" max="14596" width="20" style="56" customWidth="1"/>
    <col min="14597" max="14848" width="9.33203125" style="56"/>
    <col min="14849" max="14849" width="50.5" style="56" customWidth="1"/>
    <col min="14850" max="14850" width="23.33203125" style="56" customWidth="1"/>
    <col min="14851" max="14851" width="21.83203125" style="56" customWidth="1"/>
    <col min="14852" max="14852" width="20" style="56" customWidth="1"/>
    <col min="14853" max="15104" width="9.33203125" style="56"/>
    <col min="15105" max="15105" width="50.5" style="56" customWidth="1"/>
    <col min="15106" max="15106" width="23.33203125" style="56" customWidth="1"/>
    <col min="15107" max="15107" width="21.83203125" style="56" customWidth="1"/>
    <col min="15108" max="15108" width="20" style="56" customWidth="1"/>
    <col min="15109" max="15360" width="9.33203125" style="56"/>
    <col min="15361" max="15361" width="50.5" style="56" customWidth="1"/>
    <col min="15362" max="15362" width="23.33203125" style="56" customWidth="1"/>
    <col min="15363" max="15363" width="21.83203125" style="56" customWidth="1"/>
    <col min="15364" max="15364" width="20" style="56" customWidth="1"/>
    <col min="15365" max="15616" width="9.33203125" style="56"/>
    <col min="15617" max="15617" width="50.5" style="56" customWidth="1"/>
    <col min="15618" max="15618" width="23.33203125" style="56" customWidth="1"/>
    <col min="15619" max="15619" width="21.83203125" style="56" customWidth="1"/>
    <col min="15620" max="15620" width="20" style="56" customWidth="1"/>
    <col min="15621" max="15872" width="9.33203125" style="56"/>
    <col min="15873" max="15873" width="50.5" style="56" customWidth="1"/>
    <col min="15874" max="15874" width="23.33203125" style="56" customWidth="1"/>
    <col min="15875" max="15875" width="21.83203125" style="56" customWidth="1"/>
    <col min="15876" max="15876" width="20" style="56" customWidth="1"/>
    <col min="15877" max="16128" width="9.33203125" style="56"/>
    <col min="16129" max="16129" width="50.5" style="56" customWidth="1"/>
    <col min="16130" max="16130" width="23.33203125" style="56" customWidth="1"/>
    <col min="16131" max="16131" width="21.83203125" style="56" customWidth="1"/>
    <col min="16132" max="16132" width="20" style="56" customWidth="1"/>
    <col min="16133" max="16384" width="9.33203125" style="56"/>
  </cols>
  <sheetData>
    <row r="1" spans="1:4" ht="18.75" x14ac:dyDescent="0.3">
      <c r="A1" s="52"/>
      <c r="B1" s="52"/>
      <c r="C1" s="189" t="s">
        <v>101</v>
      </c>
      <c r="D1" s="189"/>
    </row>
    <row r="2" spans="1:4" ht="36" customHeight="1" x14ac:dyDescent="0.3">
      <c r="A2" s="52"/>
      <c r="B2" s="190" t="str">
        <f>'Прил 29 т.21'!B2:D3</f>
        <v>к решению Совета муниципального             района "Княжпогостский"                                                                          от 22 декабря 2020г. №146</v>
      </c>
      <c r="C2" s="190"/>
      <c r="D2" s="190"/>
    </row>
    <row r="3" spans="1:4" ht="18.75" x14ac:dyDescent="0.3">
      <c r="A3" s="52"/>
      <c r="B3" s="190"/>
      <c r="C3" s="190"/>
      <c r="D3" s="190"/>
    </row>
    <row r="4" spans="1:4" ht="18.75" x14ac:dyDescent="0.3">
      <c r="A4" s="52"/>
      <c r="B4" s="52"/>
      <c r="C4" s="52"/>
      <c r="D4" s="52"/>
    </row>
    <row r="5" spans="1:4" ht="18.75" x14ac:dyDescent="0.3">
      <c r="A5" s="196" t="s">
        <v>89</v>
      </c>
      <c r="B5" s="196"/>
      <c r="C5" s="198"/>
      <c r="D5" s="198"/>
    </row>
    <row r="6" spans="1:4" ht="18.75" x14ac:dyDescent="0.3">
      <c r="A6" s="196" t="s">
        <v>77</v>
      </c>
      <c r="B6" s="196"/>
      <c r="C6" s="198"/>
      <c r="D6" s="198"/>
    </row>
    <row r="7" spans="1:4" ht="18.75" x14ac:dyDescent="0.3">
      <c r="A7" s="164" t="s">
        <v>913</v>
      </c>
      <c r="B7" s="199"/>
      <c r="C7" s="199"/>
      <c r="D7" s="199"/>
    </row>
    <row r="8" spans="1:4" s="120" customFormat="1" ht="18.75" x14ac:dyDescent="0.3">
      <c r="A8" s="118"/>
      <c r="B8" s="122"/>
      <c r="C8" s="190" t="s">
        <v>68</v>
      </c>
      <c r="D8" s="190"/>
    </row>
    <row r="9" spans="1:4" ht="18.75" x14ac:dyDescent="0.3">
      <c r="A9" s="26"/>
      <c r="B9" s="26"/>
      <c r="C9" s="26"/>
      <c r="D9" s="26"/>
    </row>
    <row r="10" spans="1:4" ht="18.75" x14ac:dyDescent="0.3">
      <c r="A10" s="164" t="s">
        <v>90</v>
      </c>
      <c r="B10" s="164"/>
      <c r="C10" s="198"/>
      <c r="D10" s="198"/>
    </row>
    <row r="11" spans="1:4" ht="18.75" x14ac:dyDescent="0.3">
      <c r="A11" s="164"/>
      <c r="B11" s="164"/>
      <c r="C11" s="27"/>
      <c r="D11" s="27"/>
    </row>
    <row r="12" spans="1:4" ht="18.75" x14ac:dyDescent="0.3">
      <c r="A12" s="191" t="s">
        <v>32</v>
      </c>
      <c r="B12" s="200"/>
      <c r="C12" s="194"/>
      <c r="D12" s="194"/>
    </row>
    <row r="13" spans="1:4" ht="62.25" customHeight="1" x14ac:dyDescent="0.3">
      <c r="A13" s="192" t="s">
        <v>91</v>
      </c>
      <c r="B13" s="201"/>
      <c r="C13" s="212"/>
      <c r="D13" s="212"/>
    </row>
    <row r="14" spans="1:4" ht="18.75" x14ac:dyDescent="0.3">
      <c r="A14" s="214" t="s">
        <v>33</v>
      </c>
      <c r="B14" s="217" t="s">
        <v>92</v>
      </c>
      <c r="C14" s="218"/>
      <c r="D14" s="219"/>
    </row>
    <row r="15" spans="1:4" ht="20.25" customHeight="1" x14ac:dyDescent="0.2">
      <c r="A15" s="214"/>
      <c r="B15" s="214" t="s">
        <v>53</v>
      </c>
      <c r="C15" s="220"/>
      <c r="D15" s="220"/>
    </row>
    <row r="16" spans="1:4" ht="18.75" x14ac:dyDescent="0.2">
      <c r="A16" s="214"/>
      <c r="B16" s="60" t="s">
        <v>0</v>
      </c>
      <c r="C16" s="55" t="s">
        <v>1</v>
      </c>
      <c r="D16" s="55" t="s">
        <v>2</v>
      </c>
    </row>
    <row r="17" spans="1:4" ht="18.75" x14ac:dyDescent="0.3">
      <c r="A17" s="34" t="s">
        <v>35</v>
      </c>
      <c r="B17" s="35">
        <f>B18+B19</f>
        <v>1030</v>
      </c>
      <c r="C17" s="35">
        <f>C18+C19</f>
        <v>0</v>
      </c>
      <c r="D17" s="35">
        <f>D18+D19</f>
        <v>0</v>
      </c>
    </row>
    <row r="18" spans="1:4" ht="18.75" x14ac:dyDescent="0.3">
      <c r="A18" s="36" t="s">
        <v>54</v>
      </c>
      <c r="B18" s="37">
        <v>830</v>
      </c>
      <c r="C18" s="38">
        <v>0</v>
      </c>
      <c r="D18" s="38">
        <v>0</v>
      </c>
    </row>
    <row r="19" spans="1:4" ht="18.75" x14ac:dyDescent="0.3">
      <c r="A19" s="36" t="s">
        <v>38</v>
      </c>
      <c r="B19" s="37">
        <v>200</v>
      </c>
      <c r="C19" s="38">
        <v>0</v>
      </c>
      <c r="D19" s="38">
        <v>0</v>
      </c>
    </row>
    <row r="20" spans="1:4" ht="18.75" x14ac:dyDescent="0.3">
      <c r="A20" s="202" t="s">
        <v>33</v>
      </c>
      <c r="B20" s="217" t="s">
        <v>93</v>
      </c>
      <c r="C20" s="218"/>
      <c r="D20" s="219"/>
    </row>
    <row r="21" spans="1:4" ht="21.75" customHeight="1" x14ac:dyDescent="0.2">
      <c r="A21" s="203"/>
      <c r="B21" s="208" t="s">
        <v>53</v>
      </c>
      <c r="C21" s="209"/>
      <c r="D21" s="210"/>
    </row>
    <row r="22" spans="1:4" ht="18.75" x14ac:dyDescent="0.2">
      <c r="A22" s="216"/>
      <c r="B22" s="60" t="s">
        <v>0</v>
      </c>
      <c r="C22" s="55" t="s">
        <v>1</v>
      </c>
      <c r="D22" s="55" t="s">
        <v>2</v>
      </c>
    </row>
    <row r="23" spans="1:4" ht="18.75" x14ac:dyDescent="0.3">
      <c r="A23" s="98" t="str">
        <f>A17</f>
        <v>ВСЕГО:</v>
      </c>
      <c r="B23" s="99">
        <f>B24+B25+B26+B27+B28+B29+B30</f>
        <v>14817.208709999999</v>
      </c>
      <c r="C23" s="100"/>
      <c r="D23" s="100"/>
    </row>
    <row r="24" spans="1:4" ht="18.75" x14ac:dyDescent="0.3">
      <c r="A24" s="101" t="s">
        <v>36</v>
      </c>
      <c r="B24" s="102">
        <f>9360-0.00172</f>
        <v>9359.9982799999998</v>
      </c>
      <c r="C24" s="102"/>
      <c r="D24" s="102"/>
    </row>
    <row r="25" spans="1:4" ht="18.75" x14ac:dyDescent="0.3">
      <c r="A25" s="101" t="s">
        <v>94</v>
      </c>
      <c r="B25" s="102">
        <f>1500-440.63657</f>
        <v>1059.3634299999999</v>
      </c>
      <c r="C25" s="102"/>
      <c r="D25" s="102"/>
    </row>
    <row r="26" spans="1:4" ht="18.75" x14ac:dyDescent="0.3">
      <c r="A26" s="36" t="s">
        <v>38</v>
      </c>
      <c r="B26" s="102">
        <f>600-15</f>
        <v>585</v>
      </c>
      <c r="C26" s="103"/>
      <c r="D26" s="103"/>
    </row>
    <row r="27" spans="1:4" ht="18.75" x14ac:dyDescent="0.3">
      <c r="A27" s="36" t="s">
        <v>54</v>
      </c>
      <c r="B27" s="102">
        <v>2390</v>
      </c>
      <c r="C27" s="103"/>
      <c r="D27" s="103"/>
    </row>
    <row r="28" spans="1:4" ht="18.75" x14ac:dyDescent="0.3">
      <c r="A28" s="36" t="s">
        <v>37</v>
      </c>
      <c r="B28" s="102">
        <v>300</v>
      </c>
      <c r="C28" s="103"/>
      <c r="D28" s="103"/>
    </row>
    <row r="29" spans="1:4" ht="18.75" x14ac:dyDescent="0.3">
      <c r="A29" s="36" t="s">
        <v>63</v>
      </c>
      <c r="B29" s="102">
        <v>350</v>
      </c>
      <c r="C29" s="103"/>
      <c r="D29" s="103"/>
    </row>
    <row r="30" spans="1:4" ht="18.75" x14ac:dyDescent="0.3">
      <c r="A30" s="36" t="s">
        <v>62</v>
      </c>
      <c r="B30" s="102">
        <v>772.84699999999998</v>
      </c>
      <c r="C30" s="103"/>
      <c r="D30" s="103"/>
    </row>
    <row r="31" spans="1:4" ht="18.75" x14ac:dyDescent="0.3">
      <c r="A31" s="52"/>
      <c r="B31" s="52"/>
      <c r="C31" s="52"/>
      <c r="D31" s="52"/>
    </row>
  </sheetData>
  <mergeCells count="16">
    <mergeCell ref="A20:A22"/>
    <mergeCell ref="B20:D20"/>
    <mergeCell ref="B21:D21"/>
    <mergeCell ref="A11:B11"/>
    <mergeCell ref="A12:D12"/>
    <mergeCell ref="A13:D13"/>
    <mergeCell ref="A14:A16"/>
    <mergeCell ref="B14:D14"/>
    <mergeCell ref="B15:D15"/>
    <mergeCell ref="A10:D10"/>
    <mergeCell ref="C1:D1"/>
    <mergeCell ref="B2:D3"/>
    <mergeCell ref="A5:D5"/>
    <mergeCell ref="A6:D6"/>
    <mergeCell ref="A7:D7"/>
    <mergeCell ref="C8:D8"/>
  </mergeCells>
  <pageMargins left="0.7" right="0.7" top="0.75" bottom="0.75" header="0.3" footer="0.3"/>
  <pageSetup paperSize="9" scale="84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view="pageBreakPreview" zoomScaleNormal="100" zoomScaleSheetLayoutView="100" workbookViewId="0">
      <selection activeCell="A15" sqref="A15:D16"/>
    </sheetView>
  </sheetViews>
  <sheetFormatPr defaultRowHeight="15.75" x14ac:dyDescent="0.25"/>
  <cols>
    <col min="1" max="1" width="29.6640625" style="27" customWidth="1"/>
    <col min="2" max="2" width="18.5" style="57" customWidth="1"/>
    <col min="3" max="3" width="23.6640625" style="57" customWidth="1"/>
    <col min="4" max="4" width="23.83203125" style="57" customWidth="1"/>
    <col min="5" max="256" width="9.33203125" style="57"/>
    <col min="257" max="257" width="29.6640625" style="57" customWidth="1"/>
    <col min="258" max="258" width="18.5" style="57" customWidth="1"/>
    <col min="259" max="259" width="28.1640625" style="57" customWidth="1"/>
    <col min="260" max="260" width="29.83203125" style="57" customWidth="1"/>
    <col min="261" max="512" width="9.33203125" style="57"/>
    <col min="513" max="513" width="29.6640625" style="57" customWidth="1"/>
    <col min="514" max="514" width="18.5" style="57" customWidth="1"/>
    <col min="515" max="515" width="28.1640625" style="57" customWidth="1"/>
    <col min="516" max="516" width="29.83203125" style="57" customWidth="1"/>
    <col min="517" max="768" width="9.33203125" style="57"/>
    <col min="769" max="769" width="29.6640625" style="57" customWidth="1"/>
    <col min="770" max="770" width="18.5" style="57" customWidth="1"/>
    <col min="771" max="771" width="28.1640625" style="57" customWidth="1"/>
    <col min="772" max="772" width="29.83203125" style="57" customWidth="1"/>
    <col min="773" max="1024" width="9.33203125" style="57"/>
    <col min="1025" max="1025" width="29.6640625" style="57" customWidth="1"/>
    <col min="1026" max="1026" width="18.5" style="57" customWidth="1"/>
    <col min="1027" max="1027" width="28.1640625" style="57" customWidth="1"/>
    <col min="1028" max="1028" width="29.83203125" style="57" customWidth="1"/>
    <col min="1029" max="1280" width="9.33203125" style="57"/>
    <col min="1281" max="1281" width="29.6640625" style="57" customWidth="1"/>
    <col min="1282" max="1282" width="18.5" style="57" customWidth="1"/>
    <col min="1283" max="1283" width="28.1640625" style="57" customWidth="1"/>
    <col min="1284" max="1284" width="29.83203125" style="57" customWidth="1"/>
    <col min="1285" max="1536" width="9.33203125" style="57"/>
    <col min="1537" max="1537" width="29.6640625" style="57" customWidth="1"/>
    <col min="1538" max="1538" width="18.5" style="57" customWidth="1"/>
    <col min="1539" max="1539" width="28.1640625" style="57" customWidth="1"/>
    <col min="1540" max="1540" width="29.83203125" style="57" customWidth="1"/>
    <col min="1541" max="1792" width="9.33203125" style="57"/>
    <col min="1793" max="1793" width="29.6640625" style="57" customWidth="1"/>
    <col min="1794" max="1794" width="18.5" style="57" customWidth="1"/>
    <col min="1795" max="1795" width="28.1640625" style="57" customWidth="1"/>
    <col min="1796" max="1796" width="29.83203125" style="57" customWidth="1"/>
    <col min="1797" max="2048" width="9.33203125" style="57"/>
    <col min="2049" max="2049" width="29.6640625" style="57" customWidth="1"/>
    <col min="2050" max="2050" width="18.5" style="57" customWidth="1"/>
    <col min="2051" max="2051" width="28.1640625" style="57" customWidth="1"/>
    <col min="2052" max="2052" width="29.83203125" style="57" customWidth="1"/>
    <col min="2053" max="2304" width="9.33203125" style="57"/>
    <col min="2305" max="2305" width="29.6640625" style="57" customWidth="1"/>
    <col min="2306" max="2306" width="18.5" style="57" customWidth="1"/>
    <col min="2307" max="2307" width="28.1640625" style="57" customWidth="1"/>
    <col min="2308" max="2308" width="29.83203125" style="57" customWidth="1"/>
    <col min="2309" max="2560" width="9.33203125" style="57"/>
    <col min="2561" max="2561" width="29.6640625" style="57" customWidth="1"/>
    <col min="2562" max="2562" width="18.5" style="57" customWidth="1"/>
    <col min="2563" max="2563" width="28.1640625" style="57" customWidth="1"/>
    <col min="2564" max="2564" width="29.83203125" style="57" customWidth="1"/>
    <col min="2565" max="2816" width="9.33203125" style="57"/>
    <col min="2817" max="2817" width="29.6640625" style="57" customWidth="1"/>
    <col min="2818" max="2818" width="18.5" style="57" customWidth="1"/>
    <col min="2819" max="2819" width="28.1640625" style="57" customWidth="1"/>
    <col min="2820" max="2820" width="29.83203125" style="57" customWidth="1"/>
    <col min="2821" max="3072" width="9.33203125" style="57"/>
    <col min="3073" max="3073" width="29.6640625" style="57" customWidth="1"/>
    <col min="3074" max="3074" width="18.5" style="57" customWidth="1"/>
    <col min="3075" max="3075" width="28.1640625" style="57" customWidth="1"/>
    <col min="3076" max="3076" width="29.83203125" style="57" customWidth="1"/>
    <col min="3077" max="3328" width="9.33203125" style="57"/>
    <col min="3329" max="3329" width="29.6640625" style="57" customWidth="1"/>
    <col min="3330" max="3330" width="18.5" style="57" customWidth="1"/>
    <col min="3331" max="3331" width="28.1640625" style="57" customWidth="1"/>
    <col min="3332" max="3332" width="29.83203125" style="57" customWidth="1"/>
    <col min="3333" max="3584" width="9.33203125" style="57"/>
    <col min="3585" max="3585" width="29.6640625" style="57" customWidth="1"/>
    <col min="3586" max="3586" width="18.5" style="57" customWidth="1"/>
    <col min="3587" max="3587" width="28.1640625" style="57" customWidth="1"/>
    <col min="3588" max="3588" width="29.83203125" style="57" customWidth="1"/>
    <col min="3589" max="3840" width="9.33203125" style="57"/>
    <col min="3841" max="3841" width="29.6640625" style="57" customWidth="1"/>
    <col min="3842" max="3842" width="18.5" style="57" customWidth="1"/>
    <col min="3843" max="3843" width="28.1640625" style="57" customWidth="1"/>
    <col min="3844" max="3844" width="29.83203125" style="57" customWidth="1"/>
    <col min="3845" max="4096" width="9.33203125" style="57"/>
    <col min="4097" max="4097" width="29.6640625" style="57" customWidth="1"/>
    <col min="4098" max="4098" width="18.5" style="57" customWidth="1"/>
    <col min="4099" max="4099" width="28.1640625" style="57" customWidth="1"/>
    <col min="4100" max="4100" width="29.83203125" style="57" customWidth="1"/>
    <col min="4101" max="4352" width="9.33203125" style="57"/>
    <col min="4353" max="4353" width="29.6640625" style="57" customWidth="1"/>
    <col min="4354" max="4354" width="18.5" style="57" customWidth="1"/>
    <col min="4355" max="4355" width="28.1640625" style="57" customWidth="1"/>
    <col min="4356" max="4356" width="29.83203125" style="57" customWidth="1"/>
    <col min="4357" max="4608" width="9.33203125" style="57"/>
    <col min="4609" max="4609" width="29.6640625" style="57" customWidth="1"/>
    <col min="4610" max="4610" width="18.5" style="57" customWidth="1"/>
    <col min="4611" max="4611" width="28.1640625" style="57" customWidth="1"/>
    <col min="4612" max="4612" width="29.83203125" style="57" customWidth="1"/>
    <col min="4613" max="4864" width="9.33203125" style="57"/>
    <col min="4865" max="4865" width="29.6640625" style="57" customWidth="1"/>
    <col min="4866" max="4866" width="18.5" style="57" customWidth="1"/>
    <col min="4867" max="4867" width="28.1640625" style="57" customWidth="1"/>
    <col min="4868" max="4868" width="29.83203125" style="57" customWidth="1"/>
    <col min="4869" max="5120" width="9.33203125" style="57"/>
    <col min="5121" max="5121" width="29.6640625" style="57" customWidth="1"/>
    <col min="5122" max="5122" width="18.5" style="57" customWidth="1"/>
    <col min="5123" max="5123" width="28.1640625" style="57" customWidth="1"/>
    <col min="5124" max="5124" width="29.83203125" style="57" customWidth="1"/>
    <col min="5125" max="5376" width="9.33203125" style="57"/>
    <col min="5377" max="5377" width="29.6640625" style="57" customWidth="1"/>
    <col min="5378" max="5378" width="18.5" style="57" customWidth="1"/>
    <col min="5379" max="5379" width="28.1640625" style="57" customWidth="1"/>
    <col min="5380" max="5380" width="29.83203125" style="57" customWidth="1"/>
    <col min="5381" max="5632" width="9.33203125" style="57"/>
    <col min="5633" max="5633" width="29.6640625" style="57" customWidth="1"/>
    <col min="5634" max="5634" width="18.5" style="57" customWidth="1"/>
    <col min="5635" max="5635" width="28.1640625" style="57" customWidth="1"/>
    <col min="5636" max="5636" width="29.83203125" style="57" customWidth="1"/>
    <col min="5637" max="5888" width="9.33203125" style="57"/>
    <col min="5889" max="5889" width="29.6640625" style="57" customWidth="1"/>
    <col min="5890" max="5890" width="18.5" style="57" customWidth="1"/>
    <col min="5891" max="5891" width="28.1640625" style="57" customWidth="1"/>
    <col min="5892" max="5892" width="29.83203125" style="57" customWidth="1"/>
    <col min="5893" max="6144" width="9.33203125" style="57"/>
    <col min="6145" max="6145" width="29.6640625" style="57" customWidth="1"/>
    <col min="6146" max="6146" width="18.5" style="57" customWidth="1"/>
    <col min="6147" max="6147" width="28.1640625" style="57" customWidth="1"/>
    <col min="6148" max="6148" width="29.83203125" style="57" customWidth="1"/>
    <col min="6149" max="6400" width="9.33203125" style="57"/>
    <col min="6401" max="6401" width="29.6640625" style="57" customWidth="1"/>
    <col min="6402" max="6402" width="18.5" style="57" customWidth="1"/>
    <col min="6403" max="6403" width="28.1640625" style="57" customWidth="1"/>
    <col min="6404" max="6404" width="29.83203125" style="57" customWidth="1"/>
    <col min="6405" max="6656" width="9.33203125" style="57"/>
    <col min="6657" max="6657" width="29.6640625" style="57" customWidth="1"/>
    <col min="6658" max="6658" width="18.5" style="57" customWidth="1"/>
    <col min="6659" max="6659" width="28.1640625" style="57" customWidth="1"/>
    <col min="6660" max="6660" width="29.83203125" style="57" customWidth="1"/>
    <col min="6661" max="6912" width="9.33203125" style="57"/>
    <col min="6913" max="6913" width="29.6640625" style="57" customWidth="1"/>
    <col min="6914" max="6914" width="18.5" style="57" customWidth="1"/>
    <col min="6915" max="6915" width="28.1640625" style="57" customWidth="1"/>
    <col min="6916" max="6916" width="29.83203125" style="57" customWidth="1"/>
    <col min="6917" max="7168" width="9.33203125" style="57"/>
    <col min="7169" max="7169" width="29.6640625" style="57" customWidth="1"/>
    <col min="7170" max="7170" width="18.5" style="57" customWidth="1"/>
    <col min="7171" max="7171" width="28.1640625" style="57" customWidth="1"/>
    <col min="7172" max="7172" width="29.83203125" style="57" customWidth="1"/>
    <col min="7173" max="7424" width="9.33203125" style="57"/>
    <col min="7425" max="7425" width="29.6640625" style="57" customWidth="1"/>
    <col min="7426" max="7426" width="18.5" style="57" customWidth="1"/>
    <col min="7427" max="7427" width="28.1640625" style="57" customWidth="1"/>
    <col min="7428" max="7428" width="29.83203125" style="57" customWidth="1"/>
    <col min="7429" max="7680" width="9.33203125" style="57"/>
    <col min="7681" max="7681" width="29.6640625" style="57" customWidth="1"/>
    <col min="7682" max="7682" width="18.5" style="57" customWidth="1"/>
    <col min="7683" max="7683" width="28.1640625" style="57" customWidth="1"/>
    <col min="7684" max="7684" width="29.83203125" style="57" customWidth="1"/>
    <col min="7685" max="7936" width="9.33203125" style="57"/>
    <col min="7937" max="7937" width="29.6640625" style="57" customWidth="1"/>
    <col min="7938" max="7938" width="18.5" style="57" customWidth="1"/>
    <col min="7939" max="7939" width="28.1640625" style="57" customWidth="1"/>
    <col min="7940" max="7940" width="29.83203125" style="57" customWidth="1"/>
    <col min="7941" max="8192" width="9.33203125" style="57"/>
    <col min="8193" max="8193" width="29.6640625" style="57" customWidth="1"/>
    <col min="8194" max="8194" width="18.5" style="57" customWidth="1"/>
    <col min="8195" max="8195" width="28.1640625" style="57" customWidth="1"/>
    <col min="8196" max="8196" width="29.83203125" style="57" customWidth="1"/>
    <col min="8197" max="8448" width="9.33203125" style="57"/>
    <col min="8449" max="8449" width="29.6640625" style="57" customWidth="1"/>
    <col min="8450" max="8450" width="18.5" style="57" customWidth="1"/>
    <col min="8451" max="8451" width="28.1640625" style="57" customWidth="1"/>
    <col min="8452" max="8452" width="29.83203125" style="57" customWidth="1"/>
    <col min="8453" max="8704" width="9.33203125" style="57"/>
    <col min="8705" max="8705" width="29.6640625" style="57" customWidth="1"/>
    <col min="8706" max="8706" width="18.5" style="57" customWidth="1"/>
    <col min="8707" max="8707" width="28.1640625" style="57" customWidth="1"/>
    <col min="8708" max="8708" width="29.83203125" style="57" customWidth="1"/>
    <col min="8709" max="8960" width="9.33203125" style="57"/>
    <col min="8961" max="8961" width="29.6640625" style="57" customWidth="1"/>
    <col min="8962" max="8962" width="18.5" style="57" customWidth="1"/>
    <col min="8963" max="8963" width="28.1640625" style="57" customWidth="1"/>
    <col min="8964" max="8964" width="29.83203125" style="57" customWidth="1"/>
    <col min="8965" max="9216" width="9.33203125" style="57"/>
    <col min="9217" max="9217" width="29.6640625" style="57" customWidth="1"/>
    <col min="9218" max="9218" width="18.5" style="57" customWidth="1"/>
    <col min="9219" max="9219" width="28.1640625" style="57" customWidth="1"/>
    <col min="9220" max="9220" width="29.83203125" style="57" customWidth="1"/>
    <col min="9221" max="9472" width="9.33203125" style="57"/>
    <col min="9473" max="9473" width="29.6640625" style="57" customWidth="1"/>
    <col min="9474" max="9474" width="18.5" style="57" customWidth="1"/>
    <col min="9475" max="9475" width="28.1640625" style="57" customWidth="1"/>
    <col min="9476" max="9476" width="29.83203125" style="57" customWidth="1"/>
    <col min="9477" max="9728" width="9.33203125" style="57"/>
    <col min="9729" max="9729" width="29.6640625" style="57" customWidth="1"/>
    <col min="9730" max="9730" width="18.5" style="57" customWidth="1"/>
    <col min="9731" max="9731" width="28.1640625" style="57" customWidth="1"/>
    <col min="9732" max="9732" width="29.83203125" style="57" customWidth="1"/>
    <col min="9733" max="9984" width="9.33203125" style="57"/>
    <col min="9985" max="9985" width="29.6640625" style="57" customWidth="1"/>
    <col min="9986" max="9986" width="18.5" style="57" customWidth="1"/>
    <col min="9987" max="9987" width="28.1640625" style="57" customWidth="1"/>
    <col min="9988" max="9988" width="29.83203125" style="57" customWidth="1"/>
    <col min="9989" max="10240" width="9.33203125" style="57"/>
    <col min="10241" max="10241" width="29.6640625" style="57" customWidth="1"/>
    <col min="10242" max="10242" width="18.5" style="57" customWidth="1"/>
    <col min="10243" max="10243" width="28.1640625" style="57" customWidth="1"/>
    <col min="10244" max="10244" width="29.83203125" style="57" customWidth="1"/>
    <col min="10245" max="10496" width="9.33203125" style="57"/>
    <col min="10497" max="10497" width="29.6640625" style="57" customWidth="1"/>
    <col min="10498" max="10498" width="18.5" style="57" customWidth="1"/>
    <col min="10499" max="10499" width="28.1640625" style="57" customWidth="1"/>
    <col min="10500" max="10500" width="29.83203125" style="57" customWidth="1"/>
    <col min="10501" max="10752" width="9.33203125" style="57"/>
    <col min="10753" max="10753" width="29.6640625" style="57" customWidth="1"/>
    <col min="10754" max="10754" width="18.5" style="57" customWidth="1"/>
    <col min="10755" max="10755" width="28.1640625" style="57" customWidth="1"/>
    <col min="10756" max="10756" width="29.83203125" style="57" customWidth="1"/>
    <col min="10757" max="11008" width="9.33203125" style="57"/>
    <col min="11009" max="11009" width="29.6640625" style="57" customWidth="1"/>
    <col min="11010" max="11010" width="18.5" style="57" customWidth="1"/>
    <col min="11011" max="11011" width="28.1640625" style="57" customWidth="1"/>
    <col min="11012" max="11012" width="29.83203125" style="57" customWidth="1"/>
    <col min="11013" max="11264" width="9.33203125" style="57"/>
    <col min="11265" max="11265" width="29.6640625" style="57" customWidth="1"/>
    <col min="11266" max="11266" width="18.5" style="57" customWidth="1"/>
    <col min="11267" max="11267" width="28.1640625" style="57" customWidth="1"/>
    <col min="11268" max="11268" width="29.83203125" style="57" customWidth="1"/>
    <col min="11269" max="11520" width="9.33203125" style="57"/>
    <col min="11521" max="11521" width="29.6640625" style="57" customWidth="1"/>
    <col min="11522" max="11522" width="18.5" style="57" customWidth="1"/>
    <col min="11523" max="11523" width="28.1640625" style="57" customWidth="1"/>
    <col min="11524" max="11524" width="29.83203125" style="57" customWidth="1"/>
    <col min="11525" max="11776" width="9.33203125" style="57"/>
    <col min="11777" max="11777" width="29.6640625" style="57" customWidth="1"/>
    <col min="11778" max="11778" width="18.5" style="57" customWidth="1"/>
    <col min="11779" max="11779" width="28.1640625" style="57" customWidth="1"/>
    <col min="11780" max="11780" width="29.83203125" style="57" customWidth="1"/>
    <col min="11781" max="12032" width="9.33203125" style="57"/>
    <col min="12033" max="12033" width="29.6640625" style="57" customWidth="1"/>
    <col min="12034" max="12034" width="18.5" style="57" customWidth="1"/>
    <col min="12035" max="12035" width="28.1640625" style="57" customWidth="1"/>
    <col min="12036" max="12036" width="29.83203125" style="57" customWidth="1"/>
    <col min="12037" max="12288" width="9.33203125" style="57"/>
    <col min="12289" max="12289" width="29.6640625" style="57" customWidth="1"/>
    <col min="12290" max="12290" width="18.5" style="57" customWidth="1"/>
    <col min="12291" max="12291" width="28.1640625" style="57" customWidth="1"/>
    <col min="12292" max="12292" width="29.83203125" style="57" customWidth="1"/>
    <col min="12293" max="12544" width="9.33203125" style="57"/>
    <col min="12545" max="12545" width="29.6640625" style="57" customWidth="1"/>
    <col min="12546" max="12546" width="18.5" style="57" customWidth="1"/>
    <col min="12547" max="12547" width="28.1640625" style="57" customWidth="1"/>
    <col min="12548" max="12548" width="29.83203125" style="57" customWidth="1"/>
    <col min="12549" max="12800" width="9.33203125" style="57"/>
    <col min="12801" max="12801" width="29.6640625" style="57" customWidth="1"/>
    <col min="12802" max="12802" width="18.5" style="57" customWidth="1"/>
    <col min="12803" max="12803" width="28.1640625" style="57" customWidth="1"/>
    <col min="12804" max="12804" width="29.83203125" style="57" customWidth="1"/>
    <col min="12805" max="13056" width="9.33203125" style="57"/>
    <col min="13057" max="13057" width="29.6640625" style="57" customWidth="1"/>
    <col min="13058" max="13058" width="18.5" style="57" customWidth="1"/>
    <col min="13059" max="13059" width="28.1640625" style="57" customWidth="1"/>
    <col min="13060" max="13060" width="29.83203125" style="57" customWidth="1"/>
    <col min="13061" max="13312" width="9.33203125" style="57"/>
    <col min="13313" max="13313" width="29.6640625" style="57" customWidth="1"/>
    <col min="13314" max="13314" width="18.5" style="57" customWidth="1"/>
    <col min="13315" max="13315" width="28.1640625" style="57" customWidth="1"/>
    <col min="13316" max="13316" width="29.83203125" style="57" customWidth="1"/>
    <col min="13317" max="13568" width="9.33203125" style="57"/>
    <col min="13569" max="13569" width="29.6640625" style="57" customWidth="1"/>
    <col min="13570" max="13570" width="18.5" style="57" customWidth="1"/>
    <col min="13571" max="13571" width="28.1640625" style="57" customWidth="1"/>
    <col min="13572" max="13572" width="29.83203125" style="57" customWidth="1"/>
    <col min="13573" max="13824" width="9.33203125" style="57"/>
    <col min="13825" max="13825" width="29.6640625" style="57" customWidth="1"/>
    <col min="13826" max="13826" width="18.5" style="57" customWidth="1"/>
    <col min="13827" max="13827" width="28.1640625" style="57" customWidth="1"/>
    <col min="13828" max="13828" width="29.83203125" style="57" customWidth="1"/>
    <col min="13829" max="14080" width="9.33203125" style="57"/>
    <col min="14081" max="14081" width="29.6640625" style="57" customWidth="1"/>
    <col min="14082" max="14082" width="18.5" style="57" customWidth="1"/>
    <col min="14083" max="14083" width="28.1640625" style="57" customWidth="1"/>
    <col min="14084" max="14084" width="29.83203125" style="57" customWidth="1"/>
    <col min="14085" max="14336" width="9.33203125" style="57"/>
    <col min="14337" max="14337" width="29.6640625" style="57" customWidth="1"/>
    <col min="14338" max="14338" width="18.5" style="57" customWidth="1"/>
    <col min="14339" max="14339" width="28.1640625" style="57" customWidth="1"/>
    <col min="14340" max="14340" width="29.83203125" style="57" customWidth="1"/>
    <col min="14341" max="14592" width="9.33203125" style="57"/>
    <col min="14593" max="14593" width="29.6640625" style="57" customWidth="1"/>
    <col min="14594" max="14594" width="18.5" style="57" customWidth="1"/>
    <col min="14595" max="14595" width="28.1640625" style="57" customWidth="1"/>
    <col min="14596" max="14596" width="29.83203125" style="57" customWidth="1"/>
    <col min="14597" max="14848" width="9.33203125" style="57"/>
    <col min="14849" max="14849" width="29.6640625" style="57" customWidth="1"/>
    <col min="14850" max="14850" width="18.5" style="57" customWidth="1"/>
    <col min="14851" max="14851" width="28.1640625" style="57" customWidth="1"/>
    <col min="14852" max="14852" width="29.83203125" style="57" customWidth="1"/>
    <col min="14853" max="15104" width="9.33203125" style="57"/>
    <col min="15105" max="15105" width="29.6640625" style="57" customWidth="1"/>
    <col min="15106" max="15106" width="18.5" style="57" customWidth="1"/>
    <col min="15107" max="15107" width="28.1640625" style="57" customWidth="1"/>
    <col min="15108" max="15108" width="29.83203125" style="57" customWidth="1"/>
    <col min="15109" max="15360" width="9.33203125" style="57"/>
    <col min="15361" max="15361" width="29.6640625" style="57" customWidth="1"/>
    <col min="15362" max="15362" width="18.5" style="57" customWidth="1"/>
    <col min="15363" max="15363" width="28.1640625" style="57" customWidth="1"/>
    <col min="15364" max="15364" width="29.83203125" style="57" customWidth="1"/>
    <col min="15365" max="15616" width="9.33203125" style="57"/>
    <col min="15617" max="15617" width="29.6640625" style="57" customWidth="1"/>
    <col min="15618" max="15618" width="18.5" style="57" customWidth="1"/>
    <col min="15619" max="15619" width="28.1640625" style="57" customWidth="1"/>
    <col min="15620" max="15620" width="29.83203125" style="57" customWidth="1"/>
    <col min="15621" max="15872" width="9.33203125" style="57"/>
    <col min="15873" max="15873" width="29.6640625" style="57" customWidth="1"/>
    <col min="15874" max="15874" width="18.5" style="57" customWidth="1"/>
    <col min="15875" max="15875" width="28.1640625" style="57" customWidth="1"/>
    <col min="15876" max="15876" width="29.83203125" style="57" customWidth="1"/>
    <col min="15877" max="16128" width="9.33203125" style="57"/>
    <col min="16129" max="16129" width="29.6640625" style="57" customWidth="1"/>
    <col min="16130" max="16130" width="18.5" style="57" customWidth="1"/>
    <col min="16131" max="16131" width="28.1640625" style="57" customWidth="1"/>
    <col min="16132" max="16132" width="29.83203125" style="57" customWidth="1"/>
    <col min="16133" max="16384" width="9.33203125" style="57"/>
  </cols>
  <sheetData>
    <row r="1" spans="1:4" ht="18.75" x14ac:dyDescent="0.3">
      <c r="A1" s="196" t="s">
        <v>76</v>
      </c>
      <c r="B1" s="196"/>
      <c r="C1" s="195"/>
      <c r="D1" s="195"/>
    </row>
    <row r="2" spans="1:4" ht="18.75" customHeight="1" x14ac:dyDescent="0.3">
      <c r="A2" s="49"/>
      <c r="B2" s="164" t="str">
        <f>'т.27 пр35'!B2:D3</f>
        <v>к решению Совета муниципального             района "Княжпогостский"                                                                          от 22 декабря 2020г. №146</v>
      </c>
      <c r="C2" s="164"/>
      <c r="D2" s="164"/>
    </row>
    <row r="3" spans="1:4" ht="17.25" customHeight="1" x14ac:dyDescent="0.3">
      <c r="A3" s="49"/>
      <c r="B3" s="164"/>
      <c r="C3" s="164"/>
      <c r="D3" s="164"/>
    </row>
    <row r="4" spans="1:4" ht="18.75" x14ac:dyDescent="0.3">
      <c r="A4" s="49"/>
      <c r="B4" s="164"/>
      <c r="C4" s="164"/>
      <c r="D4" s="164"/>
    </row>
    <row r="6" spans="1:4" ht="18.75" x14ac:dyDescent="0.3">
      <c r="A6" s="164" t="s">
        <v>55</v>
      </c>
      <c r="B6" s="211"/>
      <c r="C6" s="211"/>
      <c r="D6" s="211"/>
    </row>
    <row r="7" spans="1:4" ht="18.75" x14ac:dyDescent="0.3">
      <c r="A7" s="164" t="s">
        <v>77</v>
      </c>
      <c r="B7" s="211"/>
      <c r="C7" s="211"/>
      <c r="D7" s="211"/>
    </row>
    <row r="8" spans="1:4" ht="18.75" x14ac:dyDescent="0.3">
      <c r="A8" s="164" t="s">
        <v>902</v>
      </c>
      <c r="B8" s="211"/>
      <c r="C8" s="211"/>
      <c r="D8" s="211"/>
    </row>
    <row r="9" spans="1:4" ht="18.75" x14ac:dyDescent="0.3">
      <c r="A9" s="118"/>
      <c r="B9" s="123"/>
      <c r="C9" s="196" t="s">
        <v>900</v>
      </c>
      <c r="D9" s="196"/>
    </row>
    <row r="10" spans="1:4" ht="18.75" x14ac:dyDescent="0.3">
      <c r="A10" s="26"/>
      <c r="B10" s="58"/>
      <c r="C10" s="58"/>
      <c r="D10" s="58"/>
    </row>
    <row r="11" spans="1:4" ht="18.75" x14ac:dyDescent="0.3">
      <c r="A11" s="51"/>
      <c r="B11" s="164" t="s">
        <v>56</v>
      </c>
      <c r="C11" s="193"/>
      <c r="D11" s="193"/>
    </row>
    <row r="12" spans="1:4" ht="18.75" x14ac:dyDescent="0.3">
      <c r="A12" s="196"/>
      <c r="B12" s="196"/>
      <c r="C12" s="58"/>
      <c r="D12" s="58"/>
    </row>
    <row r="13" spans="1:4" ht="18.75" x14ac:dyDescent="0.3">
      <c r="A13" s="51"/>
      <c r="B13" s="58"/>
      <c r="C13" s="58"/>
      <c r="D13" s="58"/>
    </row>
    <row r="14" spans="1:4" ht="18.75" x14ac:dyDescent="0.3">
      <c r="A14" s="191" t="s">
        <v>57</v>
      </c>
      <c r="B14" s="193"/>
      <c r="C14" s="193"/>
      <c r="D14" s="193"/>
    </row>
    <row r="15" spans="1:4" ht="12.75" x14ac:dyDescent="0.2">
      <c r="A15" s="192" t="s">
        <v>58</v>
      </c>
      <c r="B15" s="193"/>
      <c r="C15" s="193"/>
      <c r="D15" s="193"/>
    </row>
    <row r="16" spans="1:4" ht="25.5" customHeight="1" x14ac:dyDescent="0.2">
      <c r="A16" s="195"/>
      <c r="B16" s="195"/>
      <c r="C16" s="195"/>
      <c r="D16" s="195"/>
    </row>
    <row r="17" spans="1:4" ht="18.75" x14ac:dyDescent="0.3">
      <c r="A17" s="59"/>
      <c r="B17" s="58"/>
      <c r="C17" s="58"/>
      <c r="D17" s="58"/>
    </row>
    <row r="18" spans="1:4" ht="93.75" x14ac:dyDescent="0.2">
      <c r="A18" s="60" t="s">
        <v>33</v>
      </c>
      <c r="B18" s="60" t="s">
        <v>59</v>
      </c>
      <c r="C18" s="61" t="s">
        <v>60</v>
      </c>
      <c r="D18" s="61" t="s">
        <v>61</v>
      </c>
    </row>
    <row r="19" spans="1:4" ht="18.75" x14ac:dyDescent="0.3">
      <c r="A19" s="62" t="s">
        <v>35</v>
      </c>
      <c r="B19" s="63">
        <f t="shared" ref="B19:B25" si="0">C19+D19</f>
        <v>166</v>
      </c>
      <c r="C19" s="63">
        <f>C20</f>
        <v>0</v>
      </c>
      <c r="D19" s="63">
        <f>D20+D21+D22+D23+D24+D25</f>
        <v>166</v>
      </c>
    </row>
    <row r="20" spans="1:4" ht="37.5" x14ac:dyDescent="0.3">
      <c r="A20" s="64" t="s">
        <v>38</v>
      </c>
      <c r="B20" s="38">
        <f t="shared" si="0"/>
        <v>66</v>
      </c>
      <c r="C20" s="38"/>
      <c r="D20" s="38">
        <v>66</v>
      </c>
    </row>
    <row r="21" spans="1:4" ht="37.5" x14ac:dyDescent="0.3">
      <c r="A21" s="64" t="s">
        <v>54</v>
      </c>
      <c r="B21" s="38">
        <f t="shared" si="0"/>
        <v>100</v>
      </c>
      <c r="C21" s="38"/>
      <c r="D21" s="38">
        <v>100</v>
      </c>
    </row>
    <row r="22" spans="1:4" ht="37.5" x14ac:dyDescent="0.3">
      <c r="A22" s="64" t="s">
        <v>62</v>
      </c>
      <c r="B22" s="38">
        <f t="shared" si="0"/>
        <v>0</v>
      </c>
      <c r="C22" s="38"/>
      <c r="D22" s="38">
        <f>-100+100</f>
        <v>0</v>
      </c>
    </row>
    <row r="23" spans="1:4" ht="37.5" x14ac:dyDescent="0.3">
      <c r="A23" s="64" t="s">
        <v>36</v>
      </c>
      <c r="B23" s="38">
        <f t="shared" si="0"/>
        <v>0</v>
      </c>
      <c r="C23" s="38"/>
      <c r="D23" s="38">
        <f>-100+100</f>
        <v>0</v>
      </c>
    </row>
    <row r="24" spans="1:4" ht="37.5" x14ac:dyDescent="0.3">
      <c r="A24" s="64" t="s">
        <v>39</v>
      </c>
      <c r="B24" s="38">
        <f t="shared" si="0"/>
        <v>0</v>
      </c>
      <c r="C24" s="38"/>
      <c r="D24" s="38">
        <f>-100+100</f>
        <v>0</v>
      </c>
    </row>
    <row r="25" spans="1:4" ht="37.5" x14ac:dyDescent="0.3">
      <c r="A25" s="64" t="s">
        <v>63</v>
      </c>
      <c r="B25" s="38">
        <f t="shared" si="0"/>
        <v>0</v>
      </c>
      <c r="C25" s="38"/>
      <c r="D25" s="38">
        <f>-100+100</f>
        <v>0</v>
      </c>
    </row>
  </sheetData>
  <mergeCells count="10">
    <mergeCell ref="A12:B12"/>
    <mergeCell ref="A14:D14"/>
    <mergeCell ref="A15:D16"/>
    <mergeCell ref="A1:D1"/>
    <mergeCell ref="B2:D4"/>
    <mergeCell ref="A6:D6"/>
    <mergeCell ref="A7:D7"/>
    <mergeCell ref="A8:D8"/>
    <mergeCell ref="B11:D11"/>
    <mergeCell ref="C9:D9"/>
  </mergeCells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selection activeCell="C9" sqref="C9"/>
    </sheetView>
  </sheetViews>
  <sheetFormatPr defaultRowHeight="12.75" x14ac:dyDescent="0.2"/>
  <cols>
    <col min="1" max="1" width="52.5" style="39" customWidth="1"/>
    <col min="2" max="2" width="22.83203125" style="39" customWidth="1"/>
    <col min="3" max="3" width="22.1640625" style="39" customWidth="1"/>
    <col min="4" max="4" width="20.6640625" style="39" customWidth="1"/>
    <col min="5" max="256" width="9.33203125" style="39"/>
    <col min="257" max="257" width="52.5" style="39" customWidth="1"/>
    <col min="258" max="258" width="22.83203125" style="39" customWidth="1"/>
    <col min="259" max="259" width="22.1640625" style="39" customWidth="1"/>
    <col min="260" max="260" width="20.6640625" style="39" customWidth="1"/>
    <col min="261" max="512" width="9.33203125" style="39"/>
    <col min="513" max="513" width="52.5" style="39" customWidth="1"/>
    <col min="514" max="514" width="22.83203125" style="39" customWidth="1"/>
    <col min="515" max="515" width="22.1640625" style="39" customWidth="1"/>
    <col min="516" max="516" width="20.6640625" style="39" customWidth="1"/>
    <col min="517" max="768" width="9.33203125" style="39"/>
    <col min="769" max="769" width="52.5" style="39" customWidth="1"/>
    <col min="770" max="770" width="22.83203125" style="39" customWidth="1"/>
    <col min="771" max="771" width="22.1640625" style="39" customWidth="1"/>
    <col min="772" max="772" width="20.6640625" style="39" customWidth="1"/>
    <col min="773" max="1024" width="9.33203125" style="39"/>
    <col min="1025" max="1025" width="52.5" style="39" customWidth="1"/>
    <col min="1026" max="1026" width="22.83203125" style="39" customWidth="1"/>
    <col min="1027" max="1027" width="22.1640625" style="39" customWidth="1"/>
    <col min="1028" max="1028" width="20.6640625" style="39" customWidth="1"/>
    <col min="1029" max="1280" width="9.33203125" style="39"/>
    <col min="1281" max="1281" width="52.5" style="39" customWidth="1"/>
    <col min="1282" max="1282" width="22.83203125" style="39" customWidth="1"/>
    <col min="1283" max="1283" width="22.1640625" style="39" customWidth="1"/>
    <col min="1284" max="1284" width="20.6640625" style="39" customWidth="1"/>
    <col min="1285" max="1536" width="9.33203125" style="39"/>
    <col min="1537" max="1537" width="52.5" style="39" customWidth="1"/>
    <col min="1538" max="1538" width="22.83203125" style="39" customWidth="1"/>
    <col min="1539" max="1539" width="22.1640625" style="39" customWidth="1"/>
    <col min="1540" max="1540" width="20.6640625" style="39" customWidth="1"/>
    <col min="1541" max="1792" width="9.33203125" style="39"/>
    <col min="1793" max="1793" width="52.5" style="39" customWidth="1"/>
    <col min="1794" max="1794" width="22.83203125" style="39" customWidth="1"/>
    <col min="1795" max="1795" width="22.1640625" style="39" customWidth="1"/>
    <col min="1796" max="1796" width="20.6640625" style="39" customWidth="1"/>
    <col min="1797" max="2048" width="9.33203125" style="39"/>
    <col min="2049" max="2049" width="52.5" style="39" customWidth="1"/>
    <col min="2050" max="2050" width="22.83203125" style="39" customWidth="1"/>
    <col min="2051" max="2051" width="22.1640625" style="39" customWidth="1"/>
    <col min="2052" max="2052" width="20.6640625" style="39" customWidth="1"/>
    <col min="2053" max="2304" width="9.33203125" style="39"/>
    <col min="2305" max="2305" width="52.5" style="39" customWidth="1"/>
    <col min="2306" max="2306" width="22.83203125" style="39" customWidth="1"/>
    <col min="2307" max="2307" width="22.1640625" style="39" customWidth="1"/>
    <col min="2308" max="2308" width="20.6640625" style="39" customWidth="1"/>
    <col min="2309" max="2560" width="9.33203125" style="39"/>
    <col min="2561" max="2561" width="52.5" style="39" customWidth="1"/>
    <col min="2562" max="2562" width="22.83203125" style="39" customWidth="1"/>
    <col min="2563" max="2563" width="22.1640625" style="39" customWidth="1"/>
    <col min="2564" max="2564" width="20.6640625" style="39" customWidth="1"/>
    <col min="2565" max="2816" width="9.33203125" style="39"/>
    <col min="2817" max="2817" width="52.5" style="39" customWidth="1"/>
    <col min="2818" max="2818" width="22.83203125" style="39" customWidth="1"/>
    <col min="2819" max="2819" width="22.1640625" style="39" customWidth="1"/>
    <col min="2820" max="2820" width="20.6640625" style="39" customWidth="1"/>
    <col min="2821" max="3072" width="9.33203125" style="39"/>
    <col min="3073" max="3073" width="52.5" style="39" customWidth="1"/>
    <col min="3074" max="3074" width="22.83203125" style="39" customWidth="1"/>
    <col min="3075" max="3075" width="22.1640625" style="39" customWidth="1"/>
    <col min="3076" max="3076" width="20.6640625" style="39" customWidth="1"/>
    <col min="3077" max="3328" width="9.33203125" style="39"/>
    <col min="3329" max="3329" width="52.5" style="39" customWidth="1"/>
    <col min="3330" max="3330" width="22.83203125" style="39" customWidth="1"/>
    <col min="3331" max="3331" width="22.1640625" style="39" customWidth="1"/>
    <col min="3332" max="3332" width="20.6640625" style="39" customWidth="1"/>
    <col min="3333" max="3584" width="9.33203125" style="39"/>
    <col min="3585" max="3585" width="52.5" style="39" customWidth="1"/>
    <col min="3586" max="3586" width="22.83203125" style="39" customWidth="1"/>
    <col min="3587" max="3587" width="22.1640625" style="39" customWidth="1"/>
    <col min="3588" max="3588" width="20.6640625" style="39" customWidth="1"/>
    <col min="3589" max="3840" width="9.33203125" style="39"/>
    <col min="3841" max="3841" width="52.5" style="39" customWidth="1"/>
    <col min="3842" max="3842" width="22.83203125" style="39" customWidth="1"/>
    <col min="3843" max="3843" width="22.1640625" style="39" customWidth="1"/>
    <col min="3844" max="3844" width="20.6640625" style="39" customWidth="1"/>
    <col min="3845" max="4096" width="9.33203125" style="39"/>
    <col min="4097" max="4097" width="52.5" style="39" customWidth="1"/>
    <col min="4098" max="4098" width="22.83203125" style="39" customWidth="1"/>
    <col min="4099" max="4099" width="22.1640625" style="39" customWidth="1"/>
    <col min="4100" max="4100" width="20.6640625" style="39" customWidth="1"/>
    <col min="4101" max="4352" width="9.33203125" style="39"/>
    <col min="4353" max="4353" width="52.5" style="39" customWidth="1"/>
    <col min="4354" max="4354" width="22.83203125" style="39" customWidth="1"/>
    <col min="4355" max="4355" width="22.1640625" style="39" customWidth="1"/>
    <col min="4356" max="4356" width="20.6640625" style="39" customWidth="1"/>
    <col min="4357" max="4608" width="9.33203125" style="39"/>
    <col min="4609" max="4609" width="52.5" style="39" customWidth="1"/>
    <col min="4610" max="4610" width="22.83203125" style="39" customWidth="1"/>
    <col min="4611" max="4611" width="22.1640625" style="39" customWidth="1"/>
    <col min="4612" max="4612" width="20.6640625" style="39" customWidth="1"/>
    <col min="4613" max="4864" width="9.33203125" style="39"/>
    <col min="4865" max="4865" width="52.5" style="39" customWidth="1"/>
    <col min="4866" max="4866" width="22.83203125" style="39" customWidth="1"/>
    <col min="4867" max="4867" width="22.1640625" style="39" customWidth="1"/>
    <col min="4868" max="4868" width="20.6640625" style="39" customWidth="1"/>
    <col min="4869" max="5120" width="9.33203125" style="39"/>
    <col min="5121" max="5121" width="52.5" style="39" customWidth="1"/>
    <col min="5122" max="5122" width="22.83203125" style="39" customWidth="1"/>
    <col min="5123" max="5123" width="22.1640625" style="39" customWidth="1"/>
    <col min="5124" max="5124" width="20.6640625" style="39" customWidth="1"/>
    <col min="5125" max="5376" width="9.33203125" style="39"/>
    <col min="5377" max="5377" width="52.5" style="39" customWidth="1"/>
    <col min="5378" max="5378" width="22.83203125" style="39" customWidth="1"/>
    <col min="5379" max="5379" width="22.1640625" style="39" customWidth="1"/>
    <col min="5380" max="5380" width="20.6640625" style="39" customWidth="1"/>
    <col min="5381" max="5632" width="9.33203125" style="39"/>
    <col min="5633" max="5633" width="52.5" style="39" customWidth="1"/>
    <col min="5634" max="5634" width="22.83203125" style="39" customWidth="1"/>
    <col min="5635" max="5635" width="22.1640625" style="39" customWidth="1"/>
    <col min="5636" max="5636" width="20.6640625" style="39" customWidth="1"/>
    <col min="5637" max="5888" width="9.33203125" style="39"/>
    <col min="5889" max="5889" width="52.5" style="39" customWidth="1"/>
    <col min="5890" max="5890" width="22.83203125" style="39" customWidth="1"/>
    <col min="5891" max="5891" width="22.1640625" style="39" customWidth="1"/>
    <col min="5892" max="5892" width="20.6640625" style="39" customWidth="1"/>
    <col min="5893" max="6144" width="9.33203125" style="39"/>
    <col min="6145" max="6145" width="52.5" style="39" customWidth="1"/>
    <col min="6146" max="6146" width="22.83203125" style="39" customWidth="1"/>
    <col min="6147" max="6147" width="22.1640625" style="39" customWidth="1"/>
    <col min="6148" max="6148" width="20.6640625" style="39" customWidth="1"/>
    <col min="6149" max="6400" width="9.33203125" style="39"/>
    <col min="6401" max="6401" width="52.5" style="39" customWidth="1"/>
    <col min="6402" max="6402" width="22.83203125" style="39" customWidth="1"/>
    <col min="6403" max="6403" width="22.1640625" style="39" customWidth="1"/>
    <col min="6404" max="6404" width="20.6640625" style="39" customWidth="1"/>
    <col min="6405" max="6656" width="9.33203125" style="39"/>
    <col min="6657" max="6657" width="52.5" style="39" customWidth="1"/>
    <col min="6658" max="6658" width="22.83203125" style="39" customWidth="1"/>
    <col min="6659" max="6659" width="22.1640625" style="39" customWidth="1"/>
    <col min="6660" max="6660" width="20.6640625" style="39" customWidth="1"/>
    <col min="6661" max="6912" width="9.33203125" style="39"/>
    <col min="6913" max="6913" width="52.5" style="39" customWidth="1"/>
    <col min="6914" max="6914" width="22.83203125" style="39" customWidth="1"/>
    <col min="6915" max="6915" width="22.1640625" style="39" customWidth="1"/>
    <col min="6916" max="6916" width="20.6640625" style="39" customWidth="1"/>
    <col min="6917" max="7168" width="9.33203125" style="39"/>
    <col min="7169" max="7169" width="52.5" style="39" customWidth="1"/>
    <col min="7170" max="7170" width="22.83203125" style="39" customWidth="1"/>
    <col min="7171" max="7171" width="22.1640625" style="39" customWidth="1"/>
    <col min="7172" max="7172" width="20.6640625" style="39" customWidth="1"/>
    <col min="7173" max="7424" width="9.33203125" style="39"/>
    <col min="7425" max="7425" width="52.5" style="39" customWidth="1"/>
    <col min="7426" max="7426" width="22.83203125" style="39" customWidth="1"/>
    <col min="7427" max="7427" width="22.1640625" style="39" customWidth="1"/>
    <col min="7428" max="7428" width="20.6640625" style="39" customWidth="1"/>
    <col min="7429" max="7680" width="9.33203125" style="39"/>
    <col min="7681" max="7681" width="52.5" style="39" customWidth="1"/>
    <col min="7682" max="7682" width="22.83203125" style="39" customWidth="1"/>
    <col min="7683" max="7683" width="22.1640625" style="39" customWidth="1"/>
    <col min="7684" max="7684" width="20.6640625" style="39" customWidth="1"/>
    <col min="7685" max="7936" width="9.33203125" style="39"/>
    <col min="7937" max="7937" width="52.5" style="39" customWidth="1"/>
    <col min="7938" max="7938" width="22.83203125" style="39" customWidth="1"/>
    <col min="7939" max="7939" width="22.1640625" style="39" customWidth="1"/>
    <col min="7940" max="7940" width="20.6640625" style="39" customWidth="1"/>
    <col min="7941" max="8192" width="9.33203125" style="39"/>
    <col min="8193" max="8193" width="52.5" style="39" customWidth="1"/>
    <col min="8194" max="8194" width="22.83203125" style="39" customWidth="1"/>
    <col min="8195" max="8195" width="22.1640625" style="39" customWidth="1"/>
    <col min="8196" max="8196" width="20.6640625" style="39" customWidth="1"/>
    <col min="8197" max="8448" width="9.33203125" style="39"/>
    <col min="8449" max="8449" width="52.5" style="39" customWidth="1"/>
    <col min="8450" max="8450" width="22.83203125" style="39" customWidth="1"/>
    <col min="8451" max="8451" width="22.1640625" style="39" customWidth="1"/>
    <col min="8452" max="8452" width="20.6640625" style="39" customWidth="1"/>
    <col min="8453" max="8704" width="9.33203125" style="39"/>
    <col min="8705" max="8705" width="52.5" style="39" customWidth="1"/>
    <col min="8706" max="8706" width="22.83203125" style="39" customWidth="1"/>
    <col min="8707" max="8707" width="22.1640625" style="39" customWidth="1"/>
    <col min="8708" max="8708" width="20.6640625" style="39" customWidth="1"/>
    <col min="8709" max="8960" width="9.33203125" style="39"/>
    <col min="8961" max="8961" width="52.5" style="39" customWidth="1"/>
    <col min="8962" max="8962" width="22.83203125" style="39" customWidth="1"/>
    <col min="8963" max="8963" width="22.1640625" style="39" customWidth="1"/>
    <col min="8964" max="8964" width="20.6640625" style="39" customWidth="1"/>
    <col min="8965" max="9216" width="9.33203125" style="39"/>
    <col min="9217" max="9217" width="52.5" style="39" customWidth="1"/>
    <col min="9218" max="9218" width="22.83203125" style="39" customWidth="1"/>
    <col min="9219" max="9219" width="22.1640625" style="39" customWidth="1"/>
    <col min="9220" max="9220" width="20.6640625" style="39" customWidth="1"/>
    <col min="9221" max="9472" width="9.33203125" style="39"/>
    <col min="9473" max="9473" width="52.5" style="39" customWidth="1"/>
    <col min="9474" max="9474" width="22.83203125" style="39" customWidth="1"/>
    <col min="9475" max="9475" width="22.1640625" style="39" customWidth="1"/>
    <col min="9476" max="9476" width="20.6640625" style="39" customWidth="1"/>
    <col min="9477" max="9728" width="9.33203125" style="39"/>
    <col min="9729" max="9729" width="52.5" style="39" customWidth="1"/>
    <col min="9730" max="9730" width="22.83203125" style="39" customWidth="1"/>
    <col min="9731" max="9731" width="22.1640625" style="39" customWidth="1"/>
    <col min="9732" max="9732" width="20.6640625" style="39" customWidth="1"/>
    <col min="9733" max="9984" width="9.33203125" style="39"/>
    <col min="9985" max="9985" width="52.5" style="39" customWidth="1"/>
    <col min="9986" max="9986" width="22.83203125" style="39" customWidth="1"/>
    <col min="9987" max="9987" width="22.1640625" style="39" customWidth="1"/>
    <col min="9988" max="9988" width="20.6640625" style="39" customWidth="1"/>
    <col min="9989" max="10240" width="9.33203125" style="39"/>
    <col min="10241" max="10241" width="52.5" style="39" customWidth="1"/>
    <col min="10242" max="10242" width="22.83203125" style="39" customWidth="1"/>
    <col min="10243" max="10243" width="22.1640625" style="39" customWidth="1"/>
    <col min="10244" max="10244" width="20.6640625" style="39" customWidth="1"/>
    <col min="10245" max="10496" width="9.33203125" style="39"/>
    <col min="10497" max="10497" width="52.5" style="39" customWidth="1"/>
    <col min="10498" max="10498" width="22.83203125" style="39" customWidth="1"/>
    <col min="10499" max="10499" width="22.1640625" style="39" customWidth="1"/>
    <col min="10500" max="10500" width="20.6640625" style="39" customWidth="1"/>
    <col min="10501" max="10752" width="9.33203125" style="39"/>
    <col min="10753" max="10753" width="52.5" style="39" customWidth="1"/>
    <col min="10754" max="10754" width="22.83203125" style="39" customWidth="1"/>
    <col min="10755" max="10755" width="22.1640625" style="39" customWidth="1"/>
    <col min="10756" max="10756" width="20.6640625" style="39" customWidth="1"/>
    <col min="10757" max="11008" width="9.33203125" style="39"/>
    <col min="11009" max="11009" width="52.5" style="39" customWidth="1"/>
    <col min="11010" max="11010" width="22.83203125" style="39" customWidth="1"/>
    <col min="11011" max="11011" width="22.1640625" style="39" customWidth="1"/>
    <col min="11012" max="11012" width="20.6640625" style="39" customWidth="1"/>
    <col min="11013" max="11264" width="9.33203125" style="39"/>
    <col min="11265" max="11265" width="52.5" style="39" customWidth="1"/>
    <col min="11266" max="11266" width="22.83203125" style="39" customWidth="1"/>
    <col min="11267" max="11267" width="22.1640625" style="39" customWidth="1"/>
    <col min="11268" max="11268" width="20.6640625" style="39" customWidth="1"/>
    <col min="11269" max="11520" width="9.33203125" style="39"/>
    <col min="11521" max="11521" width="52.5" style="39" customWidth="1"/>
    <col min="11522" max="11522" width="22.83203125" style="39" customWidth="1"/>
    <col min="11523" max="11523" width="22.1640625" style="39" customWidth="1"/>
    <col min="11524" max="11524" width="20.6640625" style="39" customWidth="1"/>
    <col min="11525" max="11776" width="9.33203125" style="39"/>
    <col min="11777" max="11777" width="52.5" style="39" customWidth="1"/>
    <col min="11778" max="11778" width="22.83203125" style="39" customWidth="1"/>
    <col min="11779" max="11779" width="22.1640625" style="39" customWidth="1"/>
    <col min="11780" max="11780" width="20.6640625" style="39" customWidth="1"/>
    <col min="11781" max="12032" width="9.33203125" style="39"/>
    <col min="12033" max="12033" width="52.5" style="39" customWidth="1"/>
    <col min="12034" max="12034" width="22.83203125" style="39" customWidth="1"/>
    <col min="12035" max="12035" width="22.1640625" style="39" customWidth="1"/>
    <col min="12036" max="12036" width="20.6640625" style="39" customWidth="1"/>
    <col min="12037" max="12288" width="9.33203125" style="39"/>
    <col min="12289" max="12289" width="52.5" style="39" customWidth="1"/>
    <col min="12290" max="12290" width="22.83203125" style="39" customWidth="1"/>
    <col min="12291" max="12291" width="22.1640625" style="39" customWidth="1"/>
    <col min="12292" max="12292" width="20.6640625" style="39" customWidth="1"/>
    <col min="12293" max="12544" width="9.33203125" style="39"/>
    <col min="12545" max="12545" width="52.5" style="39" customWidth="1"/>
    <col min="12546" max="12546" width="22.83203125" style="39" customWidth="1"/>
    <col min="12547" max="12547" width="22.1640625" style="39" customWidth="1"/>
    <col min="12548" max="12548" width="20.6640625" style="39" customWidth="1"/>
    <col min="12549" max="12800" width="9.33203125" style="39"/>
    <col min="12801" max="12801" width="52.5" style="39" customWidth="1"/>
    <col min="12802" max="12802" width="22.83203125" style="39" customWidth="1"/>
    <col min="12803" max="12803" width="22.1640625" style="39" customWidth="1"/>
    <col min="12804" max="12804" width="20.6640625" style="39" customWidth="1"/>
    <col min="12805" max="13056" width="9.33203125" style="39"/>
    <col min="13057" max="13057" width="52.5" style="39" customWidth="1"/>
    <col min="13058" max="13058" width="22.83203125" style="39" customWidth="1"/>
    <col min="13059" max="13059" width="22.1640625" style="39" customWidth="1"/>
    <col min="13060" max="13060" width="20.6640625" style="39" customWidth="1"/>
    <col min="13061" max="13312" width="9.33203125" style="39"/>
    <col min="13313" max="13313" width="52.5" style="39" customWidth="1"/>
    <col min="13314" max="13314" width="22.83203125" style="39" customWidth="1"/>
    <col min="13315" max="13315" width="22.1640625" style="39" customWidth="1"/>
    <col min="13316" max="13316" width="20.6640625" style="39" customWidth="1"/>
    <col min="13317" max="13568" width="9.33203125" style="39"/>
    <col min="13569" max="13569" width="52.5" style="39" customWidth="1"/>
    <col min="13570" max="13570" width="22.83203125" style="39" customWidth="1"/>
    <col min="13571" max="13571" width="22.1640625" style="39" customWidth="1"/>
    <col min="13572" max="13572" width="20.6640625" style="39" customWidth="1"/>
    <col min="13573" max="13824" width="9.33203125" style="39"/>
    <col min="13825" max="13825" width="52.5" style="39" customWidth="1"/>
    <col min="13826" max="13826" width="22.83203125" style="39" customWidth="1"/>
    <col min="13827" max="13827" width="22.1640625" style="39" customWidth="1"/>
    <col min="13828" max="13828" width="20.6640625" style="39" customWidth="1"/>
    <col min="13829" max="14080" width="9.33203125" style="39"/>
    <col min="14081" max="14081" width="52.5" style="39" customWidth="1"/>
    <col min="14082" max="14082" width="22.83203125" style="39" customWidth="1"/>
    <col min="14083" max="14083" width="22.1640625" style="39" customWidth="1"/>
    <col min="14084" max="14084" width="20.6640625" style="39" customWidth="1"/>
    <col min="14085" max="14336" width="9.33203125" style="39"/>
    <col min="14337" max="14337" width="52.5" style="39" customWidth="1"/>
    <col min="14338" max="14338" width="22.83203125" style="39" customWidth="1"/>
    <col min="14339" max="14339" width="22.1640625" style="39" customWidth="1"/>
    <col min="14340" max="14340" width="20.6640625" style="39" customWidth="1"/>
    <col min="14341" max="14592" width="9.33203125" style="39"/>
    <col min="14593" max="14593" width="52.5" style="39" customWidth="1"/>
    <col min="14594" max="14594" width="22.83203125" style="39" customWidth="1"/>
    <col min="14595" max="14595" width="22.1640625" style="39" customWidth="1"/>
    <col min="14596" max="14596" width="20.6640625" style="39" customWidth="1"/>
    <col min="14597" max="14848" width="9.33203125" style="39"/>
    <col min="14849" max="14849" width="52.5" style="39" customWidth="1"/>
    <col min="14850" max="14850" width="22.83203125" style="39" customWidth="1"/>
    <col min="14851" max="14851" width="22.1640625" style="39" customWidth="1"/>
    <col min="14852" max="14852" width="20.6640625" style="39" customWidth="1"/>
    <col min="14853" max="15104" width="9.33203125" style="39"/>
    <col min="15105" max="15105" width="52.5" style="39" customWidth="1"/>
    <col min="15106" max="15106" width="22.83203125" style="39" customWidth="1"/>
    <col min="15107" max="15107" width="22.1640625" style="39" customWidth="1"/>
    <col min="15108" max="15108" width="20.6640625" style="39" customWidth="1"/>
    <col min="15109" max="15360" width="9.33203125" style="39"/>
    <col min="15361" max="15361" width="52.5" style="39" customWidth="1"/>
    <col min="15362" max="15362" width="22.83203125" style="39" customWidth="1"/>
    <col min="15363" max="15363" width="22.1640625" style="39" customWidth="1"/>
    <col min="15364" max="15364" width="20.6640625" style="39" customWidth="1"/>
    <col min="15365" max="15616" width="9.33203125" style="39"/>
    <col min="15617" max="15617" width="52.5" style="39" customWidth="1"/>
    <col min="15618" max="15618" width="22.83203125" style="39" customWidth="1"/>
    <col min="15619" max="15619" width="22.1640625" style="39" customWidth="1"/>
    <col min="15620" max="15620" width="20.6640625" style="39" customWidth="1"/>
    <col min="15621" max="15872" width="9.33203125" style="39"/>
    <col min="15873" max="15873" width="52.5" style="39" customWidth="1"/>
    <col min="15874" max="15874" width="22.83203125" style="39" customWidth="1"/>
    <col min="15875" max="15875" width="22.1640625" style="39" customWidth="1"/>
    <col min="15876" max="15876" width="20.6640625" style="39" customWidth="1"/>
    <col min="15877" max="16128" width="9.33203125" style="39"/>
    <col min="16129" max="16129" width="52.5" style="39" customWidth="1"/>
    <col min="16130" max="16130" width="22.83203125" style="39" customWidth="1"/>
    <col min="16131" max="16131" width="22.1640625" style="39" customWidth="1"/>
    <col min="16132" max="16132" width="20.6640625" style="39" customWidth="1"/>
    <col min="16133" max="16384" width="9.33203125" style="39"/>
  </cols>
  <sheetData>
    <row r="1" spans="1:4" ht="18.75" x14ac:dyDescent="0.3">
      <c r="A1" s="25"/>
      <c r="B1" s="25"/>
      <c r="C1" s="189" t="s">
        <v>67</v>
      </c>
      <c r="D1" s="189"/>
    </row>
    <row r="2" spans="1:4" ht="37.5" customHeight="1" x14ac:dyDescent="0.3">
      <c r="A2" s="25"/>
      <c r="B2" s="190" t="str">
        <f>'прил 36 т.28'!B2:D4</f>
        <v>к решению Совета муниципального             района "Княжпогостский"                                                                          от 22 декабря 2020г. №146</v>
      </c>
      <c r="C2" s="190"/>
      <c r="D2" s="190"/>
    </row>
    <row r="3" spans="1:4" ht="18.75" x14ac:dyDescent="0.3">
      <c r="A3" s="25"/>
      <c r="B3" s="190"/>
      <c r="C3" s="190"/>
      <c r="D3" s="190"/>
    </row>
    <row r="4" spans="1:4" ht="18.75" x14ac:dyDescent="0.3">
      <c r="A4" s="25"/>
      <c r="B4" s="25"/>
      <c r="C4" s="25"/>
      <c r="D4" s="25"/>
    </row>
    <row r="5" spans="1:4" ht="18.75" x14ac:dyDescent="0.3">
      <c r="A5" s="196" t="s">
        <v>40</v>
      </c>
      <c r="B5" s="196"/>
      <c r="C5" s="198"/>
      <c r="D5" s="198"/>
    </row>
    <row r="6" spans="1:4" ht="18.75" x14ac:dyDescent="0.3">
      <c r="A6" s="196" t="s">
        <v>77</v>
      </c>
      <c r="B6" s="196"/>
      <c r="C6" s="198"/>
      <c r="D6" s="198"/>
    </row>
    <row r="7" spans="1:4" ht="18.75" x14ac:dyDescent="0.3">
      <c r="A7" s="164" t="s">
        <v>85</v>
      </c>
      <c r="B7" s="199"/>
      <c r="C7" s="199"/>
      <c r="D7" s="199"/>
    </row>
    <row r="8" spans="1:4" s="120" customFormat="1" ht="18.75" x14ac:dyDescent="0.3">
      <c r="A8" s="118"/>
      <c r="B8" s="122"/>
      <c r="C8" s="190" t="s">
        <v>901</v>
      </c>
      <c r="D8" s="190"/>
    </row>
    <row r="9" spans="1:4" ht="18.75" x14ac:dyDescent="0.3">
      <c r="A9" s="26"/>
      <c r="B9" s="26"/>
      <c r="C9" s="26"/>
      <c r="D9" s="26"/>
    </row>
    <row r="10" spans="1:4" ht="18.75" x14ac:dyDescent="0.3">
      <c r="A10" s="164" t="s">
        <v>41</v>
      </c>
      <c r="B10" s="164"/>
      <c r="C10" s="198"/>
      <c r="D10" s="198"/>
    </row>
    <row r="11" spans="1:4" ht="18.75" x14ac:dyDescent="0.3">
      <c r="A11" s="164"/>
      <c r="B11" s="164"/>
      <c r="C11" s="27"/>
      <c r="D11" s="27"/>
    </row>
    <row r="12" spans="1:4" ht="18.75" x14ac:dyDescent="0.3">
      <c r="A12" s="191" t="s">
        <v>32</v>
      </c>
      <c r="B12" s="200"/>
      <c r="C12" s="194"/>
      <c r="D12" s="194"/>
    </row>
    <row r="13" spans="1:4" ht="39.75" customHeight="1" x14ac:dyDescent="0.3">
      <c r="A13" s="192" t="s">
        <v>42</v>
      </c>
      <c r="B13" s="201"/>
      <c r="C13" s="194"/>
      <c r="D13" s="194"/>
    </row>
    <row r="14" spans="1:4" ht="18.75" x14ac:dyDescent="0.3">
      <c r="A14" s="28"/>
      <c r="B14" s="29"/>
      <c r="C14" s="27"/>
      <c r="D14" s="27"/>
    </row>
    <row r="15" spans="1:4" x14ac:dyDescent="0.2">
      <c r="A15" s="202" t="s">
        <v>33</v>
      </c>
      <c r="B15" s="205"/>
      <c r="C15" s="205"/>
      <c r="D15" s="206"/>
    </row>
    <row r="16" spans="1:4" ht="18.75" x14ac:dyDescent="0.2">
      <c r="A16" s="203"/>
      <c r="B16" s="30" t="s">
        <v>0</v>
      </c>
      <c r="C16" s="31" t="s">
        <v>1</v>
      </c>
      <c r="D16" s="31" t="s">
        <v>2</v>
      </c>
    </row>
    <row r="17" spans="1:4" ht="18.75" x14ac:dyDescent="0.2">
      <c r="A17" s="204"/>
      <c r="B17" s="32" t="s">
        <v>34</v>
      </c>
      <c r="C17" s="33"/>
      <c r="D17" s="33"/>
    </row>
    <row r="18" spans="1:4" ht="18.75" x14ac:dyDescent="0.3">
      <c r="A18" s="34" t="s">
        <v>35</v>
      </c>
      <c r="B18" s="35">
        <f>B19+B20+B21+B22+B23+B24</f>
        <v>200</v>
      </c>
      <c r="C18" s="35">
        <f>C19+C20+C21+C22+C23+C24</f>
        <v>0</v>
      </c>
      <c r="D18" s="35">
        <f>D19+D20+D21+D22+D23+D24</f>
        <v>0</v>
      </c>
    </row>
    <row r="19" spans="1:4" ht="18.75" x14ac:dyDescent="0.3">
      <c r="A19" s="36" t="s">
        <v>36</v>
      </c>
      <c r="B19" s="37">
        <f>81.518-81.518</f>
        <v>0</v>
      </c>
      <c r="C19" s="38"/>
      <c r="D19" s="38"/>
    </row>
    <row r="20" spans="1:4" ht="18.75" x14ac:dyDescent="0.3">
      <c r="A20" s="36" t="s">
        <v>37</v>
      </c>
      <c r="B20" s="37">
        <v>200</v>
      </c>
      <c r="C20" s="38"/>
      <c r="D20" s="38"/>
    </row>
  </sheetData>
  <mergeCells count="12">
    <mergeCell ref="A11:B11"/>
    <mergeCell ref="A12:D12"/>
    <mergeCell ref="A13:D13"/>
    <mergeCell ref="A15:A17"/>
    <mergeCell ref="B15:D15"/>
    <mergeCell ref="A10:D10"/>
    <mergeCell ref="C1:D1"/>
    <mergeCell ref="B2:D3"/>
    <mergeCell ref="A5:D5"/>
    <mergeCell ref="A6:D6"/>
    <mergeCell ref="A7:D7"/>
    <mergeCell ref="C8:D8"/>
  </mergeCells>
  <pageMargins left="0.7" right="0.7" top="0.75" bottom="0.75" header="0.3" footer="0.3"/>
  <pageSetup paperSize="9" scale="82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selection activeCell="C9" sqref="C9"/>
    </sheetView>
  </sheetViews>
  <sheetFormatPr defaultRowHeight="12.75" x14ac:dyDescent="0.2"/>
  <cols>
    <col min="1" max="1" width="52.5" style="56" customWidth="1"/>
    <col min="2" max="2" width="22.83203125" style="56" customWidth="1"/>
    <col min="3" max="4" width="21" style="56" customWidth="1"/>
    <col min="5" max="256" width="9.33203125" style="56"/>
    <col min="257" max="257" width="52.5" style="56" customWidth="1"/>
    <col min="258" max="258" width="22.83203125" style="56" customWidth="1"/>
    <col min="259" max="260" width="21" style="56" customWidth="1"/>
    <col min="261" max="512" width="9.33203125" style="56"/>
    <col min="513" max="513" width="52.5" style="56" customWidth="1"/>
    <col min="514" max="514" width="22.83203125" style="56" customWidth="1"/>
    <col min="515" max="516" width="21" style="56" customWidth="1"/>
    <col min="517" max="768" width="9.33203125" style="56"/>
    <col min="769" max="769" width="52.5" style="56" customWidth="1"/>
    <col min="770" max="770" width="22.83203125" style="56" customWidth="1"/>
    <col min="771" max="772" width="21" style="56" customWidth="1"/>
    <col min="773" max="1024" width="9.33203125" style="56"/>
    <col min="1025" max="1025" width="52.5" style="56" customWidth="1"/>
    <col min="1026" max="1026" width="22.83203125" style="56" customWidth="1"/>
    <col min="1027" max="1028" width="21" style="56" customWidth="1"/>
    <col min="1029" max="1280" width="9.33203125" style="56"/>
    <col min="1281" max="1281" width="52.5" style="56" customWidth="1"/>
    <col min="1282" max="1282" width="22.83203125" style="56" customWidth="1"/>
    <col min="1283" max="1284" width="21" style="56" customWidth="1"/>
    <col min="1285" max="1536" width="9.33203125" style="56"/>
    <col min="1537" max="1537" width="52.5" style="56" customWidth="1"/>
    <col min="1538" max="1538" width="22.83203125" style="56" customWidth="1"/>
    <col min="1539" max="1540" width="21" style="56" customWidth="1"/>
    <col min="1541" max="1792" width="9.33203125" style="56"/>
    <col min="1793" max="1793" width="52.5" style="56" customWidth="1"/>
    <col min="1794" max="1794" width="22.83203125" style="56" customWidth="1"/>
    <col min="1795" max="1796" width="21" style="56" customWidth="1"/>
    <col min="1797" max="2048" width="9.33203125" style="56"/>
    <col min="2049" max="2049" width="52.5" style="56" customWidth="1"/>
    <col min="2050" max="2050" width="22.83203125" style="56" customWidth="1"/>
    <col min="2051" max="2052" width="21" style="56" customWidth="1"/>
    <col min="2053" max="2304" width="9.33203125" style="56"/>
    <col min="2305" max="2305" width="52.5" style="56" customWidth="1"/>
    <col min="2306" max="2306" width="22.83203125" style="56" customWidth="1"/>
    <col min="2307" max="2308" width="21" style="56" customWidth="1"/>
    <col min="2309" max="2560" width="9.33203125" style="56"/>
    <col min="2561" max="2561" width="52.5" style="56" customWidth="1"/>
    <col min="2562" max="2562" width="22.83203125" style="56" customWidth="1"/>
    <col min="2563" max="2564" width="21" style="56" customWidth="1"/>
    <col min="2565" max="2816" width="9.33203125" style="56"/>
    <col min="2817" max="2817" width="52.5" style="56" customWidth="1"/>
    <col min="2818" max="2818" width="22.83203125" style="56" customWidth="1"/>
    <col min="2819" max="2820" width="21" style="56" customWidth="1"/>
    <col min="2821" max="3072" width="9.33203125" style="56"/>
    <col min="3073" max="3073" width="52.5" style="56" customWidth="1"/>
    <col min="3074" max="3074" width="22.83203125" style="56" customWidth="1"/>
    <col min="3075" max="3076" width="21" style="56" customWidth="1"/>
    <col min="3077" max="3328" width="9.33203125" style="56"/>
    <col min="3329" max="3329" width="52.5" style="56" customWidth="1"/>
    <col min="3330" max="3330" width="22.83203125" style="56" customWidth="1"/>
    <col min="3331" max="3332" width="21" style="56" customWidth="1"/>
    <col min="3333" max="3584" width="9.33203125" style="56"/>
    <col min="3585" max="3585" width="52.5" style="56" customWidth="1"/>
    <col min="3586" max="3586" width="22.83203125" style="56" customWidth="1"/>
    <col min="3587" max="3588" width="21" style="56" customWidth="1"/>
    <col min="3589" max="3840" width="9.33203125" style="56"/>
    <col min="3841" max="3841" width="52.5" style="56" customWidth="1"/>
    <col min="3842" max="3842" width="22.83203125" style="56" customWidth="1"/>
    <col min="3843" max="3844" width="21" style="56" customWidth="1"/>
    <col min="3845" max="4096" width="9.33203125" style="56"/>
    <col min="4097" max="4097" width="52.5" style="56" customWidth="1"/>
    <col min="4098" max="4098" width="22.83203125" style="56" customWidth="1"/>
    <col min="4099" max="4100" width="21" style="56" customWidth="1"/>
    <col min="4101" max="4352" width="9.33203125" style="56"/>
    <col min="4353" max="4353" width="52.5" style="56" customWidth="1"/>
    <col min="4354" max="4354" width="22.83203125" style="56" customWidth="1"/>
    <col min="4355" max="4356" width="21" style="56" customWidth="1"/>
    <col min="4357" max="4608" width="9.33203125" style="56"/>
    <col min="4609" max="4609" width="52.5" style="56" customWidth="1"/>
    <col min="4610" max="4610" width="22.83203125" style="56" customWidth="1"/>
    <col min="4611" max="4612" width="21" style="56" customWidth="1"/>
    <col min="4613" max="4864" width="9.33203125" style="56"/>
    <col min="4865" max="4865" width="52.5" style="56" customWidth="1"/>
    <col min="4866" max="4866" width="22.83203125" style="56" customWidth="1"/>
    <col min="4867" max="4868" width="21" style="56" customWidth="1"/>
    <col min="4869" max="5120" width="9.33203125" style="56"/>
    <col min="5121" max="5121" width="52.5" style="56" customWidth="1"/>
    <col min="5122" max="5122" width="22.83203125" style="56" customWidth="1"/>
    <col min="5123" max="5124" width="21" style="56" customWidth="1"/>
    <col min="5125" max="5376" width="9.33203125" style="56"/>
    <col min="5377" max="5377" width="52.5" style="56" customWidth="1"/>
    <col min="5378" max="5378" width="22.83203125" style="56" customWidth="1"/>
    <col min="5379" max="5380" width="21" style="56" customWidth="1"/>
    <col min="5381" max="5632" width="9.33203125" style="56"/>
    <col min="5633" max="5633" width="52.5" style="56" customWidth="1"/>
    <col min="5634" max="5634" width="22.83203125" style="56" customWidth="1"/>
    <col min="5635" max="5636" width="21" style="56" customWidth="1"/>
    <col min="5637" max="5888" width="9.33203125" style="56"/>
    <col min="5889" max="5889" width="52.5" style="56" customWidth="1"/>
    <col min="5890" max="5890" width="22.83203125" style="56" customWidth="1"/>
    <col min="5891" max="5892" width="21" style="56" customWidth="1"/>
    <col min="5893" max="6144" width="9.33203125" style="56"/>
    <col min="6145" max="6145" width="52.5" style="56" customWidth="1"/>
    <col min="6146" max="6146" width="22.83203125" style="56" customWidth="1"/>
    <col min="6147" max="6148" width="21" style="56" customWidth="1"/>
    <col min="6149" max="6400" width="9.33203125" style="56"/>
    <col min="6401" max="6401" width="52.5" style="56" customWidth="1"/>
    <col min="6402" max="6402" width="22.83203125" style="56" customWidth="1"/>
    <col min="6403" max="6404" width="21" style="56" customWidth="1"/>
    <col min="6405" max="6656" width="9.33203125" style="56"/>
    <col min="6657" max="6657" width="52.5" style="56" customWidth="1"/>
    <col min="6658" max="6658" width="22.83203125" style="56" customWidth="1"/>
    <col min="6659" max="6660" width="21" style="56" customWidth="1"/>
    <col min="6661" max="6912" width="9.33203125" style="56"/>
    <col min="6913" max="6913" width="52.5" style="56" customWidth="1"/>
    <col min="6914" max="6914" width="22.83203125" style="56" customWidth="1"/>
    <col min="6915" max="6916" width="21" style="56" customWidth="1"/>
    <col min="6917" max="7168" width="9.33203125" style="56"/>
    <col min="7169" max="7169" width="52.5" style="56" customWidth="1"/>
    <col min="7170" max="7170" width="22.83203125" style="56" customWidth="1"/>
    <col min="7171" max="7172" width="21" style="56" customWidth="1"/>
    <col min="7173" max="7424" width="9.33203125" style="56"/>
    <col min="7425" max="7425" width="52.5" style="56" customWidth="1"/>
    <col min="7426" max="7426" width="22.83203125" style="56" customWidth="1"/>
    <col min="7427" max="7428" width="21" style="56" customWidth="1"/>
    <col min="7429" max="7680" width="9.33203125" style="56"/>
    <col min="7681" max="7681" width="52.5" style="56" customWidth="1"/>
    <col min="7682" max="7682" width="22.83203125" style="56" customWidth="1"/>
    <col min="7683" max="7684" width="21" style="56" customWidth="1"/>
    <col min="7685" max="7936" width="9.33203125" style="56"/>
    <col min="7937" max="7937" width="52.5" style="56" customWidth="1"/>
    <col min="7938" max="7938" width="22.83203125" style="56" customWidth="1"/>
    <col min="7939" max="7940" width="21" style="56" customWidth="1"/>
    <col min="7941" max="8192" width="9.33203125" style="56"/>
    <col min="8193" max="8193" width="52.5" style="56" customWidth="1"/>
    <col min="8194" max="8194" width="22.83203125" style="56" customWidth="1"/>
    <col min="8195" max="8196" width="21" style="56" customWidth="1"/>
    <col min="8197" max="8448" width="9.33203125" style="56"/>
    <col min="8449" max="8449" width="52.5" style="56" customWidth="1"/>
    <col min="8450" max="8450" width="22.83203125" style="56" customWidth="1"/>
    <col min="8451" max="8452" width="21" style="56" customWidth="1"/>
    <col min="8453" max="8704" width="9.33203125" style="56"/>
    <col min="8705" max="8705" width="52.5" style="56" customWidth="1"/>
    <col min="8706" max="8706" width="22.83203125" style="56" customWidth="1"/>
    <col min="8707" max="8708" width="21" style="56" customWidth="1"/>
    <col min="8709" max="8960" width="9.33203125" style="56"/>
    <col min="8961" max="8961" width="52.5" style="56" customWidth="1"/>
    <col min="8962" max="8962" width="22.83203125" style="56" customWidth="1"/>
    <col min="8963" max="8964" width="21" style="56" customWidth="1"/>
    <col min="8965" max="9216" width="9.33203125" style="56"/>
    <col min="9217" max="9217" width="52.5" style="56" customWidth="1"/>
    <col min="9218" max="9218" width="22.83203125" style="56" customWidth="1"/>
    <col min="9219" max="9220" width="21" style="56" customWidth="1"/>
    <col min="9221" max="9472" width="9.33203125" style="56"/>
    <col min="9473" max="9473" width="52.5" style="56" customWidth="1"/>
    <col min="9474" max="9474" width="22.83203125" style="56" customWidth="1"/>
    <col min="9475" max="9476" width="21" style="56" customWidth="1"/>
    <col min="9477" max="9728" width="9.33203125" style="56"/>
    <col min="9729" max="9729" width="52.5" style="56" customWidth="1"/>
    <col min="9730" max="9730" width="22.83203125" style="56" customWidth="1"/>
    <col min="9731" max="9732" width="21" style="56" customWidth="1"/>
    <col min="9733" max="9984" width="9.33203125" style="56"/>
    <col min="9985" max="9985" width="52.5" style="56" customWidth="1"/>
    <col min="9986" max="9986" width="22.83203125" style="56" customWidth="1"/>
    <col min="9987" max="9988" width="21" style="56" customWidth="1"/>
    <col min="9989" max="10240" width="9.33203125" style="56"/>
    <col min="10241" max="10241" width="52.5" style="56" customWidth="1"/>
    <col min="10242" max="10242" width="22.83203125" style="56" customWidth="1"/>
    <col min="10243" max="10244" width="21" style="56" customWidth="1"/>
    <col min="10245" max="10496" width="9.33203125" style="56"/>
    <col min="10497" max="10497" width="52.5" style="56" customWidth="1"/>
    <col min="10498" max="10498" width="22.83203125" style="56" customWidth="1"/>
    <col min="10499" max="10500" width="21" style="56" customWidth="1"/>
    <col min="10501" max="10752" width="9.33203125" style="56"/>
    <col min="10753" max="10753" width="52.5" style="56" customWidth="1"/>
    <col min="10754" max="10754" width="22.83203125" style="56" customWidth="1"/>
    <col min="10755" max="10756" width="21" style="56" customWidth="1"/>
    <col min="10757" max="11008" width="9.33203125" style="56"/>
    <col min="11009" max="11009" width="52.5" style="56" customWidth="1"/>
    <col min="11010" max="11010" width="22.83203125" style="56" customWidth="1"/>
    <col min="11011" max="11012" width="21" style="56" customWidth="1"/>
    <col min="11013" max="11264" width="9.33203125" style="56"/>
    <col min="11265" max="11265" width="52.5" style="56" customWidth="1"/>
    <col min="11266" max="11266" width="22.83203125" style="56" customWidth="1"/>
    <col min="11267" max="11268" width="21" style="56" customWidth="1"/>
    <col min="11269" max="11520" width="9.33203125" style="56"/>
    <col min="11521" max="11521" width="52.5" style="56" customWidth="1"/>
    <col min="11522" max="11522" width="22.83203125" style="56" customWidth="1"/>
    <col min="11523" max="11524" width="21" style="56" customWidth="1"/>
    <col min="11525" max="11776" width="9.33203125" style="56"/>
    <col min="11777" max="11777" width="52.5" style="56" customWidth="1"/>
    <col min="11778" max="11778" width="22.83203125" style="56" customWidth="1"/>
    <col min="11779" max="11780" width="21" style="56" customWidth="1"/>
    <col min="11781" max="12032" width="9.33203125" style="56"/>
    <col min="12033" max="12033" width="52.5" style="56" customWidth="1"/>
    <col min="12034" max="12034" width="22.83203125" style="56" customWidth="1"/>
    <col min="12035" max="12036" width="21" style="56" customWidth="1"/>
    <col min="12037" max="12288" width="9.33203125" style="56"/>
    <col min="12289" max="12289" width="52.5" style="56" customWidth="1"/>
    <col min="12290" max="12290" width="22.83203125" style="56" customWidth="1"/>
    <col min="12291" max="12292" width="21" style="56" customWidth="1"/>
    <col min="12293" max="12544" width="9.33203125" style="56"/>
    <col min="12545" max="12545" width="52.5" style="56" customWidth="1"/>
    <col min="12546" max="12546" width="22.83203125" style="56" customWidth="1"/>
    <col min="12547" max="12548" width="21" style="56" customWidth="1"/>
    <col min="12549" max="12800" width="9.33203125" style="56"/>
    <col min="12801" max="12801" width="52.5" style="56" customWidth="1"/>
    <col min="12802" max="12802" width="22.83203125" style="56" customWidth="1"/>
    <col min="12803" max="12804" width="21" style="56" customWidth="1"/>
    <col min="12805" max="13056" width="9.33203125" style="56"/>
    <col min="13057" max="13057" width="52.5" style="56" customWidth="1"/>
    <col min="13058" max="13058" width="22.83203125" style="56" customWidth="1"/>
    <col min="13059" max="13060" width="21" style="56" customWidth="1"/>
    <col min="13061" max="13312" width="9.33203125" style="56"/>
    <col min="13313" max="13313" width="52.5" style="56" customWidth="1"/>
    <col min="13314" max="13314" width="22.83203125" style="56" customWidth="1"/>
    <col min="13315" max="13316" width="21" style="56" customWidth="1"/>
    <col min="13317" max="13568" width="9.33203125" style="56"/>
    <col min="13569" max="13569" width="52.5" style="56" customWidth="1"/>
    <col min="13570" max="13570" width="22.83203125" style="56" customWidth="1"/>
    <col min="13571" max="13572" width="21" style="56" customWidth="1"/>
    <col min="13573" max="13824" width="9.33203125" style="56"/>
    <col min="13825" max="13825" width="52.5" style="56" customWidth="1"/>
    <col min="13826" max="13826" width="22.83203125" style="56" customWidth="1"/>
    <col min="13827" max="13828" width="21" style="56" customWidth="1"/>
    <col min="13829" max="14080" width="9.33203125" style="56"/>
    <col min="14081" max="14081" width="52.5" style="56" customWidth="1"/>
    <col min="14082" max="14082" width="22.83203125" style="56" customWidth="1"/>
    <col min="14083" max="14084" width="21" style="56" customWidth="1"/>
    <col min="14085" max="14336" width="9.33203125" style="56"/>
    <col min="14337" max="14337" width="52.5" style="56" customWidth="1"/>
    <col min="14338" max="14338" width="22.83203125" style="56" customWidth="1"/>
    <col min="14339" max="14340" width="21" style="56" customWidth="1"/>
    <col min="14341" max="14592" width="9.33203125" style="56"/>
    <col min="14593" max="14593" width="52.5" style="56" customWidth="1"/>
    <col min="14594" max="14594" width="22.83203125" style="56" customWidth="1"/>
    <col min="14595" max="14596" width="21" style="56" customWidth="1"/>
    <col min="14597" max="14848" width="9.33203125" style="56"/>
    <col min="14849" max="14849" width="52.5" style="56" customWidth="1"/>
    <col min="14850" max="14850" width="22.83203125" style="56" customWidth="1"/>
    <col min="14851" max="14852" width="21" style="56" customWidth="1"/>
    <col min="14853" max="15104" width="9.33203125" style="56"/>
    <col min="15105" max="15105" width="52.5" style="56" customWidth="1"/>
    <col min="15106" max="15106" width="22.83203125" style="56" customWidth="1"/>
    <col min="15107" max="15108" width="21" style="56" customWidth="1"/>
    <col min="15109" max="15360" width="9.33203125" style="56"/>
    <col min="15361" max="15361" width="52.5" style="56" customWidth="1"/>
    <col min="15362" max="15362" width="22.83203125" style="56" customWidth="1"/>
    <col min="15363" max="15364" width="21" style="56" customWidth="1"/>
    <col min="15365" max="15616" width="9.33203125" style="56"/>
    <col min="15617" max="15617" width="52.5" style="56" customWidth="1"/>
    <col min="15618" max="15618" width="22.83203125" style="56" customWidth="1"/>
    <col min="15619" max="15620" width="21" style="56" customWidth="1"/>
    <col min="15621" max="15872" width="9.33203125" style="56"/>
    <col min="15873" max="15873" width="52.5" style="56" customWidth="1"/>
    <col min="15874" max="15874" width="22.83203125" style="56" customWidth="1"/>
    <col min="15875" max="15876" width="21" style="56" customWidth="1"/>
    <col min="15877" max="16128" width="9.33203125" style="56"/>
    <col min="16129" max="16129" width="52.5" style="56" customWidth="1"/>
    <col min="16130" max="16130" width="22.83203125" style="56" customWidth="1"/>
    <col min="16131" max="16132" width="21" style="56" customWidth="1"/>
    <col min="16133" max="16384" width="9.33203125" style="56"/>
  </cols>
  <sheetData>
    <row r="1" spans="1:4" ht="18.75" x14ac:dyDescent="0.3">
      <c r="A1" s="52"/>
      <c r="B1" s="52"/>
      <c r="C1" s="189" t="s">
        <v>102</v>
      </c>
      <c r="D1" s="189"/>
    </row>
    <row r="2" spans="1:4" ht="38.25" customHeight="1" x14ac:dyDescent="0.3">
      <c r="A2" s="52"/>
      <c r="B2" s="190" t="str">
        <f>'Прил 39 т.31'!B2:D3</f>
        <v>к решению Совета муниципального             района "Княжпогостский"                                                                          от 22 декабря 2020г. №146</v>
      </c>
      <c r="C2" s="190"/>
      <c r="D2" s="190"/>
    </row>
    <row r="3" spans="1:4" ht="18.75" x14ac:dyDescent="0.3">
      <c r="A3" s="52"/>
      <c r="B3" s="190"/>
      <c r="C3" s="190"/>
      <c r="D3" s="190"/>
    </row>
    <row r="4" spans="1:4" ht="18.75" x14ac:dyDescent="0.3">
      <c r="A4" s="52"/>
      <c r="B4" s="52"/>
      <c r="C4" s="52"/>
      <c r="D4" s="52"/>
    </row>
    <row r="5" spans="1:4" ht="18.75" x14ac:dyDescent="0.3">
      <c r="A5" s="196" t="s">
        <v>95</v>
      </c>
      <c r="B5" s="196"/>
      <c r="C5" s="198"/>
      <c r="D5" s="198"/>
    </row>
    <row r="6" spans="1:4" ht="18.75" x14ac:dyDescent="0.3">
      <c r="A6" s="196" t="s">
        <v>77</v>
      </c>
      <c r="B6" s="196"/>
      <c r="C6" s="198"/>
      <c r="D6" s="198"/>
    </row>
    <row r="7" spans="1:4" ht="18.75" x14ac:dyDescent="0.3">
      <c r="A7" s="164" t="s">
        <v>913</v>
      </c>
      <c r="B7" s="199"/>
      <c r="C7" s="199"/>
      <c r="D7" s="199"/>
    </row>
    <row r="8" spans="1:4" s="120" customFormat="1" ht="18.75" x14ac:dyDescent="0.3">
      <c r="A8" s="118"/>
      <c r="B8" s="122"/>
      <c r="C8" s="190" t="s">
        <v>900</v>
      </c>
      <c r="D8" s="190"/>
    </row>
    <row r="9" spans="1:4" ht="18.75" x14ac:dyDescent="0.3">
      <c r="A9" s="26"/>
      <c r="B9" s="26"/>
      <c r="C9" s="26"/>
      <c r="D9" s="26"/>
    </row>
    <row r="10" spans="1:4" ht="18.75" x14ac:dyDescent="0.3">
      <c r="A10" s="164" t="s">
        <v>96</v>
      </c>
      <c r="B10" s="164"/>
      <c r="C10" s="198"/>
      <c r="D10" s="198"/>
    </row>
    <row r="11" spans="1:4" ht="18.75" x14ac:dyDescent="0.3">
      <c r="A11" s="164"/>
      <c r="B11" s="164"/>
      <c r="C11" s="27"/>
      <c r="D11" s="27"/>
    </row>
    <row r="12" spans="1:4" ht="18.75" x14ac:dyDescent="0.3">
      <c r="A12" s="191" t="s">
        <v>32</v>
      </c>
      <c r="B12" s="200"/>
      <c r="C12" s="194"/>
      <c r="D12" s="194"/>
    </row>
    <row r="13" spans="1:4" ht="18.75" x14ac:dyDescent="0.3">
      <c r="A13" s="192" t="s">
        <v>97</v>
      </c>
      <c r="B13" s="201"/>
      <c r="C13" s="194"/>
      <c r="D13" s="194"/>
    </row>
    <row r="14" spans="1:4" ht="18.75" x14ac:dyDescent="0.3">
      <c r="A14" s="28"/>
      <c r="B14" s="29"/>
      <c r="C14" s="27"/>
      <c r="D14" s="27"/>
    </row>
    <row r="15" spans="1:4" x14ac:dyDescent="0.2">
      <c r="A15" s="202" t="s">
        <v>33</v>
      </c>
      <c r="B15" s="205"/>
      <c r="C15" s="205"/>
      <c r="D15" s="206"/>
    </row>
    <row r="16" spans="1:4" ht="18.75" x14ac:dyDescent="0.2">
      <c r="A16" s="203"/>
      <c r="B16" s="30" t="s">
        <v>0</v>
      </c>
      <c r="C16" s="31" t="s">
        <v>1</v>
      </c>
      <c r="D16" s="31" t="s">
        <v>2</v>
      </c>
    </row>
    <row r="17" spans="1:4" ht="18.75" x14ac:dyDescent="0.2">
      <c r="A17" s="204"/>
      <c r="B17" s="32" t="s">
        <v>34</v>
      </c>
      <c r="C17" s="33"/>
      <c r="D17" s="33"/>
    </row>
    <row r="18" spans="1:4" ht="18.75" x14ac:dyDescent="0.3">
      <c r="A18" s="34" t="s">
        <v>35</v>
      </c>
      <c r="B18" s="35">
        <f>B19+B20+B21+B22+B23+B24</f>
        <v>1724.7701900000002</v>
      </c>
      <c r="C18" s="35">
        <f>C19+C20+C21+C22+C23+C24</f>
        <v>0</v>
      </c>
      <c r="D18" s="35">
        <f>D19+D20+D21+D22+D23+D24</f>
        <v>0</v>
      </c>
    </row>
    <row r="19" spans="1:4" ht="18.75" x14ac:dyDescent="0.3">
      <c r="A19" s="36" t="s">
        <v>36</v>
      </c>
      <c r="B19" s="37">
        <f>398.24319+1548.536-222.009</f>
        <v>1724.7701900000002</v>
      </c>
      <c r="C19" s="38"/>
      <c r="D19" s="38"/>
    </row>
    <row r="20" spans="1:4" ht="18.75" x14ac:dyDescent="0.3">
      <c r="A20" s="40"/>
      <c r="B20" s="41"/>
      <c r="C20" s="42"/>
      <c r="D20" s="42"/>
    </row>
  </sheetData>
  <mergeCells count="12">
    <mergeCell ref="A11:B11"/>
    <mergeCell ref="A12:D12"/>
    <mergeCell ref="A13:D13"/>
    <mergeCell ref="A15:A17"/>
    <mergeCell ref="B15:D15"/>
    <mergeCell ref="A10:D10"/>
    <mergeCell ref="C1:D1"/>
    <mergeCell ref="B2:D3"/>
    <mergeCell ref="A5:D5"/>
    <mergeCell ref="A6:D6"/>
    <mergeCell ref="A7:D7"/>
    <mergeCell ref="C8:D8"/>
  </mergeCells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4"/>
  <sheetViews>
    <sheetView view="pageBreakPreview" zoomScaleNormal="100" zoomScaleSheetLayoutView="100" workbookViewId="0">
      <selection activeCell="K12" sqref="K12"/>
    </sheetView>
  </sheetViews>
  <sheetFormatPr defaultColWidth="8.83203125" defaultRowHeight="18.75" x14ac:dyDescent="0.2"/>
  <cols>
    <col min="1" max="1" width="83" style="116" customWidth="1"/>
    <col min="2" max="2" width="8.83203125" style="116" customWidth="1"/>
    <col min="3" max="3" width="23.5" style="116" customWidth="1"/>
    <col min="4" max="4" width="12.83203125" style="116" customWidth="1"/>
    <col min="5" max="7" width="18.1640625" style="116" customWidth="1"/>
    <col min="8" max="16384" width="8.83203125" style="112"/>
  </cols>
  <sheetData>
    <row r="1" spans="1:7" x14ac:dyDescent="0.3">
      <c r="A1" s="106"/>
      <c r="B1" s="109"/>
      <c r="C1" s="109"/>
      <c r="D1" s="109"/>
      <c r="E1" s="164" t="s">
        <v>394</v>
      </c>
      <c r="F1" s="164"/>
      <c r="G1" s="164"/>
    </row>
    <row r="2" spans="1:7" ht="52.5" customHeight="1" x14ac:dyDescent="0.3">
      <c r="A2" s="106"/>
      <c r="B2" s="109"/>
      <c r="C2" s="109"/>
      <c r="D2" s="109"/>
      <c r="E2" s="171" t="s">
        <v>894</v>
      </c>
      <c r="F2" s="171"/>
      <c r="G2" s="171"/>
    </row>
    <row r="3" spans="1:7" x14ac:dyDescent="0.3">
      <c r="A3" s="106"/>
      <c r="B3" s="109"/>
      <c r="C3" s="109"/>
      <c r="D3" s="109"/>
      <c r="E3" s="113"/>
      <c r="F3" s="113"/>
      <c r="G3" s="113"/>
    </row>
    <row r="4" spans="1:7" x14ac:dyDescent="0.3">
      <c r="A4" s="106"/>
      <c r="B4" s="109"/>
      <c r="C4" s="109"/>
      <c r="D4" s="109"/>
      <c r="E4" s="164" t="s">
        <v>394</v>
      </c>
      <c r="F4" s="164"/>
      <c r="G4" s="164"/>
    </row>
    <row r="5" spans="1:7" ht="54" customHeight="1" x14ac:dyDescent="0.3">
      <c r="A5" s="114" t="s">
        <v>104</v>
      </c>
      <c r="B5" s="115" t="s">
        <v>104</v>
      </c>
      <c r="C5" s="115" t="s">
        <v>104</v>
      </c>
      <c r="D5" s="115" t="s">
        <v>104</v>
      </c>
      <c r="E5" s="165" t="s">
        <v>395</v>
      </c>
      <c r="F5" s="165"/>
      <c r="G5" s="165"/>
    </row>
    <row r="6" spans="1:7" x14ac:dyDescent="0.2">
      <c r="A6" s="114" t="s">
        <v>104</v>
      </c>
      <c r="B6" s="115" t="s">
        <v>104</v>
      </c>
      <c r="C6" s="115" t="s">
        <v>104</v>
      </c>
      <c r="D6" s="115" t="s">
        <v>104</v>
      </c>
      <c r="E6" s="115" t="s">
        <v>104</v>
      </c>
      <c r="F6" s="115" t="s">
        <v>104</v>
      </c>
      <c r="G6" s="115" t="s">
        <v>104</v>
      </c>
    </row>
    <row r="7" spans="1:7" ht="62.25" customHeight="1" x14ac:dyDescent="0.2">
      <c r="A7" s="172" t="s">
        <v>396</v>
      </c>
      <c r="B7" s="172"/>
      <c r="C7" s="172"/>
      <c r="D7" s="172"/>
      <c r="E7" s="172"/>
      <c r="F7" s="172"/>
      <c r="G7" s="172"/>
    </row>
    <row r="8" spans="1:7" x14ac:dyDescent="0.2">
      <c r="A8" s="170" t="s">
        <v>397</v>
      </c>
      <c r="B8" s="170" t="s">
        <v>398</v>
      </c>
      <c r="C8" s="170" t="s">
        <v>399</v>
      </c>
      <c r="D8" s="170" t="s">
        <v>400</v>
      </c>
      <c r="E8" s="170" t="s">
        <v>107</v>
      </c>
      <c r="F8" s="170"/>
      <c r="G8" s="170"/>
    </row>
    <row r="9" spans="1:7" x14ac:dyDescent="0.2">
      <c r="A9" s="170" t="s">
        <v>104</v>
      </c>
      <c r="B9" s="170" t="s">
        <v>104</v>
      </c>
      <c r="C9" s="170" t="s">
        <v>104</v>
      </c>
      <c r="D9" s="170" t="s">
        <v>104</v>
      </c>
      <c r="E9" s="110" t="s">
        <v>0</v>
      </c>
      <c r="F9" s="110" t="s">
        <v>1</v>
      </c>
      <c r="G9" s="110" t="s">
        <v>2</v>
      </c>
    </row>
    <row r="10" spans="1:7" x14ac:dyDescent="0.2">
      <c r="A10" s="110" t="s">
        <v>401</v>
      </c>
      <c r="B10" s="110" t="s">
        <v>402</v>
      </c>
      <c r="C10" s="110" t="s">
        <v>403</v>
      </c>
      <c r="D10" s="110" t="s">
        <v>404</v>
      </c>
      <c r="E10" s="110" t="s">
        <v>405</v>
      </c>
      <c r="F10" s="110" t="s">
        <v>406</v>
      </c>
      <c r="G10" s="110" t="s">
        <v>407</v>
      </c>
    </row>
    <row r="11" spans="1:7" ht="15.75" x14ac:dyDescent="0.2">
      <c r="A11" s="133" t="s">
        <v>408</v>
      </c>
      <c r="B11" s="134" t="s">
        <v>104</v>
      </c>
      <c r="C11" s="134" t="s">
        <v>104</v>
      </c>
      <c r="D11" s="134" t="s">
        <v>104</v>
      </c>
      <c r="E11" s="128">
        <v>798080.57250000001</v>
      </c>
      <c r="F11" s="128">
        <v>720865.19455000001</v>
      </c>
      <c r="G11" s="128">
        <v>672771.48156999995</v>
      </c>
    </row>
    <row r="12" spans="1:7" ht="12.75" x14ac:dyDescent="0.2">
      <c r="A12" s="135" t="s">
        <v>409</v>
      </c>
      <c r="B12" s="136" t="s">
        <v>410</v>
      </c>
      <c r="C12" s="137" t="s">
        <v>104</v>
      </c>
      <c r="D12" s="137" t="s">
        <v>104</v>
      </c>
      <c r="E12" s="129">
        <v>1966.048</v>
      </c>
      <c r="F12" s="129">
        <v>2003.2349999999999</v>
      </c>
      <c r="G12" s="129">
        <v>2003.2349999999999</v>
      </c>
    </row>
    <row r="13" spans="1:7" ht="15.75" x14ac:dyDescent="0.2">
      <c r="A13" s="138" t="s">
        <v>411</v>
      </c>
      <c r="B13" s="139" t="s">
        <v>410</v>
      </c>
      <c r="C13" s="139" t="s">
        <v>412</v>
      </c>
      <c r="D13" s="140" t="s">
        <v>104</v>
      </c>
      <c r="E13" s="128">
        <v>1966.048</v>
      </c>
      <c r="F13" s="128">
        <v>2003.2349999999999</v>
      </c>
      <c r="G13" s="128">
        <v>2003.2349999999999</v>
      </c>
    </row>
    <row r="14" spans="1:7" ht="15.75" x14ac:dyDescent="0.2">
      <c r="A14" s="138" t="s">
        <v>413</v>
      </c>
      <c r="B14" s="139" t="s">
        <v>410</v>
      </c>
      <c r="C14" s="139" t="s">
        <v>414</v>
      </c>
      <c r="D14" s="140" t="s">
        <v>104</v>
      </c>
      <c r="E14" s="128">
        <v>1966.048</v>
      </c>
      <c r="F14" s="128">
        <v>2003.2349999999999</v>
      </c>
      <c r="G14" s="128">
        <v>2003.2349999999999</v>
      </c>
    </row>
    <row r="15" spans="1:7" ht="15.75" x14ac:dyDescent="0.2">
      <c r="A15" s="137" t="s">
        <v>415</v>
      </c>
      <c r="B15" s="136" t="s">
        <v>410</v>
      </c>
      <c r="C15" s="136" t="s">
        <v>416</v>
      </c>
      <c r="D15" s="141" t="s">
        <v>104</v>
      </c>
      <c r="E15" s="129">
        <v>1319.117</v>
      </c>
      <c r="F15" s="129">
        <v>1339.117</v>
      </c>
      <c r="G15" s="129">
        <v>1339.117</v>
      </c>
    </row>
    <row r="16" spans="1:7" ht="38.25" x14ac:dyDescent="0.2">
      <c r="A16" s="142" t="s">
        <v>417</v>
      </c>
      <c r="B16" s="143" t="s">
        <v>410</v>
      </c>
      <c r="C16" s="143" t="s">
        <v>416</v>
      </c>
      <c r="D16" s="143" t="s">
        <v>418</v>
      </c>
      <c r="E16" s="130">
        <v>1319.117</v>
      </c>
      <c r="F16" s="130">
        <v>1339.117</v>
      </c>
      <c r="G16" s="130">
        <v>1339.117</v>
      </c>
    </row>
    <row r="17" spans="1:7" ht="25.5" x14ac:dyDescent="0.2">
      <c r="A17" s="137" t="s">
        <v>419</v>
      </c>
      <c r="B17" s="136" t="s">
        <v>410</v>
      </c>
      <c r="C17" s="136" t="s">
        <v>420</v>
      </c>
      <c r="D17" s="141" t="s">
        <v>104</v>
      </c>
      <c r="E17" s="129">
        <v>18.716000000000001</v>
      </c>
      <c r="F17" s="129">
        <v>18.716000000000001</v>
      </c>
      <c r="G17" s="129">
        <v>18.716000000000001</v>
      </c>
    </row>
    <row r="18" spans="1:7" ht="25.5" x14ac:dyDescent="0.2">
      <c r="A18" s="142" t="s">
        <v>421</v>
      </c>
      <c r="B18" s="143" t="s">
        <v>410</v>
      </c>
      <c r="C18" s="143" t="s">
        <v>420</v>
      </c>
      <c r="D18" s="143" t="s">
        <v>422</v>
      </c>
      <c r="E18" s="130">
        <v>18.716000000000001</v>
      </c>
      <c r="F18" s="130">
        <v>18.716000000000001</v>
      </c>
      <c r="G18" s="130">
        <v>18.716000000000001</v>
      </c>
    </row>
    <row r="19" spans="1:7" ht="51" x14ac:dyDescent="0.2">
      <c r="A19" s="137" t="s">
        <v>423</v>
      </c>
      <c r="B19" s="136" t="s">
        <v>410</v>
      </c>
      <c r="C19" s="136" t="s">
        <v>424</v>
      </c>
      <c r="D19" s="141" t="s">
        <v>104</v>
      </c>
      <c r="E19" s="129">
        <v>628.21500000000003</v>
      </c>
      <c r="F19" s="129">
        <v>645.40200000000004</v>
      </c>
      <c r="G19" s="129">
        <v>645.40200000000004</v>
      </c>
    </row>
    <row r="20" spans="1:7" ht="38.25" x14ac:dyDescent="0.2">
      <c r="A20" s="142" t="s">
        <v>417</v>
      </c>
      <c r="B20" s="143" t="s">
        <v>410</v>
      </c>
      <c r="C20" s="143" t="s">
        <v>424</v>
      </c>
      <c r="D20" s="143" t="s">
        <v>418</v>
      </c>
      <c r="E20" s="130">
        <v>628.21500000000003</v>
      </c>
      <c r="F20" s="130">
        <v>628.21500000000003</v>
      </c>
      <c r="G20" s="130">
        <v>628.21500000000003</v>
      </c>
    </row>
    <row r="21" spans="1:7" ht="25.5" x14ac:dyDescent="0.2">
      <c r="A21" s="142" t="s">
        <v>421</v>
      </c>
      <c r="B21" s="143" t="s">
        <v>410</v>
      </c>
      <c r="C21" s="143" t="s">
        <v>424</v>
      </c>
      <c r="D21" s="143" t="s">
        <v>422</v>
      </c>
      <c r="E21" s="130" t="s">
        <v>104</v>
      </c>
      <c r="F21" s="130">
        <v>17.187000000000001</v>
      </c>
      <c r="G21" s="130">
        <v>17.187000000000001</v>
      </c>
    </row>
    <row r="22" spans="1:7" ht="12.75" x14ac:dyDescent="0.2">
      <c r="A22" s="135" t="s">
        <v>425</v>
      </c>
      <c r="B22" s="136" t="s">
        <v>426</v>
      </c>
      <c r="C22" s="137" t="s">
        <v>104</v>
      </c>
      <c r="D22" s="137" t="s">
        <v>104</v>
      </c>
      <c r="E22" s="129">
        <v>150</v>
      </c>
      <c r="F22" s="129">
        <v>150</v>
      </c>
      <c r="G22" s="129">
        <v>150</v>
      </c>
    </row>
    <row r="23" spans="1:7" ht="15.75" x14ac:dyDescent="0.2">
      <c r="A23" s="138" t="s">
        <v>411</v>
      </c>
      <c r="B23" s="139" t="s">
        <v>426</v>
      </c>
      <c r="C23" s="139" t="s">
        <v>412</v>
      </c>
      <c r="D23" s="140" t="s">
        <v>104</v>
      </c>
      <c r="E23" s="128">
        <v>150</v>
      </c>
      <c r="F23" s="128">
        <v>150</v>
      </c>
      <c r="G23" s="128">
        <v>150</v>
      </c>
    </row>
    <row r="24" spans="1:7" ht="15.75" x14ac:dyDescent="0.2">
      <c r="A24" s="138" t="s">
        <v>413</v>
      </c>
      <c r="B24" s="139" t="s">
        <v>426</v>
      </c>
      <c r="C24" s="139" t="s">
        <v>414</v>
      </c>
      <c r="D24" s="140" t="s">
        <v>104</v>
      </c>
      <c r="E24" s="128">
        <v>150</v>
      </c>
      <c r="F24" s="128">
        <v>150</v>
      </c>
      <c r="G24" s="128">
        <v>150</v>
      </c>
    </row>
    <row r="25" spans="1:7" ht="15.75" x14ac:dyDescent="0.2">
      <c r="A25" s="137" t="s">
        <v>427</v>
      </c>
      <c r="B25" s="136" t="s">
        <v>426</v>
      </c>
      <c r="C25" s="136" t="s">
        <v>428</v>
      </c>
      <c r="D25" s="141" t="s">
        <v>104</v>
      </c>
      <c r="E25" s="129">
        <v>150</v>
      </c>
      <c r="F25" s="129">
        <v>150</v>
      </c>
      <c r="G25" s="129">
        <v>150</v>
      </c>
    </row>
    <row r="26" spans="1:7" ht="25.5" x14ac:dyDescent="0.2">
      <c r="A26" s="142" t="s">
        <v>421</v>
      </c>
      <c r="B26" s="143" t="s">
        <v>426</v>
      </c>
      <c r="C26" s="143" t="s">
        <v>428</v>
      </c>
      <c r="D26" s="143" t="s">
        <v>422</v>
      </c>
      <c r="E26" s="130">
        <v>150</v>
      </c>
      <c r="F26" s="130">
        <v>150</v>
      </c>
      <c r="G26" s="130">
        <v>150</v>
      </c>
    </row>
    <row r="27" spans="1:7" ht="12.75" x14ac:dyDescent="0.2">
      <c r="A27" s="135" t="s">
        <v>429</v>
      </c>
      <c r="B27" s="136" t="s">
        <v>430</v>
      </c>
      <c r="C27" s="137" t="s">
        <v>104</v>
      </c>
      <c r="D27" s="137" t="s">
        <v>104</v>
      </c>
      <c r="E27" s="129">
        <v>134012.21380999999</v>
      </c>
      <c r="F27" s="129">
        <v>82233.470279999994</v>
      </c>
      <c r="G27" s="129">
        <v>78812.71269</v>
      </c>
    </row>
    <row r="28" spans="1:7" ht="15.75" x14ac:dyDescent="0.2">
      <c r="A28" s="138" t="s">
        <v>431</v>
      </c>
      <c r="B28" s="139" t="s">
        <v>430</v>
      </c>
      <c r="C28" s="139" t="s">
        <v>432</v>
      </c>
      <c r="D28" s="140" t="s">
        <v>104</v>
      </c>
      <c r="E28" s="128">
        <v>2489.05926</v>
      </c>
      <c r="F28" s="128">
        <v>210</v>
      </c>
      <c r="G28" s="128">
        <v>210</v>
      </c>
    </row>
    <row r="29" spans="1:7" ht="25.5" x14ac:dyDescent="0.2">
      <c r="A29" s="138" t="s">
        <v>433</v>
      </c>
      <c r="B29" s="139" t="s">
        <v>430</v>
      </c>
      <c r="C29" s="139" t="s">
        <v>434</v>
      </c>
      <c r="D29" s="140" t="s">
        <v>104</v>
      </c>
      <c r="E29" s="128">
        <v>1372.3912600000001</v>
      </c>
      <c r="F29" s="128" t="s">
        <v>104</v>
      </c>
      <c r="G29" s="128" t="s">
        <v>104</v>
      </c>
    </row>
    <row r="30" spans="1:7" ht="38.25" x14ac:dyDescent="0.2">
      <c r="A30" s="138" t="s">
        <v>860</v>
      </c>
      <c r="B30" s="139" t="s">
        <v>430</v>
      </c>
      <c r="C30" s="139" t="s">
        <v>861</v>
      </c>
      <c r="D30" s="140" t="s">
        <v>104</v>
      </c>
      <c r="E30" s="128">
        <v>458.10525999999999</v>
      </c>
      <c r="F30" s="128" t="s">
        <v>104</v>
      </c>
      <c r="G30" s="128" t="s">
        <v>104</v>
      </c>
    </row>
    <row r="31" spans="1:7" ht="38.25" x14ac:dyDescent="0.2">
      <c r="A31" s="137" t="s">
        <v>436</v>
      </c>
      <c r="B31" s="136" t="s">
        <v>430</v>
      </c>
      <c r="C31" s="136" t="s">
        <v>437</v>
      </c>
      <c r="D31" s="141" t="s">
        <v>104</v>
      </c>
      <c r="E31" s="129">
        <v>458.10525999999999</v>
      </c>
      <c r="F31" s="129" t="s">
        <v>104</v>
      </c>
      <c r="G31" s="129" t="s">
        <v>104</v>
      </c>
    </row>
    <row r="32" spans="1:7" ht="12.75" x14ac:dyDescent="0.2">
      <c r="A32" s="142" t="s">
        <v>435</v>
      </c>
      <c r="B32" s="143" t="s">
        <v>430</v>
      </c>
      <c r="C32" s="143" t="s">
        <v>437</v>
      </c>
      <c r="D32" s="143" t="s">
        <v>3</v>
      </c>
      <c r="E32" s="130">
        <v>458.10525999999999</v>
      </c>
      <c r="F32" s="130" t="s">
        <v>104</v>
      </c>
      <c r="G32" s="130" t="s">
        <v>104</v>
      </c>
    </row>
    <row r="33" spans="1:7" ht="38.25" x14ac:dyDescent="0.2">
      <c r="A33" s="138" t="s">
        <v>862</v>
      </c>
      <c r="B33" s="139" t="s">
        <v>430</v>
      </c>
      <c r="C33" s="139" t="s">
        <v>863</v>
      </c>
      <c r="D33" s="140" t="s">
        <v>104</v>
      </c>
      <c r="E33" s="128">
        <v>914.28599999999994</v>
      </c>
      <c r="F33" s="128" t="s">
        <v>104</v>
      </c>
      <c r="G33" s="128" t="s">
        <v>104</v>
      </c>
    </row>
    <row r="34" spans="1:7" ht="25.5" x14ac:dyDescent="0.2">
      <c r="A34" s="137" t="s">
        <v>438</v>
      </c>
      <c r="B34" s="136" t="s">
        <v>430</v>
      </c>
      <c r="C34" s="136" t="s">
        <v>439</v>
      </c>
      <c r="D34" s="141" t="s">
        <v>104</v>
      </c>
      <c r="E34" s="129">
        <v>914.28599999999994</v>
      </c>
      <c r="F34" s="129" t="s">
        <v>104</v>
      </c>
      <c r="G34" s="129" t="s">
        <v>104</v>
      </c>
    </row>
    <row r="35" spans="1:7" ht="12.75" x14ac:dyDescent="0.2">
      <c r="A35" s="142" t="s">
        <v>435</v>
      </c>
      <c r="B35" s="143" t="s">
        <v>430</v>
      </c>
      <c r="C35" s="143" t="s">
        <v>439</v>
      </c>
      <c r="D35" s="143" t="s">
        <v>3</v>
      </c>
      <c r="E35" s="130">
        <v>914.28599999999994</v>
      </c>
      <c r="F35" s="130" t="s">
        <v>104</v>
      </c>
      <c r="G35" s="130" t="s">
        <v>104</v>
      </c>
    </row>
    <row r="36" spans="1:7" ht="38.25" x14ac:dyDescent="0.2">
      <c r="A36" s="138" t="s">
        <v>440</v>
      </c>
      <c r="B36" s="139" t="s">
        <v>430</v>
      </c>
      <c r="C36" s="139" t="s">
        <v>441</v>
      </c>
      <c r="D36" s="140" t="s">
        <v>104</v>
      </c>
      <c r="E36" s="128">
        <v>950</v>
      </c>
      <c r="F36" s="128" t="s">
        <v>104</v>
      </c>
      <c r="G36" s="128" t="s">
        <v>104</v>
      </c>
    </row>
    <row r="37" spans="1:7" ht="15.75" x14ac:dyDescent="0.2">
      <c r="A37" s="138" t="s">
        <v>442</v>
      </c>
      <c r="B37" s="139" t="s">
        <v>430</v>
      </c>
      <c r="C37" s="139" t="s">
        <v>443</v>
      </c>
      <c r="D37" s="140" t="s">
        <v>104</v>
      </c>
      <c r="E37" s="128">
        <v>950</v>
      </c>
      <c r="F37" s="128" t="s">
        <v>104</v>
      </c>
      <c r="G37" s="128" t="s">
        <v>104</v>
      </c>
    </row>
    <row r="38" spans="1:7" ht="25.5" x14ac:dyDescent="0.2">
      <c r="A38" s="137" t="s">
        <v>444</v>
      </c>
      <c r="B38" s="136" t="s">
        <v>430</v>
      </c>
      <c r="C38" s="136" t="s">
        <v>445</v>
      </c>
      <c r="D38" s="141" t="s">
        <v>104</v>
      </c>
      <c r="E38" s="129">
        <v>950</v>
      </c>
      <c r="F38" s="129" t="s">
        <v>104</v>
      </c>
      <c r="G38" s="129" t="s">
        <v>104</v>
      </c>
    </row>
    <row r="39" spans="1:7" ht="12.75" x14ac:dyDescent="0.2">
      <c r="A39" s="142" t="s">
        <v>435</v>
      </c>
      <c r="B39" s="143" t="s">
        <v>430</v>
      </c>
      <c r="C39" s="143" t="s">
        <v>445</v>
      </c>
      <c r="D39" s="143" t="s">
        <v>3</v>
      </c>
      <c r="E39" s="130">
        <v>950</v>
      </c>
      <c r="F39" s="130" t="s">
        <v>104</v>
      </c>
      <c r="G39" s="130" t="s">
        <v>104</v>
      </c>
    </row>
    <row r="40" spans="1:7" ht="25.5" x14ac:dyDescent="0.2">
      <c r="A40" s="138" t="s">
        <v>446</v>
      </c>
      <c r="B40" s="139" t="s">
        <v>430</v>
      </c>
      <c r="C40" s="139" t="s">
        <v>447</v>
      </c>
      <c r="D40" s="140" t="s">
        <v>104</v>
      </c>
      <c r="E40" s="128" t="s">
        <v>104</v>
      </c>
      <c r="F40" s="128">
        <v>210</v>
      </c>
      <c r="G40" s="128">
        <v>210</v>
      </c>
    </row>
    <row r="41" spans="1:7" ht="38.25" x14ac:dyDescent="0.2">
      <c r="A41" s="137" t="s">
        <v>448</v>
      </c>
      <c r="B41" s="136" t="s">
        <v>430</v>
      </c>
      <c r="C41" s="136" t="s">
        <v>449</v>
      </c>
      <c r="D41" s="141" t="s">
        <v>104</v>
      </c>
      <c r="E41" s="129" t="s">
        <v>104</v>
      </c>
      <c r="F41" s="129">
        <v>210</v>
      </c>
      <c r="G41" s="129">
        <v>210</v>
      </c>
    </row>
    <row r="42" spans="1:7" ht="12.75" x14ac:dyDescent="0.2">
      <c r="A42" s="142" t="s">
        <v>435</v>
      </c>
      <c r="B42" s="143" t="s">
        <v>430</v>
      </c>
      <c r="C42" s="143" t="s">
        <v>449</v>
      </c>
      <c r="D42" s="143" t="s">
        <v>3</v>
      </c>
      <c r="E42" s="130" t="s">
        <v>104</v>
      </c>
      <c r="F42" s="130">
        <v>210</v>
      </c>
      <c r="G42" s="130">
        <v>210</v>
      </c>
    </row>
    <row r="43" spans="1:7" ht="25.5" x14ac:dyDescent="0.2">
      <c r="A43" s="138" t="s">
        <v>450</v>
      </c>
      <c r="B43" s="139" t="s">
        <v>430</v>
      </c>
      <c r="C43" s="139" t="s">
        <v>451</v>
      </c>
      <c r="D43" s="140" t="s">
        <v>104</v>
      </c>
      <c r="E43" s="128">
        <v>166.66800000000001</v>
      </c>
      <c r="F43" s="128" t="s">
        <v>104</v>
      </c>
      <c r="G43" s="128" t="s">
        <v>104</v>
      </c>
    </row>
    <row r="44" spans="1:7" ht="15.75" x14ac:dyDescent="0.2">
      <c r="A44" s="138" t="s">
        <v>452</v>
      </c>
      <c r="B44" s="139" t="s">
        <v>430</v>
      </c>
      <c r="C44" s="139" t="s">
        <v>453</v>
      </c>
      <c r="D44" s="140" t="s">
        <v>104</v>
      </c>
      <c r="E44" s="128">
        <v>166.66800000000001</v>
      </c>
      <c r="F44" s="128" t="s">
        <v>104</v>
      </c>
      <c r="G44" s="128" t="s">
        <v>104</v>
      </c>
    </row>
    <row r="45" spans="1:7" ht="25.5" x14ac:dyDescent="0.2">
      <c r="A45" s="137" t="s">
        <v>454</v>
      </c>
      <c r="B45" s="136" t="s">
        <v>430</v>
      </c>
      <c r="C45" s="136" t="s">
        <v>455</v>
      </c>
      <c r="D45" s="141" t="s">
        <v>104</v>
      </c>
      <c r="E45" s="129">
        <v>166.66800000000001</v>
      </c>
      <c r="F45" s="129" t="s">
        <v>104</v>
      </c>
      <c r="G45" s="129" t="s">
        <v>104</v>
      </c>
    </row>
    <row r="46" spans="1:7" ht="12.75" x14ac:dyDescent="0.2">
      <c r="A46" s="142" t="s">
        <v>456</v>
      </c>
      <c r="B46" s="143" t="s">
        <v>430</v>
      </c>
      <c r="C46" s="143" t="s">
        <v>455</v>
      </c>
      <c r="D46" s="143" t="s">
        <v>4</v>
      </c>
      <c r="E46" s="130">
        <v>166.66800000000001</v>
      </c>
      <c r="F46" s="130" t="s">
        <v>104</v>
      </c>
      <c r="G46" s="130" t="s">
        <v>104</v>
      </c>
    </row>
    <row r="47" spans="1:7" ht="25.5" x14ac:dyDescent="0.2">
      <c r="A47" s="138" t="s">
        <v>457</v>
      </c>
      <c r="B47" s="139" t="s">
        <v>430</v>
      </c>
      <c r="C47" s="139" t="s">
        <v>458</v>
      </c>
      <c r="D47" s="140" t="s">
        <v>104</v>
      </c>
      <c r="E47" s="128">
        <v>37438.407149999999</v>
      </c>
      <c r="F47" s="128">
        <v>25529.325499999999</v>
      </c>
      <c r="G47" s="128">
        <v>26263.529689999999</v>
      </c>
    </row>
    <row r="48" spans="1:7" ht="25.5" x14ac:dyDescent="0.2">
      <c r="A48" s="138" t="s">
        <v>459</v>
      </c>
      <c r="B48" s="139" t="s">
        <v>430</v>
      </c>
      <c r="C48" s="139" t="s">
        <v>460</v>
      </c>
      <c r="D48" s="140" t="s">
        <v>104</v>
      </c>
      <c r="E48" s="128">
        <v>37438.407149999999</v>
      </c>
      <c r="F48" s="128">
        <v>25529.325499999999</v>
      </c>
      <c r="G48" s="128">
        <v>26263.529689999999</v>
      </c>
    </row>
    <row r="49" spans="1:7" ht="15.75" x14ac:dyDescent="0.2">
      <c r="A49" s="138" t="s">
        <v>461</v>
      </c>
      <c r="B49" s="139" t="s">
        <v>430</v>
      </c>
      <c r="C49" s="139" t="s">
        <v>462</v>
      </c>
      <c r="D49" s="140" t="s">
        <v>104</v>
      </c>
      <c r="E49" s="128">
        <v>3547.5234700000001</v>
      </c>
      <c r="F49" s="128">
        <v>2971.1</v>
      </c>
      <c r="G49" s="128">
        <v>3066.1</v>
      </c>
    </row>
    <row r="50" spans="1:7" ht="25.5" x14ac:dyDescent="0.2">
      <c r="A50" s="142" t="s">
        <v>421</v>
      </c>
      <c r="B50" s="143" t="s">
        <v>430</v>
      </c>
      <c r="C50" s="143" t="s">
        <v>462</v>
      </c>
      <c r="D50" s="143" t="s">
        <v>422</v>
      </c>
      <c r="E50" s="130">
        <v>3085.9118199999998</v>
      </c>
      <c r="F50" s="130">
        <v>2971.1</v>
      </c>
      <c r="G50" s="130">
        <v>3066.1</v>
      </c>
    </row>
    <row r="51" spans="1:7" ht="51" x14ac:dyDescent="0.2">
      <c r="A51" s="137" t="s">
        <v>463</v>
      </c>
      <c r="B51" s="136" t="s">
        <v>430</v>
      </c>
      <c r="C51" s="136" t="s">
        <v>464</v>
      </c>
      <c r="D51" s="141" t="s">
        <v>104</v>
      </c>
      <c r="E51" s="129">
        <v>461.61165</v>
      </c>
      <c r="F51" s="129" t="s">
        <v>104</v>
      </c>
      <c r="G51" s="129" t="s">
        <v>104</v>
      </c>
    </row>
    <row r="52" spans="1:7" ht="12.75" x14ac:dyDescent="0.2">
      <c r="A52" s="142" t="s">
        <v>456</v>
      </c>
      <c r="B52" s="143" t="s">
        <v>430</v>
      </c>
      <c r="C52" s="143" t="s">
        <v>464</v>
      </c>
      <c r="D52" s="143" t="s">
        <v>4</v>
      </c>
      <c r="E52" s="130">
        <v>461.61165</v>
      </c>
      <c r="F52" s="130" t="s">
        <v>104</v>
      </c>
      <c r="G52" s="130" t="s">
        <v>104</v>
      </c>
    </row>
    <row r="53" spans="1:7" ht="15.75" x14ac:dyDescent="0.2">
      <c r="A53" s="137" t="s">
        <v>461</v>
      </c>
      <c r="B53" s="136" t="s">
        <v>430</v>
      </c>
      <c r="C53" s="136" t="s">
        <v>465</v>
      </c>
      <c r="D53" s="141" t="s">
        <v>104</v>
      </c>
      <c r="E53" s="129">
        <v>1724.77019</v>
      </c>
      <c r="F53" s="129" t="s">
        <v>104</v>
      </c>
      <c r="G53" s="129" t="s">
        <v>104</v>
      </c>
    </row>
    <row r="54" spans="1:7" ht="12.75" x14ac:dyDescent="0.2">
      <c r="A54" s="142" t="s">
        <v>456</v>
      </c>
      <c r="B54" s="143" t="s">
        <v>430</v>
      </c>
      <c r="C54" s="143" t="s">
        <v>465</v>
      </c>
      <c r="D54" s="143" t="s">
        <v>4</v>
      </c>
      <c r="E54" s="130">
        <v>1724.77019</v>
      </c>
      <c r="F54" s="130" t="s">
        <v>104</v>
      </c>
      <c r="G54" s="130" t="s">
        <v>104</v>
      </c>
    </row>
    <row r="55" spans="1:7" ht="15.75" x14ac:dyDescent="0.2">
      <c r="A55" s="137" t="s">
        <v>461</v>
      </c>
      <c r="B55" s="136" t="s">
        <v>430</v>
      </c>
      <c r="C55" s="136" t="s">
        <v>466</v>
      </c>
      <c r="D55" s="141" t="s">
        <v>104</v>
      </c>
      <c r="E55" s="129">
        <v>8916.4646499999999</v>
      </c>
      <c r="F55" s="129">
        <v>8916.4646499999999</v>
      </c>
      <c r="G55" s="129">
        <v>8916.4646499999999</v>
      </c>
    </row>
    <row r="56" spans="1:7" ht="25.5" x14ac:dyDescent="0.2">
      <c r="A56" s="142" t="s">
        <v>421</v>
      </c>
      <c r="B56" s="143" t="s">
        <v>430</v>
      </c>
      <c r="C56" s="143" t="s">
        <v>466</v>
      </c>
      <c r="D56" s="143" t="s">
        <v>422</v>
      </c>
      <c r="E56" s="130">
        <v>8916.4646499999999</v>
      </c>
      <c r="F56" s="130">
        <v>8916.4646499999999</v>
      </c>
      <c r="G56" s="130">
        <v>8916.4646499999999</v>
      </c>
    </row>
    <row r="57" spans="1:7" ht="25.5" x14ac:dyDescent="0.2">
      <c r="A57" s="138" t="s">
        <v>469</v>
      </c>
      <c r="B57" s="139" t="s">
        <v>430</v>
      </c>
      <c r="C57" s="139" t="s">
        <v>470</v>
      </c>
      <c r="D57" s="140" t="s">
        <v>104</v>
      </c>
      <c r="E57" s="128">
        <v>14331.727650000001</v>
      </c>
      <c r="F57" s="128">
        <v>8101.7082200000004</v>
      </c>
      <c r="G57" s="128">
        <v>8635.9124100000008</v>
      </c>
    </row>
    <row r="58" spans="1:7" ht="25.5" x14ac:dyDescent="0.2">
      <c r="A58" s="142" t="s">
        <v>421</v>
      </c>
      <c r="B58" s="143" t="s">
        <v>430</v>
      </c>
      <c r="C58" s="143" t="s">
        <v>470</v>
      </c>
      <c r="D58" s="143" t="s">
        <v>422</v>
      </c>
      <c r="E58" s="130">
        <v>7857.77765</v>
      </c>
      <c r="F58" s="130">
        <v>8101.7082200000004</v>
      </c>
      <c r="G58" s="130">
        <v>8635.9124100000008</v>
      </c>
    </row>
    <row r="59" spans="1:7" ht="51" x14ac:dyDescent="0.2">
      <c r="A59" s="137" t="s">
        <v>471</v>
      </c>
      <c r="B59" s="136" t="s">
        <v>430</v>
      </c>
      <c r="C59" s="136" t="s">
        <v>472</v>
      </c>
      <c r="D59" s="141" t="s">
        <v>104</v>
      </c>
      <c r="E59" s="129">
        <v>6473.95</v>
      </c>
      <c r="F59" s="129" t="s">
        <v>104</v>
      </c>
      <c r="G59" s="129" t="s">
        <v>104</v>
      </c>
    </row>
    <row r="60" spans="1:7" ht="12.75" x14ac:dyDescent="0.2">
      <c r="A60" s="142" t="s">
        <v>456</v>
      </c>
      <c r="B60" s="143" t="s">
        <v>430</v>
      </c>
      <c r="C60" s="143" t="s">
        <v>472</v>
      </c>
      <c r="D60" s="143" t="s">
        <v>4</v>
      </c>
      <c r="E60" s="130">
        <v>6473.95</v>
      </c>
      <c r="F60" s="130" t="s">
        <v>104</v>
      </c>
      <c r="G60" s="130" t="s">
        <v>104</v>
      </c>
    </row>
    <row r="61" spans="1:7" ht="15.75" x14ac:dyDescent="0.2">
      <c r="A61" s="138" t="s">
        <v>473</v>
      </c>
      <c r="B61" s="139" t="s">
        <v>430</v>
      </c>
      <c r="C61" s="139" t="s">
        <v>474</v>
      </c>
      <c r="D61" s="140" t="s">
        <v>104</v>
      </c>
      <c r="E61" s="128">
        <v>485.95499999999998</v>
      </c>
      <c r="F61" s="128">
        <v>540.05263000000002</v>
      </c>
      <c r="G61" s="128">
        <v>445.05263000000002</v>
      </c>
    </row>
    <row r="62" spans="1:7" ht="25.5" x14ac:dyDescent="0.2">
      <c r="A62" s="142" t="s">
        <v>421</v>
      </c>
      <c r="B62" s="143" t="s">
        <v>430</v>
      </c>
      <c r="C62" s="143" t="s">
        <v>474</v>
      </c>
      <c r="D62" s="143" t="s">
        <v>422</v>
      </c>
      <c r="E62" s="130">
        <v>40.902369999999998</v>
      </c>
      <c r="F62" s="130">
        <v>95</v>
      </c>
      <c r="G62" s="130" t="s">
        <v>104</v>
      </c>
    </row>
    <row r="63" spans="1:7" ht="15.75" x14ac:dyDescent="0.2">
      <c r="A63" s="137" t="s">
        <v>473</v>
      </c>
      <c r="B63" s="136" t="s">
        <v>430</v>
      </c>
      <c r="C63" s="136" t="s">
        <v>475</v>
      </c>
      <c r="D63" s="141" t="s">
        <v>104</v>
      </c>
      <c r="E63" s="129">
        <v>445.05263000000002</v>
      </c>
      <c r="F63" s="129">
        <v>445.05263000000002</v>
      </c>
      <c r="G63" s="129">
        <v>445.05263000000002</v>
      </c>
    </row>
    <row r="64" spans="1:7" ht="25.5" x14ac:dyDescent="0.2">
      <c r="A64" s="142" t="s">
        <v>421</v>
      </c>
      <c r="B64" s="143" t="s">
        <v>430</v>
      </c>
      <c r="C64" s="143" t="s">
        <v>475</v>
      </c>
      <c r="D64" s="143" t="s">
        <v>422</v>
      </c>
      <c r="E64" s="130">
        <v>445.05263000000002</v>
      </c>
      <c r="F64" s="130">
        <v>445.05263000000002</v>
      </c>
      <c r="G64" s="130">
        <v>445.05263000000002</v>
      </c>
    </row>
    <row r="65" spans="1:7" ht="15.75" x14ac:dyDescent="0.2">
      <c r="A65" s="138" t="s">
        <v>476</v>
      </c>
      <c r="B65" s="139" t="s">
        <v>430</v>
      </c>
      <c r="C65" s="139" t="s">
        <v>477</v>
      </c>
      <c r="D65" s="140" t="s">
        <v>104</v>
      </c>
      <c r="E65" s="128">
        <v>8031.9661900000001</v>
      </c>
      <c r="F65" s="128">
        <v>5000</v>
      </c>
      <c r="G65" s="128">
        <v>5200</v>
      </c>
    </row>
    <row r="66" spans="1:7" ht="25.5" x14ac:dyDescent="0.2">
      <c r="A66" s="142" t="s">
        <v>421</v>
      </c>
      <c r="B66" s="143" t="s">
        <v>430</v>
      </c>
      <c r="C66" s="143" t="s">
        <v>477</v>
      </c>
      <c r="D66" s="143" t="s">
        <v>422</v>
      </c>
      <c r="E66" s="130">
        <v>8031.9661900000001</v>
      </c>
      <c r="F66" s="130">
        <v>5000</v>
      </c>
      <c r="G66" s="130">
        <v>5200</v>
      </c>
    </row>
    <row r="67" spans="1:7" ht="15.75" x14ac:dyDescent="0.2">
      <c r="A67" s="138" t="s">
        <v>864</v>
      </c>
      <c r="B67" s="139" t="s">
        <v>430</v>
      </c>
      <c r="C67" s="139" t="s">
        <v>865</v>
      </c>
      <c r="D67" s="140" t="s">
        <v>104</v>
      </c>
      <c r="E67" s="128">
        <v>400</v>
      </c>
      <c r="F67" s="128" t="s">
        <v>104</v>
      </c>
      <c r="G67" s="128" t="s">
        <v>104</v>
      </c>
    </row>
    <row r="68" spans="1:7" ht="15.75" x14ac:dyDescent="0.2">
      <c r="A68" s="137" t="s">
        <v>467</v>
      </c>
      <c r="B68" s="136" t="s">
        <v>430</v>
      </c>
      <c r="C68" s="136" t="s">
        <v>468</v>
      </c>
      <c r="D68" s="141" t="s">
        <v>104</v>
      </c>
      <c r="E68" s="129">
        <v>400</v>
      </c>
      <c r="F68" s="129" t="s">
        <v>104</v>
      </c>
      <c r="G68" s="129" t="s">
        <v>104</v>
      </c>
    </row>
    <row r="69" spans="1:7" ht="12.75" x14ac:dyDescent="0.2">
      <c r="A69" s="142" t="s">
        <v>456</v>
      </c>
      <c r="B69" s="143" t="s">
        <v>430</v>
      </c>
      <c r="C69" s="143" t="s">
        <v>468</v>
      </c>
      <c r="D69" s="143" t="s">
        <v>4</v>
      </c>
      <c r="E69" s="130">
        <v>400</v>
      </c>
      <c r="F69" s="130" t="s">
        <v>104</v>
      </c>
      <c r="G69" s="130" t="s">
        <v>104</v>
      </c>
    </row>
    <row r="70" spans="1:7" ht="25.5" x14ac:dyDescent="0.2">
      <c r="A70" s="138" t="s">
        <v>478</v>
      </c>
      <c r="B70" s="139" t="s">
        <v>430</v>
      </c>
      <c r="C70" s="139" t="s">
        <v>479</v>
      </c>
      <c r="D70" s="140" t="s">
        <v>104</v>
      </c>
      <c r="E70" s="128">
        <v>18631.561170000001</v>
      </c>
      <c r="F70" s="128">
        <v>1929.40578</v>
      </c>
      <c r="G70" s="128">
        <v>834.49800000000005</v>
      </c>
    </row>
    <row r="71" spans="1:7" ht="25.5" x14ac:dyDescent="0.2">
      <c r="A71" s="138" t="s">
        <v>866</v>
      </c>
      <c r="B71" s="139" t="s">
        <v>430</v>
      </c>
      <c r="C71" s="139" t="s">
        <v>480</v>
      </c>
      <c r="D71" s="140" t="s">
        <v>104</v>
      </c>
      <c r="E71" s="128">
        <v>3147.5010000000002</v>
      </c>
      <c r="F71" s="128">
        <v>834.49800000000005</v>
      </c>
      <c r="G71" s="128">
        <v>834.49800000000005</v>
      </c>
    </row>
    <row r="72" spans="1:7" ht="25.5" x14ac:dyDescent="0.2">
      <c r="A72" s="138" t="s">
        <v>481</v>
      </c>
      <c r="B72" s="139" t="s">
        <v>430</v>
      </c>
      <c r="C72" s="139" t="s">
        <v>482</v>
      </c>
      <c r="D72" s="140" t="s">
        <v>104</v>
      </c>
      <c r="E72" s="128">
        <v>244.10300000000001</v>
      </c>
      <c r="F72" s="128" t="s">
        <v>104</v>
      </c>
      <c r="G72" s="128" t="s">
        <v>104</v>
      </c>
    </row>
    <row r="73" spans="1:7" ht="38.25" x14ac:dyDescent="0.2">
      <c r="A73" s="137" t="s">
        <v>483</v>
      </c>
      <c r="B73" s="136" t="s">
        <v>430</v>
      </c>
      <c r="C73" s="136" t="s">
        <v>484</v>
      </c>
      <c r="D73" s="141" t="s">
        <v>104</v>
      </c>
      <c r="E73" s="129">
        <v>244.10300000000001</v>
      </c>
      <c r="F73" s="129" t="s">
        <v>104</v>
      </c>
      <c r="G73" s="129" t="s">
        <v>104</v>
      </c>
    </row>
    <row r="74" spans="1:7" ht="12.75" x14ac:dyDescent="0.2">
      <c r="A74" s="142" t="s">
        <v>435</v>
      </c>
      <c r="B74" s="143" t="s">
        <v>430</v>
      </c>
      <c r="C74" s="143" t="s">
        <v>484</v>
      </c>
      <c r="D74" s="143" t="s">
        <v>3</v>
      </c>
      <c r="E74" s="130">
        <v>244.10300000000001</v>
      </c>
      <c r="F74" s="130" t="s">
        <v>104</v>
      </c>
      <c r="G74" s="130" t="s">
        <v>104</v>
      </c>
    </row>
    <row r="75" spans="1:7" ht="15.75" x14ac:dyDescent="0.2">
      <c r="A75" s="138" t="s">
        <v>867</v>
      </c>
      <c r="B75" s="139" t="s">
        <v>430</v>
      </c>
      <c r="C75" s="139" t="s">
        <v>868</v>
      </c>
      <c r="D75" s="140" t="s">
        <v>104</v>
      </c>
      <c r="E75" s="128">
        <v>834.49800000000005</v>
      </c>
      <c r="F75" s="128">
        <v>834.49800000000005</v>
      </c>
      <c r="G75" s="128">
        <v>834.49800000000005</v>
      </c>
    </row>
    <row r="76" spans="1:7" ht="38.25" x14ac:dyDescent="0.2">
      <c r="A76" s="137" t="s">
        <v>485</v>
      </c>
      <c r="B76" s="136" t="s">
        <v>430</v>
      </c>
      <c r="C76" s="136" t="s">
        <v>486</v>
      </c>
      <c r="D76" s="141" t="s">
        <v>104</v>
      </c>
      <c r="E76" s="129">
        <v>834.49800000000005</v>
      </c>
      <c r="F76" s="129">
        <v>834.49800000000005</v>
      </c>
      <c r="G76" s="129">
        <v>834.49800000000005</v>
      </c>
    </row>
    <row r="77" spans="1:7" ht="12.75" x14ac:dyDescent="0.2">
      <c r="A77" s="142" t="s">
        <v>487</v>
      </c>
      <c r="B77" s="143" t="s">
        <v>430</v>
      </c>
      <c r="C77" s="143" t="s">
        <v>486</v>
      </c>
      <c r="D77" s="143" t="s">
        <v>488</v>
      </c>
      <c r="E77" s="130">
        <v>834.49800000000005</v>
      </c>
      <c r="F77" s="130">
        <v>834.49800000000005</v>
      </c>
      <c r="G77" s="130">
        <v>834.49800000000005</v>
      </c>
    </row>
    <row r="78" spans="1:7" ht="15.75" x14ac:dyDescent="0.2">
      <c r="A78" s="138" t="s">
        <v>869</v>
      </c>
      <c r="B78" s="139" t="s">
        <v>430</v>
      </c>
      <c r="C78" s="139" t="s">
        <v>870</v>
      </c>
      <c r="D78" s="140" t="s">
        <v>104</v>
      </c>
      <c r="E78" s="128">
        <v>2068.9</v>
      </c>
      <c r="F78" s="128" t="s">
        <v>104</v>
      </c>
      <c r="G78" s="128" t="s">
        <v>104</v>
      </c>
    </row>
    <row r="79" spans="1:7" ht="15.75" x14ac:dyDescent="0.2">
      <c r="A79" s="137" t="s">
        <v>489</v>
      </c>
      <c r="B79" s="136" t="s">
        <v>430</v>
      </c>
      <c r="C79" s="136" t="s">
        <v>490</v>
      </c>
      <c r="D79" s="141" t="s">
        <v>104</v>
      </c>
      <c r="E79" s="129">
        <v>2068.9</v>
      </c>
      <c r="F79" s="129" t="s">
        <v>104</v>
      </c>
      <c r="G79" s="129" t="s">
        <v>104</v>
      </c>
    </row>
    <row r="80" spans="1:7" ht="12.75" x14ac:dyDescent="0.2">
      <c r="A80" s="142" t="s">
        <v>456</v>
      </c>
      <c r="B80" s="143" t="s">
        <v>430</v>
      </c>
      <c r="C80" s="143" t="s">
        <v>490</v>
      </c>
      <c r="D80" s="143" t="s">
        <v>4</v>
      </c>
      <c r="E80" s="130">
        <v>2068.9</v>
      </c>
      <c r="F80" s="130" t="s">
        <v>104</v>
      </c>
      <c r="G80" s="130" t="s">
        <v>104</v>
      </c>
    </row>
    <row r="81" spans="1:7" ht="25.5" x14ac:dyDescent="0.2">
      <c r="A81" s="138" t="s">
        <v>491</v>
      </c>
      <c r="B81" s="139" t="s">
        <v>430</v>
      </c>
      <c r="C81" s="139" t="s">
        <v>492</v>
      </c>
      <c r="D81" s="140" t="s">
        <v>104</v>
      </c>
      <c r="E81" s="128">
        <v>14168.25124</v>
      </c>
      <c r="F81" s="128" t="s">
        <v>104</v>
      </c>
      <c r="G81" s="128" t="s">
        <v>104</v>
      </c>
    </row>
    <row r="82" spans="1:7" ht="15.75" x14ac:dyDescent="0.2">
      <c r="A82" s="138" t="s">
        <v>873</v>
      </c>
      <c r="B82" s="139" t="s">
        <v>430</v>
      </c>
      <c r="C82" s="139" t="s">
        <v>874</v>
      </c>
      <c r="D82" s="140" t="s">
        <v>104</v>
      </c>
      <c r="E82" s="128">
        <v>2000</v>
      </c>
      <c r="F82" s="128" t="s">
        <v>104</v>
      </c>
      <c r="G82" s="128" t="s">
        <v>104</v>
      </c>
    </row>
    <row r="83" spans="1:7" ht="63.75" x14ac:dyDescent="0.2">
      <c r="A83" s="137" t="s">
        <v>493</v>
      </c>
      <c r="B83" s="136" t="s">
        <v>430</v>
      </c>
      <c r="C83" s="136" t="s">
        <v>494</v>
      </c>
      <c r="D83" s="141" t="s">
        <v>104</v>
      </c>
      <c r="E83" s="129">
        <v>2000</v>
      </c>
      <c r="F83" s="129" t="s">
        <v>104</v>
      </c>
      <c r="G83" s="129" t="s">
        <v>104</v>
      </c>
    </row>
    <row r="84" spans="1:7" ht="12.75" x14ac:dyDescent="0.2">
      <c r="A84" s="142" t="s">
        <v>456</v>
      </c>
      <c r="B84" s="143" t="s">
        <v>430</v>
      </c>
      <c r="C84" s="143" t="s">
        <v>494</v>
      </c>
      <c r="D84" s="143" t="s">
        <v>4</v>
      </c>
      <c r="E84" s="130">
        <v>2000</v>
      </c>
      <c r="F84" s="130" t="s">
        <v>104</v>
      </c>
      <c r="G84" s="130" t="s">
        <v>104</v>
      </c>
    </row>
    <row r="85" spans="1:7" ht="15.75" x14ac:dyDescent="0.2">
      <c r="A85" s="138" t="s">
        <v>509</v>
      </c>
      <c r="B85" s="139" t="s">
        <v>430</v>
      </c>
      <c r="C85" s="139" t="s">
        <v>510</v>
      </c>
      <c r="D85" s="140" t="s">
        <v>104</v>
      </c>
      <c r="E85" s="128">
        <v>111.111</v>
      </c>
      <c r="F85" s="128" t="s">
        <v>104</v>
      </c>
      <c r="G85" s="128" t="s">
        <v>104</v>
      </c>
    </row>
    <row r="86" spans="1:7" ht="25.5" x14ac:dyDescent="0.2">
      <c r="A86" s="137" t="s">
        <v>511</v>
      </c>
      <c r="B86" s="136" t="s">
        <v>430</v>
      </c>
      <c r="C86" s="136" t="s">
        <v>512</v>
      </c>
      <c r="D86" s="141" t="s">
        <v>104</v>
      </c>
      <c r="E86" s="129">
        <v>111.111</v>
      </c>
      <c r="F86" s="129" t="s">
        <v>104</v>
      </c>
      <c r="G86" s="129" t="s">
        <v>104</v>
      </c>
    </row>
    <row r="87" spans="1:7" ht="12.75" x14ac:dyDescent="0.2">
      <c r="A87" s="142" t="s">
        <v>456</v>
      </c>
      <c r="B87" s="143" t="s">
        <v>430</v>
      </c>
      <c r="C87" s="143" t="s">
        <v>512</v>
      </c>
      <c r="D87" s="143" t="s">
        <v>4</v>
      </c>
      <c r="E87" s="130">
        <v>111.111</v>
      </c>
      <c r="F87" s="130" t="s">
        <v>104</v>
      </c>
      <c r="G87" s="130" t="s">
        <v>104</v>
      </c>
    </row>
    <row r="88" spans="1:7" ht="25.5" x14ac:dyDescent="0.2">
      <c r="A88" s="138" t="s">
        <v>513</v>
      </c>
      <c r="B88" s="139" t="s">
        <v>430</v>
      </c>
      <c r="C88" s="139" t="s">
        <v>514</v>
      </c>
      <c r="D88" s="140" t="s">
        <v>104</v>
      </c>
      <c r="E88" s="128">
        <v>1325</v>
      </c>
      <c r="F88" s="128" t="s">
        <v>104</v>
      </c>
      <c r="G88" s="128" t="s">
        <v>104</v>
      </c>
    </row>
    <row r="89" spans="1:7" ht="25.5" x14ac:dyDescent="0.2">
      <c r="A89" s="137" t="s">
        <v>513</v>
      </c>
      <c r="B89" s="136" t="s">
        <v>430</v>
      </c>
      <c r="C89" s="136" t="s">
        <v>515</v>
      </c>
      <c r="D89" s="141" t="s">
        <v>104</v>
      </c>
      <c r="E89" s="129">
        <v>1325</v>
      </c>
      <c r="F89" s="129" t="s">
        <v>104</v>
      </c>
      <c r="G89" s="129" t="s">
        <v>104</v>
      </c>
    </row>
    <row r="90" spans="1:7" ht="12.75" x14ac:dyDescent="0.2">
      <c r="A90" s="142" t="s">
        <v>456</v>
      </c>
      <c r="B90" s="143" t="s">
        <v>430</v>
      </c>
      <c r="C90" s="143" t="s">
        <v>515</v>
      </c>
      <c r="D90" s="143" t="s">
        <v>4</v>
      </c>
      <c r="E90" s="130">
        <v>1325</v>
      </c>
      <c r="F90" s="130" t="s">
        <v>104</v>
      </c>
      <c r="G90" s="130" t="s">
        <v>104</v>
      </c>
    </row>
    <row r="91" spans="1:7" ht="15.75" x14ac:dyDescent="0.2">
      <c r="A91" s="138" t="s">
        <v>516</v>
      </c>
      <c r="B91" s="139" t="s">
        <v>430</v>
      </c>
      <c r="C91" s="139" t="s">
        <v>517</v>
      </c>
      <c r="D91" s="140" t="s">
        <v>104</v>
      </c>
      <c r="E91" s="128">
        <v>75</v>
      </c>
      <c r="F91" s="128" t="s">
        <v>104</v>
      </c>
      <c r="G91" s="128" t="s">
        <v>104</v>
      </c>
    </row>
    <row r="92" spans="1:7" ht="25.5" x14ac:dyDescent="0.2">
      <c r="A92" s="142" t="s">
        <v>421</v>
      </c>
      <c r="B92" s="143" t="s">
        <v>430</v>
      </c>
      <c r="C92" s="143" t="s">
        <v>517</v>
      </c>
      <c r="D92" s="143" t="s">
        <v>422</v>
      </c>
      <c r="E92" s="130">
        <v>75</v>
      </c>
      <c r="F92" s="130" t="s">
        <v>104</v>
      </c>
      <c r="G92" s="130" t="s">
        <v>104</v>
      </c>
    </row>
    <row r="93" spans="1:7" ht="15.75" x14ac:dyDescent="0.2">
      <c r="A93" s="138" t="s">
        <v>518</v>
      </c>
      <c r="B93" s="139" t="s">
        <v>430</v>
      </c>
      <c r="C93" s="139" t="s">
        <v>519</v>
      </c>
      <c r="D93" s="140" t="s">
        <v>104</v>
      </c>
      <c r="E93" s="128">
        <v>5106.3010000000004</v>
      </c>
      <c r="F93" s="128" t="s">
        <v>104</v>
      </c>
      <c r="G93" s="128" t="s">
        <v>104</v>
      </c>
    </row>
    <row r="94" spans="1:7" ht="25.5" x14ac:dyDescent="0.2">
      <c r="A94" s="137" t="s">
        <v>520</v>
      </c>
      <c r="B94" s="136" t="s">
        <v>430</v>
      </c>
      <c r="C94" s="136" t="s">
        <v>521</v>
      </c>
      <c r="D94" s="141" t="s">
        <v>104</v>
      </c>
      <c r="E94" s="129">
        <v>4333.4539999999997</v>
      </c>
      <c r="F94" s="129" t="s">
        <v>104</v>
      </c>
      <c r="G94" s="129" t="s">
        <v>104</v>
      </c>
    </row>
    <row r="95" spans="1:7" ht="12.75" x14ac:dyDescent="0.2">
      <c r="A95" s="142" t="s">
        <v>456</v>
      </c>
      <c r="B95" s="143" t="s">
        <v>430</v>
      </c>
      <c r="C95" s="143" t="s">
        <v>521</v>
      </c>
      <c r="D95" s="143" t="s">
        <v>4</v>
      </c>
      <c r="E95" s="130">
        <v>4333.4539999999997</v>
      </c>
      <c r="F95" s="130" t="s">
        <v>104</v>
      </c>
      <c r="G95" s="130" t="s">
        <v>104</v>
      </c>
    </row>
    <row r="96" spans="1:7" ht="51" x14ac:dyDescent="0.2">
      <c r="A96" s="137" t="s">
        <v>522</v>
      </c>
      <c r="B96" s="136" t="s">
        <v>430</v>
      </c>
      <c r="C96" s="136" t="s">
        <v>523</v>
      </c>
      <c r="D96" s="141" t="s">
        <v>104</v>
      </c>
      <c r="E96" s="129">
        <v>772.84699999999998</v>
      </c>
      <c r="F96" s="129" t="s">
        <v>104</v>
      </c>
      <c r="G96" s="129" t="s">
        <v>104</v>
      </c>
    </row>
    <row r="97" spans="1:7" ht="12.75" x14ac:dyDescent="0.2">
      <c r="A97" s="142" t="s">
        <v>456</v>
      </c>
      <c r="B97" s="143" t="s">
        <v>430</v>
      </c>
      <c r="C97" s="143" t="s">
        <v>523</v>
      </c>
      <c r="D97" s="143" t="s">
        <v>4</v>
      </c>
      <c r="E97" s="130">
        <v>772.84699999999998</v>
      </c>
      <c r="F97" s="130" t="s">
        <v>104</v>
      </c>
      <c r="G97" s="130" t="s">
        <v>104</v>
      </c>
    </row>
    <row r="98" spans="1:7" ht="25.5" x14ac:dyDescent="0.2">
      <c r="A98" s="138" t="s">
        <v>875</v>
      </c>
      <c r="B98" s="139" t="s">
        <v>430</v>
      </c>
      <c r="C98" s="139" t="s">
        <v>876</v>
      </c>
      <c r="D98" s="140" t="s">
        <v>104</v>
      </c>
      <c r="E98" s="128">
        <v>1651.03918</v>
      </c>
      <c r="F98" s="128" t="s">
        <v>104</v>
      </c>
      <c r="G98" s="128" t="s">
        <v>104</v>
      </c>
    </row>
    <row r="99" spans="1:7" ht="25.5" x14ac:dyDescent="0.2">
      <c r="A99" s="137" t="s">
        <v>495</v>
      </c>
      <c r="B99" s="136" t="s">
        <v>430</v>
      </c>
      <c r="C99" s="136" t="s">
        <v>496</v>
      </c>
      <c r="D99" s="141" t="s">
        <v>104</v>
      </c>
      <c r="E99" s="129">
        <v>1421.03918</v>
      </c>
      <c r="F99" s="129" t="s">
        <v>104</v>
      </c>
      <c r="G99" s="129" t="s">
        <v>104</v>
      </c>
    </row>
    <row r="100" spans="1:7" ht="12.75" x14ac:dyDescent="0.2">
      <c r="A100" s="142" t="s">
        <v>456</v>
      </c>
      <c r="B100" s="143" t="s">
        <v>430</v>
      </c>
      <c r="C100" s="143" t="s">
        <v>496</v>
      </c>
      <c r="D100" s="143" t="s">
        <v>4</v>
      </c>
      <c r="E100" s="130">
        <v>1421.03918</v>
      </c>
      <c r="F100" s="130" t="s">
        <v>104</v>
      </c>
      <c r="G100" s="130" t="s">
        <v>104</v>
      </c>
    </row>
    <row r="101" spans="1:7" ht="51" x14ac:dyDescent="0.2">
      <c r="A101" s="137" t="s">
        <v>497</v>
      </c>
      <c r="B101" s="136" t="s">
        <v>430</v>
      </c>
      <c r="C101" s="136" t="s">
        <v>498</v>
      </c>
      <c r="D101" s="141" t="s">
        <v>104</v>
      </c>
      <c r="E101" s="129">
        <v>230</v>
      </c>
      <c r="F101" s="129" t="s">
        <v>104</v>
      </c>
      <c r="G101" s="129" t="s">
        <v>104</v>
      </c>
    </row>
    <row r="102" spans="1:7" ht="12.75" x14ac:dyDescent="0.2">
      <c r="A102" s="142" t="s">
        <v>456</v>
      </c>
      <c r="B102" s="143" t="s">
        <v>430</v>
      </c>
      <c r="C102" s="143" t="s">
        <v>498</v>
      </c>
      <c r="D102" s="143" t="s">
        <v>4</v>
      </c>
      <c r="E102" s="130">
        <v>230</v>
      </c>
      <c r="F102" s="130" t="s">
        <v>104</v>
      </c>
      <c r="G102" s="130" t="s">
        <v>104</v>
      </c>
    </row>
    <row r="103" spans="1:7" ht="25.5" x14ac:dyDescent="0.2">
      <c r="A103" s="138" t="s">
        <v>499</v>
      </c>
      <c r="B103" s="139" t="s">
        <v>430</v>
      </c>
      <c r="C103" s="139" t="s">
        <v>877</v>
      </c>
      <c r="D103" s="140" t="s">
        <v>104</v>
      </c>
      <c r="E103" s="128">
        <v>500</v>
      </c>
      <c r="F103" s="128" t="s">
        <v>104</v>
      </c>
      <c r="G103" s="128" t="s">
        <v>104</v>
      </c>
    </row>
    <row r="104" spans="1:7" ht="25.5" x14ac:dyDescent="0.2">
      <c r="A104" s="137" t="s">
        <v>499</v>
      </c>
      <c r="B104" s="136" t="s">
        <v>430</v>
      </c>
      <c r="C104" s="136" t="s">
        <v>500</v>
      </c>
      <c r="D104" s="141" t="s">
        <v>104</v>
      </c>
      <c r="E104" s="129">
        <v>500</v>
      </c>
      <c r="F104" s="129" t="s">
        <v>104</v>
      </c>
      <c r="G104" s="129" t="s">
        <v>104</v>
      </c>
    </row>
    <row r="105" spans="1:7" ht="12.75" x14ac:dyDescent="0.2">
      <c r="A105" s="142" t="s">
        <v>456</v>
      </c>
      <c r="B105" s="143" t="s">
        <v>430</v>
      </c>
      <c r="C105" s="143" t="s">
        <v>500</v>
      </c>
      <c r="D105" s="143" t="s">
        <v>4</v>
      </c>
      <c r="E105" s="130">
        <v>500</v>
      </c>
      <c r="F105" s="130" t="s">
        <v>104</v>
      </c>
      <c r="G105" s="130" t="s">
        <v>104</v>
      </c>
    </row>
    <row r="106" spans="1:7" ht="15.75" x14ac:dyDescent="0.2">
      <c r="A106" s="138" t="s">
        <v>878</v>
      </c>
      <c r="B106" s="139" t="s">
        <v>430</v>
      </c>
      <c r="C106" s="139" t="s">
        <v>879</v>
      </c>
      <c r="D106" s="140" t="s">
        <v>104</v>
      </c>
      <c r="E106" s="128">
        <v>2433.80006</v>
      </c>
      <c r="F106" s="128" t="s">
        <v>104</v>
      </c>
      <c r="G106" s="128" t="s">
        <v>104</v>
      </c>
    </row>
    <row r="107" spans="1:7" ht="51" x14ac:dyDescent="0.2">
      <c r="A107" s="137" t="s">
        <v>501</v>
      </c>
      <c r="B107" s="136" t="s">
        <v>430</v>
      </c>
      <c r="C107" s="136" t="s">
        <v>502</v>
      </c>
      <c r="D107" s="141" t="s">
        <v>104</v>
      </c>
      <c r="E107" s="129">
        <v>2433.80006</v>
      </c>
      <c r="F107" s="129" t="s">
        <v>104</v>
      </c>
      <c r="G107" s="129" t="s">
        <v>104</v>
      </c>
    </row>
    <row r="108" spans="1:7" ht="12.75" x14ac:dyDescent="0.2">
      <c r="A108" s="142" t="s">
        <v>456</v>
      </c>
      <c r="B108" s="143" t="s">
        <v>430</v>
      </c>
      <c r="C108" s="143" t="s">
        <v>502</v>
      </c>
      <c r="D108" s="143" t="s">
        <v>4</v>
      </c>
      <c r="E108" s="130">
        <v>2433.80006</v>
      </c>
      <c r="F108" s="130" t="s">
        <v>104</v>
      </c>
      <c r="G108" s="130" t="s">
        <v>104</v>
      </c>
    </row>
    <row r="109" spans="1:7" ht="15.75" x14ac:dyDescent="0.2">
      <c r="A109" s="138" t="s">
        <v>503</v>
      </c>
      <c r="B109" s="139" t="s">
        <v>430</v>
      </c>
      <c r="C109" s="139" t="s">
        <v>880</v>
      </c>
      <c r="D109" s="140" t="s">
        <v>104</v>
      </c>
      <c r="E109" s="128">
        <v>166</v>
      </c>
      <c r="F109" s="128" t="s">
        <v>104</v>
      </c>
      <c r="G109" s="128" t="s">
        <v>104</v>
      </c>
    </row>
    <row r="110" spans="1:7" ht="15.75" x14ac:dyDescent="0.2">
      <c r="A110" s="137" t="s">
        <v>503</v>
      </c>
      <c r="B110" s="136" t="s">
        <v>430</v>
      </c>
      <c r="C110" s="136" t="s">
        <v>504</v>
      </c>
      <c r="D110" s="141" t="s">
        <v>104</v>
      </c>
      <c r="E110" s="129">
        <v>166</v>
      </c>
      <c r="F110" s="129" t="s">
        <v>104</v>
      </c>
      <c r="G110" s="129" t="s">
        <v>104</v>
      </c>
    </row>
    <row r="111" spans="1:7" ht="12.75" x14ac:dyDescent="0.2">
      <c r="A111" s="142" t="s">
        <v>456</v>
      </c>
      <c r="B111" s="143" t="s">
        <v>430</v>
      </c>
      <c r="C111" s="143" t="s">
        <v>504</v>
      </c>
      <c r="D111" s="143" t="s">
        <v>4</v>
      </c>
      <c r="E111" s="130">
        <v>166</v>
      </c>
      <c r="F111" s="130" t="s">
        <v>104</v>
      </c>
      <c r="G111" s="130" t="s">
        <v>104</v>
      </c>
    </row>
    <row r="112" spans="1:7" ht="25.5" x14ac:dyDescent="0.2">
      <c r="A112" s="138" t="s">
        <v>505</v>
      </c>
      <c r="B112" s="139" t="s">
        <v>430</v>
      </c>
      <c r="C112" s="139" t="s">
        <v>881</v>
      </c>
      <c r="D112" s="140" t="s">
        <v>104</v>
      </c>
      <c r="E112" s="128">
        <v>800</v>
      </c>
      <c r="F112" s="128" t="s">
        <v>104</v>
      </c>
      <c r="G112" s="128" t="s">
        <v>104</v>
      </c>
    </row>
    <row r="113" spans="1:7" ht="25.5" x14ac:dyDescent="0.2">
      <c r="A113" s="137" t="s">
        <v>505</v>
      </c>
      <c r="B113" s="136" t="s">
        <v>430</v>
      </c>
      <c r="C113" s="136" t="s">
        <v>506</v>
      </c>
      <c r="D113" s="141" t="s">
        <v>104</v>
      </c>
      <c r="E113" s="129">
        <v>200</v>
      </c>
      <c r="F113" s="129" t="s">
        <v>104</v>
      </c>
      <c r="G113" s="129" t="s">
        <v>104</v>
      </c>
    </row>
    <row r="114" spans="1:7" ht="12.75" x14ac:dyDescent="0.2">
      <c r="A114" s="142" t="s">
        <v>456</v>
      </c>
      <c r="B114" s="143" t="s">
        <v>430</v>
      </c>
      <c r="C114" s="143" t="s">
        <v>506</v>
      </c>
      <c r="D114" s="143" t="s">
        <v>4</v>
      </c>
      <c r="E114" s="130">
        <v>200</v>
      </c>
      <c r="F114" s="130" t="s">
        <v>104</v>
      </c>
      <c r="G114" s="130" t="s">
        <v>104</v>
      </c>
    </row>
    <row r="115" spans="1:7" ht="51" x14ac:dyDescent="0.2">
      <c r="A115" s="137" t="s">
        <v>507</v>
      </c>
      <c r="B115" s="136" t="s">
        <v>430</v>
      </c>
      <c r="C115" s="136" t="s">
        <v>508</v>
      </c>
      <c r="D115" s="141" t="s">
        <v>104</v>
      </c>
      <c r="E115" s="129">
        <v>600</v>
      </c>
      <c r="F115" s="129" t="s">
        <v>104</v>
      </c>
      <c r="G115" s="129" t="s">
        <v>104</v>
      </c>
    </row>
    <row r="116" spans="1:7" ht="12.75" x14ac:dyDescent="0.2">
      <c r="A116" s="142" t="s">
        <v>456</v>
      </c>
      <c r="B116" s="143" t="s">
        <v>430</v>
      </c>
      <c r="C116" s="143" t="s">
        <v>508</v>
      </c>
      <c r="D116" s="143" t="s">
        <v>4</v>
      </c>
      <c r="E116" s="130">
        <v>600</v>
      </c>
      <c r="F116" s="130" t="s">
        <v>104</v>
      </c>
      <c r="G116" s="130" t="s">
        <v>104</v>
      </c>
    </row>
    <row r="117" spans="1:7" ht="15.75" x14ac:dyDescent="0.2">
      <c r="A117" s="138" t="s">
        <v>524</v>
      </c>
      <c r="B117" s="139" t="s">
        <v>430</v>
      </c>
      <c r="C117" s="139" t="s">
        <v>525</v>
      </c>
      <c r="D117" s="140" t="s">
        <v>104</v>
      </c>
      <c r="E117" s="128">
        <v>1071.36393</v>
      </c>
      <c r="F117" s="128">
        <v>1094.90778</v>
      </c>
      <c r="G117" s="128" t="s">
        <v>104</v>
      </c>
    </row>
    <row r="118" spans="1:7" ht="15.75" x14ac:dyDescent="0.2">
      <c r="A118" s="138" t="s">
        <v>526</v>
      </c>
      <c r="B118" s="139" t="s">
        <v>430</v>
      </c>
      <c r="C118" s="139" t="s">
        <v>527</v>
      </c>
      <c r="D118" s="140" t="s">
        <v>104</v>
      </c>
      <c r="E118" s="128">
        <v>1069.54793</v>
      </c>
      <c r="F118" s="128">
        <v>1094.90778</v>
      </c>
      <c r="G118" s="128" t="s">
        <v>104</v>
      </c>
    </row>
    <row r="119" spans="1:7" ht="25.5" x14ac:dyDescent="0.2">
      <c r="A119" s="137" t="s">
        <v>528</v>
      </c>
      <c r="B119" s="136" t="s">
        <v>430</v>
      </c>
      <c r="C119" s="136" t="s">
        <v>529</v>
      </c>
      <c r="D119" s="141" t="s">
        <v>104</v>
      </c>
      <c r="E119" s="129">
        <v>1069.54793</v>
      </c>
      <c r="F119" s="129">
        <v>1094.90778</v>
      </c>
      <c r="G119" s="129" t="s">
        <v>104</v>
      </c>
    </row>
    <row r="120" spans="1:7" ht="25.5" x14ac:dyDescent="0.2">
      <c r="A120" s="142" t="s">
        <v>421</v>
      </c>
      <c r="B120" s="143" t="s">
        <v>430</v>
      </c>
      <c r="C120" s="143" t="s">
        <v>529</v>
      </c>
      <c r="D120" s="143" t="s">
        <v>422</v>
      </c>
      <c r="E120" s="130">
        <v>834.36995000000002</v>
      </c>
      <c r="F120" s="130">
        <v>1094.90778</v>
      </c>
      <c r="G120" s="130" t="s">
        <v>104</v>
      </c>
    </row>
    <row r="121" spans="1:7" ht="12.75" x14ac:dyDescent="0.2">
      <c r="A121" s="142" t="s">
        <v>456</v>
      </c>
      <c r="B121" s="143" t="s">
        <v>430</v>
      </c>
      <c r="C121" s="143" t="s">
        <v>529</v>
      </c>
      <c r="D121" s="143" t="s">
        <v>4</v>
      </c>
      <c r="E121" s="130">
        <v>235.17797999999999</v>
      </c>
      <c r="F121" s="130" t="s">
        <v>104</v>
      </c>
      <c r="G121" s="130" t="s">
        <v>104</v>
      </c>
    </row>
    <row r="122" spans="1:7" ht="15.75" x14ac:dyDescent="0.2">
      <c r="A122" s="138" t="s">
        <v>530</v>
      </c>
      <c r="B122" s="139" t="s">
        <v>430</v>
      </c>
      <c r="C122" s="139" t="s">
        <v>882</v>
      </c>
      <c r="D122" s="140" t="s">
        <v>104</v>
      </c>
      <c r="E122" s="128">
        <v>1.8160000000000001</v>
      </c>
      <c r="F122" s="128" t="s">
        <v>104</v>
      </c>
      <c r="G122" s="128" t="s">
        <v>104</v>
      </c>
    </row>
    <row r="123" spans="1:7" ht="15.75" x14ac:dyDescent="0.2">
      <c r="A123" s="137" t="s">
        <v>530</v>
      </c>
      <c r="B123" s="136" t="s">
        <v>430</v>
      </c>
      <c r="C123" s="136" t="s">
        <v>531</v>
      </c>
      <c r="D123" s="141" t="s">
        <v>104</v>
      </c>
      <c r="E123" s="129">
        <v>1.8160000000000001</v>
      </c>
      <c r="F123" s="129" t="s">
        <v>104</v>
      </c>
      <c r="G123" s="129" t="s">
        <v>104</v>
      </c>
    </row>
    <row r="124" spans="1:7" ht="25.5" x14ac:dyDescent="0.2">
      <c r="A124" s="142" t="s">
        <v>421</v>
      </c>
      <c r="B124" s="143" t="s">
        <v>430</v>
      </c>
      <c r="C124" s="143" t="s">
        <v>531</v>
      </c>
      <c r="D124" s="143" t="s">
        <v>422</v>
      </c>
      <c r="E124" s="130">
        <v>1.8160000000000001</v>
      </c>
      <c r="F124" s="130" t="s">
        <v>104</v>
      </c>
      <c r="G124" s="130" t="s">
        <v>104</v>
      </c>
    </row>
    <row r="125" spans="1:7" ht="15.75" x14ac:dyDescent="0.2">
      <c r="A125" s="138" t="s">
        <v>532</v>
      </c>
      <c r="B125" s="139" t="s">
        <v>430</v>
      </c>
      <c r="C125" s="139" t="s">
        <v>533</v>
      </c>
      <c r="D125" s="140" t="s">
        <v>104</v>
      </c>
      <c r="E125" s="128">
        <v>244.44499999999999</v>
      </c>
      <c r="F125" s="128" t="s">
        <v>104</v>
      </c>
      <c r="G125" s="128" t="s">
        <v>104</v>
      </c>
    </row>
    <row r="126" spans="1:7" ht="15.75" x14ac:dyDescent="0.2">
      <c r="A126" s="138" t="s">
        <v>534</v>
      </c>
      <c r="B126" s="139" t="s">
        <v>430</v>
      </c>
      <c r="C126" s="139" t="s">
        <v>535</v>
      </c>
      <c r="D126" s="140" t="s">
        <v>104</v>
      </c>
      <c r="E126" s="128">
        <v>244.44499999999999</v>
      </c>
      <c r="F126" s="128" t="s">
        <v>104</v>
      </c>
      <c r="G126" s="128" t="s">
        <v>104</v>
      </c>
    </row>
    <row r="127" spans="1:7" ht="25.5" x14ac:dyDescent="0.2">
      <c r="A127" s="137" t="s">
        <v>536</v>
      </c>
      <c r="B127" s="136" t="s">
        <v>430</v>
      </c>
      <c r="C127" s="136" t="s">
        <v>537</v>
      </c>
      <c r="D127" s="141" t="s">
        <v>104</v>
      </c>
      <c r="E127" s="129">
        <v>244.44499999999999</v>
      </c>
      <c r="F127" s="129" t="s">
        <v>104</v>
      </c>
      <c r="G127" s="129" t="s">
        <v>104</v>
      </c>
    </row>
    <row r="128" spans="1:7" ht="12.75" x14ac:dyDescent="0.2">
      <c r="A128" s="142" t="s">
        <v>456</v>
      </c>
      <c r="B128" s="143" t="s">
        <v>430</v>
      </c>
      <c r="C128" s="143" t="s">
        <v>537</v>
      </c>
      <c r="D128" s="143" t="s">
        <v>4</v>
      </c>
      <c r="E128" s="130">
        <v>244.44499999999999</v>
      </c>
      <c r="F128" s="130" t="s">
        <v>104</v>
      </c>
      <c r="G128" s="130" t="s">
        <v>104</v>
      </c>
    </row>
    <row r="129" spans="1:7" ht="25.5" x14ac:dyDescent="0.2">
      <c r="A129" s="138" t="s">
        <v>538</v>
      </c>
      <c r="B129" s="139" t="s">
        <v>430</v>
      </c>
      <c r="C129" s="139" t="s">
        <v>539</v>
      </c>
      <c r="D129" s="140" t="s">
        <v>104</v>
      </c>
      <c r="E129" s="128">
        <v>52369.890599999999</v>
      </c>
      <c r="F129" s="128">
        <v>47884.536</v>
      </c>
      <c r="G129" s="128">
        <v>44741.036</v>
      </c>
    </row>
    <row r="130" spans="1:7" ht="25.5" x14ac:dyDescent="0.2">
      <c r="A130" s="138" t="s">
        <v>540</v>
      </c>
      <c r="B130" s="139" t="s">
        <v>430</v>
      </c>
      <c r="C130" s="139" t="s">
        <v>541</v>
      </c>
      <c r="D130" s="140" t="s">
        <v>104</v>
      </c>
      <c r="E130" s="128" t="s">
        <v>104</v>
      </c>
      <c r="F130" s="128">
        <v>20</v>
      </c>
      <c r="G130" s="128" t="s">
        <v>104</v>
      </c>
    </row>
    <row r="131" spans="1:7" ht="25.5" x14ac:dyDescent="0.2">
      <c r="A131" s="138" t="s">
        <v>542</v>
      </c>
      <c r="B131" s="139" t="s">
        <v>430</v>
      </c>
      <c r="C131" s="139" t="s">
        <v>543</v>
      </c>
      <c r="D131" s="140" t="s">
        <v>104</v>
      </c>
      <c r="E131" s="128" t="s">
        <v>104</v>
      </c>
      <c r="F131" s="128">
        <v>20</v>
      </c>
      <c r="G131" s="128" t="s">
        <v>104</v>
      </c>
    </row>
    <row r="132" spans="1:7" ht="25.5" x14ac:dyDescent="0.2">
      <c r="A132" s="142" t="s">
        <v>421</v>
      </c>
      <c r="B132" s="143" t="s">
        <v>430</v>
      </c>
      <c r="C132" s="143" t="s">
        <v>543</v>
      </c>
      <c r="D132" s="143" t="s">
        <v>422</v>
      </c>
      <c r="E132" s="130" t="s">
        <v>104</v>
      </c>
      <c r="F132" s="130">
        <v>20</v>
      </c>
      <c r="G132" s="130" t="s">
        <v>104</v>
      </c>
    </row>
    <row r="133" spans="1:7" ht="25.5" x14ac:dyDescent="0.2">
      <c r="A133" s="138" t="s">
        <v>544</v>
      </c>
      <c r="B133" s="139" t="s">
        <v>430</v>
      </c>
      <c r="C133" s="139" t="s">
        <v>545</v>
      </c>
      <c r="D133" s="140" t="s">
        <v>104</v>
      </c>
      <c r="E133" s="128">
        <v>220</v>
      </c>
      <c r="F133" s="128" t="s">
        <v>104</v>
      </c>
      <c r="G133" s="128" t="s">
        <v>104</v>
      </c>
    </row>
    <row r="134" spans="1:7" ht="25.5" x14ac:dyDescent="0.2">
      <c r="A134" s="138" t="s">
        <v>546</v>
      </c>
      <c r="B134" s="139" t="s">
        <v>430</v>
      </c>
      <c r="C134" s="139" t="s">
        <v>547</v>
      </c>
      <c r="D134" s="140" t="s">
        <v>104</v>
      </c>
      <c r="E134" s="128">
        <v>220</v>
      </c>
      <c r="F134" s="128" t="s">
        <v>104</v>
      </c>
      <c r="G134" s="128" t="s">
        <v>104</v>
      </c>
    </row>
    <row r="135" spans="1:7" ht="25.5" x14ac:dyDescent="0.2">
      <c r="A135" s="137" t="s">
        <v>546</v>
      </c>
      <c r="B135" s="136" t="s">
        <v>430</v>
      </c>
      <c r="C135" s="136" t="s">
        <v>548</v>
      </c>
      <c r="D135" s="141" t="s">
        <v>104</v>
      </c>
      <c r="E135" s="129">
        <v>220</v>
      </c>
      <c r="F135" s="129" t="s">
        <v>104</v>
      </c>
      <c r="G135" s="129" t="s">
        <v>104</v>
      </c>
    </row>
    <row r="136" spans="1:7" ht="12.75" x14ac:dyDescent="0.2">
      <c r="A136" s="142" t="s">
        <v>456</v>
      </c>
      <c r="B136" s="143" t="s">
        <v>430</v>
      </c>
      <c r="C136" s="143" t="s">
        <v>548</v>
      </c>
      <c r="D136" s="143" t="s">
        <v>4</v>
      </c>
      <c r="E136" s="130">
        <v>220</v>
      </c>
      <c r="F136" s="130" t="s">
        <v>104</v>
      </c>
      <c r="G136" s="130" t="s">
        <v>104</v>
      </c>
    </row>
    <row r="137" spans="1:7" ht="15.75" x14ac:dyDescent="0.2">
      <c r="A137" s="138" t="s">
        <v>549</v>
      </c>
      <c r="B137" s="139" t="s">
        <v>430</v>
      </c>
      <c r="C137" s="139" t="s">
        <v>550</v>
      </c>
      <c r="D137" s="140" t="s">
        <v>104</v>
      </c>
      <c r="E137" s="128">
        <v>50850.403270000003</v>
      </c>
      <c r="F137" s="128">
        <v>47864.536</v>
      </c>
      <c r="G137" s="128">
        <v>44741.036</v>
      </c>
    </row>
    <row r="138" spans="1:7" ht="25.5" x14ac:dyDescent="0.2">
      <c r="A138" s="138" t="s">
        <v>551</v>
      </c>
      <c r="B138" s="139" t="s">
        <v>430</v>
      </c>
      <c r="C138" s="139" t="s">
        <v>552</v>
      </c>
      <c r="D138" s="140" t="s">
        <v>104</v>
      </c>
      <c r="E138" s="128">
        <v>50850.403270000003</v>
      </c>
      <c r="F138" s="128">
        <v>47864.536</v>
      </c>
      <c r="G138" s="128">
        <v>44741.036</v>
      </c>
    </row>
    <row r="139" spans="1:7" ht="38.25" x14ac:dyDescent="0.2">
      <c r="A139" s="142" t="s">
        <v>417</v>
      </c>
      <c r="B139" s="143" t="s">
        <v>430</v>
      </c>
      <c r="C139" s="143" t="s">
        <v>552</v>
      </c>
      <c r="D139" s="143" t="s">
        <v>418</v>
      </c>
      <c r="E139" s="130">
        <v>44017.46845</v>
      </c>
      <c r="F139" s="130">
        <v>43696.036</v>
      </c>
      <c r="G139" s="130">
        <v>43606.036</v>
      </c>
    </row>
    <row r="140" spans="1:7" ht="25.5" x14ac:dyDescent="0.2">
      <c r="A140" s="142" t="s">
        <v>421</v>
      </c>
      <c r="B140" s="143" t="s">
        <v>430</v>
      </c>
      <c r="C140" s="143" t="s">
        <v>552</v>
      </c>
      <c r="D140" s="143" t="s">
        <v>422</v>
      </c>
      <c r="E140" s="130">
        <v>6705.62752</v>
      </c>
      <c r="F140" s="130">
        <v>4026.5</v>
      </c>
      <c r="G140" s="130">
        <v>995</v>
      </c>
    </row>
    <row r="141" spans="1:7" ht="12.75" x14ac:dyDescent="0.2">
      <c r="A141" s="142" t="s">
        <v>435</v>
      </c>
      <c r="B141" s="143" t="s">
        <v>430</v>
      </c>
      <c r="C141" s="143" t="s">
        <v>552</v>
      </c>
      <c r="D141" s="143" t="s">
        <v>3</v>
      </c>
      <c r="E141" s="130">
        <v>127.3073</v>
      </c>
      <c r="F141" s="130">
        <v>142</v>
      </c>
      <c r="G141" s="130">
        <v>140</v>
      </c>
    </row>
    <row r="142" spans="1:7" ht="15.75" x14ac:dyDescent="0.2">
      <c r="A142" s="138" t="s">
        <v>553</v>
      </c>
      <c r="B142" s="139" t="s">
        <v>430</v>
      </c>
      <c r="C142" s="139" t="s">
        <v>554</v>
      </c>
      <c r="D142" s="140" t="s">
        <v>104</v>
      </c>
      <c r="E142" s="128">
        <v>1299.4873299999999</v>
      </c>
      <c r="F142" s="128" t="s">
        <v>104</v>
      </c>
      <c r="G142" s="128" t="s">
        <v>104</v>
      </c>
    </row>
    <row r="143" spans="1:7" ht="15.75" x14ac:dyDescent="0.2">
      <c r="A143" s="137" t="s">
        <v>555</v>
      </c>
      <c r="B143" s="136" t="s">
        <v>430</v>
      </c>
      <c r="C143" s="136" t="s">
        <v>556</v>
      </c>
      <c r="D143" s="141" t="s">
        <v>104</v>
      </c>
      <c r="E143" s="129">
        <v>1299.4873299999999</v>
      </c>
      <c r="F143" s="129" t="s">
        <v>104</v>
      </c>
      <c r="G143" s="129" t="s">
        <v>104</v>
      </c>
    </row>
    <row r="144" spans="1:7" ht="12.75" x14ac:dyDescent="0.2">
      <c r="A144" s="142" t="s">
        <v>456</v>
      </c>
      <c r="B144" s="143" t="s">
        <v>430</v>
      </c>
      <c r="C144" s="143" t="s">
        <v>556</v>
      </c>
      <c r="D144" s="143" t="s">
        <v>4</v>
      </c>
      <c r="E144" s="130">
        <v>1299.4873299999999</v>
      </c>
      <c r="F144" s="130" t="s">
        <v>104</v>
      </c>
      <c r="G144" s="130" t="s">
        <v>104</v>
      </c>
    </row>
    <row r="145" spans="1:7" ht="25.5" x14ac:dyDescent="0.2">
      <c r="A145" s="138" t="s">
        <v>557</v>
      </c>
      <c r="B145" s="139" t="s">
        <v>430</v>
      </c>
      <c r="C145" s="139" t="s">
        <v>558</v>
      </c>
      <c r="D145" s="140" t="s">
        <v>104</v>
      </c>
      <c r="E145" s="128">
        <v>9763.3506400000006</v>
      </c>
      <c r="F145" s="128">
        <v>1054.0899999999999</v>
      </c>
      <c r="G145" s="128">
        <v>1056.693</v>
      </c>
    </row>
    <row r="146" spans="1:7" ht="15.75" x14ac:dyDescent="0.2">
      <c r="A146" s="138" t="s">
        <v>559</v>
      </c>
      <c r="B146" s="139" t="s">
        <v>430</v>
      </c>
      <c r="C146" s="139" t="s">
        <v>560</v>
      </c>
      <c r="D146" s="140" t="s">
        <v>104</v>
      </c>
      <c r="E146" s="128">
        <v>7057.0706399999999</v>
      </c>
      <c r="F146" s="128">
        <v>1054.0899999999999</v>
      </c>
      <c r="G146" s="128">
        <v>1056.693</v>
      </c>
    </row>
    <row r="147" spans="1:7" ht="15.75" x14ac:dyDescent="0.2">
      <c r="A147" s="138" t="s">
        <v>561</v>
      </c>
      <c r="B147" s="139" t="s">
        <v>430</v>
      </c>
      <c r="C147" s="139" t="s">
        <v>562</v>
      </c>
      <c r="D147" s="140" t="s">
        <v>104</v>
      </c>
      <c r="E147" s="128">
        <v>1047.037</v>
      </c>
      <c r="F147" s="128">
        <v>1049.0899999999999</v>
      </c>
      <c r="G147" s="128">
        <v>1051.693</v>
      </c>
    </row>
    <row r="148" spans="1:7" ht="25.5" x14ac:dyDescent="0.2">
      <c r="A148" s="137" t="s">
        <v>563</v>
      </c>
      <c r="B148" s="136" t="s">
        <v>430</v>
      </c>
      <c r="C148" s="136" t="s">
        <v>564</v>
      </c>
      <c r="D148" s="141" t="s">
        <v>104</v>
      </c>
      <c r="E148" s="129">
        <v>1047.037</v>
      </c>
      <c r="F148" s="129">
        <v>1049.0899999999999</v>
      </c>
      <c r="G148" s="129">
        <v>1051.693</v>
      </c>
    </row>
    <row r="149" spans="1:7" ht="38.25" x14ac:dyDescent="0.2">
      <c r="A149" s="142" t="s">
        <v>417</v>
      </c>
      <c r="B149" s="143" t="s">
        <v>430</v>
      </c>
      <c r="C149" s="143" t="s">
        <v>564</v>
      </c>
      <c r="D149" s="143" t="s">
        <v>418</v>
      </c>
      <c r="E149" s="130">
        <v>57.496000000000002</v>
      </c>
      <c r="F149" s="130" t="s">
        <v>104</v>
      </c>
      <c r="G149" s="130" t="s">
        <v>104</v>
      </c>
    </row>
    <row r="150" spans="1:7" ht="25.5" x14ac:dyDescent="0.2">
      <c r="A150" s="142" t="s">
        <v>421</v>
      </c>
      <c r="B150" s="143" t="s">
        <v>430</v>
      </c>
      <c r="C150" s="143" t="s">
        <v>564</v>
      </c>
      <c r="D150" s="143" t="s">
        <v>422</v>
      </c>
      <c r="E150" s="130">
        <v>989.54100000000005</v>
      </c>
      <c r="F150" s="130">
        <v>1049.0899999999999</v>
      </c>
      <c r="G150" s="130">
        <v>1051.693</v>
      </c>
    </row>
    <row r="151" spans="1:7" ht="15.75" x14ac:dyDescent="0.2">
      <c r="A151" s="138" t="s">
        <v>565</v>
      </c>
      <c r="B151" s="139" t="s">
        <v>430</v>
      </c>
      <c r="C151" s="139" t="s">
        <v>566</v>
      </c>
      <c r="D151" s="140" t="s">
        <v>104</v>
      </c>
      <c r="E151" s="128" t="s">
        <v>104</v>
      </c>
      <c r="F151" s="128">
        <v>5</v>
      </c>
      <c r="G151" s="128">
        <v>5</v>
      </c>
    </row>
    <row r="152" spans="1:7" ht="25.5" x14ac:dyDescent="0.2">
      <c r="A152" s="142" t="s">
        <v>421</v>
      </c>
      <c r="B152" s="143" t="s">
        <v>430</v>
      </c>
      <c r="C152" s="143" t="s">
        <v>566</v>
      </c>
      <c r="D152" s="143" t="s">
        <v>422</v>
      </c>
      <c r="E152" s="130" t="s">
        <v>104</v>
      </c>
      <c r="F152" s="130">
        <v>5</v>
      </c>
      <c r="G152" s="130">
        <v>5</v>
      </c>
    </row>
    <row r="153" spans="1:7" ht="25.5" x14ac:dyDescent="0.2">
      <c r="A153" s="138" t="s">
        <v>567</v>
      </c>
      <c r="B153" s="139" t="s">
        <v>430</v>
      </c>
      <c r="C153" s="139" t="s">
        <v>568</v>
      </c>
      <c r="D153" s="140" t="s">
        <v>104</v>
      </c>
      <c r="E153" s="128">
        <v>79.17</v>
      </c>
      <c r="F153" s="128" t="s">
        <v>104</v>
      </c>
      <c r="G153" s="128" t="s">
        <v>104</v>
      </c>
    </row>
    <row r="154" spans="1:7" ht="25.5" x14ac:dyDescent="0.2">
      <c r="A154" s="137" t="s">
        <v>567</v>
      </c>
      <c r="B154" s="136" t="s">
        <v>430</v>
      </c>
      <c r="C154" s="136" t="s">
        <v>569</v>
      </c>
      <c r="D154" s="141" t="s">
        <v>104</v>
      </c>
      <c r="E154" s="129">
        <v>79.17</v>
      </c>
      <c r="F154" s="129" t="s">
        <v>104</v>
      </c>
      <c r="G154" s="129" t="s">
        <v>104</v>
      </c>
    </row>
    <row r="155" spans="1:7" ht="12.75" x14ac:dyDescent="0.2">
      <c r="A155" s="142" t="s">
        <v>456</v>
      </c>
      <c r="B155" s="143" t="s">
        <v>430</v>
      </c>
      <c r="C155" s="143" t="s">
        <v>569</v>
      </c>
      <c r="D155" s="143" t="s">
        <v>4</v>
      </c>
      <c r="E155" s="130">
        <v>79.17</v>
      </c>
      <c r="F155" s="130" t="s">
        <v>104</v>
      </c>
      <c r="G155" s="130" t="s">
        <v>104</v>
      </c>
    </row>
    <row r="156" spans="1:7" ht="15.75" x14ac:dyDescent="0.2">
      <c r="A156" s="138" t="s">
        <v>570</v>
      </c>
      <c r="B156" s="139" t="s">
        <v>430</v>
      </c>
      <c r="C156" s="139" t="s">
        <v>571</v>
      </c>
      <c r="D156" s="140" t="s">
        <v>104</v>
      </c>
      <c r="E156" s="128">
        <v>200</v>
      </c>
      <c r="F156" s="128" t="s">
        <v>104</v>
      </c>
      <c r="G156" s="128" t="s">
        <v>104</v>
      </c>
    </row>
    <row r="157" spans="1:7" ht="51" x14ac:dyDescent="0.2">
      <c r="A157" s="137" t="s">
        <v>572</v>
      </c>
      <c r="B157" s="136" t="s">
        <v>430</v>
      </c>
      <c r="C157" s="136" t="s">
        <v>573</v>
      </c>
      <c r="D157" s="141" t="s">
        <v>104</v>
      </c>
      <c r="E157" s="129">
        <v>200</v>
      </c>
      <c r="F157" s="129" t="s">
        <v>104</v>
      </c>
      <c r="G157" s="129" t="s">
        <v>104</v>
      </c>
    </row>
    <row r="158" spans="1:7" ht="12.75" x14ac:dyDescent="0.2">
      <c r="A158" s="142" t="s">
        <v>456</v>
      </c>
      <c r="B158" s="143" t="s">
        <v>430</v>
      </c>
      <c r="C158" s="143" t="s">
        <v>573</v>
      </c>
      <c r="D158" s="143" t="s">
        <v>4</v>
      </c>
      <c r="E158" s="130">
        <v>200</v>
      </c>
      <c r="F158" s="130" t="s">
        <v>104</v>
      </c>
      <c r="G158" s="130" t="s">
        <v>104</v>
      </c>
    </row>
    <row r="159" spans="1:7" ht="38.25" x14ac:dyDescent="0.2">
      <c r="A159" s="137" t="s">
        <v>574</v>
      </c>
      <c r="B159" s="136" t="s">
        <v>430</v>
      </c>
      <c r="C159" s="136" t="s">
        <v>575</v>
      </c>
      <c r="D159" s="141" t="s">
        <v>104</v>
      </c>
      <c r="E159" s="129">
        <v>1908.36364</v>
      </c>
      <c r="F159" s="129" t="s">
        <v>104</v>
      </c>
      <c r="G159" s="129" t="s">
        <v>104</v>
      </c>
    </row>
    <row r="160" spans="1:7" ht="12.75" x14ac:dyDescent="0.2">
      <c r="A160" s="142" t="s">
        <v>456</v>
      </c>
      <c r="B160" s="143" t="s">
        <v>430</v>
      </c>
      <c r="C160" s="143" t="s">
        <v>575</v>
      </c>
      <c r="D160" s="143" t="s">
        <v>4</v>
      </c>
      <c r="E160" s="130">
        <v>1908.36364</v>
      </c>
      <c r="F160" s="130" t="s">
        <v>104</v>
      </c>
      <c r="G160" s="130" t="s">
        <v>104</v>
      </c>
    </row>
    <row r="161" spans="1:7" ht="15.75" x14ac:dyDescent="0.2">
      <c r="A161" s="137" t="s">
        <v>576</v>
      </c>
      <c r="B161" s="136" t="s">
        <v>430</v>
      </c>
      <c r="C161" s="136" t="s">
        <v>577</v>
      </c>
      <c r="D161" s="141" t="s">
        <v>104</v>
      </c>
      <c r="E161" s="129">
        <v>3822.5</v>
      </c>
      <c r="F161" s="129" t="s">
        <v>104</v>
      </c>
      <c r="G161" s="129" t="s">
        <v>104</v>
      </c>
    </row>
    <row r="162" spans="1:7" ht="12.75" x14ac:dyDescent="0.2">
      <c r="A162" s="142" t="s">
        <v>456</v>
      </c>
      <c r="B162" s="143" t="s">
        <v>430</v>
      </c>
      <c r="C162" s="143" t="s">
        <v>577</v>
      </c>
      <c r="D162" s="143" t="s">
        <v>4</v>
      </c>
      <c r="E162" s="130">
        <v>3822.5</v>
      </c>
      <c r="F162" s="130" t="s">
        <v>104</v>
      </c>
      <c r="G162" s="130" t="s">
        <v>104</v>
      </c>
    </row>
    <row r="163" spans="1:7" ht="15.75" x14ac:dyDescent="0.2">
      <c r="A163" s="138" t="s">
        <v>578</v>
      </c>
      <c r="B163" s="139" t="s">
        <v>430</v>
      </c>
      <c r="C163" s="139" t="s">
        <v>579</v>
      </c>
      <c r="D163" s="140" t="s">
        <v>104</v>
      </c>
      <c r="E163" s="128">
        <v>2675</v>
      </c>
      <c r="F163" s="128" t="s">
        <v>104</v>
      </c>
      <c r="G163" s="128" t="s">
        <v>104</v>
      </c>
    </row>
    <row r="164" spans="1:7" ht="25.5" x14ac:dyDescent="0.2">
      <c r="A164" s="138" t="s">
        <v>580</v>
      </c>
      <c r="B164" s="139" t="s">
        <v>430</v>
      </c>
      <c r="C164" s="139" t="s">
        <v>581</v>
      </c>
      <c r="D164" s="140" t="s">
        <v>104</v>
      </c>
      <c r="E164" s="128">
        <v>2675</v>
      </c>
      <c r="F164" s="128" t="s">
        <v>104</v>
      </c>
      <c r="G164" s="128" t="s">
        <v>104</v>
      </c>
    </row>
    <row r="165" spans="1:7" ht="51" x14ac:dyDescent="0.2">
      <c r="A165" s="137" t="s">
        <v>582</v>
      </c>
      <c r="B165" s="136" t="s">
        <v>430</v>
      </c>
      <c r="C165" s="136" t="s">
        <v>583</v>
      </c>
      <c r="D165" s="141" t="s">
        <v>104</v>
      </c>
      <c r="E165" s="129">
        <v>2675</v>
      </c>
      <c r="F165" s="129" t="s">
        <v>104</v>
      </c>
      <c r="G165" s="129" t="s">
        <v>104</v>
      </c>
    </row>
    <row r="166" spans="1:7" ht="12.75" x14ac:dyDescent="0.2">
      <c r="A166" s="142" t="s">
        <v>456</v>
      </c>
      <c r="B166" s="143" t="s">
        <v>430</v>
      </c>
      <c r="C166" s="143" t="s">
        <v>583</v>
      </c>
      <c r="D166" s="143" t="s">
        <v>4</v>
      </c>
      <c r="E166" s="130">
        <v>2675</v>
      </c>
      <c r="F166" s="130" t="s">
        <v>104</v>
      </c>
      <c r="G166" s="130" t="s">
        <v>104</v>
      </c>
    </row>
    <row r="167" spans="1:7" ht="15.75" x14ac:dyDescent="0.2">
      <c r="A167" s="138" t="s">
        <v>584</v>
      </c>
      <c r="B167" s="139" t="s">
        <v>430</v>
      </c>
      <c r="C167" s="139" t="s">
        <v>585</v>
      </c>
      <c r="D167" s="140" t="s">
        <v>104</v>
      </c>
      <c r="E167" s="128">
        <v>31.28</v>
      </c>
      <c r="F167" s="128" t="s">
        <v>104</v>
      </c>
      <c r="G167" s="128" t="s">
        <v>104</v>
      </c>
    </row>
    <row r="168" spans="1:7" ht="25.5" x14ac:dyDescent="0.2">
      <c r="A168" s="138" t="s">
        <v>72</v>
      </c>
      <c r="B168" s="139" t="s">
        <v>430</v>
      </c>
      <c r="C168" s="139" t="s">
        <v>586</v>
      </c>
      <c r="D168" s="140" t="s">
        <v>104</v>
      </c>
      <c r="E168" s="128">
        <v>1.28</v>
      </c>
      <c r="F168" s="128" t="s">
        <v>104</v>
      </c>
      <c r="G168" s="128" t="s">
        <v>104</v>
      </c>
    </row>
    <row r="169" spans="1:7" ht="25.5" x14ac:dyDescent="0.2">
      <c r="A169" s="137" t="s">
        <v>72</v>
      </c>
      <c r="B169" s="136" t="s">
        <v>430</v>
      </c>
      <c r="C169" s="136" t="s">
        <v>587</v>
      </c>
      <c r="D169" s="141" t="s">
        <v>104</v>
      </c>
      <c r="E169" s="129">
        <v>1.28</v>
      </c>
      <c r="F169" s="129" t="s">
        <v>104</v>
      </c>
      <c r="G169" s="129" t="s">
        <v>104</v>
      </c>
    </row>
    <row r="170" spans="1:7" ht="12.75" x14ac:dyDescent="0.2">
      <c r="A170" s="142" t="s">
        <v>456</v>
      </c>
      <c r="B170" s="143" t="s">
        <v>430</v>
      </c>
      <c r="C170" s="143" t="s">
        <v>587</v>
      </c>
      <c r="D170" s="143" t="s">
        <v>4</v>
      </c>
      <c r="E170" s="130">
        <v>1.28</v>
      </c>
      <c r="F170" s="130" t="s">
        <v>104</v>
      </c>
      <c r="G170" s="130" t="s">
        <v>104</v>
      </c>
    </row>
    <row r="171" spans="1:7" ht="15.75" x14ac:dyDescent="0.2">
      <c r="A171" s="137" t="s">
        <v>71</v>
      </c>
      <c r="B171" s="136" t="s">
        <v>430</v>
      </c>
      <c r="C171" s="136" t="s">
        <v>588</v>
      </c>
      <c r="D171" s="141" t="s">
        <v>104</v>
      </c>
      <c r="E171" s="129">
        <v>30</v>
      </c>
      <c r="F171" s="129" t="s">
        <v>104</v>
      </c>
      <c r="G171" s="129" t="s">
        <v>104</v>
      </c>
    </row>
    <row r="172" spans="1:7" ht="12.75" x14ac:dyDescent="0.2">
      <c r="A172" s="142" t="s">
        <v>456</v>
      </c>
      <c r="B172" s="143" t="s">
        <v>430</v>
      </c>
      <c r="C172" s="143" t="s">
        <v>588</v>
      </c>
      <c r="D172" s="143" t="s">
        <v>4</v>
      </c>
      <c r="E172" s="130">
        <v>30</v>
      </c>
      <c r="F172" s="130" t="s">
        <v>104</v>
      </c>
      <c r="G172" s="130" t="s">
        <v>104</v>
      </c>
    </row>
    <row r="173" spans="1:7" ht="15.75" x14ac:dyDescent="0.2">
      <c r="A173" s="138" t="s">
        <v>589</v>
      </c>
      <c r="B173" s="139" t="s">
        <v>430</v>
      </c>
      <c r="C173" s="139" t="s">
        <v>590</v>
      </c>
      <c r="D173" s="140" t="s">
        <v>104</v>
      </c>
      <c r="E173" s="128">
        <v>268.85948000000002</v>
      </c>
      <c r="F173" s="128">
        <v>160</v>
      </c>
      <c r="G173" s="128">
        <v>160</v>
      </c>
    </row>
    <row r="174" spans="1:7" ht="25.5" x14ac:dyDescent="0.2">
      <c r="A174" s="138" t="s">
        <v>591</v>
      </c>
      <c r="B174" s="139" t="s">
        <v>430</v>
      </c>
      <c r="C174" s="139" t="s">
        <v>592</v>
      </c>
      <c r="D174" s="140" t="s">
        <v>104</v>
      </c>
      <c r="E174" s="128">
        <v>268.85948000000002</v>
      </c>
      <c r="F174" s="128">
        <v>160</v>
      </c>
      <c r="G174" s="128">
        <v>160</v>
      </c>
    </row>
    <row r="175" spans="1:7" ht="38.25" x14ac:dyDescent="0.2">
      <c r="A175" s="138" t="s">
        <v>593</v>
      </c>
      <c r="B175" s="139" t="s">
        <v>430</v>
      </c>
      <c r="C175" s="139" t="s">
        <v>594</v>
      </c>
      <c r="D175" s="140" t="s">
        <v>104</v>
      </c>
      <c r="E175" s="128">
        <v>6.5</v>
      </c>
      <c r="F175" s="128">
        <v>20</v>
      </c>
      <c r="G175" s="128">
        <v>20</v>
      </c>
    </row>
    <row r="176" spans="1:7" ht="12.75" x14ac:dyDescent="0.2">
      <c r="A176" s="142" t="s">
        <v>487</v>
      </c>
      <c r="B176" s="143" t="s">
        <v>430</v>
      </c>
      <c r="C176" s="143" t="s">
        <v>594</v>
      </c>
      <c r="D176" s="143" t="s">
        <v>488</v>
      </c>
      <c r="E176" s="130">
        <v>6.5</v>
      </c>
      <c r="F176" s="130">
        <v>20</v>
      </c>
      <c r="G176" s="130">
        <v>20</v>
      </c>
    </row>
    <row r="177" spans="1:7" ht="15.75" x14ac:dyDescent="0.2">
      <c r="A177" s="138" t="s">
        <v>595</v>
      </c>
      <c r="B177" s="139" t="s">
        <v>430</v>
      </c>
      <c r="C177" s="139" t="s">
        <v>596</v>
      </c>
      <c r="D177" s="140" t="s">
        <v>104</v>
      </c>
      <c r="E177" s="128" t="s">
        <v>104</v>
      </c>
      <c r="F177" s="128">
        <v>50</v>
      </c>
      <c r="G177" s="128">
        <v>50</v>
      </c>
    </row>
    <row r="178" spans="1:7" ht="25.5" x14ac:dyDescent="0.2">
      <c r="A178" s="142" t="s">
        <v>421</v>
      </c>
      <c r="B178" s="143" t="s">
        <v>430</v>
      </c>
      <c r="C178" s="143" t="s">
        <v>596</v>
      </c>
      <c r="D178" s="143" t="s">
        <v>422</v>
      </c>
      <c r="E178" s="130" t="s">
        <v>104</v>
      </c>
      <c r="F178" s="130">
        <v>50</v>
      </c>
      <c r="G178" s="130">
        <v>50</v>
      </c>
    </row>
    <row r="179" spans="1:7" ht="15.75" x14ac:dyDescent="0.2">
      <c r="A179" s="138" t="s">
        <v>597</v>
      </c>
      <c r="B179" s="139" t="s">
        <v>430</v>
      </c>
      <c r="C179" s="139" t="s">
        <v>598</v>
      </c>
      <c r="D179" s="140" t="s">
        <v>104</v>
      </c>
      <c r="E179" s="128">
        <v>262.35948000000002</v>
      </c>
      <c r="F179" s="128">
        <v>90</v>
      </c>
      <c r="G179" s="128">
        <v>90</v>
      </c>
    </row>
    <row r="180" spans="1:7" ht="25.5" x14ac:dyDescent="0.2">
      <c r="A180" s="142" t="s">
        <v>599</v>
      </c>
      <c r="B180" s="143" t="s">
        <v>430</v>
      </c>
      <c r="C180" s="143" t="s">
        <v>598</v>
      </c>
      <c r="D180" s="143" t="s">
        <v>5</v>
      </c>
      <c r="E180" s="130">
        <v>262.35948000000002</v>
      </c>
      <c r="F180" s="130">
        <v>90</v>
      </c>
      <c r="G180" s="130">
        <v>90</v>
      </c>
    </row>
    <row r="181" spans="1:7" ht="15.75" x14ac:dyDescent="0.2">
      <c r="A181" s="138" t="s">
        <v>411</v>
      </c>
      <c r="B181" s="139" t="s">
        <v>430</v>
      </c>
      <c r="C181" s="139" t="s">
        <v>412</v>
      </c>
      <c r="D181" s="140" t="s">
        <v>104</v>
      </c>
      <c r="E181" s="128">
        <v>13051.085510000001</v>
      </c>
      <c r="F181" s="128">
        <v>5466.1130000000003</v>
      </c>
      <c r="G181" s="128">
        <v>5546.9560000000001</v>
      </c>
    </row>
    <row r="182" spans="1:7" ht="15.75" x14ac:dyDescent="0.2">
      <c r="A182" s="138" t="s">
        <v>413</v>
      </c>
      <c r="B182" s="139" t="s">
        <v>430</v>
      </c>
      <c r="C182" s="139" t="s">
        <v>414</v>
      </c>
      <c r="D182" s="140" t="s">
        <v>104</v>
      </c>
      <c r="E182" s="128">
        <v>13051.085510000001</v>
      </c>
      <c r="F182" s="128">
        <v>5466.1130000000003</v>
      </c>
      <c r="G182" s="128">
        <v>5546.9560000000001</v>
      </c>
    </row>
    <row r="183" spans="1:7" ht="15.75" x14ac:dyDescent="0.2">
      <c r="A183" s="137" t="s">
        <v>600</v>
      </c>
      <c r="B183" s="136" t="s">
        <v>430</v>
      </c>
      <c r="C183" s="136" t="s">
        <v>601</v>
      </c>
      <c r="D183" s="141" t="s">
        <v>104</v>
      </c>
      <c r="E183" s="129">
        <v>4684.4546499999997</v>
      </c>
      <c r="F183" s="129" t="s">
        <v>104</v>
      </c>
      <c r="G183" s="129" t="s">
        <v>104</v>
      </c>
    </row>
    <row r="184" spans="1:7" ht="38.25" x14ac:dyDescent="0.2">
      <c r="A184" s="142" t="s">
        <v>417</v>
      </c>
      <c r="B184" s="143" t="s">
        <v>430</v>
      </c>
      <c r="C184" s="143" t="s">
        <v>601</v>
      </c>
      <c r="D184" s="143" t="s">
        <v>418</v>
      </c>
      <c r="E184" s="130">
        <v>4684.4546499999997</v>
      </c>
      <c r="F184" s="130" t="s">
        <v>104</v>
      </c>
      <c r="G184" s="130" t="s">
        <v>104</v>
      </c>
    </row>
    <row r="185" spans="1:7" ht="25.5" x14ac:dyDescent="0.2">
      <c r="A185" s="137" t="s">
        <v>602</v>
      </c>
      <c r="B185" s="136" t="s">
        <v>430</v>
      </c>
      <c r="C185" s="136" t="s">
        <v>603</v>
      </c>
      <c r="D185" s="141" t="s">
        <v>104</v>
      </c>
      <c r="E185" s="129" t="s">
        <v>104</v>
      </c>
      <c r="F185" s="129">
        <v>3458.866</v>
      </c>
      <c r="G185" s="129">
        <v>3458.866</v>
      </c>
    </row>
    <row r="186" spans="1:7" ht="38.25" x14ac:dyDescent="0.2">
      <c r="A186" s="142" t="s">
        <v>417</v>
      </c>
      <c r="B186" s="143" t="s">
        <v>430</v>
      </c>
      <c r="C186" s="143" t="s">
        <v>603</v>
      </c>
      <c r="D186" s="143" t="s">
        <v>418</v>
      </c>
      <c r="E186" s="130" t="s">
        <v>104</v>
      </c>
      <c r="F186" s="130">
        <v>3458.866</v>
      </c>
      <c r="G186" s="130">
        <v>3458.866</v>
      </c>
    </row>
    <row r="187" spans="1:7" ht="25.5" x14ac:dyDescent="0.2">
      <c r="A187" s="137" t="s">
        <v>604</v>
      </c>
      <c r="B187" s="136" t="s">
        <v>430</v>
      </c>
      <c r="C187" s="136" t="s">
        <v>605</v>
      </c>
      <c r="D187" s="141" t="s">
        <v>104</v>
      </c>
      <c r="E187" s="129">
        <v>51</v>
      </c>
      <c r="F187" s="129">
        <v>37.1</v>
      </c>
      <c r="G187" s="129">
        <v>208.2</v>
      </c>
    </row>
    <row r="188" spans="1:7" ht="25.5" x14ac:dyDescent="0.2">
      <c r="A188" s="142" t="s">
        <v>421</v>
      </c>
      <c r="B188" s="143" t="s">
        <v>430</v>
      </c>
      <c r="C188" s="143" t="s">
        <v>605</v>
      </c>
      <c r="D188" s="143" t="s">
        <v>422</v>
      </c>
      <c r="E188" s="130">
        <v>51</v>
      </c>
      <c r="F188" s="130">
        <v>37.1</v>
      </c>
      <c r="G188" s="130">
        <v>208.2</v>
      </c>
    </row>
    <row r="189" spans="1:7" ht="15.75" x14ac:dyDescent="0.2">
      <c r="A189" s="137" t="s">
        <v>606</v>
      </c>
      <c r="B189" s="136" t="s">
        <v>430</v>
      </c>
      <c r="C189" s="136" t="s">
        <v>607</v>
      </c>
      <c r="D189" s="141" t="s">
        <v>104</v>
      </c>
      <c r="E189" s="129">
        <v>462.6087</v>
      </c>
      <c r="F189" s="129" t="s">
        <v>104</v>
      </c>
      <c r="G189" s="129" t="s">
        <v>104</v>
      </c>
    </row>
    <row r="190" spans="1:7" ht="25.5" x14ac:dyDescent="0.2">
      <c r="A190" s="142" t="s">
        <v>421</v>
      </c>
      <c r="B190" s="143" t="s">
        <v>430</v>
      </c>
      <c r="C190" s="143" t="s">
        <v>607</v>
      </c>
      <c r="D190" s="143" t="s">
        <v>422</v>
      </c>
      <c r="E190" s="130">
        <v>462.6087</v>
      </c>
      <c r="F190" s="130" t="s">
        <v>104</v>
      </c>
      <c r="G190" s="130" t="s">
        <v>104</v>
      </c>
    </row>
    <row r="191" spans="1:7" ht="51" x14ac:dyDescent="0.2">
      <c r="A191" s="137" t="s">
        <v>904</v>
      </c>
      <c r="B191" s="136" t="s">
        <v>430</v>
      </c>
      <c r="C191" s="136" t="s">
        <v>608</v>
      </c>
      <c r="D191" s="141" t="s">
        <v>104</v>
      </c>
      <c r="E191" s="129">
        <v>12.9</v>
      </c>
      <c r="F191" s="129">
        <v>13.3</v>
      </c>
      <c r="G191" s="129">
        <v>13.9</v>
      </c>
    </row>
    <row r="192" spans="1:7" ht="38.25" x14ac:dyDescent="0.2">
      <c r="A192" s="142" t="s">
        <v>417</v>
      </c>
      <c r="B192" s="143" t="s">
        <v>430</v>
      </c>
      <c r="C192" s="143" t="s">
        <v>608</v>
      </c>
      <c r="D192" s="143" t="s">
        <v>418</v>
      </c>
      <c r="E192" s="130">
        <v>12.6</v>
      </c>
      <c r="F192" s="130" t="s">
        <v>104</v>
      </c>
      <c r="G192" s="130" t="s">
        <v>104</v>
      </c>
    </row>
    <row r="193" spans="1:7" ht="25.5" x14ac:dyDescent="0.2">
      <c r="A193" s="142" t="s">
        <v>421</v>
      </c>
      <c r="B193" s="143" t="s">
        <v>430</v>
      </c>
      <c r="C193" s="143" t="s">
        <v>608</v>
      </c>
      <c r="D193" s="143" t="s">
        <v>422</v>
      </c>
      <c r="E193" s="130">
        <v>0.3</v>
      </c>
      <c r="F193" s="130">
        <v>13.3</v>
      </c>
      <c r="G193" s="130">
        <v>13.9</v>
      </c>
    </row>
    <row r="194" spans="1:7" ht="51" x14ac:dyDescent="0.2">
      <c r="A194" s="137" t="s">
        <v>609</v>
      </c>
      <c r="B194" s="136" t="s">
        <v>430</v>
      </c>
      <c r="C194" s="136" t="s">
        <v>610</v>
      </c>
      <c r="D194" s="141" t="s">
        <v>104</v>
      </c>
      <c r="E194" s="129" t="s">
        <v>104</v>
      </c>
      <c r="F194" s="129">
        <v>70.094999999999999</v>
      </c>
      <c r="G194" s="129">
        <v>72.697999999999993</v>
      </c>
    </row>
    <row r="195" spans="1:7" ht="38.25" x14ac:dyDescent="0.2">
      <c r="A195" s="142" t="s">
        <v>417</v>
      </c>
      <c r="B195" s="143" t="s">
        <v>430</v>
      </c>
      <c r="C195" s="143" t="s">
        <v>610</v>
      </c>
      <c r="D195" s="143" t="s">
        <v>418</v>
      </c>
      <c r="E195" s="130" t="s">
        <v>104</v>
      </c>
      <c r="F195" s="130">
        <v>65.099999999999994</v>
      </c>
      <c r="G195" s="130">
        <v>67.7</v>
      </c>
    </row>
    <row r="196" spans="1:7" ht="25.5" x14ac:dyDescent="0.2">
      <c r="A196" s="142" t="s">
        <v>421</v>
      </c>
      <c r="B196" s="143" t="s">
        <v>430</v>
      </c>
      <c r="C196" s="143" t="s">
        <v>610</v>
      </c>
      <c r="D196" s="143" t="s">
        <v>422</v>
      </c>
      <c r="E196" s="130" t="s">
        <v>104</v>
      </c>
      <c r="F196" s="130">
        <v>4.9950000000000001</v>
      </c>
      <c r="G196" s="130">
        <v>4.9980000000000002</v>
      </c>
    </row>
    <row r="197" spans="1:7" ht="51" x14ac:dyDescent="0.2">
      <c r="A197" s="137" t="s">
        <v>905</v>
      </c>
      <c r="B197" s="136" t="s">
        <v>430</v>
      </c>
      <c r="C197" s="136" t="s">
        <v>611</v>
      </c>
      <c r="D197" s="141" t="s">
        <v>104</v>
      </c>
      <c r="E197" s="129">
        <v>161.34800000000001</v>
      </c>
      <c r="F197" s="129">
        <v>166.47900000000001</v>
      </c>
      <c r="G197" s="129">
        <v>172.989</v>
      </c>
    </row>
    <row r="198" spans="1:7" ht="38.25" x14ac:dyDescent="0.2">
      <c r="A198" s="142" t="s">
        <v>417</v>
      </c>
      <c r="B198" s="143" t="s">
        <v>430</v>
      </c>
      <c r="C198" s="143" t="s">
        <v>611</v>
      </c>
      <c r="D198" s="143" t="s">
        <v>418</v>
      </c>
      <c r="E198" s="130">
        <v>156.34800000000001</v>
      </c>
      <c r="F198" s="130">
        <v>161.47900000000001</v>
      </c>
      <c r="G198" s="130">
        <v>167.989</v>
      </c>
    </row>
    <row r="199" spans="1:7" ht="25.5" x14ac:dyDescent="0.2">
      <c r="A199" s="142" t="s">
        <v>421</v>
      </c>
      <c r="B199" s="143" t="s">
        <v>430</v>
      </c>
      <c r="C199" s="143" t="s">
        <v>611</v>
      </c>
      <c r="D199" s="143" t="s">
        <v>422</v>
      </c>
      <c r="E199" s="130">
        <v>5</v>
      </c>
      <c r="F199" s="130">
        <v>5</v>
      </c>
      <c r="G199" s="130">
        <v>5</v>
      </c>
    </row>
    <row r="200" spans="1:7" ht="51" x14ac:dyDescent="0.2">
      <c r="A200" s="137" t="s">
        <v>612</v>
      </c>
      <c r="B200" s="136" t="s">
        <v>430</v>
      </c>
      <c r="C200" s="136" t="s">
        <v>613</v>
      </c>
      <c r="D200" s="141" t="s">
        <v>104</v>
      </c>
      <c r="E200" s="129">
        <v>1.89</v>
      </c>
      <c r="F200" s="129">
        <v>1.92</v>
      </c>
      <c r="G200" s="129">
        <v>1.95</v>
      </c>
    </row>
    <row r="201" spans="1:7" ht="25.5" x14ac:dyDescent="0.2">
      <c r="A201" s="142" t="s">
        <v>421</v>
      </c>
      <c r="B201" s="143" t="s">
        <v>430</v>
      </c>
      <c r="C201" s="143" t="s">
        <v>613</v>
      </c>
      <c r="D201" s="143" t="s">
        <v>422</v>
      </c>
      <c r="E201" s="130">
        <v>1.89</v>
      </c>
      <c r="F201" s="130">
        <v>1.92</v>
      </c>
      <c r="G201" s="130">
        <v>1.95</v>
      </c>
    </row>
    <row r="202" spans="1:7" ht="25.5" x14ac:dyDescent="0.2">
      <c r="A202" s="137" t="s">
        <v>614</v>
      </c>
      <c r="B202" s="136" t="s">
        <v>430</v>
      </c>
      <c r="C202" s="136" t="s">
        <v>615</v>
      </c>
      <c r="D202" s="141" t="s">
        <v>104</v>
      </c>
      <c r="E202" s="129" t="s">
        <v>104</v>
      </c>
      <c r="F202" s="129">
        <v>1500</v>
      </c>
      <c r="G202" s="129">
        <v>1500</v>
      </c>
    </row>
    <row r="203" spans="1:7" ht="12.75" x14ac:dyDescent="0.2">
      <c r="A203" s="142" t="s">
        <v>435</v>
      </c>
      <c r="B203" s="143" t="s">
        <v>430</v>
      </c>
      <c r="C203" s="143" t="s">
        <v>615</v>
      </c>
      <c r="D203" s="143" t="s">
        <v>3</v>
      </c>
      <c r="E203" s="130" t="s">
        <v>104</v>
      </c>
      <c r="F203" s="130">
        <v>1500</v>
      </c>
      <c r="G203" s="130">
        <v>1500</v>
      </c>
    </row>
    <row r="204" spans="1:7" ht="15.75" x14ac:dyDescent="0.2">
      <c r="A204" s="137" t="s">
        <v>427</v>
      </c>
      <c r="B204" s="136" t="s">
        <v>430</v>
      </c>
      <c r="C204" s="136" t="s">
        <v>428</v>
      </c>
      <c r="D204" s="141" t="s">
        <v>104</v>
      </c>
      <c r="E204" s="129">
        <v>7676.8841599999996</v>
      </c>
      <c r="F204" s="129">
        <v>218.35300000000001</v>
      </c>
      <c r="G204" s="129">
        <v>118.35299999999999</v>
      </c>
    </row>
    <row r="205" spans="1:7" ht="25.5" x14ac:dyDescent="0.2">
      <c r="A205" s="142" t="s">
        <v>421</v>
      </c>
      <c r="B205" s="143" t="s">
        <v>430</v>
      </c>
      <c r="C205" s="143" t="s">
        <v>428</v>
      </c>
      <c r="D205" s="143" t="s">
        <v>422</v>
      </c>
      <c r="E205" s="130">
        <v>228.86600000000001</v>
      </c>
      <c r="F205" s="130">
        <v>100</v>
      </c>
      <c r="G205" s="130" t="s">
        <v>104</v>
      </c>
    </row>
    <row r="206" spans="1:7" ht="12.75" x14ac:dyDescent="0.2">
      <c r="A206" s="142" t="s">
        <v>487</v>
      </c>
      <c r="B206" s="143" t="s">
        <v>430</v>
      </c>
      <c r="C206" s="143" t="s">
        <v>428</v>
      </c>
      <c r="D206" s="143" t="s">
        <v>488</v>
      </c>
      <c r="E206" s="130">
        <v>4721.1765400000004</v>
      </c>
      <c r="F206" s="130">
        <v>28.353000000000002</v>
      </c>
      <c r="G206" s="130">
        <v>28.353000000000002</v>
      </c>
    </row>
    <row r="207" spans="1:7" ht="12.75" x14ac:dyDescent="0.2">
      <c r="A207" s="142" t="s">
        <v>435</v>
      </c>
      <c r="B207" s="143" t="s">
        <v>430</v>
      </c>
      <c r="C207" s="143" t="s">
        <v>428</v>
      </c>
      <c r="D207" s="143" t="s">
        <v>3</v>
      </c>
      <c r="E207" s="130">
        <v>2726.8416200000001</v>
      </c>
      <c r="F207" s="130">
        <v>90</v>
      </c>
      <c r="G207" s="130">
        <v>90</v>
      </c>
    </row>
    <row r="208" spans="1:7" ht="25.5" x14ac:dyDescent="0.2">
      <c r="A208" s="135" t="s">
        <v>616</v>
      </c>
      <c r="B208" s="136" t="s">
        <v>617</v>
      </c>
      <c r="C208" s="137" t="s">
        <v>104</v>
      </c>
      <c r="D208" s="137" t="s">
        <v>104</v>
      </c>
      <c r="E208" s="129">
        <v>128265.46528999999</v>
      </c>
      <c r="F208" s="129">
        <v>126071.00979</v>
      </c>
      <c r="G208" s="129">
        <v>101625.84714</v>
      </c>
    </row>
    <row r="209" spans="1:7" ht="25.5" x14ac:dyDescent="0.2">
      <c r="A209" s="138" t="s">
        <v>618</v>
      </c>
      <c r="B209" s="139" t="s">
        <v>617</v>
      </c>
      <c r="C209" s="139" t="s">
        <v>619</v>
      </c>
      <c r="D209" s="140" t="s">
        <v>104</v>
      </c>
      <c r="E209" s="128">
        <v>118625.13158</v>
      </c>
      <c r="F209" s="128">
        <v>118151.17643000001</v>
      </c>
      <c r="G209" s="128">
        <v>95460.08279</v>
      </c>
    </row>
    <row r="210" spans="1:7" ht="15.75" x14ac:dyDescent="0.2">
      <c r="A210" s="138" t="s">
        <v>620</v>
      </c>
      <c r="B210" s="139" t="s">
        <v>617</v>
      </c>
      <c r="C210" s="139" t="s">
        <v>621</v>
      </c>
      <c r="D210" s="140" t="s">
        <v>104</v>
      </c>
      <c r="E210" s="128">
        <v>21344.284240000001</v>
      </c>
      <c r="F210" s="128">
        <v>16838.571970000001</v>
      </c>
      <c r="G210" s="128">
        <v>10312.040370000001</v>
      </c>
    </row>
    <row r="211" spans="1:7" ht="15.75" x14ac:dyDescent="0.2">
      <c r="A211" s="138" t="s">
        <v>622</v>
      </c>
      <c r="B211" s="139" t="s">
        <v>617</v>
      </c>
      <c r="C211" s="139" t="s">
        <v>623</v>
      </c>
      <c r="D211" s="140" t="s">
        <v>104</v>
      </c>
      <c r="E211" s="128">
        <v>2964.3292299999998</v>
      </c>
      <c r="F211" s="128" t="s">
        <v>104</v>
      </c>
      <c r="G211" s="128" t="s">
        <v>104</v>
      </c>
    </row>
    <row r="212" spans="1:7" ht="25.5" x14ac:dyDescent="0.2">
      <c r="A212" s="137" t="s">
        <v>624</v>
      </c>
      <c r="B212" s="136" t="s">
        <v>617</v>
      </c>
      <c r="C212" s="136" t="s">
        <v>625</v>
      </c>
      <c r="D212" s="141" t="s">
        <v>104</v>
      </c>
      <c r="E212" s="129">
        <v>2964.3292299999998</v>
      </c>
      <c r="F212" s="129" t="s">
        <v>104</v>
      </c>
      <c r="G212" s="129" t="s">
        <v>104</v>
      </c>
    </row>
    <row r="213" spans="1:7" ht="25.5" x14ac:dyDescent="0.2">
      <c r="A213" s="142" t="s">
        <v>599</v>
      </c>
      <c r="B213" s="143" t="s">
        <v>617</v>
      </c>
      <c r="C213" s="143" t="s">
        <v>625</v>
      </c>
      <c r="D213" s="143" t="s">
        <v>5</v>
      </c>
      <c r="E213" s="130">
        <v>2964.3292299999998</v>
      </c>
      <c r="F213" s="130" t="s">
        <v>104</v>
      </c>
      <c r="G213" s="130" t="s">
        <v>104</v>
      </c>
    </row>
    <row r="214" spans="1:7" ht="15.75" x14ac:dyDescent="0.2">
      <c r="A214" s="138" t="s">
        <v>626</v>
      </c>
      <c r="B214" s="139" t="s">
        <v>617</v>
      </c>
      <c r="C214" s="139" t="s">
        <v>627</v>
      </c>
      <c r="D214" s="140" t="s">
        <v>104</v>
      </c>
      <c r="E214" s="128">
        <v>17279.955010000001</v>
      </c>
      <c r="F214" s="128">
        <v>16838.571970000001</v>
      </c>
      <c r="G214" s="128">
        <v>10312.040370000001</v>
      </c>
    </row>
    <row r="215" spans="1:7" ht="25.5" x14ac:dyDescent="0.2">
      <c r="A215" s="142" t="s">
        <v>599</v>
      </c>
      <c r="B215" s="143" t="s">
        <v>617</v>
      </c>
      <c r="C215" s="143" t="s">
        <v>627</v>
      </c>
      <c r="D215" s="143" t="s">
        <v>5</v>
      </c>
      <c r="E215" s="130">
        <v>15167.468000000001</v>
      </c>
      <c r="F215" s="130">
        <v>14370.475</v>
      </c>
      <c r="G215" s="130">
        <v>7476.8029999999999</v>
      </c>
    </row>
    <row r="216" spans="1:7" ht="25.5" x14ac:dyDescent="0.2">
      <c r="A216" s="137" t="s">
        <v>628</v>
      </c>
      <c r="B216" s="136" t="s">
        <v>617</v>
      </c>
      <c r="C216" s="136" t="s">
        <v>629</v>
      </c>
      <c r="D216" s="141" t="s">
        <v>104</v>
      </c>
      <c r="E216" s="129">
        <v>2112.4870099999998</v>
      </c>
      <c r="F216" s="129">
        <v>2468.0969700000001</v>
      </c>
      <c r="G216" s="129">
        <v>2835.2373699999998</v>
      </c>
    </row>
    <row r="217" spans="1:7" ht="25.5" x14ac:dyDescent="0.2">
      <c r="A217" s="142" t="s">
        <v>599</v>
      </c>
      <c r="B217" s="143" t="s">
        <v>617</v>
      </c>
      <c r="C217" s="143" t="s">
        <v>629</v>
      </c>
      <c r="D217" s="143" t="s">
        <v>5</v>
      </c>
      <c r="E217" s="130">
        <v>2112.4870099999998</v>
      </c>
      <c r="F217" s="130">
        <v>2468.0969700000001</v>
      </c>
      <c r="G217" s="130">
        <v>2835.2373699999998</v>
      </c>
    </row>
    <row r="218" spans="1:7" ht="15.75" x14ac:dyDescent="0.2">
      <c r="A218" s="138" t="s">
        <v>630</v>
      </c>
      <c r="B218" s="139" t="s">
        <v>617</v>
      </c>
      <c r="C218" s="139" t="s">
        <v>631</v>
      </c>
      <c r="D218" s="140" t="s">
        <v>104</v>
      </c>
      <c r="E218" s="128">
        <v>500</v>
      </c>
      <c r="F218" s="128" t="s">
        <v>104</v>
      </c>
      <c r="G218" s="128" t="s">
        <v>104</v>
      </c>
    </row>
    <row r="219" spans="1:7" ht="25.5" x14ac:dyDescent="0.2">
      <c r="A219" s="142" t="s">
        <v>599</v>
      </c>
      <c r="B219" s="143" t="s">
        <v>617</v>
      </c>
      <c r="C219" s="143" t="s">
        <v>631</v>
      </c>
      <c r="D219" s="143" t="s">
        <v>5</v>
      </c>
      <c r="E219" s="130">
        <v>500</v>
      </c>
      <c r="F219" s="130" t="s">
        <v>104</v>
      </c>
      <c r="G219" s="130" t="s">
        <v>104</v>
      </c>
    </row>
    <row r="220" spans="1:7" ht="15.75" x14ac:dyDescent="0.2">
      <c r="A220" s="138" t="s">
        <v>632</v>
      </c>
      <c r="B220" s="139" t="s">
        <v>617</v>
      </c>
      <c r="C220" s="139" t="s">
        <v>633</v>
      </c>
      <c r="D220" s="140" t="s">
        <v>104</v>
      </c>
      <c r="E220" s="128">
        <v>600</v>
      </c>
      <c r="F220" s="128" t="s">
        <v>104</v>
      </c>
      <c r="G220" s="128" t="s">
        <v>104</v>
      </c>
    </row>
    <row r="221" spans="1:7" ht="25.5" x14ac:dyDescent="0.2">
      <c r="A221" s="142" t="s">
        <v>599</v>
      </c>
      <c r="B221" s="143" t="s">
        <v>617</v>
      </c>
      <c r="C221" s="143" t="s">
        <v>633</v>
      </c>
      <c r="D221" s="143" t="s">
        <v>5</v>
      </c>
      <c r="E221" s="130">
        <v>600</v>
      </c>
      <c r="F221" s="130" t="s">
        <v>104</v>
      </c>
      <c r="G221" s="130" t="s">
        <v>104</v>
      </c>
    </row>
    <row r="222" spans="1:7" ht="15.75" x14ac:dyDescent="0.2">
      <c r="A222" s="138" t="s">
        <v>634</v>
      </c>
      <c r="B222" s="139" t="s">
        <v>617</v>
      </c>
      <c r="C222" s="139" t="s">
        <v>635</v>
      </c>
      <c r="D222" s="140" t="s">
        <v>104</v>
      </c>
      <c r="E222" s="128">
        <v>21894.289700000001</v>
      </c>
      <c r="F222" s="128">
        <v>22632.543280000002</v>
      </c>
      <c r="G222" s="128">
        <v>16409.624540000001</v>
      </c>
    </row>
    <row r="223" spans="1:7" ht="15.75" x14ac:dyDescent="0.2">
      <c r="A223" s="138" t="s">
        <v>636</v>
      </c>
      <c r="B223" s="139" t="s">
        <v>617</v>
      </c>
      <c r="C223" s="139" t="s">
        <v>637</v>
      </c>
      <c r="D223" s="140" t="s">
        <v>104</v>
      </c>
      <c r="E223" s="128">
        <v>154.61369999999999</v>
      </c>
      <c r="F223" s="128" t="s">
        <v>104</v>
      </c>
      <c r="G223" s="128" t="s">
        <v>104</v>
      </c>
    </row>
    <row r="224" spans="1:7" ht="15.75" x14ac:dyDescent="0.2">
      <c r="A224" s="137" t="s">
        <v>638</v>
      </c>
      <c r="B224" s="136" t="s">
        <v>617</v>
      </c>
      <c r="C224" s="136" t="s">
        <v>639</v>
      </c>
      <c r="D224" s="141" t="s">
        <v>104</v>
      </c>
      <c r="E224" s="129">
        <v>9.3937000000000008</v>
      </c>
      <c r="F224" s="129" t="s">
        <v>104</v>
      </c>
      <c r="G224" s="129" t="s">
        <v>104</v>
      </c>
    </row>
    <row r="225" spans="1:7" ht="25.5" x14ac:dyDescent="0.2">
      <c r="A225" s="142" t="s">
        <v>599</v>
      </c>
      <c r="B225" s="143" t="s">
        <v>617</v>
      </c>
      <c r="C225" s="143" t="s">
        <v>639</v>
      </c>
      <c r="D225" s="143" t="s">
        <v>5</v>
      </c>
      <c r="E225" s="130">
        <v>9.3937000000000008</v>
      </c>
      <c r="F225" s="130" t="s">
        <v>104</v>
      </c>
      <c r="G225" s="130" t="s">
        <v>104</v>
      </c>
    </row>
    <row r="226" spans="1:7" ht="38.25" x14ac:dyDescent="0.2">
      <c r="A226" s="137" t="s">
        <v>640</v>
      </c>
      <c r="B226" s="136" t="s">
        <v>617</v>
      </c>
      <c r="C226" s="136" t="s">
        <v>641</v>
      </c>
      <c r="D226" s="141" t="s">
        <v>104</v>
      </c>
      <c r="E226" s="129">
        <v>145.22</v>
      </c>
      <c r="F226" s="129" t="s">
        <v>104</v>
      </c>
      <c r="G226" s="129" t="s">
        <v>104</v>
      </c>
    </row>
    <row r="227" spans="1:7" ht="25.5" x14ac:dyDescent="0.2">
      <c r="A227" s="142" t="s">
        <v>599</v>
      </c>
      <c r="B227" s="143" t="s">
        <v>617</v>
      </c>
      <c r="C227" s="143" t="s">
        <v>641</v>
      </c>
      <c r="D227" s="143" t="s">
        <v>5</v>
      </c>
      <c r="E227" s="130">
        <v>145.22</v>
      </c>
      <c r="F227" s="130" t="s">
        <v>104</v>
      </c>
      <c r="G227" s="130" t="s">
        <v>104</v>
      </c>
    </row>
    <row r="228" spans="1:7" ht="15.75" x14ac:dyDescent="0.2">
      <c r="A228" s="138" t="s">
        <v>642</v>
      </c>
      <c r="B228" s="139" t="s">
        <v>617</v>
      </c>
      <c r="C228" s="139" t="s">
        <v>643</v>
      </c>
      <c r="D228" s="140" t="s">
        <v>104</v>
      </c>
      <c r="E228" s="128">
        <v>110</v>
      </c>
      <c r="F228" s="128">
        <v>80</v>
      </c>
      <c r="G228" s="128">
        <v>80</v>
      </c>
    </row>
    <row r="229" spans="1:7" ht="25.5" x14ac:dyDescent="0.2">
      <c r="A229" s="142" t="s">
        <v>599</v>
      </c>
      <c r="B229" s="143" t="s">
        <v>617</v>
      </c>
      <c r="C229" s="143" t="s">
        <v>643</v>
      </c>
      <c r="D229" s="143" t="s">
        <v>5</v>
      </c>
      <c r="E229" s="130">
        <v>110</v>
      </c>
      <c r="F229" s="130">
        <v>80</v>
      </c>
      <c r="G229" s="130">
        <v>80</v>
      </c>
    </row>
    <row r="230" spans="1:7" ht="15.75" x14ac:dyDescent="0.2">
      <c r="A230" s="138" t="s">
        <v>644</v>
      </c>
      <c r="B230" s="139" t="s">
        <v>617</v>
      </c>
      <c r="C230" s="139" t="s">
        <v>645</v>
      </c>
      <c r="D230" s="140" t="s">
        <v>104</v>
      </c>
      <c r="E230" s="128">
        <v>20939.675999999999</v>
      </c>
      <c r="F230" s="128">
        <v>22552.543280000002</v>
      </c>
      <c r="G230" s="128">
        <v>16329.624540000001</v>
      </c>
    </row>
    <row r="231" spans="1:7" ht="25.5" x14ac:dyDescent="0.2">
      <c r="A231" s="142" t="s">
        <v>599</v>
      </c>
      <c r="B231" s="143" t="s">
        <v>617</v>
      </c>
      <c r="C231" s="143" t="s">
        <v>645</v>
      </c>
      <c r="D231" s="143" t="s">
        <v>5</v>
      </c>
      <c r="E231" s="130">
        <v>13187.489</v>
      </c>
      <c r="F231" s="130">
        <v>14072.414000000001</v>
      </c>
      <c r="G231" s="130">
        <v>7092.47</v>
      </c>
    </row>
    <row r="232" spans="1:7" ht="25.5" x14ac:dyDescent="0.2">
      <c r="A232" s="137" t="s">
        <v>646</v>
      </c>
      <c r="B232" s="136" t="s">
        <v>617</v>
      </c>
      <c r="C232" s="136" t="s">
        <v>647</v>
      </c>
      <c r="D232" s="141" t="s">
        <v>104</v>
      </c>
      <c r="E232" s="129">
        <v>7752.1869999999999</v>
      </c>
      <c r="F232" s="129">
        <v>8480.1292799999992</v>
      </c>
      <c r="G232" s="129">
        <v>9237.1545399999995</v>
      </c>
    </row>
    <row r="233" spans="1:7" ht="25.5" x14ac:dyDescent="0.2">
      <c r="A233" s="142" t="s">
        <v>599</v>
      </c>
      <c r="B233" s="143" t="s">
        <v>617</v>
      </c>
      <c r="C233" s="143" t="s">
        <v>647</v>
      </c>
      <c r="D233" s="143" t="s">
        <v>5</v>
      </c>
      <c r="E233" s="130">
        <v>7752.1869999999999</v>
      </c>
      <c r="F233" s="130">
        <v>8480.1292799999992</v>
      </c>
      <c r="G233" s="130">
        <v>9237.1545399999995</v>
      </c>
    </row>
    <row r="234" spans="1:7" ht="15.75" x14ac:dyDescent="0.2">
      <c r="A234" s="138" t="s">
        <v>648</v>
      </c>
      <c r="B234" s="139" t="s">
        <v>617</v>
      </c>
      <c r="C234" s="139" t="s">
        <v>649</v>
      </c>
      <c r="D234" s="140" t="s">
        <v>104</v>
      </c>
      <c r="E234" s="128">
        <v>690</v>
      </c>
      <c r="F234" s="128" t="s">
        <v>104</v>
      </c>
      <c r="G234" s="128" t="s">
        <v>104</v>
      </c>
    </row>
    <row r="235" spans="1:7" ht="25.5" x14ac:dyDescent="0.2">
      <c r="A235" s="142" t="s">
        <v>599</v>
      </c>
      <c r="B235" s="143" t="s">
        <v>617</v>
      </c>
      <c r="C235" s="143" t="s">
        <v>649</v>
      </c>
      <c r="D235" s="143" t="s">
        <v>5</v>
      </c>
      <c r="E235" s="130">
        <v>690</v>
      </c>
      <c r="F235" s="130" t="s">
        <v>104</v>
      </c>
      <c r="G235" s="130" t="s">
        <v>104</v>
      </c>
    </row>
    <row r="236" spans="1:7" ht="15.75" x14ac:dyDescent="0.2">
      <c r="A236" s="138" t="s">
        <v>650</v>
      </c>
      <c r="B236" s="139" t="s">
        <v>617</v>
      </c>
      <c r="C236" s="139" t="s">
        <v>651</v>
      </c>
      <c r="D236" s="140" t="s">
        <v>104</v>
      </c>
      <c r="E236" s="128">
        <v>3623.61787</v>
      </c>
      <c r="F236" s="128">
        <v>3635.25963</v>
      </c>
      <c r="G236" s="128">
        <v>3294.5716400000001</v>
      </c>
    </row>
    <row r="237" spans="1:7" ht="15.75" x14ac:dyDescent="0.2">
      <c r="A237" s="138" t="s">
        <v>644</v>
      </c>
      <c r="B237" s="139" t="s">
        <v>617</v>
      </c>
      <c r="C237" s="139" t="s">
        <v>652</v>
      </c>
      <c r="D237" s="140" t="s">
        <v>104</v>
      </c>
      <c r="E237" s="128">
        <v>3407.09</v>
      </c>
      <c r="F237" s="128">
        <v>3635.25963</v>
      </c>
      <c r="G237" s="128">
        <v>3294.5716400000001</v>
      </c>
    </row>
    <row r="238" spans="1:7" ht="25.5" x14ac:dyDescent="0.2">
      <c r="A238" s="142" t="s">
        <v>599</v>
      </c>
      <c r="B238" s="143" t="s">
        <v>617</v>
      </c>
      <c r="C238" s="143" t="s">
        <v>652</v>
      </c>
      <c r="D238" s="143" t="s">
        <v>5</v>
      </c>
      <c r="E238" s="130">
        <v>2156.7370000000001</v>
      </c>
      <c r="F238" s="130">
        <v>2267.4969999999998</v>
      </c>
      <c r="G238" s="130">
        <v>1804.7080000000001</v>
      </c>
    </row>
    <row r="239" spans="1:7" ht="25.5" x14ac:dyDescent="0.2">
      <c r="A239" s="137" t="s">
        <v>646</v>
      </c>
      <c r="B239" s="136" t="s">
        <v>617</v>
      </c>
      <c r="C239" s="136" t="s">
        <v>653</v>
      </c>
      <c r="D239" s="141" t="s">
        <v>104</v>
      </c>
      <c r="E239" s="129">
        <v>1250.3530000000001</v>
      </c>
      <c r="F239" s="129">
        <v>1367.7626299999999</v>
      </c>
      <c r="G239" s="129">
        <v>1489.86364</v>
      </c>
    </row>
    <row r="240" spans="1:7" ht="25.5" x14ac:dyDescent="0.2">
      <c r="A240" s="142" t="s">
        <v>599</v>
      </c>
      <c r="B240" s="143" t="s">
        <v>617</v>
      </c>
      <c r="C240" s="143" t="s">
        <v>653</v>
      </c>
      <c r="D240" s="143" t="s">
        <v>5</v>
      </c>
      <c r="E240" s="130">
        <v>1250.3530000000001</v>
      </c>
      <c r="F240" s="130">
        <v>1367.7626299999999</v>
      </c>
      <c r="G240" s="130">
        <v>1489.86364</v>
      </c>
    </row>
    <row r="241" spans="1:7" ht="15.75" x14ac:dyDescent="0.2">
      <c r="A241" s="138" t="s">
        <v>654</v>
      </c>
      <c r="B241" s="139" t="s">
        <v>617</v>
      </c>
      <c r="C241" s="139" t="s">
        <v>655</v>
      </c>
      <c r="D241" s="140" t="s">
        <v>104</v>
      </c>
      <c r="E241" s="128">
        <v>216.52787000000001</v>
      </c>
      <c r="F241" s="128" t="s">
        <v>104</v>
      </c>
      <c r="G241" s="128" t="s">
        <v>104</v>
      </c>
    </row>
    <row r="242" spans="1:7" ht="25.5" x14ac:dyDescent="0.2">
      <c r="A242" s="142" t="s">
        <v>599</v>
      </c>
      <c r="B242" s="143" t="s">
        <v>617</v>
      </c>
      <c r="C242" s="143" t="s">
        <v>655</v>
      </c>
      <c r="D242" s="143" t="s">
        <v>5</v>
      </c>
      <c r="E242" s="130">
        <v>216.52787000000001</v>
      </c>
      <c r="F242" s="130" t="s">
        <v>104</v>
      </c>
      <c r="G242" s="130" t="s">
        <v>104</v>
      </c>
    </row>
    <row r="243" spans="1:7" ht="25.5" x14ac:dyDescent="0.2">
      <c r="A243" s="138" t="s">
        <v>656</v>
      </c>
      <c r="B243" s="139" t="s">
        <v>617</v>
      </c>
      <c r="C243" s="139" t="s">
        <v>657</v>
      </c>
      <c r="D243" s="140" t="s">
        <v>104</v>
      </c>
      <c r="E243" s="128">
        <v>35837.7817</v>
      </c>
      <c r="F243" s="128">
        <v>31471.882850000002</v>
      </c>
      <c r="G243" s="128">
        <v>32242.535520000001</v>
      </c>
    </row>
    <row r="244" spans="1:7" ht="15.75" x14ac:dyDescent="0.2">
      <c r="A244" s="138" t="s">
        <v>658</v>
      </c>
      <c r="B244" s="139" t="s">
        <v>617</v>
      </c>
      <c r="C244" s="139" t="s">
        <v>659</v>
      </c>
      <c r="D244" s="140" t="s">
        <v>104</v>
      </c>
      <c r="E244" s="128">
        <v>29616.621169999999</v>
      </c>
      <c r="F244" s="128">
        <v>31021.882850000002</v>
      </c>
      <c r="G244" s="128">
        <v>32242.535520000001</v>
      </c>
    </row>
    <row r="245" spans="1:7" ht="12.75" x14ac:dyDescent="0.2">
      <c r="A245" s="142" t="s">
        <v>456</v>
      </c>
      <c r="B245" s="143" t="s">
        <v>617</v>
      </c>
      <c r="C245" s="143" t="s">
        <v>659</v>
      </c>
      <c r="D245" s="143" t="s">
        <v>4</v>
      </c>
      <c r="E245" s="130">
        <v>514.97837000000004</v>
      </c>
      <c r="F245" s="130" t="s">
        <v>104</v>
      </c>
      <c r="G245" s="130" t="s">
        <v>104</v>
      </c>
    </row>
    <row r="246" spans="1:7" ht="25.5" x14ac:dyDescent="0.2">
      <c r="A246" s="142" t="s">
        <v>599</v>
      </c>
      <c r="B246" s="143" t="s">
        <v>617</v>
      </c>
      <c r="C246" s="143" t="s">
        <v>659</v>
      </c>
      <c r="D246" s="143" t="s">
        <v>5</v>
      </c>
      <c r="E246" s="130">
        <v>21217.056939999999</v>
      </c>
      <c r="F246" s="130">
        <v>22514.398000000001</v>
      </c>
      <c r="G246" s="130">
        <v>22975.582999999999</v>
      </c>
    </row>
    <row r="247" spans="1:7" ht="15.75" x14ac:dyDescent="0.2">
      <c r="A247" s="137" t="s">
        <v>660</v>
      </c>
      <c r="B247" s="136" t="s">
        <v>617</v>
      </c>
      <c r="C247" s="136" t="s">
        <v>661</v>
      </c>
      <c r="D247" s="141" t="s">
        <v>104</v>
      </c>
      <c r="E247" s="129">
        <v>107.39417</v>
      </c>
      <c r="F247" s="129" t="s">
        <v>104</v>
      </c>
      <c r="G247" s="129" t="s">
        <v>104</v>
      </c>
    </row>
    <row r="248" spans="1:7" ht="12.75" x14ac:dyDescent="0.2">
      <c r="A248" s="142" t="s">
        <v>456</v>
      </c>
      <c r="B248" s="143" t="s">
        <v>617</v>
      </c>
      <c r="C248" s="143" t="s">
        <v>661</v>
      </c>
      <c r="D248" s="143" t="s">
        <v>4</v>
      </c>
      <c r="E248" s="130">
        <v>107.39417</v>
      </c>
      <c r="F248" s="130" t="s">
        <v>104</v>
      </c>
      <c r="G248" s="130" t="s">
        <v>104</v>
      </c>
    </row>
    <row r="249" spans="1:7" ht="25.5" x14ac:dyDescent="0.2">
      <c r="A249" s="137" t="s">
        <v>646</v>
      </c>
      <c r="B249" s="136" t="s">
        <v>617</v>
      </c>
      <c r="C249" s="136" t="s">
        <v>662</v>
      </c>
      <c r="D249" s="141" t="s">
        <v>104</v>
      </c>
      <c r="E249" s="129">
        <v>7777.1916899999997</v>
      </c>
      <c r="F249" s="129">
        <v>8507.4848500000007</v>
      </c>
      <c r="G249" s="129">
        <v>9266.9525200000007</v>
      </c>
    </row>
    <row r="250" spans="1:7" ht="25.5" x14ac:dyDescent="0.2">
      <c r="A250" s="142" t="s">
        <v>599</v>
      </c>
      <c r="B250" s="143" t="s">
        <v>617</v>
      </c>
      <c r="C250" s="143" t="s">
        <v>662</v>
      </c>
      <c r="D250" s="143" t="s">
        <v>5</v>
      </c>
      <c r="E250" s="130">
        <v>7777.1916899999997</v>
      </c>
      <c r="F250" s="130">
        <v>8507.4848500000007</v>
      </c>
      <c r="G250" s="130">
        <v>9266.9525200000007</v>
      </c>
    </row>
    <row r="251" spans="1:7" ht="15.75" x14ac:dyDescent="0.2">
      <c r="A251" s="138" t="s">
        <v>663</v>
      </c>
      <c r="B251" s="139" t="s">
        <v>617</v>
      </c>
      <c r="C251" s="139" t="s">
        <v>664</v>
      </c>
      <c r="D251" s="140" t="s">
        <v>104</v>
      </c>
      <c r="E251" s="128">
        <v>910</v>
      </c>
      <c r="F251" s="128">
        <v>450</v>
      </c>
      <c r="G251" s="128" t="s">
        <v>104</v>
      </c>
    </row>
    <row r="252" spans="1:7" ht="25.5" x14ac:dyDescent="0.2">
      <c r="A252" s="142" t="s">
        <v>599</v>
      </c>
      <c r="B252" s="143" t="s">
        <v>617</v>
      </c>
      <c r="C252" s="143" t="s">
        <v>664</v>
      </c>
      <c r="D252" s="143" t="s">
        <v>5</v>
      </c>
      <c r="E252" s="130">
        <v>910</v>
      </c>
      <c r="F252" s="130">
        <v>450</v>
      </c>
      <c r="G252" s="130" t="s">
        <v>104</v>
      </c>
    </row>
    <row r="253" spans="1:7" ht="15.75" x14ac:dyDescent="0.2">
      <c r="A253" s="138" t="s">
        <v>665</v>
      </c>
      <c r="B253" s="139" t="s">
        <v>617</v>
      </c>
      <c r="C253" s="139" t="s">
        <v>666</v>
      </c>
      <c r="D253" s="140" t="s">
        <v>104</v>
      </c>
      <c r="E253" s="128">
        <v>1254.68848</v>
      </c>
      <c r="F253" s="128" t="s">
        <v>104</v>
      </c>
      <c r="G253" s="128" t="s">
        <v>104</v>
      </c>
    </row>
    <row r="254" spans="1:7" ht="38.25" x14ac:dyDescent="0.2">
      <c r="A254" s="137" t="s">
        <v>667</v>
      </c>
      <c r="B254" s="136" t="s">
        <v>617</v>
      </c>
      <c r="C254" s="136" t="s">
        <v>668</v>
      </c>
      <c r="D254" s="141" t="s">
        <v>104</v>
      </c>
      <c r="E254" s="129">
        <v>1254.68848</v>
      </c>
      <c r="F254" s="129" t="s">
        <v>104</v>
      </c>
      <c r="G254" s="129" t="s">
        <v>104</v>
      </c>
    </row>
    <row r="255" spans="1:7" ht="25.5" x14ac:dyDescent="0.2">
      <c r="A255" s="142" t="s">
        <v>599</v>
      </c>
      <c r="B255" s="143" t="s">
        <v>617</v>
      </c>
      <c r="C255" s="143" t="s">
        <v>668</v>
      </c>
      <c r="D255" s="143" t="s">
        <v>5</v>
      </c>
      <c r="E255" s="130">
        <v>1254.68848</v>
      </c>
      <c r="F255" s="130" t="s">
        <v>104</v>
      </c>
      <c r="G255" s="130" t="s">
        <v>104</v>
      </c>
    </row>
    <row r="256" spans="1:7" ht="15.75" x14ac:dyDescent="0.2">
      <c r="A256" s="138" t="s">
        <v>669</v>
      </c>
      <c r="B256" s="139" t="s">
        <v>617</v>
      </c>
      <c r="C256" s="139" t="s">
        <v>670</v>
      </c>
      <c r="D256" s="140" t="s">
        <v>104</v>
      </c>
      <c r="E256" s="128">
        <v>870</v>
      </c>
      <c r="F256" s="128" t="s">
        <v>104</v>
      </c>
      <c r="G256" s="128" t="s">
        <v>104</v>
      </c>
    </row>
    <row r="257" spans="1:7" ht="51" x14ac:dyDescent="0.2">
      <c r="A257" s="137" t="s">
        <v>671</v>
      </c>
      <c r="B257" s="136" t="s">
        <v>617</v>
      </c>
      <c r="C257" s="136" t="s">
        <v>672</v>
      </c>
      <c r="D257" s="141" t="s">
        <v>104</v>
      </c>
      <c r="E257" s="129">
        <v>870</v>
      </c>
      <c r="F257" s="129" t="s">
        <v>104</v>
      </c>
      <c r="G257" s="129" t="s">
        <v>104</v>
      </c>
    </row>
    <row r="258" spans="1:7" ht="25.5" x14ac:dyDescent="0.2">
      <c r="A258" s="142" t="s">
        <v>599</v>
      </c>
      <c r="B258" s="143" t="s">
        <v>617</v>
      </c>
      <c r="C258" s="143" t="s">
        <v>672</v>
      </c>
      <c r="D258" s="143" t="s">
        <v>5</v>
      </c>
      <c r="E258" s="130">
        <v>870</v>
      </c>
      <c r="F258" s="130" t="s">
        <v>104</v>
      </c>
      <c r="G258" s="130" t="s">
        <v>104</v>
      </c>
    </row>
    <row r="259" spans="1:7" ht="15.75" x14ac:dyDescent="0.2">
      <c r="A259" s="138" t="s">
        <v>673</v>
      </c>
      <c r="B259" s="139" t="s">
        <v>617</v>
      </c>
      <c r="C259" s="139" t="s">
        <v>674</v>
      </c>
      <c r="D259" s="140" t="s">
        <v>104</v>
      </c>
      <c r="E259" s="128">
        <v>667</v>
      </c>
      <c r="F259" s="128" t="s">
        <v>104</v>
      </c>
      <c r="G259" s="128" t="s">
        <v>104</v>
      </c>
    </row>
    <row r="260" spans="1:7" ht="25.5" x14ac:dyDescent="0.2">
      <c r="A260" s="137" t="s">
        <v>675</v>
      </c>
      <c r="B260" s="136" t="s">
        <v>617</v>
      </c>
      <c r="C260" s="136" t="s">
        <v>676</v>
      </c>
      <c r="D260" s="141" t="s">
        <v>104</v>
      </c>
      <c r="E260" s="129">
        <v>667</v>
      </c>
      <c r="F260" s="129" t="s">
        <v>104</v>
      </c>
      <c r="G260" s="129" t="s">
        <v>104</v>
      </c>
    </row>
    <row r="261" spans="1:7" ht="25.5" x14ac:dyDescent="0.2">
      <c r="A261" s="142" t="s">
        <v>599</v>
      </c>
      <c r="B261" s="143" t="s">
        <v>617</v>
      </c>
      <c r="C261" s="143" t="s">
        <v>676</v>
      </c>
      <c r="D261" s="143" t="s">
        <v>5</v>
      </c>
      <c r="E261" s="130">
        <v>667</v>
      </c>
      <c r="F261" s="130" t="s">
        <v>104</v>
      </c>
      <c r="G261" s="130" t="s">
        <v>104</v>
      </c>
    </row>
    <row r="262" spans="1:7" ht="15.75" x14ac:dyDescent="0.2">
      <c r="A262" s="138" t="s">
        <v>677</v>
      </c>
      <c r="B262" s="139" t="s">
        <v>617</v>
      </c>
      <c r="C262" s="139" t="s">
        <v>678</v>
      </c>
      <c r="D262" s="140" t="s">
        <v>104</v>
      </c>
      <c r="E262" s="128">
        <v>2419.4720499999999</v>
      </c>
      <c r="F262" s="128" t="s">
        <v>104</v>
      </c>
      <c r="G262" s="128" t="s">
        <v>104</v>
      </c>
    </row>
    <row r="263" spans="1:7" ht="25.5" x14ac:dyDescent="0.2">
      <c r="A263" s="142" t="s">
        <v>599</v>
      </c>
      <c r="B263" s="143" t="s">
        <v>617</v>
      </c>
      <c r="C263" s="143" t="s">
        <v>678</v>
      </c>
      <c r="D263" s="143" t="s">
        <v>5</v>
      </c>
      <c r="E263" s="130">
        <v>2419.4720499999999</v>
      </c>
      <c r="F263" s="130" t="s">
        <v>104</v>
      </c>
      <c r="G263" s="130" t="s">
        <v>104</v>
      </c>
    </row>
    <row r="264" spans="1:7" ht="15.75" x14ac:dyDescent="0.2">
      <c r="A264" s="138" t="s">
        <v>885</v>
      </c>
      <c r="B264" s="139" t="s">
        <v>617</v>
      </c>
      <c r="C264" s="139" t="s">
        <v>886</v>
      </c>
      <c r="D264" s="140" t="s">
        <v>104</v>
      </c>
      <c r="E264" s="128">
        <v>100</v>
      </c>
      <c r="F264" s="128" t="s">
        <v>104</v>
      </c>
      <c r="G264" s="128" t="s">
        <v>104</v>
      </c>
    </row>
    <row r="265" spans="1:7" ht="15.75" x14ac:dyDescent="0.2">
      <c r="A265" s="137" t="s">
        <v>679</v>
      </c>
      <c r="B265" s="136" t="s">
        <v>617</v>
      </c>
      <c r="C265" s="136" t="s">
        <v>680</v>
      </c>
      <c r="D265" s="141" t="s">
        <v>104</v>
      </c>
      <c r="E265" s="129">
        <v>100</v>
      </c>
      <c r="F265" s="129" t="s">
        <v>104</v>
      </c>
      <c r="G265" s="129" t="s">
        <v>104</v>
      </c>
    </row>
    <row r="266" spans="1:7" ht="25.5" x14ac:dyDescent="0.2">
      <c r="A266" s="142" t="s">
        <v>599</v>
      </c>
      <c r="B266" s="143" t="s">
        <v>617</v>
      </c>
      <c r="C266" s="143" t="s">
        <v>680</v>
      </c>
      <c r="D266" s="143" t="s">
        <v>5</v>
      </c>
      <c r="E266" s="130">
        <v>100</v>
      </c>
      <c r="F266" s="130" t="s">
        <v>104</v>
      </c>
      <c r="G266" s="130" t="s">
        <v>104</v>
      </c>
    </row>
    <row r="267" spans="1:7" ht="15.75" x14ac:dyDescent="0.2">
      <c r="A267" s="138" t="s">
        <v>681</v>
      </c>
      <c r="B267" s="139" t="s">
        <v>617</v>
      </c>
      <c r="C267" s="139" t="s">
        <v>682</v>
      </c>
      <c r="D267" s="140" t="s">
        <v>104</v>
      </c>
      <c r="E267" s="128">
        <v>7031.9093199999998</v>
      </c>
      <c r="F267" s="128">
        <v>6786.165</v>
      </c>
      <c r="G267" s="128">
        <v>6250.165</v>
      </c>
    </row>
    <row r="268" spans="1:7" ht="15.75" x14ac:dyDescent="0.2">
      <c r="A268" s="138" t="s">
        <v>683</v>
      </c>
      <c r="B268" s="139" t="s">
        <v>617</v>
      </c>
      <c r="C268" s="139" t="s">
        <v>684</v>
      </c>
      <c r="D268" s="140" t="s">
        <v>104</v>
      </c>
      <c r="E268" s="128">
        <v>7031.9093199999998</v>
      </c>
      <c r="F268" s="128">
        <v>6786.165</v>
      </c>
      <c r="G268" s="128">
        <v>6250.165</v>
      </c>
    </row>
    <row r="269" spans="1:7" ht="38.25" x14ac:dyDescent="0.2">
      <c r="A269" s="142" t="s">
        <v>417</v>
      </c>
      <c r="B269" s="143" t="s">
        <v>617</v>
      </c>
      <c r="C269" s="143" t="s">
        <v>684</v>
      </c>
      <c r="D269" s="143" t="s">
        <v>418</v>
      </c>
      <c r="E269" s="130">
        <v>6342.0093200000001</v>
      </c>
      <c r="F269" s="130">
        <v>6179.665</v>
      </c>
      <c r="G269" s="130">
        <v>6239.665</v>
      </c>
    </row>
    <row r="270" spans="1:7" ht="25.5" x14ac:dyDescent="0.2">
      <c r="A270" s="142" t="s">
        <v>421</v>
      </c>
      <c r="B270" s="143" t="s">
        <v>617</v>
      </c>
      <c r="C270" s="143" t="s">
        <v>684</v>
      </c>
      <c r="D270" s="143" t="s">
        <v>422</v>
      </c>
      <c r="E270" s="130">
        <v>689.9</v>
      </c>
      <c r="F270" s="130">
        <v>606.5</v>
      </c>
      <c r="G270" s="130">
        <v>10.5</v>
      </c>
    </row>
    <row r="271" spans="1:7" ht="15.75" x14ac:dyDescent="0.2">
      <c r="A271" s="138" t="s">
        <v>685</v>
      </c>
      <c r="B271" s="139" t="s">
        <v>617</v>
      </c>
      <c r="C271" s="139" t="s">
        <v>686</v>
      </c>
      <c r="D271" s="140" t="s">
        <v>104</v>
      </c>
      <c r="E271" s="128">
        <v>23917.321830000001</v>
      </c>
      <c r="F271" s="128">
        <v>33496.596830000002</v>
      </c>
      <c r="G271" s="128">
        <v>23992.196940000002</v>
      </c>
    </row>
    <row r="272" spans="1:7" ht="15.75" x14ac:dyDescent="0.2">
      <c r="A272" s="138" t="s">
        <v>687</v>
      </c>
      <c r="B272" s="139" t="s">
        <v>617</v>
      </c>
      <c r="C272" s="139" t="s">
        <v>688</v>
      </c>
      <c r="D272" s="140" t="s">
        <v>104</v>
      </c>
      <c r="E272" s="128">
        <v>23917.321830000001</v>
      </c>
      <c r="F272" s="128">
        <v>33496.596830000002</v>
      </c>
      <c r="G272" s="128">
        <v>23992.196940000002</v>
      </c>
    </row>
    <row r="273" spans="1:7" ht="25.5" x14ac:dyDescent="0.2">
      <c r="A273" s="142" t="s">
        <v>599</v>
      </c>
      <c r="B273" s="143" t="s">
        <v>617</v>
      </c>
      <c r="C273" s="143" t="s">
        <v>688</v>
      </c>
      <c r="D273" s="143" t="s">
        <v>5</v>
      </c>
      <c r="E273" s="130">
        <v>10275.502829999999</v>
      </c>
      <c r="F273" s="130">
        <v>19718.313999999998</v>
      </c>
      <c r="G273" s="130">
        <v>9662.8029999999999</v>
      </c>
    </row>
    <row r="274" spans="1:7" ht="25.5" x14ac:dyDescent="0.2">
      <c r="A274" s="137" t="s">
        <v>646</v>
      </c>
      <c r="B274" s="136" t="s">
        <v>617</v>
      </c>
      <c r="C274" s="136" t="s">
        <v>689</v>
      </c>
      <c r="D274" s="141" t="s">
        <v>104</v>
      </c>
      <c r="E274" s="129">
        <v>13641.819</v>
      </c>
      <c r="F274" s="129">
        <v>13778.28283</v>
      </c>
      <c r="G274" s="129">
        <v>14329.39394</v>
      </c>
    </row>
    <row r="275" spans="1:7" ht="25.5" x14ac:dyDescent="0.2">
      <c r="A275" s="142" t="s">
        <v>599</v>
      </c>
      <c r="B275" s="143" t="s">
        <v>617</v>
      </c>
      <c r="C275" s="143" t="s">
        <v>689</v>
      </c>
      <c r="D275" s="143" t="s">
        <v>5</v>
      </c>
      <c r="E275" s="130">
        <v>13641.819</v>
      </c>
      <c r="F275" s="130">
        <v>13778.28283</v>
      </c>
      <c r="G275" s="130">
        <v>14329.39394</v>
      </c>
    </row>
    <row r="276" spans="1:7" ht="15.75" x14ac:dyDescent="0.2">
      <c r="A276" s="138" t="s">
        <v>690</v>
      </c>
      <c r="B276" s="139" t="s">
        <v>617</v>
      </c>
      <c r="C276" s="139" t="s">
        <v>691</v>
      </c>
      <c r="D276" s="140" t="s">
        <v>104</v>
      </c>
      <c r="E276" s="128">
        <v>4975.9269199999999</v>
      </c>
      <c r="F276" s="128">
        <v>3290.1568699999998</v>
      </c>
      <c r="G276" s="128">
        <v>2958.9487800000002</v>
      </c>
    </row>
    <row r="277" spans="1:7" ht="15.75" x14ac:dyDescent="0.2">
      <c r="A277" s="138" t="s">
        <v>692</v>
      </c>
      <c r="B277" s="139" t="s">
        <v>617</v>
      </c>
      <c r="C277" s="139" t="s">
        <v>693</v>
      </c>
      <c r="D277" s="140" t="s">
        <v>104</v>
      </c>
      <c r="E277" s="128">
        <v>3508.9409999999998</v>
      </c>
      <c r="F277" s="128">
        <v>3290.1568699999998</v>
      </c>
      <c r="G277" s="128">
        <v>2958.9487800000002</v>
      </c>
    </row>
    <row r="278" spans="1:7" ht="25.5" x14ac:dyDescent="0.2">
      <c r="A278" s="142" t="s">
        <v>599</v>
      </c>
      <c r="B278" s="143" t="s">
        <v>617</v>
      </c>
      <c r="C278" s="143" t="s">
        <v>693</v>
      </c>
      <c r="D278" s="143" t="s">
        <v>5</v>
      </c>
      <c r="E278" s="130">
        <v>2383.623</v>
      </c>
      <c r="F278" s="130">
        <v>2059.17</v>
      </c>
      <c r="G278" s="130">
        <v>1618.0709999999999</v>
      </c>
    </row>
    <row r="279" spans="1:7" ht="25.5" x14ac:dyDescent="0.2">
      <c r="A279" s="137" t="s">
        <v>646</v>
      </c>
      <c r="B279" s="136" t="s">
        <v>617</v>
      </c>
      <c r="C279" s="136" t="s">
        <v>694</v>
      </c>
      <c r="D279" s="141" t="s">
        <v>104</v>
      </c>
      <c r="E279" s="129">
        <v>1125.318</v>
      </c>
      <c r="F279" s="129">
        <v>1230.98687</v>
      </c>
      <c r="G279" s="129">
        <v>1340.87778</v>
      </c>
    </row>
    <row r="280" spans="1:7" ht="25.5" x14ac:dyDescent="0.2">
      <c r="A280" s="142" t="s">
        <v>599</v>
      </c>
      <c r="B280" s="143" t="s">
        <v>617</v>
      </c>
      <c r="C280" s="143" t="s">
        <v>694</v>
      </c>
      <c r="D280" s="143" t="s">
        <v>5</v>
      </c>
      <c r="E280" s="130">
        <v>1125.318</v>
      </c>
      <c r="F280" s="130">
        <v>1230.98687</v>
      </c>
      <c r="G280" s="130">
        <v>1340.87778</v>
      </c>
    </row>
    <row r="281" spans="1:7" ht="15.75" x14ac:dyDescent="0.2">
      <c r="A281" s="138" t="s">
        <v>695</v>
      </c>
      <c r="B281" s="139" t="s">
        <v>617</v>
      </c>
      <c r="C281" s="139" t="s">
        <v>696</v>
      </c>
      <c r="D281" s="140" t="s">
        <v>104</v>
      </c>
      <c r="E281" s="128">
        <v>191.48591999999999</v>
      </c>
      <c r="F281" s="128" t="s">
        <v>104</v>
      </c>
      <c r="G281" s="128" t="s">
        <v>104</v>
      </c>
    </row>
    <row r="282" spans="1:7" ht="25.5" x14ac:dyDescent="0.2">
      <c r="A282" s="137" t="s">
        <v>697</v>
      </c>
      <c r="B282" s="136" t="s">
        <v>617</v>
      </c>
      <c r="C282" s="136" t="s">
        <v>698</v>
      </c>
      <c r="D282" s="141" t="s">
        <v>104</v>
      </c>
      <c r="E282" s="129">
        <v>191.48591999999999</v>
      </c>
      <c r="F282" s="129" t="s">
        <v>104</v>
      </c>
      <c r="G282" s="129" t="s">
        <v>104</v>
      </c>
    </row>
    <row r="283" spans="1:7" ht="25.5" x14ac:dyDescent="0.2">
      <c r="A283" s="142" t="s">
        <v>599</v>
      </c>
      <c r="B283" s="143" t="s">
        <v>617</v>
      </c>
      <c r="C283" s="143" t="s">
        <v>698</v>
      </c>
      <c r="D283" s="143" t="s">
        <v>5</v>
      </c>
      <c r="E283" s="130">
        <v>191.48591999999999</v>
      </c>
      <c r="F283" s="130" t="s">
        <v>104</v>
      </c>
      <c r="G283" s="130" t="s">
        <v>104</v>
      </c>
    </row>
    <row r="284" spans="1:7" ht="15.75" x14ac:dyDescent="0.2">
      <c r="A284" s="137" t="s">
        <v>699</v>
      </c>
      <c r="B284" s="136" t="s">
        <v>617</v>
      </c>
      <c r="C284" s="136" t="s">
        <v>700</v>
      </c>
      <c r="D284" s="141" t="s">
        <v>104</v>
      </c>
      <c r="E284" s="129">
        <v>275.5</v>
      </c>
      <c r="F284" s="129" t="s">
        <v>104</v>
      </c>
      <c r="G284" s="129" t="s">
        <v>104</v>
      </c>
    </row>
    <row r="285" spans="1:7" ht="12.75" x14ac:dyDescent="0.2">
      <c r="A285" s="142" t="s">
        <v>456</v>
      </c>
      <c r="B285" s="143" t="s">
        <v>617</v>
      </c>
      <c r="C285" s="143" t="s">
        <v>700</v>
      </c>
      <c r="D285" s="143" t="s">
        <v>4</v>
      </c>
      <c r="E285" s="130">
        <v>275.5</v>
      </c>
      <c r="F285" s="130" t="s">
        <v>104</v>
      </c>
      <c r="G285" s="130" t="s">
        <v>104</v>
      </c>
    </row>
    <row r="286" spans="1:7" ht="15.75" x14ac:dyDescent="0.2">
      <c r="A286" s="137" t="s">
        <v>701</v>
      </c>
      <c r="B286" s="136" t="s">
        <v>617</v>
      </c>
      <c r="C286" s="136" t="s">
        <v>702</v>
      </c>
      <c r="D286" s="141" t="s">
        <v>104</v>
      </c>
      <c r="E286" s="129">
        <v>1000</v>
      </c>
      <c r="F286" s="129" t="s">
        <v>104</v>
      </c>
      <c r="G286" s="129" t="s">
        <v>104</v>
      </c>
    </row>
    <row r="287" spans="1:7" ht="25.5" x14ac:dyDescent="0.2">
      <c r="A287" s="142" t="s">
        <v>599</v>
      </c>
      <c r="B287" s="143" t="s">
        <v>617</v>
      </c>
      <c r="C287" s="143" t="s">
        <v>702</v>
      </c>
      <c r="D287" s="143" t="s">
        <v>5</v>
      </c>
      <c r="E287" s="130">
        <v>1000</v>
      </c>
      <c r="F287" s="130" t="s">
        <v>104</v>
      </c>
      <c r="G287" s="130" t="s">
        <v>104</v>
      </c>
    </row>
    <row r="288" spans="1:7" ht="25.5" x14ac:dyDescent="0.2">
      <c r="A288" s="138" t="s">
        <v>703</v>
      </c>
      <c r="B288" s="139" t="s">
        <v>617</v>
      </c>
      <c r="C288" s="139" t="s">
        <v>704</v>
      </c>
      <c r="D288" s="140" t="s">
        <v>104</v>
      </c>
      <c r="E288" s="128">
        <v>8478.6914799999995</v>
      </c>
      <c r="F288" s="128">
        <v>7624.2333600000002</v>
      </c>
      <c r="G288" s="128">
        <v>5870.16435</v>
      </c>
    </row>
    <row r="289" spans="1:7" ht="15.75" x14ac:dyDescent="0.2">
      <c r="A289" s="138" t="s">
        <v>705</v>
      </c>
      <c r="B289" s="139" t="s">
        <v>617</v>
      </c>
      <c r="C289" s="139" t="s">
        <v>706</v>
      </c>
      <c r="D289" s="140" t="s">
        <v>104</v>
      </c>
      <c r="E289" s="128">
        <v>1291.489</v>
      </c>
      <c r="F289" s="128" t="s">
        <v>104</v>
      </c>
      <c r="G289" s="128" t="s">
        <v>104</v>
      </c>
    </row>
    <row r="290" spans="1:7" ht="25.5" x14ac:dyDescent="0.2">
      <c r="A290" s="138" t="s">
        <v>887</v>
      </c>
      <c r="B290" s="139" t="s">
        <v>617</v>
      </c>
      <c r="C290" s="139" t="s">
        <v>888</v>
      </c>
      <c r="D290" s="140" t="s">
        <v>104</v>
      </c>
      <c r="E290" s="128">
        <v>134</v>
      </c>
      <c r="F290" s="128" t="s">
        <v>104</v>
      </c>
      <c r="G290" s="128" t="s">
        <v>104</v>
      </c>
    </row>
    <row r="291" spans="1:7" ht="25.5" x14ac:dyDescent="0.2">
      <c r="A291" s="137" t="s">
        <v>887</v>
      </c>
      <c r="B291" s="136" t="s">
        <v>617</v>
      </c>
      <c r="C291" s="136" t="s">
        <v>707</v>
      </c>
      <c r="D291" s="141" t="s">
        <v>104</v>
      </c>
      <c r="E291" s="129">
        <v>134</v>
      </c>
      <c r="F291" s="129" t="s">
        <v>104</v>
      </c>
      <c r="G291" s="129" t="s">
        <v>104</v>
      </c>
    </row>
    <row r="292" spans="1:7" ht="12.75" x14ac:dyDescent="0.2">
      <c r="A292" s="142" t="s">
        <v>456</v>
      </c>
      <c r="B292" s="143" t="s">
        <v>617</v>
      </c>
      <c r="C292" s="143" t="s">
        <v>707</v>
      </c>
      <c r="D292" s="143" t="s">
        <v>4</v>
      </c>
      <c r="E292" s="130">
        <v>134</v>
      </c>
      <c r="F292" s="130" t="s">
        <v>104</v>
      </c>
      <c r="G292" s="130" t="s">
        <v>104</v>
      </c>
    </row>
    <row r="293" spans="1:7" ht="15.75" x14ac:dyDescent="0.2">
      <c r="A293" s="138" t="s">
        <v>708</v>
      </c>
      <c r="B293" s="139" t="s">
        <v>617</v>
      </c>
      <c r="C293" s="139" t="s">
        <v>889</v>
      </c>
      <c r="D293" s="140" t="s">
        <v>104</v>
      </c>
      <c r="E293" s="128">
        <v>1157.489</v>
      </c>
      <c r="F293" s="128" t="s">
        <v>104</v>
      </c>
      <c r="G293" s="128" t="s">
        <v>104</v>
      </c>
    </row>
    <row r="294" spans="1:7" ht="15.75" x14ac:dyDescent="0.2">
      <c r="A294" s="137" t="s">
        <v>708</v>
      </c>
      <c r="B294" s="136" t="s">
        <v>617</v>
      </c>
      <c r="C294" s="136" t="s">
        <v>709</v>
      </c>
      <c r="D294" s="141" t="s">
        <v>104</v>
      </c>
      <c r="E294" s="129">
        <v>1157.489</v>
      </c>
      <c r="F294" s="129" t="s">
        <v>104</v>
      </c>
      <c r="G294" s="129" t="s">
        <v>104</v>
      </c>
    </row>
    <row r="295" spans="1:7" ht="12.75" x14ac:dyDescent="0.2">
      <c r="A295" s="142" t="s">
        <v>456</v>
      </c>
      <c r="B295" s="143" t="s">
        <v>617</v>
      </c>
      <c r="C295" s="143" t="s">
        <v>709</v>
      </c>
      <c r="D295" s="143" t="s">
        <v>4</v>
      </c>
      <c r="E295" s="130">
        <v>1157.489</v>
      </c>
      <c r="F295" s="130" t="s">
        <v>104</v>
      </c>
      <c r="G295" s="130" t="s">
        <v>104</v>
      </c>
    </row>
    <row r="296" spans="1:7" ht="15.75" x14ac:dyDescent="0.2">
      <c r="A296" s="138" t="s">
        <v>710</v>
      </c>
      <c r="B296" s="139" t="s">
        <v>617</v>
      </c>
      <c r="C296" s="139" t="s">
        <v>711</v>
      </c>
      <c r="D296" s="140" t="s">
        <v>104</v>
      </c>
      <c r="E296" s="128">
        <v>202</v>
      </c>
      <c r="F296" s="128">
        <v>300</v>
      </c>
      <c r="G296" s="128" t="s">
        <v>104</v>
      </c>
    </row>
    <row r="297" spans="1:7" ht="38.25" x14ac:dyDescent="0.2">
      <c r="A297" s="138" t="s">
        <v>712</v>
      </c>
      <c r="B297" s="139" t="s">
        <v>617</v>
      </c>
      <c r="C297" s="139" t="s">
        <v>713</v>
      </c>
      <c r="D297" s="140" t="s">
        <v>104</v>
      </c>
      <c r="E297" s="128">
        <v>52</v>
      </c>
      <c r="F297" s="128">
        <v>300</v>
      </c>
      <c r="G297" s="128" t="s">
        <v>104</v>
      </c>
    </row>
    <row r="298" spans="1:7" ht="25.5" x14ac:dyDescent="0.2">
      <c r="A298" s="142" t="s">
        <v>599</v>
      </c>
      <c r="B298" s="143" t="s">
        <v>617</v>
      </c>
      <c r="C298" s="143" t="s">
        <v>713</v>
      </c>
      <c r="D298" s="143" t="s">
        <v>5</v>
      </c>
      <c r="E298" s="130">
        <v>52</v>
      </c>
      <c r="F298" s="130">
        <v>300</v>
      </c>
      <c r="G298" s="130" t="s">
        <v>104</v>
      </c>
    </row>
    <row r="299" spans="1:7" ht="25.5" x14ac:dyDescent="0.2">
      <c r="A299" s="138" t="s">
        <v>714</v>
      </c>
      <c r="B299" s="139" t="s">
        <v>617</v>
      </c>
      <c r="C299" s="139" t="s">
        <v>890</v>
      </c>
      <c r="D299" s="140" t="s">
        <v>104</v>
      </c>
      <c r="E299" s="128">
        <v>150</v>
      </c>
      <c r="F299" s="128" t="s">
        <v>104</v>
      </c>
      <c r="G299" s="128" t="s">
        <v>104</v>
      </c>
    </row>
    <row r="300" spans="1:7" ht="25.5" x14ac:dyDescent="0.2">
      <c r="A300" s="137" t="s">
        <v>714</v>
      </c>
      <c r="B300" s="136" t="s">
        <v>617</v>
      </c>
      <c r="C300" s="136" t="s">
        <v>715</v>
      </c>
      <c r="D300" s="141" t="s">
        <v>104</v>
      </c>
      <c r="E300" s="129">
        <v>150</v>
      </c>
      <c r="F300" s="129" t="s">
        <v>104</v>
      </c>
      <c r="G300" s="129" t="s">
        <v>104</v>
      </c>
    </row>
    <row r="301" spans="1:7" ht="12.75" x14ac:dyDescent="0.2">
      <c r="A301" s="142" t="s">
        <v>456</v>
      </c>
      <c r="B301" s="143" t="s">
        <v>617</v>
      </c>
      <c r="C301" s="143" t="s">
        <v>715</v>
      </c>
      <c r="D301" s="143" t="s">
        <v>4</v>
      </c>
      <c r="E301" s="130">
        <v>150</v>
      </c>
      <c r="F301" s="130" t="s">
        <v>104</v>
      </c>
      <c r="G301" s="130" t="s">
        <v>104</v>
      </c>
    </row>
    <row r="302" spans="1:7" ht="15.75" x14ac:dyDescent="0.2">
      <c r="A302" s="138" t="s">
        <v>716</v>
      </c>
      <c r="B302" s="139" t="s">
        <v>617</v>
      </c>
      <c r="C302" s="139" t="s">
        <v>717</v>
      </c>
      <c r="D302" s="140" t="s">
        <v>104</v>
      </c>
      <c r="E302" s="128">
        <v>168.0042</v>
      </c>
      <c r="F302" s="128">
        <v>500</v>
      </c>
      <c r="G302" s="128" t="s">
        <v>104</v>
      </c>
    </row>
    <row r="303" spans="1:7" ht="25.5" x14ac:dyDescent="0.2">
      <c r="A303" s="138" t="s">
        <v>718</v>
      </c>
      <c r="B303" s="139" t="s">
        <v>617</v>
      </c>
      <c r="C303" s="139" t="s">
        <v>719</v>
      </c>
      <c r="D303" s="140" t="s">
        <v>104</v>
      </c>
      <c r="E303" s="128">
        <v>168.0042</v>
      </c>
      <c r="F303" s="128">
        <v>500</v>
      </c>
      <c r="G303" s="128" t="s">
        <v>104</v>
      </c>
    </row>
    <row r="304" spans="1:7" ht="25.5" x14ac:dyDescent="0.2">
      <c r="A304" s="142" t="s">
        <v>599</v>
      </c>
      <c r="B304" s="143" t="s">
        <v>617</v>
      </c>
      <c r="C304" s="143" t="s">
        <v>719</v>
      </c>
      <c r="D304" s="143" t="s">
        <v>5</v>
      </c>
      <c r="E304" s="130">
        <v>168.0042</v>
      </c>
      <c r="F304" s="130">
        <v>500</v>
      </c>
      <c r="G304" s="130" t="s">
        <v>104</v>
      </c>
    </row>
    <row r="305" spans="1:7" ht="15.75" x14ac:dyDescent="0.2">
      <c r="A305" s="138" t="s">
        <v>720</v>
      </c>
      <c r="B305" s="139" t="s">
        <v>617</v>
      </c>
      <c r="C305" s="139" t="s">
        <v>721</v>
      </c>
      <c r="D305" s="140" t="s">
        <v>104</v>
      </c>
      <c r="E305" s="128">
        <v>6817.1982799999996</v>
      </c>
      <c r="F305" s="128">
        <v>6824.2333600000002</v>
      </c>
      <c r="G305" s="128">
        <v>5870.16435</v>
      </c>
    </row>
    <row r="306" spans="1:7" ht="15.75" x14ac:dyDescent="0.2">
      <c r="A306" s="138" t="s">
        <v>722</v>
      </c>
      <c r="B306" s="139" t="s">
        <v>617</v>
      </c>
      <c r="C306" s="139" t="s">
        <v>723</v>
      </c>
      <c r="D306" s="140" t="s">
        <v>104</v>
      </c>
      <c r="E306" s="128">
        <v>6517.3412799999996</v>
      </c>
      <c r="F306" s="128">
        <v>6824.2333600000002</v>
      </c>
      <c r="G306" s="128">
        <v>5870.16435</v>
      </c>
    </row>
    <row r="307" spans="1:7" ht="25.5" x14ac:dyDescent="0.2">
      <c r="A307" s="142" t="s">
        <v>599</v>
      </c>
      <c r="B307" s="143" t="s">
        <v>617</v>
      </c>
      <c r="C307" s="143" t="s">
        <v>723</v>
      </c>
      <c r="D307" s="143" t="s">
        <v>5</v>
      </c>
      <c r="E307" s="130">
        <v>5817</v>
      </c>
      <c r="F307" s="130">
        <v>6039.098</v>
      </c>
      <c r="G307" s="130">
        <v>4988.1289999999999</v>
      </c>
    </row>
    <row r="308" spans="1:7" ht="25.5" x14ac:dyDescent="0.2">
      <c r="A308" s="137" t="s">
        <v>628</v>
      </c>
      <c r="B308" s="136" t="s">
        <v>617</v>
      </c>
      <c r="C308" s="136" t="s">
        <v>724</v>
      </c>
      <c r="D308" s="141" t="s">
        <v>104</v>
      </c>
      <c r="E308" s="129">
        <v>700.34127999999998</v>
      </c>
      <c r="F308" s="129">
        <v>785.13535999999999</v>
      </c>
      <c r="G308" s="129">
        <v>882.03534999999999</v>
      </c>
    </row>
    <row r="309" spans="1:7" ht="25.5" x14ac:dyDescent="0.2">
      <c r="A309" s="142" t="s">
        <v>599</v>
      </c>
      <c r="B309" s="143" t="s">
        <v>617</v>
      </c>
      <c r="C309" s="143" t="s">
        <v>724</v>
      </c>
      <c r="D309" s="143" t="s">
        <v>5</v>
      </c>
      <c r="E309" s="130">
        <v>700.34127999999998</v>
      </c>
      <c r="F309" s="130">
        <v>785.13535999999999</v>
      </c>
      <c r="G309" s="130">
        <v>882.03534999999999</v>
      </c>
    </row>
    <row r="310" spans="1:7" ht="25.5" x14ac:dyDescent="0.2">
      <c r="A310" s="138" t="s">
        <v>891</v>
      </c>
      <c r="B310" s="139" t="s">
        <v>617</v>
      </c>
      <c r="C310" s="139" t="s">
        <v>892</v>
      </c>
      <c r="D310" s="140" t="s">
        <v>104</v>
      </c>
      <c r="E310" s="128">
        <v>299.85700000000003</v>
      </c>
      <c r="F310" s="128" t="s">
        <v>104</v>
      </c>
      <c r="G310" s="128" t="s">
        <v>104</v>
      </c>
    </row>
    <row r="311" spans="1:7" ht="25.5" x14ac:dyDescent="0.2">
      <c r="A311" s="142" t="s">
        <v>599</v>
      </c>
      <c r="B311" s="143" t="s">
        <v>617</v>
      </c>
      <c r="C311" s="143" t="s">
        <v>892</v>
      </c>
      <c r="D311" s="143" t="s">
        <v>5</v>
      </c>
      <c r="E311" s="130">
        <v>299.85700000000003</v>
      </c>
      <c r="F311" s="130" t="s">
        <v>104</v>
      </c>
      <c r="G311" s="130" t="s">
        <v>104</v>
      </c>
    </row>
    <row r="312" spans="1:7" ht="25.5" x14ac:dyDescent="0.2">
      <c r="A312" s="138" t="s">
        <v>557</v>
      </c>
      <c r="B312" s="139" t="s">
        <v>617</v>
      </c>
      <c r="C312" s="139" t="s">
        <v>558</v>
      </c>
      <c r="D312" s="140" t="s">
        <v>104</v>
      </c>
      <c r="E312" s="128">
        <v>1161.6422299999999</v>
      </c>
      <c r="F312" s="128">
        <v>295.60000000000002</v>
      </c>
      <c r="G312" s="128">
        <v>295.60000000000002</v>
      </c>
    </row>
    <row r="313" spans="1:7" ht="15.75" x14ac:dyDescent="0.2">
      <c r="A313" s="138" t="s">
        <v>559</v>
      </c>
      <c r="B313" s="139" t="s">
        <v>617</v>
      </c>
      <c r="C313" s="139" t="s">
        <v>560</v>
      </c>
      <c r="D313" s="140" t="s">
        <v>104</v>
      </c>
      <c r="E313" s="128">
        <v>983.50909000000001</v>
      </c>
      <c r="F313" s="128" t="s">
        <v>104</v>
      </c>
      <c r="G313" s="128" t="s">
        <v>104</v>
      </c>
    </row>
    <row r="314" spans="1:7" ht="15.75" x14ac:dyDescent="0.2">
      <c r="A314" s="138" t="s">
        <v>570</v>
      </c>
      <c r="B314" s="139" t="s">
        <v>617</v>
      </c>
      <c r="C314" s="139" t="s">
        <v>571</v>
      </c>
      <c r="D314" s="140" t="s">
        <v>104</v>
      </c>
      <c r="E314" s="128">
        <v>983.50909000000001</v>
      </c>
      <c r="F314" s="128" t="s">
        <v>104</v>
      </c>
      <c r="G314" s="128" t="s">
        <v>104</v>
      </c>
    </row>
    <row r="315" spans="1:7" ht="25.5" x14ac:dyDescent="0.2">
      <c r="A315" s="137" t="s">
        <v>725</v>
      </c>
      <c r="B315" s="136" t="s">
        <v>617</v>
      </c>
      <c r="C315" s="136" t="s">
        <v>726</v>
      </c>
      <c r="D315" s="141" t="s">
        <v>104</v>
      </c>
      <c r="E315" s="129">
        <v>983.50909000000001</v>
      </c>
      <c r="F315" s="129" t="s">
        <v>104</v>
      </c>
      <c r="G315" s="129" t="s">
        <v>104</v>
      </c>
    </row>
    <row r="316" spans="1:7" ht="25.5" x14ac:dyDescent="0.2">
      <c r="A316" s="142" t="s">
        <v>599</v>
      </c>
      <c r="B316" s="143" t="s">
        <v>617</v>
      </c>
      <c r="C316" s="143" t="s">
        <v>726</v>
      </c>
      <c r="D316" s="143" t="s">
        <v>5</v>
      </c>
      <c r="E316" s="130">
        <v>983.50909000000001</v>
      </c>
      <c r="F316" s="130" t="s">
        <v>104</v>
      </c>
      <c r="G316" s="130" t="s">
        <v>104</v>
      </c>
    </row>
    <row r="317" spans="1:7" ht="15.75" x14ac:dyDescent="0.2">
      <c r="A317" s="138" t="s">
        <v>578</v>
      </c>
      <c r="B317" s="139" t="s">
        <v>617</v>
      </c>
      <c r="C317" s="139" t="s">
        <v>579</v>
      </c>
      <c r="D317" s="140" t="s">
        <v>104</v>
      </c>
      <c r="E317" s="128">
        <v>178.13314</v>
      </c>
      <c r="F317" s="128">
        <v>295.60000000000002</v>
      </c>
      <c r="G317" s="128">
        <v>295.60000000000002</v>
      </c>
    </row>
    <row r="318" spans="1:7" ht="25.5" x14ac:dyDescent="0.2">
      <c r="A318" s="138" t="s">
        <v>580</v>
      </c>
      <c r="B318" s="139" t="s">
        <v>617</v>
      </c>
      <c r="C318" s="139" t="s">
        <v>581</v>
      </c>
      <c r="D318" s="140" t="s">
        <v>104</v>
      </c>
      <c r="E318" s="128">
        <v>178.13314</v>
      </c>
      <c r="F318" s="128">
        <v>295.60000000000002</v>
      </c>
      <c r="G318" s="128">
        <v>295.60000000000002</v>
      </c>
    </row>
    <row r="319" spans="1:7" ht="25.5" x14ac:dyDescent="0.2">
      <c r="A319" s="137" t="s">
        <v>727</v>
      </c>
      <c r="B319" s="136" t="s">
        <v>617</v>
      </c>
      <c r="C319" s="136" t="s">
        <v>728</v>
      </c>
      <c r="D319" s="141" t="s">
        <v>104</v>
      </c>
      <c r="E319" s="129">
        <v>178.13314</v>
      </c>
      <c r="F319" s="129">
        <v>295.60000000000002</v>
      </c>
      <c r="G319" s="129">
        <v>295.60000000000002</v>
      </c>
    </row>
    <row r="320" spans="1:7" ht="25.5" x14ac:dyDescent="0.2">
      <c r="A320" s="142" t="s">
        <v>599</v>
      </c>
      <c r="B320" s="143" t="s">
        <v>617</v>
      </c>
      <c r="C320" s="143" t="s">
        <v>728</v>
      </c>
      <c r="D320" s="143" t="s">
        <v>5</v>
      </c>
      <c r="E320" s="130">
        <v>178.13314</v>
      </c>
      <c r="F320" s="130">
        <v>295.60000000000002</v>
      </c>
      <c r="G320" s="130">
        <v>295.60000000000002</v>
      </c>
    </row>
    <row r="321" spans="1:7" ht="25.5" x14ac:dyDescent="0.2">
      <c r="A321" s="135" t="s">
        <v>729</v>
      </c>
      <c r="B321" s="136" t="s">
        <v>730</v>
      </c>
      <c r="C321" s="137" t="s">
        <v>104</v>
      </c>
      <c r="D321" s="137" t="s">
        <v>104</v>
      </c>
      <c r="E321" s="129">
        <v>26805.682570000001</v>
      </c>
      <c r="F321" s="129">
        <v>21999.655200000001</v>
      </c>
      <c r="G321" s="129">
        <v>19139.655200000001</v>
      </c>
    </row>
    <row r="322" spans="1:7" ht="25.5" x14ac:dyDescent="0.2">
      <c r="A322" s="138" t="s">
        <v>457</v>
      </c>
      <c r="B322" s="139" t="s">
        <v>730</v>
      </c>
      <c r="C322" s="139" t="s">
        <v>458</v>
      </c>
      <c r="D322" s="140" t="s">
        <v>104</v>
      </c>
      <c r="E322" s="128">
        <v>141.19999999999999</v>
      </c>
      <c r="F322" s="128" t="s">
        <v>104</v>
      </c>
      <c r="G322" s="128" t="s">
        <v>104</v>
      </c>
    </row>
    <row r="323" spans="1:7" ht="25.5" x14ac:dyDescent="0.2">
      <c r="A323" s="138" t="s">
        <v>459</v>
      </c>
      <c r="B323" s="139" t="s">
        <v>730</v>
      </c>
      <c r="C323" s="139" t="s">
        <v>460</v>
      </c>
      <c r="D323" s="140" t="s">
        <v>104</v>
      </c>
      <c r="E323" s="128">
        <v>141.19999999999999</v>
      </c>
      <c r="F323" s="128" t="s">
        <v>104</v>
      </c>
      <c r="G323" s="128" t="s">
        <v>104</v>
      </c>
    </row>
    <row r="324" spans="1:7" ht="15.75" x14ac:dyDescent="0.2">
      <c r="A324" s="138" t="s">
        <v>461</v>
      </c>
      <c r="B324" s="139" t="s">
        <v>730</v>
      </c>
      <c r="C324" s="139" t="s">
        <v>462</v>
      </c>
      <c r="D324" s="140" t="s">
        <v>104</v>
      </c>
      <c r="E324" s="128">
        <v>141.19999999999999</v>
      </c>
      <c r="F324" s="128" t="s">
        <v>104</v>
      </c>
      <c r="G324" s="128" t="s">
        <v>104</v>
      </c>
    </row>
    <row r="325" spans="1:7" ht="25.5" x14ac:dyDescent="0.2">
      <c r="A325" s="142" t="s">
        <v>421</v>
      </c>
      <c r="B325" s="143" t="s">
        <v>730</v>
      </c>
      <c r="C325" s="143" t="s">
        <v>462</v>
      </c>
      <c r="D325" s="143" t="s">
        <v>422</v>
      </c>
      <c r="E325" s="130">
        <v>141.19999999999999</v>
      </c>
      <c r="F325" s="130" t="s">
        <v>104</v>
      </c>
      <c r="G325" s="130" t="s">
        <v>104</v>
      </c>
    </row>
    <row r="326" spans="1:7" ht="25.5" x14ac:dyDescent="0.2">
      <c r="A326" s="138" t="s">
        <v>478</v>
      </c>
      <c r="B326" s="139" t="s">
        <v>730</v>
      </c>
      <c r="C326" s="139" t="s">
        <v>479</v>
      </c>
      <c r="D326" s="140" t="s">
        <v>104</v>
      </c>
      <c r="E326" s="128">
        <v>18624.951069999999</v>
      </c>
      <c r="F326" s="128">
        <v>13986.76</v>
      </c>
      <c r="G326" s="128">
        <v>11386.76</v>
      </c>
    </row>
    <row r="327" spans="1:7" ht="25.5" x14ac:dyDescent="0.2">
      <c r="A327" s="138" t="s">
        <v>866</v>
      </c>
      <c r="B327" s="139" t="s">
        <v>730</v>
      </c>
      <c r="C327" s="139" t="s">
        <v>480</v>
      </c>
      <c r="D327" s="140" t="s">
        <v>104</v>
      </c>
      <c r="E327" s="128">
        <v>15675.274789999999</v>
      </c>
      <c r="F327" s="128">
        <v>11185.1</v>
      </c>
      <c r="G327" s="128">
        <v>10285.1</v>
      </c>
    </row>
    <row r="328" spans="1:7" ht="51" x14ac:dyDescent="0.2">
      <c r="A328" s="138" t="s">
        <v>731</v>
      </c>
      <c r="B328" s="139" t="s">
        <v>730</v>
      </c>
      <c r="C328" s="139" t="s">
        <v>732</v>
      </c>
      <c r="D328" s="140" t="s">
        <v>104</v>
      </c>
      <c r="E328" s="128">
        <v>449.0222</v>
      </c>
      <c r="F328" s="128">
        <v>800</v>
      </c>
      <c r="G328" s="128" t="s">
        <v>104</v>
      </c>
    </row>
    <row r="329" spans="1:7" ht="25.5" x14ac:dyDescent="0.2">
      <c r="A329" s="142" t="s">
        <v>421</v>
      </c>
      <c r="B329" s="143" t="s">
        <v>730</v>
      </c>
      <c r="C329" s="143" t="s">
        <v>732</v>
      </c>
      <c r="D329" s="143" t="s">
        <v>422</v>
      </c>
      <c r="E329" s="130">
        <v>449.0222</v>
      </c>
      <c r="F329" s="130">
        <v>800</v>
      </c>
      <c r="G329" s="130" t="s">
        <v>104</v>
      </c>
    </row>
    <row r="330" spans="1:7" ht="15.75" x14ac:dyDescent="0.2">
      <c r="A330" s="138" t="s">
        <v>733</v>
      </c>
      <c r="B330" s="139" t="s">
        <v>730</v>
      </c>
      <c r="C330" s="139" t="s">
        <v>734</v>
      </c>
      <c r="D330" s="140" t="s">
        <v>104</v>
      </c>
      <c r="E330" s="128" t="s">
        <v>104</v>
      </c>
      <c r="F330" s="128">
        <v>100</v>
      </c>
      <c r="G330" s="128" t="s">
        <v>104</v>
      </c>
    </row>
    <row r="331" spans="1:7" ht="25.5" x14ac:dyDescent="0.2">
      <c r="A331" s="142" t="s">
        <v>421</v>
      </c>
      <c r="B331" s="143" t="s">
        <v>730</v>
      </c>
      <c r="C331" s="143" t="s">
        <v>734</v>
      </c>
      <c r="D331" s="143" t="s">
        <v>422</v>
      </c>
      <c r="E331" s="130" t="s">
        <v>104</v>
      </c>
      <c r="F331" s="130">
        <v>100</v>
      </c>
      <c r="G331" s="130" t="s">
        <v>104</v>
      </c>
    </row>
    <row r="332" spans="1:7" ht="38.25" x14ac:dyDescent="0.2">
      <c r="A332" s="138" t="s">
        <v>735</v>
      </c>
      <c r="B332" s="139" t="s">
        <v>730</v>
      </c>
      <c r="C332" s="139" t="s">
        <v>736</v>
      </c>
      <c r="D332" s="140" t="s">
        <v>104</v>
      </c>
      <c r="E332" s="128">
        <v>12826</v>
      </c>
      <c r="F332" s="128">
        <v>10285.1</v>
      </c>
      <c r="G332" s="128">
        <v>10285.1</v>
      </c>
    </row>
    <row r="333" spans="1:7" ht="12.75" x14ac:dyDescent="0.2">
      <c r="A333" s="142" t="s">
        <v>737</v>
      </c>
      <c r="B333" s="143" t="s">
        <v>730</v>
      </c>
      <c r="C333" s="143" t="s">
        <v>736</v>
      </c>
      <c r="D333" s="143" t="s">
        <v>738</v>
      </c>
      <c r="E333" s="130">
        <v>483.9</v>
      </c>
      <c r="F333" s="130" t="s">
        <v>104</v>
      </c>
      <c r="G333" s="130" t="s">
        <v>104</v>
      </c>
    </row>
    <row r="334" spans="1:7" ht="51" x14ac:dyDescent="0.2">
      <c r="A334" s="137" t="s">
        <v>739</v>
      </c>
      <c r="B334" s="136" t="s">
        <v>730</v>
      </c>
      <c r="C334" s="136" t="s">
        <v>740</v>
      </c>
      <c r="D334" s="141" t="s">
        <v>104</v>
      </c>
      <c r="E334" s="129">
        <v>4606.8549999999996</v>
      </c>
      <c r="F334" s="129">
        <v>10285.1</v>
      </c>
      <c r="G334" s="129">
        <v>10285.1</v>
      </c>
    </row>
    <row r="335" spans="1:7" ht="12.75" x14ac:dyDescent="0.2">
      <c r="A335" s="142" t="s">
        <v>737</v>
      </c>
      <c r="B335" s="143" t="s">
        <v>730</v>
      </c>
      <c r="C335" s="143" t="s">
        <v>740</v>
      </c>
      <c r="D335" s="143" t="s">
        <v>738</v>
      </c>
      <c r="E335" s="130">
        <v>4606.8549999999996</v>
      </c>
      <c r="F335" s="130">
        <v>10285.1</v>
      </c>
      <c r="G335" s="130">
        <v>10285.1</v>
      </c>
    </row>
    <row r="336" spans="1:7" ht="51" x14ac:dyDescent="0.2">
      <c r="A336" s="137" t="s">
        <v>739</v>
      </c>
      <c r="B336" s="136" t="s">
        <v>730</v>
      </c>
      <c r="C336" s="136" t="s">
        <v>741</v>
      </c>
      <c r="D336" s="141" t="s">
        <v>104</v>
      </c>
      <c r="E336" s="129">
        <v>7735.2449999999999</v>
      </c>
      <c r="F336" s="129" t="s">
        <v>104</v>
      </c>
      <c r="G336" s="129" t="s">
        <v>104</v>
      </c>
    </row>
    <row r="337" spans="1:7" ht="12.75" x14ac:dyDescent="0.2">
      <c r="A337" s="142" t="s">
        <v>737</v>
      </c>
      <c r="B337" s="143" t="s">
        <v>730</v>
      </c>
      <c r="C337" s="143" t="s">
        <v>741</v>
      </c>
      <c r="D337" s="143" t="s">
        <v>738</v>
      </c>
      <c r="E337" s="130">
        <v>7735.2449999999999</v>
      </c>
      <c r="F337" s="130" t="s">
        <v>104</v>
      </c>
      <c r="G337" s="130" t="s">
        <v>104</v>
      </c>
    </row>
    <row r="338" spans="1:7" ht="15.75" x14ac:dyDescent="0.2">
      <c r="A338" s="138" t="s">
        <v>871</v>
      </c>
      <c r="B338" s="139" t="s">
        <v>730</v>
      </c>
      <c r="C338" s="139" t="s">
        <v>872</v>
      </c>
      <c r="D338" s="140" t="s">
        <v>104</v>
      </c>
      <c r="E338" s="128">
        <v>2400.2525900000001</v>
      </c>
      <c r="F338" s="128" t="s">
        <v>104</v>
      </c>
      <c r="G338" s="128" t="s">
        <v>104</v>
      </c>
    </row>
    <row r="339" spans="1:7" ht="25.5" x14ac:dyDescent="0.2">
      <c r="A339" s="137" t="s">
        <v>742</v>
      </c>
      <c r="B339" s="136" t="s">
        <v>730</v>
      </c>
      <c r="C339" s="136" t="s">
        <v>743</v>
      </c>
      <c r="D339" s="141" t="s">
        <v>104</v>
      </c>
      <c r="E339" s="129">
        <v>2281.1021799999999</v>
      </c>
      <c r="F339" s="129" t="s">
        <v>104</v>
      </c>
      <c r="G339" s="129" t="s">
        <v>104</v>
      </c>
    </row>
    <row r="340" spans="1:7" ht="12.75" x14ac:dyDescent="0.2">
      <c r="A340" s="142" t="s">
        <v>737</v>
      </c>
      <c r="B340" s="143" t="s">
        <v>730</v>
      </c>
      <c r="C340" s="143" t="s">
        <v>743</v>
      </c>
      <c r="D340" s="143" t="s">
        <v>738</v>
      </c>
      <c r="E340" s="130">
        <v>2281.1021799999999</v>
      </c>
      <c r="F340" s="130" t="s">
        <v>104</v>
      </c>
      <c r="G340" s="130" t="s">
        <v>104</v>
      </c>
    </row>
    <row r="341" spans="1:7" ht="25.5" x14ac:dyDescent="0.2">
      <c r="A341" s="137" t="s">
        <v>742</v>
      </c>
      <c r="B341" s="136" t="s">
        <v>730</v>
      </c>
      <c r="C341" s="136" t="s">
        <v>744</v>
      </c>
      <c r="D341" s="141" t="s">
        <v>104</v>
      </c>
      <c r="E341" s="129">
        <v>96.046409999999995</v>
      </c>
      <c r="F341" s="129" t="s">
        <v>104</v>
      </c>
      <c r="G341" s="129" t="s">
        <v>104</v>
      </c>
    </row>
    <row r="342" spans="1:7" ht="12.75" x14ac:dyDescent="0.2">
      <c r="A342" s="142" t="s">
        <v>737</v>
      </c>
      <c r="B342" s="143" t="s">
        <v>730</v>
      </c>
      <c r="C342" s="143" t="s">
        <v>744</v>
      </c>
      <c r="D342" s="143" t="s">
        <v>738</v>
      </c>
      <c r="E342" s="130">
        <v>96.046409999999995</v>
      </c>
      <c r="F342" s="130" t="s">
        <v>104</v>
      </c>
      <c r="G342" s="130" t="s">
        <v>104</v>
      </c>
    </row>
    <row r="343" spans="1:7" ht="25.5" x14ac:dyDescent="0.2">
      <c r="A343" s="137" t="s">
        <v>742</v>
      </c>
      <c r="B343" s="136" t="s">
        <v>730</v>
      </c>
      <c r="C343" s="136" t="s">
        <v>745</v>
      </c>
      <c r="D343" s="141" t="s">
        <v>104</v>
      </c>
      <c r="E343" s="129">
        <v>23.103999999999999</v>
      </c>
      <c r="F343" s="129" t="s">
        <v>104</v>
      </c>
      <c r="G343" s="129" t="s">
        <v>104</v>
      </c>
    </row>
    <row r="344" spans="1:7" ht="12.75" x14ac:dyDescent="0.2">
      <c r="A344" s="142" t="s">
        <v>737</v>
      </c>
      <c r="B344" s="143" t="s">
        <v>730</v>
      </c>
      <c r="C344" s="143" t="s">
        <v>745</v>
      </c>
      <c r="D344" s="143" t="s">
        <v>738</v>
      </c>
      <c r="E344" s="130">
        <v>23.103999999999999</v>
      </c>
      <c r="F344" s="130" t="s">
        <v>104</v>
      </c>
      <c r="G344" s="130" t="s">
        <v>104</v>
      </c>
    </row>
    <row r="345" spans="1:7" ht="25.5" x14ac:dyDescent="0.2">
      <c r="A345" s="138" t="s">
        <v>491</v>
      </c>
      <c r="B345" s="139" t="s">
        <v>730</v>
      </c>
      <c r="C345" s="139" t="s">
        <v>492</v>
      </c>
      <c r="D345" s="140" t="s">
        <v>104</v>
      </c>
      <c r="E345" s="128">
        <v>2949.6762800000001</v>
      </c>
      <c r="F345" s="128">
        <v>2801.66</v>
      </c>
      <c r="G345" s="128">
        <v>1101.6600000000001</v>
      </c>
    </row>
    <row r="346" spans="1:7" ht="15.75" x14ac:dyDescent="0.2">
      <c r="A346" s="138" t="s">
        <v>746</v>
      </c>
      <c r="B346" s="139" t="s">
        <v>730</v>
      </c>
      <c r="C346" s="139" t="s">
        <v>747</v>
      </c>
      <c r="D346" s="140" t="s">
        <v>104</v>
      </c>
      <c r="E346" s="128">
        <v>1096.89598</v>
      </c>
      <c r="F346" s="128">
        <v>1043.46</v>
      </c>
      <c r="G346" s="128">
        <v>543.46</v>
      </c>
    </row>
    <row r="347" spans="1:7" ht="25.5" x14ac:dyDescent="0.2">
      <c r="A347" s="142" t="s">
        <v>421</v>
      </c>
      <c r="B347" s="143" t="s">
        <v>730</v>
      </c>
      <c r="C347" s="143" t="s">
        <v>747</v>
      </c>
      <c r="D347" s="143" t="s">
        <v>422</v>
      </c>
      <c r="E347" s="130">
        <v>1096.89598</v>
      </c>
      <c r="F347" s="130">
        <v>1043.46</v>
      </c>
      <c r="G347" s="130">
        <v>543.46</v>
      </c>
    </row>
    <row r="348" spans="1:7" ht="15.75" x14ac:dyDescent="0.2">
      <c r="A348" s="138" t="s">
        <v>518</v>
      </c>
      <c r="B348" s="139" t="s">
        <v>730</v>
      </c>
      <c r="C348" s="139" t="s">
        <v>519</v>
      </c>
      <c r="D348" s="140" t="s">
        <v>104</v>
      </c>
      <c r="E348" s="128">
        <v>1852.7802999999999</v>
      </c>
      <c r="F348" s="128">
        <v>1758.2</v>
      </c>
      <c r="G348" s="128">
        <v>558.20000000000005</v>
      </c>
    </row>
    <row r="349" spans="1:7" ht="25.5" x14ac:dyDescent="0.2">
      <c r="A349" s="142" t="s">
        <v>421</v>
      </c>
      <c r="B349" s="143" t="s">
        <v>730</v>
      </c>
      <c r="C349" s="143" t="s">
        <v>519</v>
      </c>
      <c r="D349" s="143" t="s">
        <v>422</v>
      </c>
      <c r="E349" s="130">
        <v>1852.7802999999999</v>
      </c>
      <c r="F349" s="130">
        <v>1758.2</v>
      </c>
      <c r="G349" s="130">
        <v>558.20000000000005</v>
      </c>
    </row>
    <row r="350" spans="1:7" ht="25.5" x14ac:dyDescent="0.2">
      <c r="A350" s="138" t="s">
        <v>538</v>
      </c>
      <c r="B350" s="139" t="s">
        <v>730</v>
      </c>
      <c r="C350" s="139" t="s">
        <v>539</v>
      </c>
      <c r="D350" s="140" t="s">
        <v>104</v>
      </c>
      <c r="E350" s="128">
        <v>8039.5315000000001</v>
      </c>
      <c r="F350" s="128">
        <v>8012.8951999999999</v>
      </c>
      <c r="G350" s="128">
        <v>7752.8951999999999</v>
      </c>
    </row>
    <row r="351" spans="1:7" ht="25.5" x14ac:dyDescent="0.2">
      <c r="A351" s="138" t="s">
        <v>544</v>
      </c>
      <c r="B351" s="139" t="s">
        <v>730</v>
      </c>
      <c r="C351" s="139" t="s">
        <v>545</v>
      </c>
      <c r="D351" s="140" t="s">
        <v>104</v>
      </c>
      <c r="E351" s="128">
        <v>8039.5315000000001</v>
      </c>
      <c r="F351" s="128">
        <v>8012.8951999999999</v>
      </c>
      <c r="G351" s="128">
        <v>7752.8951999999999</v>
      </c>
    </row>
    <row r="352" spans="1:7" ht="51" x14ac:dyDescent="0.2">
      <c r="A352" s="137" t="s">
        <v>748</v>
      </c>
      <c r="B352" s="136" t="s">
        <v>730</v>
      </c>
      <c r="C352" s="136" t="s">
        <v>749</v>
      </c>
      <c r="D352" s="141" t="s">
        <v>104</v>
      </c>
      <c r="E352" s="129">
        <v>203.37119999999999</v>
      </c>
      <c r="F352" s="129">
        <v>203.37119999999999</v>
      </c>
      <c r="G352" s="129">
        <v>203.37119999999999</v>
      </c>
    </row>
    <row r="353" spans="1:7" ht="25.5" x14ac:dyDescent="0.2">
      <c r="A353" s="142" t="s">
        <v>421</v>
      </c>
      <c r="B353" s="143" t="s">
        <v>730</v>
      </c>
      <c r="C353" s="143" t="s">
        <v>749</v>
      </c>
      <c r="D353" s="143" t="s">
        <v>422</v>
      </c>
      <c r="E353" s="130">
        <v>203.37119999999999</v>
      </c>
      <c r="F353" s="130">
        <v>203.37119999999999</v>
      </c>
      <c r="G353" s="130">
        <v>203.37119999999999</v>
      </c>
    </row>
    <row r="354" spans="1:7" ht="15.75" x14ac:dyDescent="0.2">
      <c r="A354" s="138" t="s">
        <v>750</v>
      </c>
      <c r="B354" s="139" t="s">
        <v>730</v>
      </c>
      <c r="C354" s="139" t="s">
        <v>751</v>
      </c>
      <c r="D354" s="140" t="s">
        <v>104</v>
      </c>
      <c r="E354" s="128">
        <v>7700.8913000000002</v>
      </c>
      <c r="F354" s="128">
        <v>7809.5240000000003</v>
      </c>
      <c r="G354" s="128">
        <v>7549.5240000000003</v>
      </c>
    </row>
    <row r="355" spans="1:7" ht="38.25" x14ac:dyDescent="0.2">
      <c r="A355" s="142" t="s">
        <v>417</v>
      </c>
      <c r="B355" s="143" t="s">
        <v>730</v>
      </c>
      <c r="C355" s="143" t="s">
        <v>751</v>
      </c>
      <c r="D355" s="143" t="s">
        <v>418</v>
      </c>
      <c r="E355" s="130">
        <v>7270.3913000000002</v>
      </c>
      <c r="F355" s="130">
        <v>7414.3239999999996</v>
      </c>
      <c r="G355" s="130">
        <v>7354.3239999999996</v>
      </c>
    </row>
    <row r="356" spans="1:7" ht="25.5" x14ac:dyDescent="0.2">
      <c r="A356" s="142" t="s">
        <v>421</v>
      </c>
      <c r="B356" s="143" t="s">
        <v>730</v>
      </c>
      <c r="C356" s="143" t="s">
        <v>751</v>
      </c>
      <c r="D356" s="143" t="s">
        <v>422</v>
      </c>
      <c r="E356" s="130">
        <v>285.2</v>
      </c>
      <c r="F356" s="130">
        <v>250.2</v>
      </c>
      <c r="G356" s="130">
        <v>50.2</v>
      </c>
    </row>
    <row r="357" spans="1:7" ht="12.75" x14ac:dyDescent="0.2">
      <c r="A357" s="142" t="s">
        <v>435</v>
      </c>
      <c r="B357" s="143" t="s">
        <v>730</v>
      </c>
      <c r="C357" s="143" t="s">
        <v>751</v>
      </c>
      <c r="D357" s="143" t="s">
        <v>3</v>
      </c>
      <c r="E357" s="130">
        <v>145.30000000000001</v>
      </c>
      <c r="F357" s="130">
        <v>145</v>
      </c>
      <c r="G357" s="130">
        <v>145</v>
      </c>
    </row>
    <row r="358" spans="1:7" ht="25.5" x14ac:dyDescent="0.2">
      <c r="A358" s="138" t="s">
        <v>546</v>
      </c>
      <c r="B358" s="139" t="s">
        <v>730</v>
      </c>
      <c r="C358" s="139" t="s">
        <v>547</v>
      </c>
      <c r="D358" s="140" t="s">
        <v>104</v>
      </c>
      <c r="E358" s="128">
        <v>135.26900000000001</v>
      </c>
      <c r="F358" s="128" t="s">
        <v>104</v>
      </c>
      <c r="G358" s="128" t="s">
        <v>104</v>
      </c>
    </row>
    <row r="359" spans="1:7" ht="25.5" x14ac:dyDescent="0.2">
      <c r="A359" s="142" t="s">
        <v>421</v>
      </c>
      <c r="B359" s="143" t="s">
        <v>730</v>
      </c>
      <c r="C359" s="143" t="s">
        <v>547</v>
      </c>
      <c r="D359" s="143" t="s">
        <v>422</v>
      </c>
      <c r="E359" s="130">
        <v>135.26900000000001</v>
      </c>
      <c r="F359" s="130" t="s">
        <v>104</v>
      </c>
      <c r="G359" s="130" t="s">
        <v>104</v>
      </c>
    </row>
    <row r="360" spans="1:7" ht="25.5" x14ac:dyDescent="0.2">
      <c r="A360" s="135" t="s">
        <v>752</v>
      </c>
      <c r="B360" s="136" t="s">
        <v>753</v>
      </c>
      <c r="C360" s="137" t="s">
        <v>104</v>
      </c>
      <c r="D360" s="137" t="s">
        <v>104</v>
      </c>
      <c r="E360" s="129">
        <v>425613.26705000002</v>
      </c>
      <c r="F360" s="129">
        <v>430677.81527999998</v>
      </c>
      <c r="G360" s="129">
        <v>407525.85253999999</v>
      </c>
    </row>
    <row r="361" spans="1:7" ht="15.75" x14ac:dyDescent="0.2">
      <c r="A361" s="138" t="s">
        <v>754</v>
      </c>
      <c r="B361" s="139" t="s">
        <v>753</v>
      </c>
      <c r="C361" s="139" t="s">
        <v>755</v>
      </c>
      <c r="D361" s="140" t="s">
        <v>104</v>
      </c>
      <c r="E361" s="128">
        <v>420020.21629000001</v>
      </c>
      <c r="F361" s="128">
        <v>423749.35528000002</v>
      </c>
      <c r="G361" s="128">
        <v>400302.69254000002</v>
      </c>
    </row>
    <row r="362" spans="1:7" ht="25.5" x14ac:dyDescent="0.2">
      <c r="A362" s="138" t="s">
        <v>756</v>
      </c>
      <c r="B362" s="139" t="s">
        <v>753</v>
      </c>
      <c r="C362" s="139" t="s">
        <v>757</v>
      </c>
      <c r="D362" s="140" t="s">
        <v>104</v>
      </c>
      <c r="E362" s="128">
        <v>140136.72125</v>
      </c>
      <c r="F362" s="128">
        <v>152150.38800000001</v>
      </c>
      <c r="G362" s="128">
        <v>132331.788</v>
      </c>
    </row>
    <row r="363" spans="1:7" ht="25.5" x14ac:dyDescent="0.2">
      <c r="A363" s="138" t="s">
        <v>758</v>
      </c>
      <c r="B363" s="139" t="s">
        <v>753</v>
      </c>
      <c r="C363" s="139" t="s">
        <v>759</v>
      </c>
      <c r="D363" s="140" t="s">
        <v>104</v>
      </c>
      <c r="E363" s="128">
        <v>136094.78975</v>
      </c>
      <c r="F363" s="128">
        <v>148556.48800000001</v>
      </c>
      <c r="G363" s="128">
        <v>128556.488</v>
      </c>
    </row>
    <row r="364" spans="1:7" ht="25.5" x14ac:dyDescent="0.2">
      <c r="A364" s="142" t="s">
        <v>599</v>
      </c>
      <c r="B364" s="143" t="s">
        <v>753</v>
      </c>
      <c r="C364" s="143" t="s">
        <v>759</v>
      </c>
      <c r="D364" s="143" t="s">
        <v>5</v>
      </c>
      <c r="E364" s="130">
        <v>46426.916389999999</v>
      </c>
      <c r="F364" s="130">
        <v>53367.017999999996</v>
      </c>
      <c r="G364" s="130">
        <v>33367.017999999996</v>
      </c>
    </row>
    <row r="365" spans="1:7" ht="38.25" x14ac:dyDescent="0.2">
      <c r="A365" s="137" t="s">
        <v>760</v>
      </c>
      <c r="B365" s="136" t="s">
        <v>753</v>
      </c>
      <c r="C365" s="136" t="s">
        <v>761</v>
      </c>
      <c r="D365" s="141" t="s">
        <v>104</v>
      </c>
      <c r="E365" s="129">
        <v>89667.873359999998</v>
      </c>
      <c r="F365" s="129">
        <v>95189.47</v>
      </c>
      <c r="G365" s="129">
        <v>95189.47</v>
      </c>
    </row>
    <row r="366" spans="1:7" ht="25.5" x14ac:dyDescent="0.2">
      <c r="A366" s="142" t="s">
        <v>599</v>
      </c>
      <c r="B366" s="143" t="s">
        <v>753</v>
      </c>
      <c r="C366" s="143" t="s">
        <v>761</v>
      </c>
      <c r="D366" s="143" t="s">
        <v>5</v>
      </c>
      <c r="E366" s="130">
        <v>89667.873359999998</v>
      </c>
      <c r="F366" s="130">
        <v>95189.47</v>
      </c>
      <c r="G366" s="130">
        <v>95189.47</v>
      </c>
    </row>
    <row r="367" spans="1:7" ht="51" x14ac:dyDescent="0.2">
      <c r="A367" s="138" t="s">
        <v>762</v>
      </c>
      <c r="B367" s="139" t="s">
        <v>753</v>
      </c>
      <c r="C367" s="139" t="s">
        <v>763</v>
      </c>
      <c r="D367" s="140" t="s">
        <v>104</v>
      </c>
      <c r="E367" s="128">
        <v>1761.45451</v>
      </c>
      <c r="F367" s="128">
        <v>3500.1</v>
      </c>
      <c r="G367" s="128">
        <v>3681.5</v>
      </c>
    </row>
    <row r="368" spans="1:7" ht="51" x14ac:dyDescent="0.2">
      <c r="A368" s="137" t="s">
        <v>762</v>
      </c>
      <c r="B368" s="136" t="s">
        <v>753</v>
      </c>
      <c r="C368" s="136" t="s">
        <v>764</v>
      </c>
      <c r="D368" s="141" t="s">
        <v>104</v>
      </c>
      <c r="E368" s="129">
        <v>1761.45451</v>
      </c>
      <c r="F368" s="129">
        <v>3500.1</v>
      </c>
      <c r="G368" s="129">
        <v>3681.5</v>
      </c>
    </row>
    <row r="369" spans="1:7" ht="25.5" x14ac:dyDescent="0.2">
      <c r="A369" s="142" t="s">
        <v>599</v>
      </c>
      <c r="B369" s="143" t="s">
        <v>753</v>
      </c>
      <c r="C369" s="143" t="s">
        <v>764</v>
      </c>
      <c r="D369" s="143" t="s">
        <v>5</v>
      </c>
      <c r="E369" s="130">
        <v>1761.45451</v>
      </c>
      <c r="F369" s="130">
        <v>3500.1</v>
      </c>
      <c r="G369" s="130">
        <v>3681.5</v>
      </c>
    </row>
    <row r="370" spans="1:7" ht="15.75" x14ac:dyDescent="0.2">
      <c r="A370" s="138" t="s">
        <v>765</v>
      </c>
      <c r="B370" s="139" t="s">
        <v>753</v>
      </c>
      <c r="C370" s="139" t="s">
        <v>766</v>
      </c>
      <c r="D370" s="140" t="s">
        <v>104</v>
      </c>
      <c r="E370" s="128">
        <v>638.18503999999996</v>
      </c>
      <c r="F370" s="128" t="s">
        <v>104</v>
      </c>
      <c r="G370" s="128" t="s">
        <v>104</v>
      </c>
    </row>
    <row r="371" spans="1:7" ht="25.5" x14ac:dyDescent="0.2">
      <c r="A371" s="142" t="s">
        <v>599</v>
      </c>
      <c r="B371" s="143" t="s">
        <v>753</v>
      </c>
      <c r="C371" s="143" t="s">
        <v>766</v>
      </c>
      <c r="D371" s="143" t="s">
        <v>5</v>
      </c>
      <c r="E371" s="130">
        <v>38.185040000000001</v>
      </c>
      <c r="F371" s="130" t="s">
        <v>104</v>
      </c>
      <c r="G371" s="130" t="s">
        <v>104</v>
      </c>
    </row>
    <row r="372" spans="1:7" ht="51" x14ac:dyDescent="0.2">
      <c r="A372" s="137" t="s">
        <v>767</v>
      </c>
      <c r="B372" s="136" t="s">
        <v>753</v>
      </c>
      <c r="C372" s="136" t="s">
        <v>768</v>
      </c>
      <c r="D372" s="141" t="s">
        <v>104</v>
      </c>
      <c r="E372" s="129">
        <v>600</v>
      </c>
      <c r="F372" s="129" t="s">
        <v>104</v>
      </c>
      <c r="G372" s="129" t="s">
        <v>104</v>
      </c>
    </row>
    <row r="373" spans="1:7" ht="25.5" x14ac:dyDescent="0.2">
      <c r="A373" s="142" t="s">
        <v>599</v>
      </c>
      <c r="B373" s="143" t="s">
        <v>753</v>
      </c>
      <c r="C373" s="143" t="s">
        <v>768</v>
      </c>
      <c r="D373" s="143" t="s">
        <v>5</v>
      </c>
      <c r="E373" s="130">
        <v>600</v>
      </c>
      <c r="F373" s="130" t="s">
        <v>104</v>
      </c>
      <c r="G373" s="130" t="s">
        <v>104</v>
      </c>
    </row>
    <row r="374" spans="1:7" ht="25.5" x14ac:dyDescent="0.2">
      <c r="A374" s="138" t="s">
        <v>769</v>
      </c>
      <c r="B374" s="139" t="s">
        <v>753</v>
      </c>
      <c r="C374" s="139" t="s">
        <v>770</v>
      </c>
      <c r="D374" s="140" t="s">
        <v>104</v>
      </c>
      <c r="E374" s="128">
        <v>1547.8581200000001</v>
      </c>
      <c r="F374" s="128" t="s">
        <v>104</v>
      </c>
      <c r="G374" s="128" t="s">
        <v>104</v>
      </c>
    </row>
    <row r="375" spans="1:7" ht="25.5" x14ac:dyDescent="0.2">
      <c r="A375" s="142" t="s">
        <v>599</v>
      </c>
      <c r="B375" s="143" t="s">
        <v>753</v>
      </c>
      <c r="C375" s="143" t="s">
        <v>770</v>
      </c>
      <c r="D375" s="143" t="s">
        <v>5</v>
      </c>
      <c r="E375" s="130">
        <v>448.64</v>
      </c>
      <c r="F375" s="130" t="s">
        <v>104</v>
      </c>
      <c r="G375" s="130" t="s">
        <v>104</v>
      </c>
    </row>
    <row r="376" spans="1:7" ht="25.5" x14ac:dyDescent="0.2">
      <c r="A376" s="137" t="s">
        <v>771</v>
      </c>
      <c r="B376" s="136" t="s">
        <v>753</v>
      </c>
      <c r="C376" s="136" t="s">
        <v>772</v>
      </c>
      <c r="D376" s="141" t="s">
        <v>104</v>
      </c>
      <c r="E376" s="129">
        <v>1099.21812</v>
      </c>
      <c r="F376" s="129" t="s">
        <v>104</v>
      </c>
      <c r="G376" s="129" t="s">
        <v>104</v>
      </c>
    </row>
    <row r="377" spans="1:7" ht="25.5" x14ac:dyDescent="0.2">
      <c r="A377" s="142" t="s">
        <v>599</v>
      </c>
      <c r="B377" s="143" t="s">
        <v>753</v>
      </c>
      <c r="C377" s="143" t="s">
        <v>772</v>
      </c>
      <c r="D377" s="143" t="s">
        <v>5</v>
      </c>
      <c r="E377" s="130">
        <v>1099.21812</v>
      </c>
      <c r="F377" s="130" t="s">
        <v>104</v>
      </c>
      <c r="G377" s="130" t="s">
        <v>104</v>
      </c>
    </row>
    <row r="378" spans="1:7" ht="15.75" x14ac:dyDescent="0.2">
      <c r="A378" s="138" t="s">
        <v>773</v>
      </c>
      <c r="B378" s="139" t="s">
        <v>753</v>
      </c>
      <c r="C378" s="139" t="s">
        <v>774</v>
      </c>
      <c r="D378" s="140" t="s">
        <v>104</v>
      </c>
      <c r="E378" s="128">
        <v>94.43383</v>
      </c>
      <c r="F378" s="128">
        <v>93.8</v>
      </c>
      <c r="G378" s="128">
        <v>93.8</v>
      </c>
    </row>
    <row r="379" spans="1:7" ht="25.5" x14ac:dyDescent="0.2">
      <c r="A379" s="142" t="s">
        <v>599</v>
      </c>
      <c r="B379" s="143" t="s">
        <v>753</v>
      </c>
      <c r="C379" s="143" t="s">
        <v>774</v>
      </c>
      <c r="D379" s="143" t="s">
        <v>5</v>
      </c>
      <c r="E379" s="130">
        <v>94.43383</v>
      </c>
      <c r="F379" s="130">
        <v>93.8</v>
      </c>
      <c r="G379" s="130">
        <v>93.8</v>
      </c>
    </row>
    <row r="380" spans="1:7" ht="15.75" x14ac:dyDescent="0.2">
      <c r="A380" s="138" t="s">
        <v>775</v>
      </c>
      <c r="B380" s="139" t="s">
        <v>753</v>
      </c>
      <c r="C380" s="139" t="s">
        <v>776</v>
      </c>
      <c r="D380" s="140" t="s">
        <v>104</v>
      </c>
      <c r="E380" s="128">
        <v>236234.54097999999</v>
      </c>
      <c r="F380" s="128">
        <v>223856.62625999999</v>
      </c>
      <c r="G380" s="128">
        <v>225728.56362999999</v>
      </c>
    </row>
    <row r="381" spans="1:7" ht="25.5" x14ac:dyDescent="0.2">
      <c r="A381" s="138" t="s">
        <v>777</v>
      </c>
      <c r="B381" s="139" t="s">
        <v>753</v>
      </c>
      <c r="C381" s="139" t="s">
        <v>778</v>
      </c>
      <c r="D381" s="140" t="s">
        <v>104</v>
      </c>
      <c r="E381" s="128">
        <v>209878.83949000001</v>
      </c>
      <c r="F381" s="128">
        <v>213584.30100000001</v>
      </c>
      <c r="G381" s="128">
        <v>215467.601</v>
      </c>
    </row>
    <row r="382" spans="1:7" ht="25.5" x14ac:dyDescent="0.2">
      <c r="A382" s="142" t="s">
        <v>599</v>
      </c>
      <c r="B382" s="143" t="s">
        <v>753</v>
      </c>
      <c r="C382" s="143" t="s">
        <v>778</v>
      </c>
      <c r="D382" s="143" t="s">
        <v>5</v>
      </c>
      <c r="E382" s="130">
        <v>37807.012849999999</v>
      </c>
      <c r="F382" s="130">
        <v>41213.271000000001</v>
      </c>
      <c r="G382" s="130">
        <v>31213.271000000001</v>
      </c>
    </row>
    <row r="383" spans="1:7" ht="51" x14ac:dyDescent="0.2">
      <c r="A383" s="137" t="s">
        <v>779</v>
      </c>
      <c r="B383" s="136" t="s">
        <v>753</v>
      </c>
      <c r="C383" s="136" t="s">
        <v>780</v>
      </c>
      <c r="D383" s="141" t="s">
        <v>104</v>
      </c>
      <c r="E383" s="129">
        <v>4974.8</v>
      </c>
      <c r="F383" s="129" t="s">
        <v>104</v>
      </c>
      <c r="G383" s="129" t="s">
        <v>104</v>
      </c>
    </row>
    <row r="384" spans="1:7" ht="25.5" x14ac:dyDescent="0.2">
      <c r="A384" s="142" t="s">
        <v>599</v>
      </c>
      <c r="B384" s="143" t="s">
        <v>753</v>
      </c>
      <c r="C384" s="143" t="s">
        <v>780</v>
      </c>
      <c r="D384" s="143" t="s">
        <v>5</v>
      </c>
      <c r="E384" s="130">
        <v>4974.8</v>
      </c>
      <c r="F384" s="130" t="s">
        <v>104</v>
      </c>
      <c r="G384" s="130" t="s">
        <v>104</v>
      </c>
    </row>
    <row r="385" spans="1:7" ht="38.25" x14ac:dyDescent="0.2">
      <c r="A385" s="137" t="s">
        <v>760</v>
      </c>
      <c r="B385" s="136" t="s">
        <v>753</v>
      </c>
      <c r="C385" s="136" t="s">
        <v>781</v>
      </c>
      <c r="D385" s="141" t="s">
        <v>104</v>
      </c>
      <c r="E385" s="129">
        <v>167097.02664</v>
      </c>
      <c r="F385" s="129">
        <v>172371.03</v>
      </c>
      <c r="G385" s="129">
        <v>184254.33</v>
      </c>
    </row>
    <row r="386" spans="1:7" ht="25.5" x14ac:dyDescent="0.2">
      <c r="A386" s="142" t="s">
        <v>599</v>
      </c>
      <c r="B386" s="143" t="s">
        <v>753</v>
      </c>
      <c r="C386" s="143" t="s">
        <v>781</v>
      </c>
      <c r="D386" s="143" t="s">
        <v>5</v>
      </c>
      <c r="E386" s="130">
        <v>167097.02664</v>
      </c>
      <c r="F386" s="130">
        <v>172371.03</v>
      </c>
      <c r="G386" s="130">
        <v>184254.33</v>
      </c>
    </row>
    <row r="387" spans="1:7" ht="51" x14ac:dyDescent="0.2">
      <c r="A387" s="138" t="s">
        <v>762</v>
      </c>
      <c r="B387" s="139" t="s">
        <v>753</v>
      </c>
      <c r="C387" s="139" t="s">
        <v>782</v>
      </c>
      <c r="D387" s="140" t="s">
        <v>104</v>
      </c>
      <c r="E387" s="128">
        <v>238.54549</v>
      </c>
      <c r="F387" s="128">
        <v>604.1</v>
      </c>
      <c r="G387" s="128">
        <v>639</v>
      </c>
    </row>
    <row r="388" spans="1:7" ht="51" x14ac:dyDescent="0.2">
      <c r="A388" s="137" t="s">
        <v>762</v>
      </c>
      <c r="B388" s="136" t="s">
        <v>753</v>
      </c>
      <c r="C388" s="136" t="s">
        <v>783</v>
      </c>
      <c r="D388" s="141" t="s">
        <v>104</v>
      </c>
      <c r="E388" s="129">
        <v>238.54549</v>
      </c>
      <c r="F388" s="129">
        <v>604.1</v>
      </c>
      <c r="G388" s="129">
        <v>639</v>
      </c>
    </row>
    <row r="389" spans="1:7" ht="25.5" x14ac:dyDescent="0.2">
      <c r="A389" s="142" t="s">
        <v>599</v>
      </c>
      <c r="B389" s="143" t="s">
        <v>753</v>
      </c>
      <c r="C389" s="143" t="s">
        <v>783</v>
      </c>
      <c r="D389" s="143" t="s">
        <v>5</v>
      </c>
      <c r="E389" s="130">
        <v>238.54549</v>
      </c>
      <c r="F389" s="130">
        <v>604.1</v>
      </c>
      <c r="G389" s="130">
        <v>639</v>
      </c>
    </row>
    <row r="390" spans="1:7" ht="15.75" x14ac:dyDescent="0.2">
      <c r="A390" s="138" t="s">
        <v>773</v>
      </c>
      <c r="B390" s="139" t="s">
        <v>753</v>
      </c>
      <c r="C390" s="139" t="s">
        <v>784</v>
      </c>
      <c r="D390" s="140" t="s">
        <v>104</v>
      </c>
      <c r="E390" s="128">
        <v>2220.5448900000001</v>
      </c>
      <c r="F390" s="128">
        <v>805.7</v>
      </c>
      <c r="G390" s="128">
        <v>405.7</v>
      </c>
    </row>
    <row r="391" spans="1:7" ht="25.5" x14ac:dyDescent="0.2">
      <c r="A391" s="142" t="s">
        <v>599</v>
      </c>
      <c r="B391" s="143" t="s">
        <v>753</v>
      </c>
      <c r="C391" s="143" t="s">
        <v>784</v>
      </c>
      <c r="D391" s="143" t="s">
        <v>5</v>
      </c>
      <c r="E391" s="130">
        <v>2220.5448900000001</v>
      </c>
      <c r="F391" s="130">
        <v>805.7</v>
      </c>
      <c r="G391" s="130">
        <v>405.7</v>
      </c>
    </row>
    <row r="392" spans="1:7" ht="15.75" x14ac:dyDescent="0.2">
      <c r="A392" s="138" t="s">
        <v>622</v>
      </c>
      <c r="B392" s="139" t="s">
        <v>753</v>
      </c>
      <c r="C392" s="139" t="s">
        <v>785</v>
      </c>
      <c r="D392" s="140" t="s">
        <v>104</v>
      </c>
      <c r="E392" s="128">
        <v>8986.0325300000004</v>
      </c>
      <c r="F392" s="128" t="s">
        <v>104</v>
      </c>
      <c r="G392" s="128" t="s">
        <v>104</v>
      </c>
    </row>
    <row r="393" spans="1:7" ht="25.5" x14ac:dyDescent="0.2">
      <c r="A393" s="142" t="s">
        <v>599</v>
      </c>
      <c r="B393" s="143" t="s">
        <v>753</v>
      </c>
      <c r="C393" s="143" t="s">
        <v>785</v>
      </c>
      <c r="D393" s="143" t="s">
        <v>5</v>
      </c>
      <c r="E393" s="130">
        <v>3306.13186</v>
      </c>
      <c r="F393" s="130" t="s">
        <v>104</v>
      </c>
      <c r="G393" s="130" t="s">
        <v>104</v>
      </c>
    </row>
    <row r="394" spans="1:7" ht="63.75" x14ac:dyDescent="0.2">
      <c r="A394" s="137" t="s">
        <v>786</v>
      </c>
      <c r="B394" s="136" t="s">
        <v>753</v>
      </c>
      <c r="C394" s="136" t="s">
        <v>787</v>
      </c>
      <c r="D394" s="141" t="s">
        <v>104</v>
      </c>
      <c r="E394" s="129">
        <v>727.15300000000002</v>
      </c>
      <c r="F394" s="129" t="s">
        <v>104</v>
      </c>
      <c r="G394" s="129" t="s">
        <v>104</v>
      </c>
    </row>
    <row r="395" spans="1:7" ht="25.5" x14ac:dyDescent="0.2">
      <c r="A395" s="142" t="s">
        <v>599</v>
      </c>
      <c r="B395" s="143" t="s">
        <v>753</v>
      </c>
      <c r="C395" s="143" t="s">
        <v>787</v>
      </c>
      <c r="D395" s="143" t="s">
        <v>5</v>
      </c>
      <c r="E395" s="130">
        <v>727.15300000000002</v>
      </c>
      <c r="F395" s="130" t="s">
        <v>104</v>
      </c>
      <c r="G395" s="130" t="s">
        <v>104</v>
      </c>
    </row>
    <row r="396" spans="1:7" ht="25.5" x14ac:dyDescent="0.2">
      <c r="A396" s="137" t="s">
        <v>788</v>
      </c>
      <c r="B396" s="136" t="s">
        <v>753</v>
      </c>
      <c r="C396" s="136" t="s">
        <v>789</v>
      </c>
      <c r="D396" s="141" t="s">
        <v>104</v>
      </c>
      <c r="E396" s="129">
        <v>4952.7476699999997</v>
      </c>
      <c r="F396" s="129" t="s">
        <v>104</v>
      </c>
      <c r="G396" s="129" t="s">
        <v>104</v>
      </c>
    </row>
    <row r="397" spans="1:7" ht="25.5" x14ac:dyDescent="0.2">
      <c r="A397" s="142" t="s">
        <v>599</v>
      </c>
      <c r="B397" s="143" t="s">
        <v>753</v>
      </c>
      <c r="C397" s="143" t="s">
        <v>789</v>
      </c>
      <c r="D397" s="143" t="s">
        <v>5</v>
      </c>
      <c r="E397" s="130">
        <v>4952.7476699999997</v>
      </c>
      <c r="F397" s="130" t="s">
        <v>104</v>
      </c>
      <c r="G397" s="130" t="s">
        <v>104</v>
      </c>
    </row>
    <row r="398" spans="1:7" ht="15.75" x14ac:dyDescent="0.2">
      <c r="A398" s="138" t="s">
        <v>790</v>
      </c>
      <c r="B398" s="139" t="s">
        <v>753</v>
      </c>
      <c r="C398" s="139" t="s">
        <v>791</v>
      </c>
      <c r="D398" s="140" t="s">
        <v>104</v>
      </c>
      <c r="E398" s="128">
        <v>5981.7256699999998</v>
      </c>
      <c r="F398" s="128" t="s">
        <v>104</v>
      </c>
      <c r="G398" s="128" t="s">
        <v>104</v>
      </c>
    </row>
    <row r="399" spans="1:7" ht="25.5" x14ac:dyDescent="0.2">
      <c r="A399" s="142" t="s">
        <v>599</v>
      </c>
      <c r="B399" s="143" t="s">
        <v>753</v>
      </c>
      <c r="C399" s="143" t="s">
        <v>791</v>
      </c>
      <c r="D399" s="143" t="s">
        <v>5</v>
      </c>
      <c r="E399" s="130">
        <v>5981.7256699999998</v>
      </c>
      <c r="F399" s="130" t="s">
        <v>104</v>
      </c>
      <c r="G399" s="130" t="s">
        <v>104</v>
      </c>
    </row>
    <row r="400" spans="1:7" ht="15.75" x14ac:dyDescent="0.2">
      <c r="A400" s="138" t="s">
        <v>792</v>
      </c>
      <c r="B400" s="139" t="s">
        <v>753</v>
      </c>
      <c r="C400" s="139" t="s">
        <v>793</v>
      </c>
      <c r="D400" s="140" t="s">
        <v>104</v>
      </c>
      <c r="E400" s="128">
        <v>19.9786</v>
      </c>
      <c r="F400" s="128">
        <v>20</v>
      </c>
      <c r="G400" s="128">
        <v>20</v>
      </c>
    </row>
    <row r="401" spans="1:7" ht="25.5" x14ac:dyDescent="0.2">
      <c r="A401" s="142" t="s">
        <v>421</v>
      </c>
      <c r="B401" s="143" t="s">
        <v>753</v>
      </c>
      <c r="C401" s="143" t="s">
        <v>793</v>
      </c>
      <c r="D401" s="143" t="s">
        <v>422</v>
      </c>
      <c r="E401" s="130">
        <v>19.9786</v>
      </c>
      <c r="F401" s="130">
        <v>20</v>
      </c>
      <c r="G401" s="130">
        <v>20</v>
      </c>
    </row>
    <row r="402" spans="1:7" ht="25.5" x14ac:dyDescent="0.2">
      <c r="A402" s="138" t="s">
        <v>883</v>
      </c>
      <c r="B402" s="139" t="s">
        <v>753</v>
      </c>
      <c r="C402" s="139" t="s">
        <v>795</v>
      </c>
      <c r="D402" s="140" t="s">
        <v>104</v>
      </c>
      <c r="E402" s="128">
        <v>7481.7809699999998</v>
      </c>
      <c r="F402" s="128">
        <v>8842.5252600000003</v>
      </c>
      <c r="G402" s="128">
        <v>9196.2626299999993</v>
      </c>
    </row>
    <row r="403" spans="1:7" ht="38.25" x14ac:dyDescent="0.2">
      <c r="A403" s="137" t="s">
        <v>794</v>
      </c>
      <c r="B403" s="136" t="s">
        <v>753</v>
      </c>
      <c r="C403" s="136" t="s">
        <v>796</v>
      </c>
      <c r="D403" s="141" t="s">
        <v>104</v>
      </c>
      <c r="E403" s="129">
        <v>3658.4565699999998</v>
      </c>
      <c r="F403" s="129" t="s">
        <v>104</v>
      </c>
      <c r="G403" s="129" t="s">
        <v>104</v>
      </c>
    </row>
    <row r="404" spans="1:7" ht="25.5" x14ac:dyDescent="0.2">
      <c r="A404" s="142" t="s">
        <v>599</v>
      </c>
      <c r="B404" s="143" t="s">
        <v>753</v>
      </c>
      <c r="C404" s="143" t="s">
        <v>796</v>
      </c>
      <c r="D404" s="143" t="s">
        <v>5</v>
      </c>
      <c r="E404" s="130">
        <v>3658.4565699999998</v>
      </c>
      <c r="F404" s="130" t="s">
        <v>104</v>
      </c>
      <c r="G404" s="130" t="s">
        <v>104</v>
      </c>
    </row>
    <row r="405" spans="1:7" ht="38.25" x14ac:dyDescent="0.2">
      <c r="A405" s="137" t="s">
        <v>797</v>
      </c>
      <c r="B405" s="136" t="s">
        <v>753</v>
      </c>
      <c r="C405" s="136" t="s">
        <v>798</v>
      </c>
      <c r="D405" s="141" t="s">
        <v>104</v>
      </c>
      <c r="E405" s="129">
        <v>3823.3244</v>
      </c>
      <c r="F405" s="129">
        <v>8842.5252600000003</v>
      </c>
      <c r="G405" s="129">
        <v>9196.2626299999993</v>
      </c>
    </row>
    <row r="406" spans="1:7" ht="25.5" x14ac:dyDescent="0.2">
      <c r="A406" s="142" t="s">
        <v>599</v>
      </c>
      <c r="B406" s="143" t="s">
        <v>753</v>
      </c>
      <c r="C406" s="143" t="s">
        <v>798</v>
      </c>
      <c r="D406" s="143" t="s">
        <v>5</v>
      </c>
      <c r="E406" s="130">
        <v>3823.3244</v>
      </c>
      <c r="F406" s="130">
        <v>8842.5252600000003</v>
      </c>
      <c r="G406" s="130">
        <v>9196.2626299999993</v>
      </c>
    </row>
    <row r="407" spans="1:7" ht="25.5" x14ac:dyDescent="0.2">
      <c r="A407" s="138" t="s">
        <v>799</v>
      </c>
      <c r="B407" s="139" t="s">
        <v>753</v>
      </c>
      <c r="C407" s="139" t="s">
        <v>884</v>
      </c>
      <c r="D407" s="140" t="s">
        <v>104</v>
      </c>
      <c r="E407" s="128">
        <v>1427.0933399999999</v>
      </c>
      <c r="F407" s="128" t="s">
        <v>104</v>
      </c>
      <c r="G407" s="128" t="s">
        <v>104</v>
      </c>
    </row>
    <row r="408" spans="1:7" ht="25.5" x14ac:dyDescent="0.2">
      <c r="A408" s="137" t="s">
        <v>799</v>
      </c>
      <c r="B408" s="136" t="s">
        <v>753</v>
      </c>
      <c r="C408" s="136" t="s">
        <v>800</v>
      </c>
      <c r="D408" s="141" t="s">
        <v>104</v>
      </c>
      <c r="E408" s="129">
        <v>1427.0933399999999</v>
      </c>
      <c r="F408" s="129" t="s">
        <v>104</v>
      </c>
      <c r="G408" s="129" t="s">
        <v>104</v>
      </c>
    </row>
    <row r="409" spans="1:7" ht="25.5" x14ac:dyDescent="0.2">
      <c r="A409" s="142" t="s">
        <v>599</v>
      </c>
      <c r="B409" s="143" t="s">
        <v>753</v>
      </c>
      <c r="C409" s="143" t="s">
        <v>800</v>
      </c>
      <c r="D409" s="143" t="s">
        <v>5</v>
      </c>
      <c r="E409" s="130">
        <v>1427.0933399999999</v>
      </c>
      <c r="F409" s="130" t="s">
        <v>104</v>
      </c>
      <c r="G409" s="130" t="s">
        <v>104</v>
      </c>
    </row>
    <row r="410" spans="1:7" ht="15.75" x14ac:dyDescent="0.2">
      <c r="A410" s="138" t="s">
        <v>801</v>
      </c>
      <c r="B410" s="139" t="s">
        <v>753</v>
      </c>
      <c r="C410" s="139" t="s">
        <v>802</v>
      </c>
      <c r="D410" s="140" t="s">
        <v>104</v>
      </c>
      <c r="E410" s="128">
        <v>20134.364580000001</v>
      </c>
      <c r="F410" s="128">
        <v>21597.511350000001</v>
      </c>
      <c r="G410" s="128">
        <v>16097.51124</v>
      </c>
    </row>
    <row r="411" spans="1:7" ht="15.75" x14ac:dyDescent="0.2">
      <c r="A411" s="138" t="s">
        <v>803</v>
      </c>
      <c r="B411" s="139" t="s">
        <v>753</v>
      </c>
      <c r="C411" s="139" t="s">
        <v>804</v>
      </c>
      <c r="D411" s="140" t="s">
        <v>104</v>
      </c>
      <c r="E411" s="128">
        <v>479.45866999999998</v>
      </c>
      <c r="F411" s="128">
        <v>500</v>
      </c>
      <c r="G411" s="128" t="s">
        <v>104</v>
      </c>
    </row>
    <row r="412" spans="1:7" ht="12.75" x14ac:dyDescent="0.2">
      <c r="A412" s="142" t="s">
        <v>487</v>
      </c>
      <c r="B412" s="143" t="s">
        <v>753</v>
      </c>
      <c r="C412" s="143" t="s">
        <v>804</v>
      </c>
      <c r="D412" s="143" t="s">
        <v>488</v>
      </c>
      <c r="E412" s="130">
        <v>479.45866999999998</v>
      </c>
      <c r="F412" s="130">
        <v>500</v>
      </c>
      <c r="G412" s="130" t="s">
        <v>104</v>
      </c>
    </row>
    <row r="413" spans="1:7" ht="15.75" x14ac:dyDescent="0.2">
      <c r="A413" s="138" t="s">
        <v>805</v>
      </c>
      <c r="B413" s="139" t="s">
        <v>753</v>
      </c>
      <c r="C413" s="139" t="s">
        <v>806</v>
      </c>
      <c r="D413" s="140" t="s">
        <v>104</v>
      </c>
      <c r="E413" s="128">
        <v>826.08119999999997</v>
      </c>
      <c r="F413" s="128">
        <v>253.7</v>
      </c>
      <c r="G413" s="128">
        <v>253.7</v>
      </c>
    </row>
    <row r="414" spans="1:7" ht="25.5" x14ac:dyDescent="0.2">
      <c r="A414" s="137" t="s">
        <v>807</v>
      </c>
      <c r="B414" s="136" t="s">
        <v>753</v>
      </c>
      <c r="C414" s="136" t="s">
        <v>808</v>
      </c>
      <c r="D414" s="141" t="s">
        <v>104</v>
      </c>
      <c r="E414" s="129">
        <v>826.08119999999997</v>
      </c>
      <c r="F414" s="129">
        <v>253.7</v>
      </c>
      <c r="G414" s="129">
        <v>253.7</v>
      </c>
    </row>
    <row r="415" spans="1:7" ht="12.75" x14ac:dyDescent="0.2">
      <c r="A415" s="142" t="s">
        <v>487</v>
      </c>
      <c r="B415" s="143" t="s">
        <v>753</v>
      </c>
      <c r="C415" s="143" t="s">
        <v>808</v>
      </c>
      <c r="D415" s="143" t="s">
        <v>488</v>
      </c>
      <c r="E415" s="130">
        <v>826.08119999999997</v>
      </c>
      <c r="F415" s="130">
        <v>253.7</v>
      </c>
      <c r="G415" s="130">
        <v>253.7</v>
      </c>
    </row>
    <row r="416" spans="1:7" ht="25.5" x14ac:dyDescent="0.2">
      <c r="A416" s="138" t="s">
        <v>758</v>
      </c>
      <c r="B416" s="139" t="s">
        <v>753</v>
      </c>
      <c r="C416" s="139" t="s">
        <v>809</v>
      </c>
      <c r="D416" s="140" t="s">
        <v>104</v>
      </c>
      <c r="E416" s="128">
        <v>18481.012709999999</v>
      </c>
      <c r="F416" s="128">
        <v>20843.81135</v>
      </c>
      <c r="G416" s="128">
        <v>15843.811240000001</v>
      </c>
    </row>
    <row r="417" spans="1:7" ht="25.5" x14ac:dyDescent="0.2">
      <c r="A417" s="142" t="s">
        <v>599</v>
      </c>
      <c r="B417" s="143" t="s">
        <v>753</v>
      </c>
      <c r="C417" s="143" t="s">
        <v>809</v>
      </c>
      <c r="D417" s="143" t="s">
        <v>5</v>
      </c>
      <c r="E417" s="130">
        <v>13746.77029</v>
      </c>
      <c r="F417" s="130">
        <v>15790.276</v>
      </c>
      <c r="G417" s="130">
        <v>10381.387000000001</v>
      </c>
    </row>
    <row r="418" spans="1:7" ht="25.5" x14ac:dyDescent="0.2">
      <c r="A418" s="137" t="s">
        <v>628</v>
      </c>
      <c r="B418" s="136" t="s">
        <v>753</v>
      </c>
      <c r="C418" s="136" t="s">
        <v>810</v>
      </c>
      <c r="D418" s="141" t="s">
        <v>104</v>
      </c>
      <c r="E418" s="129">
        <v>4734.2424199999996</v>
      </c>
      <c r="F418" s="129">
        <v>5053.5353500000001</v>
      </c>
      <c r="G418" s="129">
        <v>5462.4242400000003</v>
      </c>
    </row>
    <row r="419" spans="1:7" ht="25.5" x14ac:dyDescent="0.2">
      <c r="A419" s="142" t="s">
        <v>599</v>
      </c>
      <c r="B419" s="143" t="s">
        <v>753</v>
      </c>
      <c r="C419" s="143" t="s">
        <v>810</v>
      </c>
      <c r="D419" s="143" t="s">
        <v>5</v>
      </c>
      <c r="E419" s="130">
        <v>4734.2424199999996</v>
      </c>
      <c r="F419" s="130">
        <v>5053.5353500000001</v>
      </c>
      <c r="G419" s="130">
        <v>5462.4242400000003</v>
      </c>
    </row>
    <row r="420" spans="1:7" ht="25.5" x14ac:dyDescent="0.2">
      <c r="A420" s="138" t="s">
        <v>811</v>
      </c>
      <c r="B420" s="139" t="s">
        <v>753</v>
      </c>
      <c r="C420" s="139" t="s">
        <v>812</v>
      </c>
      <c r="D420" s="140" t="s">
        <v>104</v>
      </c>
      <c r="E420" s="128">
        <v>347.81200000000001</v>
      </c>
      <c r="F420" s="128" t="s">
        <v>104</v>
      </c>
      <c r="G420" s="128" t="s">
        <v>104</v>
      </c>
    </row>
    <row r="421" spans="1:7" ht="25.5" x14ac:dyDescent="0.2">
      <c r="A421" s="142" t="s">
        <v>599</v>
      </c>
      <c r="B421" s="143" t="s">
        <v>753</v>
      </c>
      <c r="C421" s="143" t="s">
        <v>812</v>
      </c>
      <c r="D421" s="143" t="s">
        <v>5</v>
      </c>
      <c r="E421" s="130">
        <v>75</v>
      </c>
      <c r="F421" s="130" t="s">
        <v>104</v>
      </c>
      <c r="G421" s="130" t="s">
        <v>104</v>
      </c>
    </row>
    <row r="422" spans="1:7" ht="25.5" x14ac:dyDescent="0.2">
      <c r="A422" s="137" t="s">
        <v>813</v>
      </c>
      <c r="B422" s="136" t="s">
        <v>753</v>
      </c>
      <c r="C422" s="136" t="s">
        <v>814</v>
      </c>
      <c r="D422" s="141" t="s">
        <v>104</v>
      </c>
      <c r="E422" s="129">
        <v>272.81200000000001</v>
      </c>
      <c r="F422" s="129" t="s">
        <v>104</v>
      </c>
      <c r="G422" s="129" t="s">
        <v>104</v>
      </c>
    </row>
    <row r="423" spans="1:7" ht="25.5" x14ac:dyDescent="0.2">
      <c r="A423" s="142" t="s">
        <v>599</v>
      </c>
      <c r="B423" s="143" t="s">
        <v>753</v>
      </c>
      <c r="C423" s="143" t="s">
        <v>814</v>
      </c>
      <c r="D423" s="143" t="s">
        <v>5</v>
      </c>
      <c r="E423" s="130">
        <v>272.81200000000001</v>
      </c>
      <c r="F423" s="130" t="s">
        <v>104</v>
      </c>
      <c r="G423" s="130" t="s">
        <v>104</v>
      </c>
    </row>
    <row r="424" spans="1:7" ht="25.5" x14ac:dyDescent="0.2">
      <c r="A424" s="138" t="s">
        <v>815</v>
      </c>
      <c r="B424" s="139" t="s">
        <v>753</v>
      </c>
      <c r="C424" s="139" t="s">
        <v>816</v>
      </c>
      <c r="D424" s="140" t="s">
        <v>104</v>
      </c>
      <c r="E424" s="128">
        <v>109.41</v>
      </c>
      <c r="F424" s="128">
        <v>1625.8166699999999</v>
      </c>
      <c r="G424" s="128">
        <v>1625.8166699999999</v>
      </c>
    </row>
    <row r="425" spans="1:7" ht="15.75" x14ac:dyDescent="0.2">
      <c r="A425" s="138" t="s">
        <v>817</v>
      </c>
      <c r="B425" s="139" t="s">
        <v>753</v>
      </c>
      <c r="C425" s="139" t="s">
        <v>818</v>
      </c>
      <c r="D425" s="140" t="s">
        <v>104</v>
      </c>
      <c r="E425" s="128" t="s">
        <v>104</v>
      </c>
      <c r="F425" s="128">
        <v>1469.1666700000001</v>
      </c>
      <c r="G425" s="128">
        <v>1469.1666700000001</v>
      </c>
    </row>
    <row r="426" spans="1:7" ht="25.5" x14ac:dyDescent="0.2">
      <c r="A426" s="142" t="s">
        <v>599</v>
      </c>
      <c r="B426" s="143" t="s">
        <v>753</v>
      </c>
      <c r="C426" s="143" t="s">
        <v>818</v>
      </c>
      <c r="D426" s="143" t="s">
        <v>5</v>
      </c>
      <c r="E426" s="130" t="s">
        <v>104</v>
      </c>
      <c r="F426" s="130">
        <v>20</v>
      </c>
      <c r="G426" s="130">
        <v>20</v>
      </c>
    </row>
    <row r="427" spans="1:7" ht="15.75" x14ac:dyDescent="0.2">
      <c r="A427" s="137" t="s">
        <v>819</v>
      </c>
      <c r="B427" s="136" t="s">
        <v>753</v>
      </c>
      <c r="C427" s="136" t="s">
        <v>820</v>
      </c>
      <c r="D427" s="141" t="s">
        <v>104</v>
      </c>
      <c r="E427" s="129" t="s">
        <v>104</v>
      </c>
      <c r="F427" s="129">
        <v>1449.1666700000001</v>
      </c>
      <c r="G427" s="129">
        <v>1449.1666700000001</v>
      </c>
    </row>
    <row r="428" spans="1:7" ht="25.5" x14ac:dyDescent="0.2">
      <c r="A428" s="142" t="s">
        <v>599</v>
      </c>
      <c r="B428" s="143" t="s">
        <v>753</v>
      </c>
      <c r="C428" s="143" t="s">
        <v>820</v>
      </c>
      <c r="D428" s="143" t="s">
        <v>5</v>
      </c>
      <c r="E428" s="130" t="s">
        <v>104</v>
      </c>
      <c r="F428" s="130">
        <v>1449.1666700000001</v>
      </c>
      <c r="G428" s="130">
        <v>1449.1666700000001</v>
      </c>
    </row>
    <row r="429" spans="1:7" ht="25.5" x14ac:dyDescent="0.2">
      <c r="A429" s="138" t="s">
        <v>821</v>
      </c>
      <c r="B429" s="139" t="s">
        <v>753</v>
      </c>
      <c r="C429" s="139" t="s">
        <v>822</v>
      </c>
      <c r="D429" s="140" t="s">
        <v>104</v>
      </c>
      <c r="E429" s="128">
        <v>109.41</v>
      </c>
      <c r="F429" s="128">
        <v>156.65</v>
      </c>
      <c r="G429" s="128">
        <v>156.65</v>
      </c>
    </row>
    <row r="430" spans="1:7" ht="25.5" x14ac:dyDescent="0.2">
      <c r="A430" s="142" t="s">
        <v>599</v>
      </c>
      <c r="B430" s="143" t="s">
        <v>753</v>
      </c>
      <c r="C430" s="143" t="s">
        <v>822</v>
      </c>
      <c r="D430" s="143" t="s">
        <v>5</v>
      </c>
      <c r="E430" s="130">
        <v>109.41</v>
      </c>
      <c r="F430" s="130">
        <v>156.65</v>
      </c>
      <c r="G430" s="130">
        <v>156.65</v>
      </c>
    </row>
    <row r="431" spans="1:7" ht="25.5" x14ac:dyDescent="0.2">
      <c r="A431" s="138" t="s">
        <v>823</v>
      </c>
      <c r="B431" s="139" t="s">
        <v>753</v>
      </c>
      <c r="C431" s="139" t="s">
        <v>824</v>
      </c>
      <c r="D431" s="140" t="s">
        <v>104</v>
      </c>
      <c r="E431" s="128">
        <v>23405.179479999999</v>
      </c>
      <c r="F431" s="128">
        <v>24519.012999999999</v>
      </c>
      <c r="G431" s="128">
        <v>24519.012999999999</v>
      </c>
    </row>
    <row r="432" spans="1:7" ht="25.5" x14ac:dyDescent="0.2">
      <c r="A432" s="138" t="s">
        <v>825</v>
      </c>
      <c r="B432" s="139" t="s">
        <v>753</v>
      </c>
      <c r="C432" s="139" t="s">
        <v>826</v>
      </c>
      <c r="D432" s="140" t="s">
        <v>104</v>
      </c>
      <c r="E432" s="128">
        <v>23405.179479999999</v>
      </c>
      <c r="F432" s="128">
        <v>24519.012999999999</v>
      </c>
      <c r="G432" s="128">
        <v>24519.012999999999</v>
      </c>
    </row>
    <row r="433" spans="1:7" ht="38.25" x14ac:dyDescent="0.2">
      <c r="A433" s="142" t="s">
        <v>417</v>
      </c>
      <c r="B433" s="143" t="s">
        <v>753</v>
      </c>
      <c r="C433" s="143" t="s">
        <v>826</v>
      </c>
      <c r="D433" s="143" t="s">
        <v>418</v>
      </c>
      <c r="E433" s="130">
        <v>22102.024399999998</v>
      </c>
      <c r="F433" s="130">
        <v>23213.012999999999</v>
      </c>
      <c r="G433" s="130">
        <v>23213.012999999999</v>
      </c>
    </row>
    <row r="434" spans="1:7" ht="25.5" x14ac:dyDescent="0.2">
      <c r="A434" s="142" t="s">
        <v>421</v>
      </c>
      <c r="B434" s="143" t="s">
        <v>753</v>
      </c>
      <c r="C434" s="143" t="s">
        <v>826</v>
      </c>
      <c r="D434" s="143" t="s">
        <v>422</v>
      </c>
      <c r="E434" s="130">
        <v>1272.28208</v>
      </c>
      <c r="F434" s="130">
        <v>1284.5999999999999</v>
      </c>
      <c r="G434" s="130">
        <v>1284.5999999999999</v>
      </c>
    </row>
    <row r="435" spans="1:7" ht="12.75" x14ac:dyDescent="0.2">
      <c r="A435" s="142" t="s">
        <v>435</v>
      </c>
      <c r="B435" s="143" t="s">
        <v>753</v>
      </c>
      <c r="C435" s="143" t="s">
        <v>826</v>
      </c>
      <c r="D435" s="143" t="s">
        <v>3</v>
      </c>
      <c r="E435" s="130">
        <v>30.873000000000001</v>
      </c>
      <c r="F435" s="130">
        <v>21.4</v>
      </c>
      <c r="G435" s="130">
        <v>21.4</v>
      </c>
    </row>
    <row r="436" spans="1:7" ht="25.5" x14ac:dyDescent="0.2">
      <c r="A436" s="138" t="s">
        <v>703</v>
      </c>
      <c r="B436" s="139" t="s">
        <v>753</v>
      </c>
      <c r="C436" s="139" t="s">
        <v>704</v>
      </c>
      <c r="D436" s="140" t="s">
        <v>104</v>
      </c>
      <c r="E436" s="128">
        <v>33.712000000000003</v>
      </c>
      <c r="F436" s="128" t="s">
        <v>104</v>
      </c>
      <c r="G436" s="128" t="s">
        <v>104</v>
      </c>
    </row>
    <row r="437" spans="1:7" ht="15.75" x14ac:dyDescent="0.2">
      <c r="A437" s="138" t="s">
        <v>716</v>
      </c>
      <c r="B437" s="139" t="s">
        <v>753</v>
      </c>
      <c r="C437" s="139" t="s">
        <v>717</v>
      </c>
      <c r="D437" s="140" t="s">
        <v>104</v>
      </c>
      <c r="E437" s="128">
        <v>33.712000000000003</v>
      </c>
      <c r="F437" s="128" t="s">
        <v>104</v>
      </c>
      <c r="G437" s="128" t="s">
        <v>104</v>
      </c>
    </row>
    <row r="438" spans="1:7" ht="25.5" x14ac:dyDescent="0.2">
      <c r="A438" s="138" t="s">
        <v>718</v>
      </c>
      <c r="B438" s="139" t="s">
        <v>753</v>
      </c>
      <c r="C438" s="139" t="s">
        <v>719</v>
      </c>
      <c r="D438" s="140" t="s">
        <v>104</v>
      </c>
      <c r="E438" s="128">
        <v>33.712000000000003</v>
      </c>
      <c r="F438" s="128" t="s">
        <v>104</v>
      </c>
      <c r="G438" s="128" t="s">
        <v>104</v>
      </c>
    </row>
    <row r="439" spans="1:7" ht="38.25" x14ac:dyDescent="0.2">
      <c r="A439" s="142" t="s">
        <v>417</v>
      </c>
      <c r="B439" s="143" t="s">
        <v>753</v>
      </c>
      <c r="C439" s="143" t="s">
        <v>719</v>
      </c>
      <c r="D439" s="143" t="s">
        <v>418</v>
      </c>
      <c r="E439" s="130">
        <v>33.712000000000003</v>
      </c>
      <c r="F439" s="130" t="s">
        <v>104</v>
      </c>
      <c r="G439" s="130" t="s">
        <v>104</v>
      </c>
    </row>
    <row r="440" spans="1:7" ht="25.5" x14ac:dyDescent="0.2">
      <c r="A440" s="138" t="s">
        <v>557</v>
      </c>
      <c r="B440" s="139" t="s">
        <v>753</v>
      </c>
      <c r="C440" s="139" t="s">
        <v>558</v>
      </c>
      <c r="D440" s="140" t="s">
        <v>104</v>
      </c>
      <c r="E440" s="128">
        <v>3123.1387599999998</v>
      </c>
      <c r="F440" s="128">
        <v>4417.66</v>
      </c>
      <c r="G440" s="128">
        <v>4617.66</v>
      </c>
    </row>
    <row r="441" spans="1:7" ht="15.75" x14ac:dyDescent="0.2">
      <c r="A441" s="138" t="s">
        <v>827</v>
      </c>
      <c r="B441" s="139" t="s">
        <v>753</v>
      </c>
      <c r="C441" s="139" t="s">
        <v>828</v>
      </c>
      <c r="D441" s="140" t="s">
        <v>104</v>
      </c>
      <c r="E441" s="128">
        <v>2600</v>
      </c>
      <c r="F441" s="128">
        <v>2800</v>
      </c>
      <c r="G441" s="128">
        <v>3000</v>
      </c>
    </row>
    <row r="442" spans="1:7" ht="51" x14ac:dyDescent="0.2">
      <c r="A442" s="137" t="s">
        <v>829</v>
      </c>
      <c r="B442" s="136" t="s">
        <v>753</v>
      </c>
      <c r="C442" s="136" t="s">
        <v>830</v>
      </c>
      <c r="D442" s="141" t="s">
        <v>104</v>
      </c>
      <c r="E442" s="129">
        <v>2600</v>
      </c>
      <c r="F442" s="129">
        <v>2800</v>
      </c>
      <c r="G442" s="129">
        <v>3000</v>
      </c>
    </row>
    <row r="443" spans="1:7" ht="12.75" x14ac:dyDescent="0.2">
      <c r="A443" s="142" t="s">
        <v>487</v>
      </c>
      <c r="B443" s="143" t="s">
        <v>753</v>
      </c>
      <c r="C443" s="143" t="s">
        <v>830</v>
      </c>
      <c r="D443" s="143" t="s">
        <v>488</v>
      </c>
      <c r="E443" s="130">
        <v>2600</v>
      </c>
      <c r="F443" s="130">
        <v>2800</v>
      </c>
      <c r="G443" s="130">
        <v>3000</v>
      </c>
    </row>
    <row r="444" spans="1:7" ht="15.75" x14ac:dyDescent="0.2">
      <c r="A444" s="138" t="s">
        <v>831</v>
      </c>
      <c r="B444" s="139" t="s">
        <v>753</v>
      </c>
      <c r="C444" s="139" t="s">
        <v>832</v>
      </c>
      <c r="D444" s="140" t="s">
        <v>104</v>
      </c>
      <c r="E444" s="128" t="s">
        <v>104</v>
      </c>
      <c r="F444" s="128">
        <v>155</v>
      </c>
      <c r="G444" s="128">
        <v>155</v>
      </c>
    </row>
    <row r="445" spans="1:7" ht="15.75" x14ac:dyDescent="0.2">
      <c r="A445" s="138" t="s">
        <v>833</v>
      </c>
      <c r="B445" s="139" t="s">
        <v>753</v>
      </c>
      <c r="C445" s="139" t="s">
        <v>834</v>
      </c>
      <c r="D445" s="140" t="s">
        <v>104</v>
      </c>
      <c r="E445" s="128" t="s">
        <v>104</v>
      </c>
      <c r="F445" s="128">
        <v>155</v>
      </c>
      <c r="G445" s="128">
        <v>155</v>
      </c>
    </row>
    <row r="446" spans="1:7" ht="25.5" x14ac:dyDescent="0.2">
      <c r="A446" s="142" t="s">
        <v>599</v>
      </c>
      <c r="B446" s="143" t="s">
        <v>753</v>
      </c>
      <c r="C446" s="143" t="s">
        <v>834</v>
      </c>
      <c r="D446" s="143" t="s">
        <v>5</v>
      </c>
      <c r="E446" s="130" t="s">
        <v>104</v>
      </c>
      <c r="F446" s="130">
        <v>155</v>
      </c>
      <c r="G446" s="130">
        <v>155</v>
      </c>
    </row>
    <row r="447" spans="1:7" ht="15.75" x14ac:dyDescent="0.2">
      <c r="A447" s="138" t="s">
        <v>578</v>
      </c>
      <c r="B447" s="139" t="s">
        <v>753</v>
      </c>
      <c r="C447" s="139" t="s">
        <v>579</v>
      </c>
      <c r="D447" s="140" t="s">
        <v>104</v>
      </c>
      <c r="E447" s="128">
        <v>523.13876000000005</v>
      </c>
      <c r="F447" s="128">
        <v>1462.66</v>
      </c>
      <c r="G447" s="128">
        <v>1462.66</v>
      </c>
    </row>
    <row r="448" spans="1:7" ht="25.5" x14ac:dyDescent="0.2">
      <c r="A448" s="138" t="s">
        <v>580</v>
      </c>
      <c r="B448" s="139" t="s">
        <v>753</v>
      </c>
      <c r="C448" s="139" t="s">
        <v>581</v>
      </c>
      <c r="D448" s="140" t="s">
        <v>104</v>
      </c>
      <c r="E448" s="128">
        <v>523.13876000000005</v>
      </c>
      <c r="F448" s="128">
        <v>1462.66</v>
      </c>
      <c r="G448" s="128">
        <v>1462.66</v>
      </c>
    </row>
    <row r="449" spans="1:7" ht="25.5" x14ac:dyDescent="0.2">
      <c r="A449" s="137" t="s">
        <v>727</v>
      </c>
      <c r="B449" s="136" t="s">
        <v>753</v>
      </c>
      <c r="C449" s="136" t="s">
        <v>728</v>
      </c>
      <c r="D449" s="141" t="s">
        <v>104</v>
      </c>
      <c r="E449" s="129">
        <v>523.13876000000005</v>
      </c>
      <c r="F449" s="129">
        <v>1462.66</v>
      </c>
      <c r="G449" s="129">
        <v>1462.66</v>
      </c>
    </row>
    <row r="450" spans="1:7" ht="25.5" x14ac:dyDescent="0.2">
      <c r="A450" s="142" t="s">
        <v>599</v>
      </c>
      <c r="B450" s="143" t="s">
        <v>753</v>
      </c>
      <c r="C450" s="143" t="s">
        <v>728</v>
      </c>
      <c r="D450" s="143" t="s">
        <v>5</v>
      </c>
      <c r="E450" s="130">
        <v>523.13876000000005</v>
      </c>
      <c r="F450" s="130">
        <v>1462.66</v>
      </c>
      <c r="G450" s="130">
        <v>1462.66</v>
      </c>
    </row>
    <row r="451" spans="1:7" ht="15.75" x14ac:dyDescent="0.2">
      <c r="A451" s="138" t="s">
        <v>411</v>
      </c>
      <c r="B451" s="139" t="s">
        <v>753</v>
      </c>
      <c r="C451" s="139" t="s">
        <v>412</v>
      </c>
      <c r="D451" s="140" t="s">
        <v>104</v>
      </c>
      <c r="E451" s="128">
        <v>2436.1999999999998</v>
      </c>
      <c r="F451" s="128">
        <v>2510.8000000000002</v>
      </c>
      <c r="G451" s="128">
        <v>2605.5</v>
      </c>
    </row>
    <row r="452" spans="1:7" ht="15.75" x14ac:dyDescent="0.2">
      <c r="A452" s="138" t="s">
        <v>413</v>
      </c>
      <c r="B452" s="139" t="s">
        <v>753</v>
      </c>
      <c r="C452" s="139" t="s">
        <v>414</v>
      </c>
      <c r="D452" s="140" t="s">
        <v>104</v>
      </c>
      <c r="E452" s="128">
        <v>2436.1999999999998</v>
      </c>
      <c r="F452" s="128">
        <v>2510.8000000000002</v>
      </c>
      <c r="G452" s="128">
        <v>2605.5</v>
      </c>
    </row>
    <row r="453" spans="1:7" ht="51" x14ac:dyDescent="0.2">
      <c r="A453" s="137" t="s">
        <v>835</v>
      </c>
      <c r="B453" s="136" t="s">
        <v>753</v>
      </c>
      <c r="C453" s="136" t="s">
        <v>836</v>
      </c>
      <c r="D453" s="141" t="s">
        <v>104</v>
      </c>
      <c r="E453" s="129">
        <v>2391.1</v>
      </c>
      <c r="F453" s="129">
        <v>2464.1999999999998</v>
      </c>
      <c r="G453" s="129">
        <v>2557</v>
      </c>
    </row>
    <row r="454" spans="1:7" ht="38.25" x14ac:dyDescent="0.2">
      <c r="A454" s="142" t="s">
        <v>417</v>
      </c>
      <c r="B454" s="143" t="s">
        <v>753</v>
      </c>
      <c r="C454" s="143" t="s">
        <v>836</v>
      </c>
      <c r="D454" s="143" t="s">
        <v>418</v>
      </c>
      <c r="E454" s="130">
        <v>2241.15</v>
      </c>
      <c r="F454" s="130">
        <v>2314.1999999999998</v>
      </c>
      <c r="G454" s="130">
        <v>2407</v>
      </c>
    </row>
    <row r="455" spans="1:7" ht="25.5" x14ac:dyDescent="0.2">
      <c r="A455" s="142" t="s">
        <v>421</v>
      </c>
      <c r="B455" s="143" t="s">
        <v>753</v>
      </c>
      <c r="C455" s="143" t="s">
        <v>836</v>
      </c>
      <c r="D455" s="143" t="s">
        <v>422</v>
      </c>
      <c r="E455" s="130">
        <v>149.94999999999999</v>
      </c>
      <c r="F455" s="130">
        <v>150</v>
      </c>
      <c r="G455" s="130">
        <v>150</v>
      </c>
    </row>
    <row r="456" spans="1:7" ht="51" x14ac:dyDescent="0.2">
      <c r="A456" s="137" t="s">
        <v>906</v>
      </c>
      <c r="B456" s="136" t="s">
        <v>753</v>
      </c>
      <c r="C456" s="136" t="s">
        <v>837</v>
      </c>
      <c r="D456" s="141" t="s">
        <v>104</v>
      </c>
      <c r="E456" s="129">
        <v>45.1</v>
      </c>
      <c r="F456" s="129">
        <v>46.6</v>
      </c>
      <c r="G456" s="129">
        <v>48.5</v>
      </c>
    </row>
    <row r="457" spans="1:7" ht="38.25" x14ac:dyDescent="0.2">
      <c r="A457" s="142" t="s">
        <v>417</v>
      </c>
      <c r="B457" s="143" t="s">
        <v>753</v>
      </c>
      <c r="C457" s="143" t="s">
        <v>837</v>
      </c>
      <c r="D457" s="143" t="s">
        <v>418</v>
      </c>
      <c r="E457" s="130">
        <v>42.531999999999996</v>
      </c>
      <c r="F457" s="130">
        <v>42.531999999999996</v>
      </c>
      <c r="G457" s="130">
        <v>42.531999999999996</v>
      </c>
    </row>
    <row r="458" spans="1:7" ht="25.5" x14ac:dyDescent="0.2">
      <c r="A458" s="142" t="s">
        <v>421</v>
      </c>
      <c r="B458" s="143" t="s">
        <v>753</v>
      </c>
      <c r="C458" s="143" t="s">
        <v>837</v>
      </c>
      <c r="D458" s="143" t="s">
        <v>422</v>
      </c>
      <c r="E458" s="130">
        <v>2.5680000000000001</v>
      </c>
      <c r="F458" s="130">
        <v>4.0679999999999996</v>
      </c>
      <c r="G458" s="130">
        <v>5.968</v>
      </c>
    </row>
    <row r="459" spans="1:7" ht="25.5" x14ac:dyDescent="0.2">
      <c r="A459" s="135" t="s">
        <v>838</v>
      </c>
      <c r="B459" s="136" t="s">
        <v>839</v>
      </c>
      <c r="C459" s="137" t="s">
        <v>104</v>
      </c>
      <c r="D459" s="137" t="s">
        <v>104</v>
      </c>
      <c r="E459" s="129">
        <v>81267.895780000006</v>
      </c>
      <c r="F459" s="129">
        <v>57730.008999999998</v>
      </c>
      <c r="G459" s="129">
        <v>63514.178999999996</v>
      </c>
    </row>
    <row r="460" spans="1:7" ht="25.5" x14ac:dyDescent="0.2">
      <c r="A460" s="138" t="s">
        <v>538</v>
      </c>
      <c r="B460" s="139" t="s">
        <v>839</v>
      </c>
      <c r="C460" s="139" t="s">
        <v>539</v>
      </c>
      <c r="D460" s="140" t="s">
        <v>104</v>
      </c>
      <c r="E460" s="128">
        <v>74487.321169999996</v>
      </c>
      <c r="F460" s="128">
        <v>44731.879000000001</v>
      </c>
      <c r="G460" s="128">
        <v>40111.178999999996</v>
      </c>
    </row>
    <row r="461" spans="1:7" ht="15.75" x14ac:dyDescent="0.2">
      <c r="A461" s="138" t="s">
        <v>840</v>
      </c>
      <c r="B461" s="139" t="s">
        <v>839</v>
      </c>
      <c r="C461" s="139" t="s">
        <v>841</v>
      </c>
      <c r="D461" s="140" t="s">
        <v>104</v>
      </c>
      <c r="E461" s="128">
        <v>74487.321169999996</v>
      </c>
      <c r="F461" s="128">
        <v>44731.879000000001</v>
      </c>
      <c r="G461" s="128">
        <v>40111.178999999996</v>
      </c>
    </row>
    <row r="462" spans="1:7" ht="25.5" x14ac:dyDescent="0.2">
      <c r="A462" s="138" t="s">
        <v>842</v>
      </c>
      <c r="B462" s="139" t="s">
        <v>839</v>
      </c>
      <c r="C462" s="139" t="s">
        <v>843</v>
      </c>
      <c r="D462" s="140" t="s">
        <v>104</v>
      </c>
      <c r="E462" s="128">
        <v>516.20000000000005</v>
      </c>
      <c r="F462" s="128">
        <v>505.1</v>
      </c>
      <c r="G462" s="128">
        <v>496.7</v>
      </c>
    </row>
    <row r="463" spans="1:7" ht="25.5" x14ac:dyDescent="0.2">
      <c r="A463" s="137" t="s">
        <v>844</v>
      </c>
      <c r="B463" s="136" t="s">
        <v>839</v>
      </c>
      <c r="C463" s="136" t="s">
        <v>845</v>
      </c>
      <c r="D463" s="141" t="s">
        <v>104</v>
      </c>
      <c r="E463" s="129">
        <v>516.20000000000005</v>
      </c>
      <c r="F463" s="129">
        <v>505.1</v>
      </c>
      <c r="G463" s="129">
        <v>496.7</v>
      </c>
    </row>
    <row r="464" spans="1:7" ht="12.75" x14ac:dyDescent="0.2">
      <c r="A464" s="142" t="s">
        <v>456</v>
      </c>
      <c r="B464" s="143" t="s">
        <v>839</v>
      </c>
      <c r="C464" s="143" t="s">
        <v>845</v>
      </c>
      <c r="D464" s="143" t="s">
        <v>4</v>
      </c>
      <c r="E464" s="130">
        <v>516.20000000000005</v>
      </c>
      <c r="F464" s="130">
        <v>505.1</v>
      </c>
      <c r="G464" s="130">
        <v>496.7</v>
      </c>
    </row>
    <row r="465" spans="1:7" ht="15.75" x14ac:dyDescent="0.2">
      <c r="A465" s="138" t="s">
        <v>846</v>
      </c>
      <c r="B465" s="139" t="s">
        <v>839</v>
      </c>
      <c r="C465" s="139" t="s">
        <v>847</v>
      </c>
      <c r="D465" s="140" t="s">
        <v>104</v>
      </c>
      <c r="E465" s="128">
        <v>18574.692169999998</v>
      </c>
      <c r="F465" s="128">
        <v>18311.429</v>
      </c>
      <c r="G465" s="128">
        <v>18276.429</v>
      </c>
    </row>
    <row r="466" spans="1:7" ht="38.25" x14ac:dyDescent="0.2">
      <c r="A466" s="142" t="s">
        <v>417</v>
      </c>
      <c r="B466" s="143" t="s">
        <v>839</v>
      </c>
      <c r="C466" s="143" t="s">
        <v>847</v>
      </c>
      <c r="D466" s="143" t="s">
        <v>418</v>
      </c>
      <c r="E466" s="130">
        <v>17864.346170000001</v>
      </c>
      <c r="F466" s="130">
        <v>17734.312999999998</v>
      </c>
      <c r="G466" s="130">
        <v>17659.312999999998</v>
      </c>
    </row>
    <row r="467" spans="1:7" ht="25.5" x14ac:dyDescent="0.2">
      <c r="A467" s="142" t="s">
        <v>421</v>
      </c>
      <c r="B467" s="143" t="s">
        <v>839</v>
      </c>
      <c r="C467" s="143" t="s">
        <v>847</v>
      </c>
      <c r="D467" s="143" t="s">
        <v>422</v>
      </c>
      <c r="E467" s="130">
        <v>690.4</v>
      </c>
      <c r="F467" s="130">
        <v>557.4</v>
      </c>
      <c r="G467" s="130">
        <v>597.4</v>
      </c>
    </row>
    <row r="468" spans="1:7" ht="12.75" x14ac:dyDescent="0.2">
      <c r="A468" s="142" t="s">
        <v>435</v>
      </c>
      <c r="B468" s="143" t="s">
        <v>839</v>
      </c>
      <c r="C468" s="143" t="s">
        <v>847</v>
      </c>
      <c r="D468" s="143" t="s">
        <v>3</v>
      </c>
      <c r="E468" s="130">
        <v>1.23</v>
      </c>
      <c r="F468" s="130">
        <v>1</v>
      </c>
      <c r="G468" s="130">
        <v>1</v>
      </c>
    </row>
    <row r="469" spans="1:7" ht="25.5" x14ac:dyDescent="0.2">
      <c r="A469" s="137" t="s">
        <v>419</v>
      </c>
      <c r="B469" s="136" t="s">
        <v>839</v>
      </c>
      <c r="C469" s="136" t="s">
        <v>848</v>
      </c>
      <c r="D469" s="141" t="s">
        <v>104</v>
      </c>
      <c r="E469" s="129">
        <v>18.716000000000001</v>
      </c>
      <c r="F469" s="129">
        <v>18.716000000000001</v>
      </c>
      <c r="G469" s="129">
        <v>18.716000000000001</v>
      </c>
    </row>
    <row r="470" spans="1:7" ht="25.5" x14ac:dyDescent="0.2">
      <c r="A470" s="142" t="s">
        <v>421</v>
      </c>
      <c r="B470" s="143" t="s">
        <v>839</v>
      </c>
      <c r="C470" s="143" t="s">
        <v>848</v>
      </c>
      <c r="D470" s="143" t="s">
        <v>422</v>
      </c>
      <c r="E470" s="130">
        <v>18.716000000000001</v>
      </c>
      <c r="F470" s="130">
        <v>18.716000000000001</v>
      </c>
      <c r="G470" s="130">
        <v>18.716000000000001</v>
      </c>
    </row>
    <row r="471" spans="1:7" ht="25.5" x14ac:dyDescent="0.2">
      <c r="A471" s="138" t="s">
        <v>849</v>
      </c>
      <c r="B471" s="139" t="s">
        <v>839</v>
      </c>
      <c r="C471" s="139" t="s">
        <v>850</v>
      </c>
      <c r="D471" s="140" t="s">
        <v>104</v>
      </c>
      <c r="E471" s="128">
        <v>55396.428999999996</v>
      </c>
      <c r="F471" s="128">
        <v>25915.35</v>
      </c>
      <c r="G471" s="128">
        <v>21338.05</v>
      </c>
    </row>
    <row r="472" spans="1:7" ht="12.75" x14ac:dyDescent="0.2">
      <c r="A472" s="142" t="s">
        <v>456</v>
      </c>
      <c r="B472" s="143" t="s">
        <v>839</v>
      </c>
      <c r="C472" s="143" t="s">
        <v>850</v>
      </c>
      <c r="D472" s="143" t="s">
        <v>4</v>
      </c>
      <c r="E472" s="130">
        <v>55396.428999999996</v>
      </c>
      <c r="F472" s="130">
        <v>25915.35</v>
      </c>
      <c r="G472" s="130">
        <v>21338.05</v>
      </c>
    </row>
    <row r="473" spans="1:7" ht="15.75" x14ac:dyDescent="0.2">
      <c r="A473" s="138" t="s">
        <v>411</v>
      </c>
      <c r="B473" s="139" t="s">
        <v>839</v>
      </c>
      <c r="C473" s="139" t="s">
        <v>412</v>
      </c>
      <c r="D473" s="140" t="s">
        <v>104</v>
      </c>
      <c r="E473" s="128">
        <v>6780.5746099999997</v>
      </c>
      <c r="F473" s="128">
        <v>12998.13</v>
      </c>
      <c r="G473" s="128">
        <v>23403</v>
      </c>
    </row>
    <row r="474" spans="1:7" ht="15.75" x14ac:dyDescent="0.2">
      <c r="A474" s="138" t="s">
        <v>413</v>
      </c>
      <c r="B474" s="139" t="s">
        <v>839</v>
      </c>
      <c r="C474" s="139" t="s">
        <v>414</v>
      </c>
      <c r="D474" s="140" t="s">
        <v>104</v>
      </c>
      <c r="E474" s="128">
        <v>6780.5746099999997</v>
      </c>
      <c r="F474" s="128">
        <v>12998.13</v>
      </c>
      <c r="G474" s="128">
        <v>23403</v>
      </c>
    </row>
    <row r="475" spans="1:7" ht="25.5" x14ac:dyDescent="0.2">
      <c r="A475" s="137" t="s">
        <v>851</v>
      </c>
      <c r="B475" s="136" t="s">
        <v>839</v>
      </c>
      <c r="C475" s="136" t="s">
        <v>852</v>
      </c>
      <c r="D475" s="141" t="s">
        <v>104</v>
      </c>
      <c r="E475" s="129">
        <v>6466.0646100000004</v>
      </c>
      <c r="F475" s="129">
        <v>3009.65</v>
      </c>
      <c r="G475" s="129">
        <v>3009.65</v>
      </c>
    </row>
    <row r="476" spans="1:7" ht="12.75" x14ac:dyDescent="0.2">
      <c r="A476" s="142" t="s">
        <v>456</v>
      </c>
      <c r="B476" s="143" t="s">
        <v>839</v>
      </c>
      <c r="C476" s="143" t="s">
        <v>852</v>
      </c>
      <c r="D476" s="143" t="s">
        <v>4</v>
      </c>
      <c r="E476" s="130">
        <v>6466.0646100000004</v>
      </c>
      <c r="F476" s="130">
        <v>3009.65</v>
      </c>
      <c r="G476" s="130">
        <v>3009.65</v>
      </c>
    </row>
    <row r="477" spans="1:7" ht="51" x14ac:dyDescent="0.2">
      <c r="A477" s="137" t="s">
        <v>612</v>
      </c>
      <c r="B477" s="136" t="s">
        <v>839</v>
      </c>
      <c r="C477" s="136" t="s">
        <v>613</v>
      </c>
      <c r="D477" s="141" t="s">
        <v>104</v>
      </c>
      <c r="E477" s="129">
        <v>175.51</v>
      </c>
      <c r="F477" s="129">
        <v>179.48</v>
      </c>
      <c r="G477" s="129">
        <v>184.35</v>
      </c>
    </row>
    <row r="478" spans="1:7" ht="12.75" x14ac:dyDescent="0.2">
      <c r="A478" s="142" t="s">
        <v>456</v>
      </c>
      <c r="B478" s="143" t="s">
        <v>839</v>
      </c>
      <c r="C478" s="143" t="s">
        <v>613</v>
      </c>
      <c r="D478" s="143" t="s">
        <v>4</v>
      </c>
      <c r="E478" s="130">
        <v>175.51</v>
      </c>
      <c r="F478" s="130">
        <v>179.48</v>
      </c>
      <c r="G478" s="130">
        <v>184.35</v>
      </c>
    </row>
    <row r="479" spans="1:7" ht="51" x14ac:dyDescent="0.2">
      <c r="A479" s="137" t="s">
        <v>853</v>
      </c>
      <c r="B479" s="136" t="s">
        <v>839</v>
      </c>
      <c r="C479" s="136" t="s">
        <v>854</v>
      </c>
      <c r="D479" s="141" t="s">
        <v>104</v>
      </c>
      <c r="E479" s="129">
        <v>9</v>
      </c>
      <c r="F479" s="129">
        <v>9</v>
      </c>
      <c r="G479" s="129">
        <v>9</v>
      </c>
    </row>
    <row r="480" spans="1:7" ht="25.5" x14ac:dyDescent="0.2">
      <c r="A480" s="142" t="s">
        <v>421</v>
      </c>
      <c r="B480" s="143" t="s">
        <v>839</v>
      </c>
      <c r="C480" s="143" t="s">
        <v>854</v>
      </c>
      <c r="D480" s="143" t="s">
        <v>422</v>
      </c>
      <c r="E480" s="130">
        <v>9</v>
      </c>
      <c r="F480" s="130">
        <v>9</v>
      </c>
      <c r="G480" s="130">
        <v>9</v>
      </c>
    </row>
    <row r="481" spans="1:7" ht="15.75" x14ac:dyDescent="0.2">
      <c r="A481" s="137" t="s">
        <v>427</v>
      </c>
      <c r="B481" s="136" t="s">
        <v>839</v>
      </c>
      <c r="C481" s="136" t="s">
        <v>428</v>
      </c>
      <c r="D481" s="141" t="s">
        <v>104</v>
      </c>
      <c r="E481" s="129">
        <v>130</v>
      </c>
      <c r="F481" s="129" t="s">
        <v>104</v>
      </c>
      <c r="G481" s="129" t="s">
        <v>104</v>
      </c>
    </row>
    <row r="482" spans="1:7" ht="12.75" x14ac:dyDescent="0.2">
      <c r="A482" s="142" t="s">
        <v>435</v>
      </c>
      <c r="B482" s="143" t="s">
        <v>839</v>
      </c>
      <c r="C482" s="143" t="s">
        <v>428</v>
      </c>
      <c r="D482" s="143" t="s">
        <v>3</v>
      </c>
      <c r="E482" s="130">
        <v>130</v>
      </c>
      <c r="F482" s="130" t="s">
        <v>104</v>
      </c>
      <c r="G482" s="130" t="s">
        <v>104</v>
      </c>
    </row>
    <row r="483" spans="1:7" ht="15.75" x14ac:dyDescent="0.2">
      <c r="A483" s="137" t="s">
        <v>855</v>
      </c>
      <c r="B483" s="136" t="s">
        <v>839</v>
      </c>
      <c r="C483" s="136" t="s">
        <v>856</v>
      </c>
      <c r="D483" s="141" t="s">
        <v>104</v>
      </c>
      <c r="E483" s="129" t="s">
        <v>104</v>
      </c>
      <c r="F483" s="129">
        <v>9800</v>
      </c>
      <c r="G483" s="129">
        <v>20200</v>
      </c>
    </row>
    <row r="484" spans="1:7" ht="12.75" x14ac:dyDescent="0.2">
      <c r="A484" s="142" t="s">
        <v>857</v>
      </c>
      <c r="B484" s="143" t="s">
        <v>839</v>
      </c>
      <c r="C484" s="143" t="s">
        <v>856</v>
      </c>
      <c r="D484" s="143" t="s">
        <v>6</v>
      </c>
      <c r="E484" s="130" t="s">
        <v>104</v>
      </c>
      <c r="F484" s="130">
        <v>9800</v>
      </c>
      <c r="G484" s="130">
        <v>20200</v>
      </c>
    </row>
  </sheetData>
  <mergeCells count="10">
    <mergeCell ref="E1:G1"/>
    <mergeCell ref="E2:G2"/>
    <mergeCell ref="E4:G4"/>
    <mergeCell ref="E5:G5"/>
    <mergeCell ref="A7:G7"/>
    <mergeCell ref="A8:A9"/>
    <mergeCell ref="B8:B9"/>
    <mergeCell ref="C8:C9"/>
    <mergeCell ref="D8:D9"/>
    <mergeCell ref="E8:G8"/>
  </mergeCells>
  <pageMargins left="0.7" right="0.7" top="0.75" bottom="0.75" header="0.3" footer="0.3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9"/>
  <sheetViews>
    <sheetView view="pageBreakPreview" zoomScaleNormal="100" zoomScaleSheetLayoutView="100" workbookViewId="0">
      <selection activeCell="A11" sqref="A11"/>
    </sheetView>
  </sheetViews>
  <sheetFormatPr defaultRowHeight="18.75" x14ac:dyDescent="0.2"/>
  <cols>
    <col min="1" max="1" width="70" style="109" customWidth="1"/>
    <col min="2" max="2" width="21.83203125" style="109" customWidth="1"/>
    <col min="3" max="3" width="10.33203125" style="109" customWidth="1"/>
    <col min="4" max="5" width="18.1640625" style="109" customWidth="1"/>
    <col min="6" max="6" width="18.6640625" style="109" customWidth="1"/>
  </cols>
  <sheetData>
    <row r="1" spans="1:6" x14ac:dyDescent="0.3">
      <c r="D1" s="164" t="s">
        <v>858</v>
      </c>
      <c r="E1" s="164"/>
      <c r="F1" s="164"/>
    </row>
    <row r="2" spans="1:6" ht="52.5" customHeight="1" x14ac:dyDescent="0.3">
      <c r="D2" s="171" t="str">
        <f>Расходы2!E2</f>
        <v xml:space="preserve">к решению Совета муниципального района "Княжпогостский"                               от 22 декабря 2020г. №146 </v>
      </c>
      <c r="E2" s="165"/>
      <c r="F2" s="165"/>
    </row>
    <row r="4" spans="1:6" x14ac:dyDescent="0.3">
      <c r="D4" s="164" t="s">
        <v>858</v>
      </c>
      <c r="E4" s="164"/>
      <c r="F4" s="164"/>
    </row>
    <row r="5" spans="1:6" ht="56.25" customHeight="1" x14ac:dyDescent="0.3">
      <c r="A5" s="115" t="s">
        <v>104</v>
      </c>
      <c r="B5" s="115" t="s">
        <v>104</v>
      </c>
      <c r="C5" s="115" t="s">
        <v>104</v>
      </c>
      <c r="D5" s="165" t="s">
        <v>893</v>
      </c>
      <c r="E5" s="165"/>
      <c r="F5" s="165"/>
    </row>
    <row r="6" spans="1:6" x14ac:dyDescent="0.2">
      <c r="A6" s="115" t="s">
        <v>104</v>
      </c>
      <c r="B6" s="115" t="s">
        <v>104</v>
      </c>
      <c r="C6" s="115" t="s">
        <v>104</v>
      </c>
      <c r="D6" s="115" t="s">
        <v>104</v>
      </c>
      <c r="E6" s="115" t="s">
        <v>104</v>
      </c>
      <c r="F6" s="115" t="s">
        <v>104</v>
      </c>
    </row>
    <row r="7" spans="1:6" ht="81.599999999999994" customHeight="1" x14ac:dyDescent="0.2">
      <c r="A7" s="172" t="s">
        <v>859</v>
      </c>
      <c r="B7" s="172"/>
      <c r="C7" s="172"/>
      <c r="D7" s="172"/>
      <c r="E7" s="172"/>
      <c r="F7" s="172"/>
    </row>
    <row r="8" spans="1:6" ht="17.45" customHeight="1" x14ac:dyDescent="0.2">
      <c r="A8" s="173" t="s">
        <v>397</v>
      </c>
      <c r="B8" s="173" t="s">
        <v>399</v>
      </c>
      <c r="C8" s="173" t="s">
        <v>400</v>
      </c>
      <c r="D8" s="173" t="s">
        <v>107</v>
      </c>
      <c r="E8" s="173"/>
      <c r="F8" s="173"/>
    </row>
    <row r="9" spans="1:6" ht="15" customHeight="1" x14ac:dyDescent="0.2">
      <c r="A9" s="173" t="s">
        <v>104</v>
      </c>
      <c r="B9" s="173" t="s">
        <v>104</v>
      </c>
      <c r="C9" s="173" t="s">
        <v>104</v>
      </c>
      <c r="D9" s="119" t="s">
        <v>0</v>
      </c>
      <c r="E9" s="119" t="s">
        <v>1</v>
      </c>
      <c r="F9" s="119" t="s">
        <v>2</v>
      </c>
    </row>
    <row r="10" spans="1:6" ht="18" customHeight="1" x14ac:dyDescent="0.2">
      <c r="A10" s="117">
        <v>1</v>
      </c>
      <c r="B10" s="117">
        <v>2</v>
      </c>
      <c r="C10" s="117">
        <v>3</v>
      </c>
      <c r="D10" s="117">
        <v>4</v>
      </c>
      <c r="E10" s="117">
        <v>5</v>
      </c>
      <c r="F10" s="117">
        <v>6</v>
      </c>
    </row>
    <row r="11" spans="1:6" ht="15.75" x14ac:dyDescent="0.2">
      <c r="A11" s="144" t="s">
        <v>408</v>
      </c>
      <c r="B11" s="134" t="s">
        <v>104</v>
      </c>
      <c r="C11" s="134" t="s">
        <v>104</v>
      </c>
      <c r="D11" s="125">
        <v>798080.57250000001</v>
      </c>
      <c r="E11" s="125">
        <v>720865.19455000001</v>
      </c>
      <c r="F11" s="125">
        <v>672771.48156999995</v>
      </c>
    </row>
    <row r="12" spans="1:6" ht="31.5" x14ac:dyDescent="0.2">
      <c r="A12" s="145" t="s">
        <v>431</v>
      </c>
      <c r="B12" s="146" t="s">
        <v>432</v>
      </c>
      <c r="C12" s="146" t="s">
        <v>104</v>
      </c>
      <c r="D12" s="126">
        <v>2489.05926</v>
      </c>
      <c r="E12" s="126">
        <v>210</v>
      </c>
      <c r="F12" s="126">
        <v>210</v>
      </c>
    </row>
    <row r="13" spans="1:6" ht="31.5" x14ac:dyDescent="0.2">
      <c r="A13" s="145" t="s">
        <v>433</v>
      </c>
      <c r="B13" s="146" t="s">
        <v>434</v>
      </c>
      <c r="C13" s="146" t="s">
        <v>104</v>
      </c>
      <c r="D13" s="126">
        <v>1372.3912600000001</v>
      </c>
      <c r="E13" s="126" t="s">
        <v>104</v>
      </c>
      <c r="F13" s="126" t="s">
        <v>104</v>
      </c>
    </row>
    <row r="14" spans="1:6" ht="47.25" x14ac:dyDescent="0.2">
      <c r="A14" s="145" t="s">
        <v>860</v>
      </c>
      <c r="B14" s="146" t="s">
        <v>861</v>
      </c>
      <c r="C14" s="146" t="s">
        <v>104</v>
      </c>
      <c r="D14" s="126">
        <v>458.10525999999999</v>
      </c>
      <c r="E14" s="126" t="s">
        <v>104</v>
      </c>
      <c r="F14" s="126" t="s">
        <v>104</v>
      </c>
    </row>
    <row r="15" spans="1:6" ht="66.75" customHeight="1" x14ac:dyDescent="0.2">
      <c r="A15" s="147" t="s">
        <v>436</v>
      </c>
      <c r="B15" s="148" t="s">
        <v>437</v>
      </c>
      <c r="C15" s="148" t="s">
        <v>104</v>
      </c>
      <c r="D15" s="127">
        <v>458.10525999999999</v>
      </c>
      <c r="E15" s="127" t="s">
        <v>104</v>
      </c>
      <c r="F15" s="127" t="s">
        <v>104</v>
      </c>
    </row>
    <row r="16" spans="1:6" ht="15.75" x14ac:dyDescent="0.2">
      <c r="A16" s="147" t="s">
        <v>435</v>
      </c>
      <c r="B16" s="148" t="s">
        <v>437</v>
      </c>
      <c r="C16" s="148" t="s">
        <v>3</v>
      </c>
      <c r="D16" s="127">
        <v>458.10525999999999</v>
      </c>
      <c r="E16" s="127" t="s">
        <v>104</v>
      </c>
      <c r="F16" s="127" t="s">
        <v>104</v>
      </c>
    </row>
    <row r="17" spans="1:6" ht="63" x14ac:dyDescent="0.2">
      <c r="A17" s="145" t="s">
        <v>862</v>
      </c>
      <c r="B17" s="146" t="s">
        <v>863</v>
      </c>
      <c r="C17" s="146" t="s">
        <v>104</v>
      </c>
      <c r="D17" s="126">
        <v>914.28599999999994</v>
      </c>
      <c r="E17" s="126" t="s">
        <v>104</v>
      </c>
      <c r="F17" s="126" t="s">
        <v>104</v>
      </c>
    </row>
    <row r="18" spans="1:6" ht="47.25" x14ac:dyDescent="0.2">
      <c r="A18" s="147" t="s">
        <v>438</v>
      </c>
      <c r="B18" s="148" t="s">
        <v>439</v>
      </c>
      <c r="C18" s="148" t="s">
        <v>104</v>
      </c>
      <c r="D18" s="127">
        <v>914.28599999999994</v>
      </c>
      <c r="E18" s="127" t="s">
        <v>104</v>
      </c>
      <c r="F18" s="127" t="s">
        <v>104</v>
      </c>
    </row>
    <row r="19" spans="1:6" ht="15.75" x14ac:dyDescent="0.2">
      <c r="A19" s="147" t="s">
        <v>435</v>
      </c>
      <c r="B19" s="148" t="s">
        <v>439</v>
      </c>
      <c r="C19" s="148" t="s">
        <v>3</v>
      </c>
      <c r="D19" s="127">
        <v>914.28599999999994</v>
      </c>
      <c r="E19" s="127" t="s">
        <v>104</v>
      </c>
      <c r="F19" s="127" t="s">
        <v>104</v>
      </c>
    </row>
    <row r="20" spans="1:6" ht="47.25" x14ac:dyDescent="0.2">
      <c r="A20" s="145" t="s">
        <v>440</v>
      </c>
      <c r="B20" s="146" t="s">
        <v>441</v>
      </c>
      <c r="C20" s="146" t="s">
        <v>104</v>
      </c>
      <c r="D20" s="126">
        <v>950</v>
      </c>
      <c r="E20" s="126" t="s">
        <v>104</v>
      </c>
      <c r="F20" s="126" t="s">
        <v>104</v>
      </c>
    </row>
    <row r="21" spans="1:6" ht="31.5" x14ac:dyDescent="0.2">
      <c r="A21" s="145" t="s">
        <v>442</v>
      </c>
      <c r="B21" s="146" t="s">
        <v>443</v>
      </c>
      <c r="C21" s="146" t="s">
        <v>104</v>
      </c>
      <c r="D21" s="126">
        <v>950</v>
      </c>
      <c r="E21" s="126" t="s">
        <v>104</v>
      </c>
      <c r="F21" s="126" t="s">
        <v>104</v>
      </c>
    </row>
    <row r="22" spans="1:6" ht="47.25" x14ac:dyDescent="0.2">
      <c r="A22" s="147" t="s">
        <v>444</v>
      </c>
      <c r="B22" s="148" t="s">
        <v>445</v>
      </c>
      <c r="C22" s="148" t="s">
        <v>104</v>
      </c>
      <c r="D22" s="127">
        <v>950</v>
      </c>
      <c r="E22" s="127" t="s">
        <v>104</v>
      </c>
      <c r="F22" s="127" t="s">
        <v>104</v>
      </c>
    </row>
    <row r="23" spans="1:6" ht="15.75" x14ac:dyDescent="0.2">
      <c r="A23" s="147" t="s">
        <v>435</v>
      </c>
      <c r="B23" s="148" t="s">
        <v>445</v>
      </c>
      <c r="C23" s="148" t="s">
        <v>3</v>
      </c>
      <c r="D23" s="127">
        <v>950</v>
      </c>
      <c r="E23" s="127" t="s">
        <v>104</v>
      </c>
      <c r="F23" s="127" t="s">
        <v>104</v>
      </c>
    </row>
    <row r="24" spans="1:6" ht="31.5" x14ac:dyDescent="0.2">
      <c r="A24" s="145" t="s">
        <v>446</v>
      </c>
      <c r="B24" s="146" t="s">
        <v>447</v>
      </c>
      <c r="C24" s="146" t="s">
        <v>104</v>
      </c>
      <c r="D24" s="126" t="s">
        <v>104</v>
      </c>
      <c r="E24" s="126">
        <v>210</v>
      </c>
      <c r="F24" s="126">
        <v>210</v>
      </c>
    </row>
    <row r="25" spans="1:6" ht="63" x14ac:dyDescent="0.2">
      <c r="A25" s="147" t="s">
        <v>448</v>
      </c>
      <c r="B25" s="148" t="s">
        <v>449</v>
      </c>
      <c r="C25" s="148" t="s">
        <v>104</v>
      </c>
      <c r="D25" s="127" t="s">
        <v>104</v>
      </c>
      <c r="E25" s="127">
        <v>210</v>
      </c>
      <c r="F25" s="127">
        <v>210</v>
      </c>
    </row>
    <row r="26" spans="1:6" ht="15.75" x14ac:dyDescent="0.2">
      <c r="A26" s="147" t="s">
        <v>435</v>
      </c>
      <c r="B26" s="148" t="s">
        <v>449</v>
      </c>
      <c r="C26" s="148" t="s">
        <v>3</v>
      </c>
      <c r="D26" s="127" t="s">
        <v>104</v>
      </c>
      <c r="E26" s="127">
        <v>210</v>
      </c>
      <c r="F26" s="127">
        <v>210</v>
      </c>
    </row>
    <row r="27" spans="1:6" ht="31.5" x14ac:dyDescent="0.2">
      <c r="A27" s="145" t="s">
        <v>450</v>
      </c>
      <c r="B27" s="146" t="s">
        <v>451</v>
      </c>
      <c r="C27" s="146" t="s">
        <v>104</v>
      </c>
      <c r="D27" s="126">
        <v>166.66800000000001</v>
      </c>
      <c r="E27" s="126" t="s">
        <v>104</v>
      </c>
      <c r="F27" s="126" t="s">
        <v>104</v>
      </c>
    </row>
    <row r="28" spans="1:6" ht="31.5" x14ac:dyDescent="0.2">
      <c r="A28" s="145" t="s">
        <v>452</v>
      </c>
      <c r="B28" s="146" t="s">
        <v>453</v>
      </c>
      <c r="C28" s="146" t="s">
        <v>104</v>
      </c>
      <c r="D28" s="126">
        <v>166.66800000000001</v>
      </c>
      <c r="E28" s="126" t="s">
        <v>104</v>
      </c>
      <c r="F28" s="126" t="s">
        <v>104</v>
      </c>
    </row>
    <row r="29" spans="1:6" ht="47.25" x14ac:dyDescent="0.2">
      <c r="A29" s="147" t="s">
        <v>454</v>
      </c>
      <c r="B29" s="148" t="s">
        <v>455</v>
      </c>
      <c r="C29" s="148" t="s">
        <v>104</v>
      </c>
      <c r="D29" s="127">
        <v>166.66800000000001</v>
      </c>
      <c r="E29" s="127" t="s">
        <v>104</v>
      </c>
      <c r="F29" s="127" t="s">
        <v>104</v>
      </c>
    </row>
    <row r="30" spans="1:6" ht="15.75" x14ac:dyDescent="0.2">
      <c r="A30" s="147" t="s">
        <v>456</v>
      </c>
      <c r="B30" s="148" t="s">
        <v>455</v>
      </c>
      <c r="C30" s="148" t="s">
        <v>4</v>
      </c>
      <c r="D30" s="127">
        <v>166.66800000000001</v>
      </c>
      <c r="E30" s="127" t="s">
        <v>104</v>
      </c>
      <c r="F30" s="127" t="s">
        <v>104</v>
      </c>
    </row>
    <row r="31" spans="1:6" ht="31.5" x14ac:dyDescent="0.2">
      <c r="A31" s="145" t="s">
        <v>457</v>
      </c>
      <c r="B31" s="146" t="s">
        <v>458</v>
      </c>
      <c r="C31" s="146" t="s">
        <v>104</v>
      </c>
      <c r="D31" s="126">
        <v>37579.607150000003</v>
      </c>
      <c r="E31" s="126">
        <v>25529.325499999999</v>
      </c>
      <c r="F31" s="126">
        <v>26263.529689999999</v>
      </c>
    </row>
    <row r="32" spans="1:6" ht="47.25" x14ac:dyDescent="0.2">
      <c r="A32" s="145" t="s">
        <v>459</v>
      </c>
      <c r="B32" s="146" t="s">
        <v>460</v>
      </c>
      <c r="C32" s="146" t="s">
        <v>104</v>
      </c>
      <c r="D32" s="126">
        <v>37579.607150000003</v>
      </c>
      <c r="E32" s="126">
        <v>25529.325499999999</v>
      </c>
      <c r="F32" s="126">
        <v>26263.529689999999</v>
      </c>
    </row>
    <row r="33" spans="1:6" ht="31.5" x14ac:dyDescent="0.2">
      <c r="A33" s="145" t="s">
        <v>461</v>
      </c>
      <c r="B33" s="146" t="s">
        <v>462</v>
      </c>
      <c r="C33" s="146" t="s">
        <v>104</v>
      </c>
      <c r="D33" s="126">
        <v>3688.7234699999999</v>
      </c>
      <c r="E33" s="126">
        <v>2971.1</v>
      </c>
      <c r="F33" s="126">
        <v>3066.1</v>
      </c>
    </row>
    <row r="34" spans="1:6" ht="31.5" x14ac:dyDescent="0.2">
      <c r="A34" s="147" t="s">
        <v>421</v>
      </c>
      <c r="B34" s="148" t="s">
        <v>462</v>
      </c>
      <c r="C34" s="148" t="s">
        <v>422</v>
      </c>
      <c r="D34" s="127">
        <v>3227.1118200000001</v>
      </c>
      <c r="E34" s="127">
        <v>2971.1</v>
      </c>
      <c r="F34" s="127">
        <v>3066.1</v>
      </c>
    </row>
    <row r="35" spans="1:6" ht="94.5" x14ac:dyDescent="0.2">
      <c r="A35" s="147" t="s">
        <v>463</v>
      </c>
      <c r="B35" s="148" t="s">
        <v>464</v>
      </c>
      <c r="C35" s="148" t="s">
        <v>104</v>
      </c>
      <c r="D35" s="127">
        <v>461.61165</v>
      </c>
      <c r="E35" s="127" t="s">
        <v>104</v>
      </c>
      <c r="F35" s="127" t="s">
        <v>104</v>
      </c>
    </row>
    <row r="36" spans="1:6" ht="15.75" x14ac:dyDescent="0.2">
      <c r="A36" s="147" t="s">
        <v>456</v>
      </c>
      <c r="B36" s="148" t="s">
        <v>464</v>
      </c>
      <c r="C36" s="148" t="s">
        <v>4</v>
      </c>
      <c r="D36" s="127">
        <v>461.61165</v>
      </c>
      <c r="E36" s="127" t="s">
        <v>104</v>
      </c>
      <c r="F36" s="127" t="s">
        <v>104</v>
      </c>
    </row>
    <row r="37" spans="1:6" ht="31.5" x14ac:dyDescent="0.2">
      <c r="A37" s="147" t="s">
        <v>461</v>
      </c>
      <c r="B37" s="148" t="s">
        <v>465</v>
      </c>
      <c r="C37" s="148" t="s">
        <v>104</v>
      </c>
      <c r="D37" s="127">
        <v>1724.77019</v>
      </c>
      <c r="E37" s="127" t="s">
        <v>104</v>
      </c>
      <c r="F37" s="127" t="s">
        <v>104</v>
      </c>
    </row>
    <row r="38" spans="1:6" ht="15.75" x14ac:dyDescent="0.2">
      <c r="A38" s="147" t="s">
        <v>456</v>
      </c>
      <c r="B38" s="148" t="s">
        <v>465</v>
      </c>
      <c r="C38" s="148" t="s">
        <v>4</v>
      </c>
      <c r="D38" s="127">
        <v>1724.77019</v>
      </c>
      <c r="E38" s="127" t="s">
        <v>104</v>
      </c>
      <c r="F38" s="127" t="s">
        <v>104</v>
      </c>
    </row>
    <row r="39" spans="1:6" ht="31.5" x14ac:dyDescent="0.2">
      <c r="A39" s="147" t="s">
        <v>461</v>
      </c>
      <c r="B39" s="148" t="s">
        <v>466</v>
      </c>
      <c r="C39" s="148" t="s">
        <v>104</v>
      </c>
      <c r="D39" s="127">
        <v>8916.4646499999999</v>
      </c>
      <c r="E39" s="127">
        <v>8916.4646499999999</v>
      </c>
      <c r="F39" s="127">
        <v>8916.4646499999999</v>
      </c>
    </row>
    <row r="40" spans="1:6" ht="31.5" x14ac:dyDescent="0.2">
      <c r="A40" s="147" t="s">
        <v>421</v>
      </c>
      <c r="B40" s="148" t="s">
        <v>466</v>
      </c>
      <c r="C40" s="148" t="s">
        <v>422</v>
      </c>
      <c r="D40" s="127">
        <v>8916.4646499999999</v>
      </c>
      <c r="E40" s="127">
        <v>8916.4646499999999</v>
      </c>
      <c r="F40" s="127">
        <v>8916.4646499999999</v>
      </c>
    </row>
    <row r="41" spans="1:6" ht="31.5" x14ac:dyDescent="0.2">
      <c r="A41" s="145" t="s">
        <v>469</v>
      </c>
      <c r="B41" s="146" t="s">
        <v>470</v>
      </c>
      <c r="C41" s="146" t="s">
        <v>104</v>
      </c>
      <c r="D41" s="126">
        <v>14331.727650000001</v>
      </c>
      <c r="E41" s="126">
        <v>8101.7082200000004</v>
      </c>
      <c r="F41" s="126">
        <v>8635.9124100000008</v>
      </c>
    </row>
    <row r="42" spans="1:6" ht="31.5" x14ac:dyDescent="0.2">
      <c r="A42" s="147" t="s">
        <v>421</v>
      </c>
      <c r="B42" s="148" t="s">
        <v>470</v>
      </c>
      <c r="C42" s="148" t="s">
        <v>422</v>
      </c>
      <c r="D42" s="127">
        <v>7857.77765</v>
      </c>
      <c r="E42" s="127">
        <v>8101.7082200000004</v>
      </c>
      <c r="F42" s="127">
        <v>8635.9124100000008</v>
      </c>
    </row>
    <row r="43" spans="1:6" ht="94.5" x14ac:dyDescent="0.2">
      <c r="A43" s="147" t="s">
        <v>471</v>
      </c>
      <c r="B43" s="148" t="s">
        <v>472</v>
      </c>
      <c r="C43" s="148" t="s">
        <v>104</v>
      </c>
      <c r="D43" s="127">
        <v>6473.95</v>
      </c>
      <c r="E43" s="127" t="s">
        <v>104</v>
      </c>
      <c r="F43" s="127" t="s">
        <v>104</v>
      </c>
    </row>
    <row r="44" spans="1:6" ht="15.75" x14ac:dyDescent="0.2">
      <c r="A44" s="147" t="s">
        <v>456</v>
      </c>
      <c r="B44" s="148" t="s">
        <v>472</v>
      </c>
      <c r="C44" s="148" t="s">
        <v>4</v>
      </c>
      <c r="D44" s="127">
        <v>6473.95</v>
      </c>
      <c r="E44" s="127" t="s">
        <v>104</v>
      </c>
      <c r="F44" s="127" t="s">
        <v>104</v>
      </c>
    </row>
    <row r="45" spans="1:6" ht="15.75" x14ac:dyDescent="0.2">
      <c r="A45" s="145" t="s">
        <v>473</v>
      </c>
      <c r="B45" s="146" t="s">
        <v>474</v>
      </c>
      <c r="C45" s="146" t="s">
        <v>104</v>
      </c>
      <c r="D45" s="126">
        <v>485.95499999999998</v>
      </c>
      <c r="E45" s="126">
        <v>540.05263000000002</v>
      </c>
      <c r="F45" s="126">
        <v>445.05263000000002</v>
      </c>
    </row>
    <row r="46" spans="1:6" ht="31.5" x14ac:dyDescent="0.2">
      <c r="A46" s="147" t="s">
        <v>421</v>
      </c>
      <c r="B46" s="148" t="s">
        <v>474</v>
      </c>
      <c r="C46" s="148" t="s">
        <v>422</v>
      </c>
      <c r="D46" s="127">
        <v>40.902369999999998</v>
      </c>
      <c r="E46" s="127">
        <v>95</v>
      </c>
      <c r="F46" s="127" t="s">
        <v>104</v>
      </c>
    </row>
    <row r="47" spans="1:6" ht="15.75" x14ac:dyDescent="0.2">
      <c r="A47" s="147" t="s">
        <v>473</v>
      </c>
      <c r="B47" s="148" t="s">
        <v>475</v>
      </c>
      <c r="C47" s="148" t="s">
        <v>104</v>
      </c>
      <c r="D47" s="127">
        <v>445.05263000000002</v>
      </c>
      <c r="E47" s="127">
        <v>445.05263000000002</v>
      </c>
      <c r="F47" s="127">
        <v>445.05263000000002</v>
      </c>
    </row>
    <row r="48" spans="1:6" ht="31.5" x14ac:dyDescent="0.2">
      <c r="A48" s="147" t="s">
        <v>421</v>
      </c>
      <c r="B48" s="148" t="s">
        <v>475</v>
      </c>
      <c r="C48" s="148" t="s">
        <v>422</v>
      </c>
      <c r="D48" s="127">
        <v>445.05263000000002</v>
      </c>
      <c r="E48" s="127">
        <v>445.05263000000002</v>
      </c>
      <c r="F48" s="127">
        <v>445.05263000000002</v>
      </c>
    </row>
    <row r="49" spans="1:6" ht="15.75" x14ac:dyDescent="0.2">
      <c r="A49" s="145" t="s">
        <v>476</v>
      </c>
      <c r="B49" s="146" t="s">
        <v>477</v>
      </c>
      <c r="C49" s="146" t="s">
        <v>104</v>
      </c>
      <c r="D49" s="126">
        <v>8031.9661900000001</v>
      </c>
      <c r="E49" s="126">
        <v>5000</v>
      </c>
      <c r="F49" s="126">
        <v>5200</v>
      </c>
    </row>
    <row r="50" spans="1:6" ht="31.5" x14ac:dyDescent="0.2">
      <c r="A50" s="147" t="s">
        <v>421</v>
      </c>
      <c r="B50" s="148" t="s">
        <v>477</v>
      </c>
      <c r="C50" s="148" t="s">
        <v>422</v>
      </c>
      <c r="D50" s="127">
        <v>8031.9661900000001</v>
      </c>
      <c r="E50" s="127">
        <v>5000</v>
      </c>
      <c r="F50" s="127">
        <v>5200</v>
      </c>
    </row>
    <row r="51" spans="1:6" ht="15.75" x14ac:dyDescent="0.2">
      <c r="A51" s="145" t="s">
        <v>864</v>
      </c>
      <c r="B51" s="146" t="s">
        <v>865</v>
      </c>
      <c r="C51" s="146" t="s">
        <v>104</v>
      </c>
      <c r="D51" s="126">
        <v>400</v>
      </c>
      <c r="E51" s="126" t="s">
        <v>104</v>
      </c>
      <c r="F51" s="126" t="s">
        <v>104</v>
      </c>
    </row>
    <row r="52" spans="1:6" ht="31.5" x14ac:dyDescent="0.2">
      <c r="A52" s="147" t="s">
        <v>467</v>
      </c>
      <c r="B52" s="148" t="s">
        <v>468</v>
      </c>
      <c r="C52" s="148" t="s">
        <v>104</v>
      </c>
      <c r="D52" s="127">
        <v>400</v>
      </c>
      <c r="E52" s="127" t="s">
        <v>104</v>
      </c>
      <c r="F52" s="127" t="s">
        <v>104</v>
      </c>
    </row>
    <row r="53" spans="1:6" ht="15.75" x14ac:dyDescent="0.2">
      <c r="A53" s="147" t="s">
        <v>456</v>
      </c>
      <c r="B53" s="148" t="s">
        <v>468</v>
      </c>
      <c r="C53" s="148" t="s">
        <v>4</v>
      </c>
      <c r="D53" s="127">
        <v>400</v>
      </c>
      <c r="E53" s="127" t="s">
        <v>104</v>
      </c>
      <c r="F53" s="127" t="s">
        <v>104</v>
      </c>
    </row>
    <row r="54" spans="1:6" ht="47.25" x14ac:dyDescent="0.2">
      <c r="A54" s="145" t="s">
        <v>478</v>
      </c>
      <c r="B54" s="146" t="s">
        <v>479</v>
      </c>
      <c r="C54" s="146" t="s">
        <v>104</v>
      </c>
      <c r="D54" s="126">
        <v>37256.512239999996</v>
      </c>
      <c r="E54" s="126">
        <v>15916.165779999999</v>
      </c>
      <c r="F54" s="126">
        <v>12221.258</v>
      </c>
    </row>
    <row r="55" spans="1:6" ht="31.5" x14ac:dyDescent="0.2">
      <c r="A55" s="145" t="s">
        <v>866</v>
      </c>
      <c r="B55" s="146" t="s">
        <v>480</v>
      </c>
      <c r="C55" s="146" t="s">
        <v>104</v>
      </c>
      <c r="D55" s="126">
        <v>18822.77579</v>
      </c>
      <c r="E55" s="126">
        <v>12019.598</v>
      </c>
      <c r="F55" s="126">
        <v>11119.598</v>
      </c>
    </row>
    <row r="56" spans="1:6" ht="31.5" x14ac:dyDescent="0.2">
      <c r="A56" s="145" t="s">
        <v>481</v>
      </c>
      <c r="B56" s="146" t="s">
        <v>482</v>
      </c>
      <c r="C56" s="146" t="s">
        <v>104</v>
      </c>
      <c r="D56" s="126">
        <v>244.10300000000001</v>
      </c>
      <c r="E56" s="126" t="s">
        <v>104</v>
      </c>
      <c r="F56" s="126" t="s">
        <v>104</v>
      </c>
    </row>
    <row r="57" spans="1:6" ht="63" x14ac:dyDescent="0.2">
      <c r="A57" s="147" t="s">
        <v>483</v>
      </c>
      <c r="B57" s="148" t="s">
        <v>484</v>
      </c>
      <c r="C57" s="148" t="s">
        <v>104</v>
      </c>
      <c r="D57" s="127">
        <v>244.10300000000001</v>
      </c>
      <c r="E57" s="127" t="s">
        <v>104</v>
      </c>
      <c r="F57" s="127" t="s">
        <v>104</v>
      </c>
    </row>
    <row r="58" spans="1:6" ht="15.75" x14ac:dyDescent="0.2">
      <c r="A58" s="147" t="s">
        <v>435</v>
      </c>
      <c r="B58" s="148" t="s">
        <v>484</v>
      </c>
      <c r="C58" s="148" t="s">
        <v>3</v>
      </c>
      <c r="D58" s="127">
        <v>244.10300000000001</v>
      </c>
      <c r="E58" s="127" t="s">
        <v>104</v>
      </c>
      <c r="F58" s="127" t="s">
        <v>104</v>
      </c>
    </row>
    <row r="59" spans="1:6" ht="84.75" customHeight="1" x14ac:dyDescent="0.2">
      <c r="A59" s="145" t="s">
        <v>731</v>
      </c>
      <c r="B59" s="146" t="s">
        <v>732</v>
      </c>
      <c r="C59" s="146" t="s">
        <v>104</v>
      </c>
      <c r="D59" s="126">
        <v>449.0222</v>
      </c>
      <c r="E59" s="126">
        <v>800</v>
      </c>
      <c r="F59" s="126" t="s">
        <v>104</v>
      </c>
    </row>
    <row r="60" spans="1:6" ht="31.5" x14ac:dyDescent="0.2">
      <c r="A60" s="147" t="s">
        <v>421</v>
      </c>
      <c r="B60" s="148" t="s">
        <v>732</v>
      </c>
      <c r="C60" s="148" t="s">
        <v>422</v>
      </c>
      <c r="D60" s="127">
        <v>449.0222</v>
      </c>
      <c r="E60" s="127">
        <v>800</v>
      </c>
      <c r="F60" s="127" t="s">
        <v>104</v>
      </c>
    </row>
    <row r="61" spans="1:6" ht="31.5" x14ac:dyDescent="0.2">
      <c r="A61" s="145" t="s">
        <v>733</v>
      </c>
      <c r="B61" s="146" t="s">
        <v>734</v>
      </c>
      <c r="C61" s="146" t="s">
        <v>104</v>
      </c>
      <c r="D61" s="126" t="s">
        <v>104</v>
      </c>
      <c r="E61" s="126">
        <v>100</v>
      </c>
      <c r="F61" s="126" t="s">
        <v>104</v>
      </c>
    </row>
    <row r="62" spans="1:6" ht="31.5" x14ac:dyDescent="0.2">
      <c r="A62" s="147" t="s">
        <v>421</v>
      </c>
      <c r="B62" s="148" t="s">
        <v>734</v>
      </c>
      <c r="C62" s="148" t="s">
        <v>422</v>
      </c>
      <c r="D62" s="127" t="s">
        <v>104</v>
      </c>
      <c r="E62" s="127">
        <v>100</v>
      </c>
      <c r="F62" s="127" t="s">
        <v>104</v>
      </c>
    </row>
    <row r="63" spans="1:6" ht="15.75" x14ac:dyDescent="0.2">
      <c r="A63" s="145" t="s">
        <v>867</v>
      </c>
      <c r="B63" s="146" t="s">
        <v>868</v>
      </c>
      <c r="C63" s="146" t="s">
        <v>104</v>
      </c>
      <c r="D63" s="126">
        <v>834.49800000000005</v>
      </c>
      <c r="E63" s="126">
        <v>834.49800000000005</v>
      </c>
      <c r="F63" s="126">
        <v>834.49800000000005</v>
      </c>
    </row>
    <row r="64" spans="1:6" ht="64.5" customHeight="1" x14ac:dyDescent="0.2">
      <c r="A64" s="147" t="s">
        <v>485</v>
      </c>
      <c r="B64" s="148" t="s">
        <v>486</v>
      </c>
      <c r="C64" s="148" t="s">
        <v>104</v>
      </c>
      <c r="D64" s="127">
        <v>834.49800000000005</v>
      </c>
      <c r="E64" s="127">
        <v>834.49800000000005</v>
      </c>
      <c r="F64" s="127">
        <v>834.49800000000005</v>
      </c>
    </row>
    <row r="65" spans="1:6" ht="15.75" x14ac:dyDescent="0.2">
      <c r="A65" s="147" t="s">
        <v>487</v>
      </c>
      <c r="B65" s="148" t="s">
        <v>486</v>
      </c>
      <c r="C65" s="148" t="s">
        <v>488</v>
      </c>
      <c r="D65" s="127">
        <v>834.49800000000005</v>
      </c>
      <c r="E65" s="127">
        <v>834.49800000000005</v>
      </c>
      <c r="F65" s="127">
        <v>834.49800000000005</v>
      </c>
    </row>
    <row r="66" spans="1:6" ht="78.75" x14ac:dyDescent="0.2">
      <c r="A66" s="145" t="s">
        <v>735</v>
      </c>
      <c r="B66" s="146" t="s">
        <v>736</v>
      </c>
      <c r="C66" s="146" t="s">
        <v>104</v>
      </c>
      <c r="D66" s="126">
        <v>12826</v>
      </c>
      <c r="E66" s="126">
        <v>10285.1</v>
      </c>
      <c r="F66" s="126">
        <v>10285.1</v>
      </c>
    </row>
    <row r="67" spans="1:6" ht="31.5" x14ac:dyDescent="0.2">
      <c r="A67" s="147" t="s">
        <v>737</v>
      </c>
      <c r="B67" s="148" t="s">
        <v>736</v>
      </c>
      <c r="C67" s="148" t="s">
        <v>738</v>
      </c>
      <c r="D67" s="127">
        <v>483.9</v>
      </c>
      <c r="E67" s="127" t="s">
        <v>104</v>
      </c>
      <c r="F67" s="127" t="s">
        <v>104</v>
      </c>
    </row>
    <row r="68" spans="1:6" ht="78.75" x14ac:dyDescent="0.2">
      <c r="A68" s="147" t="s">
        <v>739</v>
      </c>
      <c r="B68" s="148" t="s">
        <v>740</v>
      </c>
      <c r="C68" s="148" t="s">
        <v>104</v>
      </c>
      <c r="D68" s="127">
        <v>4606.8549999999996</v>
      </c>
      <c r="E68" s="127">
        <v>10285.1</v>
      </c>
      <c r="F68" s="127">
        <v>10285.1</v>
      </c>
    </row>
    <row r="69" spans="1:6" ht="31.5" x14ac:dyDescent="0.2">
      <c r="A69" s="147" t="s">
        <v>737</v>
      </c>
      <c r="B69" s="148" t="s">
        <v>740</v>
      </c>
      <c r="C69" s="148" t="s">
        <v>738</v>
      </c>
      <c r="D69" s="127">
        <v>4606.8549999999996</v>
      </c>
      <c r="E69" s="127">
        <v>10285.1</v>
      </c>
      <c r="F69" s="127">
        <v>10285.1</v>
      </c>
    </row>
    <row r="70" spans="1:6" ht="78.75" x14ac:dyDescent="0.2">
      <c r="A70" s="147" t="s">
        <v>739</v>
      </c>
      <c r="B70" s="148" t="s">
        <v>741</v>
      </c>
      <c r="C70" s="148" t="s">
        <v>104</v>
      </c>
      <c r="D70" s="127">
        <v>7735.2449999999999</v>
      </c>
      <c r="E70" s="127" t="s">
        <v>104</v>
      </c>
      <c r="F70" s="127" t="s">
        <v>104</v>
      </c>
    </row>
    <row r="71" spans="1:6" ht="31.5" x14ac:dyDescent="0.2">
      <c r="A71" s="147" t="s">
        <v>737</v>
      </c>
      <c r="B71" s="148" t="s">
        <v>741</v>
      </c>
      <c r="C71" s="148" t="s">
        <v>738</v>
      </c>
      <c r="D71" s="127">
        <v>7735.2449999999999</v>
      </c>
      <c r="E71" s="127" t="s">
        <v>104</v>
      </c>
      <c r="F71" s="127" t="s">
        <v>104</v>
      </c>
    </row>
    <row r="72" spans="1:6" ht="15.75" x14ac:dyDescent="0.2">
      <c r="A72" s="145" t="s">
        <v>869</v>
      </c>
      <c r="B72" s="146" t="s">
        <v>870</v>
      </c>
      <c r="C72" s="146" t="s">
        <v>104</v>
      </c>
      <c r="D72" s="126">
        <v>2068.9</v>
      </c>
      <c r="E72" s="126" t="s">
        <v>104</v>
      </c>
      <c r="F72" s="126" t="s">
        <v>104</v>
      </c>
    </row>
    <row r="73" spans="1:6" ht="31.5" x14ac:dyDescent="0.2">
      <c r="A73" s="147" t="s">
        <v>489</v>
      </c>
      <c r="B73" s="148" t="s">
        <v>490</v>
      </c>
      <c r="C73" s="148" t="s">
        <v>104</v>
      </c>
      <c r="D73" s="127">
        <v>2068.9</v>
      </c>
      <c r="E73" s="127" t="s">
        <v>104</v>
      </c>
      <c r="F73" s="127" t="s">
        <v>104</v>
      </c>
    </row>
    <row r="74" spans="1:6" ht="15.75" x14ac:dyDescent="0.2">
      <c r="A74" s="147" t="s">
        <v>456</v>
      </c>
      <c r="B74" s="148" t="s">
        <v>490</v>
      </c>
      <c r="C74" s="148" t="s">
        <v>4</v>
      </c>
      <c r="D74" s="127">
        <v>2068.9</v>
      </c>
      <c r="E74" s="127" t="s">
        <v>104</v>
      </c>
      <c r="F74" s="127" t="s">
        <v>104</v>
      </c>
    </row>
    <row r="75" spans="1:6" ht="31.5" x14ac:dyDescent="0.2">
      <c r="A75" s="145" t="s">
        <v>871</v>
      </c>
      <c r="B75" s="146" t="s">
        <v>872</v>
      </c>
      <c r="C75" s="146" t="s">
        <v>104</v>
      </c>
      <c r="D75" s="126">
        <v>2400.2525900000001</v>
      </c>
      <c r="E75" s="126" t="s">
        <v>104</v>
      </c>
      <c r="F75" s="126" t="s">
        <v>104</v>
      </c>
    </row>
    <row r="76" spans="1:6" ht="31.5" x14ac:dyDescent="0.2">
      <c r="A76" s="147" t="s">
        <v>742</v>
      </c>
      <c r="B76" s="148" t="s">
        <v>743</v>
      </c>
      <c r="C76" s="148" t="s">
        <v>104</v>
      </c>
      <c r="D76" s="127">
        <v>2281.1021799999999</v>
      </c>
      <c r="E76" s="127" t="s">
        <v>104</v>
      </c>
      <c r="F76" s="127" t="s">
        <v>104</v>
      </c>
    </row>
    <row r="77" spans="1:6" ht="31.5" x14ac:dyDescent="0.2">
      <c r="A77" s="147" t="s">
        <v>737</v>
      </c>
      <c r="B77" s="148" t="s">
        <v>743</v>
      </c>
      <c r="C77" s="148" t="s">
        <v>738</v>
      </c>
      <c r="D77" s="127">
        <v>2281.1021799999999</v>
      </c>
      <c r="E77" s="127" t="s">
        <v>104</v>
      </c>
      <c r="F77" s="127" t="s">
        <v>104</v>
      </c>
    </row>
    <row r="78" spans="1:6" ht="31.5" x14ac:dyDescent="0.2">
      <c r="A78" s="147" t="s">
        <v>742</v>
      </c>
      <c r="B78" s="148" t="s">
        <v>744</v>
      </c>
      <c r="C78" s="148" t="s">
        <v>104</v>
      </c>
      <c r="D78" s="127">
        <v>96.046409999999995</v>
      </c>
      <c r="E78" s="127" t="s">
        <v>104</v>
      </c>
      <c r="F78" s="127" t="s">
        <v>104</v>
      </c>
    </row>
    <row r="79" spans="1:6" ht="31.5" x14ac:dyDescent="0.2">
      <c r="A79" s="147" t="s">
        <v>737</v>
      </c>
      <c r="B79" s="148" t="s">
        <v>744</v>
      </c>
      <c r="C79" s="148" t="s">
        <v>738</v>
      </c>
      <c r="D79" s="127">
        <v>96.046409999999995</v>
      </c>
      <c r="E79" s="127" t="s">
        <v>104</v>
      </c>
      <c r="F79" s="127" t="s">
        <v>104</v>
      </c>
    </row>
    <row r="80" spans="1:6" ht="31.5" x14ac:dyDescent="0.2">
      <c r="A80" s="147" t="s">
        <v>742</v>
      </c>
      <c r="B80" s="148" t="s">
        <v>745</v>
      </c>
      <c r="C80" s="148" t="s">
        <v>104</v>
      </c>
      <c r="D80" s="127">
        <v>23.103999999999999</v>
      </c>
      <c r="E80" s="127" t="s">
        <v>104</v>
      </c>
      <c r="F80" s="127" t="s">
        <v>104</v>
      </c>
    </row>
    <row r="81" spans="1:6" ht="31.5" x14ac:dyDescent="0.2">
      <c r="A81" s="147" t="s">
        <v>737</v>
      </c>
      <c r="B81" s="148" t="s">
        <v>745</v>
      </c>
      <c r="C81" s="148" t="s">
        <v>738</v>
      </c>
      <c r="D81" s="127">
        <v>23.103999999999999</v>
      </c>
      <c r="E81" s="127" t="s">
        <v>104</v>
      </c>
      <c r="F81" s="127" t="s">
        <v>104</v>
      </c>
    </row>
    <row r="82" spans="1:6" ht="31.5" x14ac:dyDescent="0.2">
      <c r="A82" s="145" t="s">
        <v>491</v>
      </c>
      <c r="B82" s="146" t="s">
        <v>492</v>
      </c>
      <c r="C82" s="146" t="s">
        <v>104</v>
      </c>
      <c r="D82" s="126">
        <v>17117.927520000001</v>
      </c>
      <c r="E82" s="126">
        <v>2801.66</v>
      </c>
      <c r="F82" s="126">
        <v>1101.6600000000001</v>
      </c>
    </row>
    <row r="83" spans="1:6" ht="31.5" x14ac:dyDescent="0.2">
      <c r="A83" s="145" t="s">
        <v>873</v>
      </c>
      <c r="B83" s="146" t="s">
        <v>874</v>
      </c>
      <c r="C83" s="146" t="s">
        <v>104</v>
      </c>
      <c r="D83" s="126">
        <v>2000</v>
      </c>
      <c r="E83" s="126" t="s">
        <v>104</v>
      </c>
      <c r="F83" s="126" t="s">
        <v>104</v>
      </c>
    </row>
    <row r="84" spans="1:6" ht="110.25" x14ac:dyDescent="0.2">
      <c r="A84" s="147" t="s">
        <v>493</v>
      </c>
      <c r="B84" s="148" t="s">
        <v>494</v>
      </c>
      <c r="C84" s="148" t="s">
        <v>104</v>
      </c>
      <c r="D84" s="127">
        <v>2000</v>
      </c>
      <c r="E84" s="127" t="s">
        <v>104</v>
      </c>
      <c r="F84" s="127" t="s">
        <v>104</v>
      </c>
    </row>
    <row r="85" spans="1:6" ht="15.75" x14ac:dyDescent="0.2">
      <c r="A85" s="147" t="s">
        <v>456</v>
      </c>
      <c r="B85" s="148" t="s">
        <v>494</v>
      </c>
      <c r="C85" s="148" t="s">
        <v>4</v>
      </c>
      <c r="D85" s="127">
        <v>2000</v>
      </c>
      <c r="E85" s="127" t="s">
        <v>104</v>
      </c>
      <c r="F85" s="127" t="s">
        <v>104</v>
      </c>
    </row>
    <row r="86" spans="1:6" ht="31.5" x14ac:dyDescent="0.2">
      <c r="A86" s="145" t="s">
        <v>746</v>
      </c>
      <c r="B86" s="146" t="s">
        <v>747</v>
      </c>
      <c r="C86" s="146" t="s">
        <v>104</v>
      </c>
      <c r="D86" s="126">
        <v>1096.89598</v>
      </c>
      <c r="E86" s="126">
        <v>1043.46</v>
      </c>
      <c r="F86" s="126">
        <v>543.46</v>
      </c>
    </row>
    <row r="87" spans="1:6" ht="31.5" x14ac:dyDescent="0.2">
      <c r="A87" s="147" t="s">
        <v>421</v>
      </c>
      <c r="B87" s="148" t="s">
        <v>747</v>
      </c>
      <c r="C87" s="148" t="s">
        <v>422</v>
      </c>
      <c r="D87" s="127">
        <v>1096.89598</v>
      </c>
      <c r="E87" s="127">
        <v>1043.46</v>
      </c>
      <c r="F87" s="127">
        <v>543.46</v>
      </c>
    </row>
    <row r="88" spans="1:6" ht="15.75" x14ac:dyDescent="0.2">
      <c r="A88" s="145" t="s">
        <v>509</v>
      </c>
      <c r="B88" s="146" t="s">
        <v>510</v>
      </c>
      <c r="C88" s="146" t="s">
        <v>104</v>
      </c>
      <c r="D88" s="126">
        <v>111.111</v>
      </c>
      <c r="E88" s="126" t="s">
        <v>104</v>
      </c>
      <c r="F88" s="126" t="s">
        <v>104</v>
      </c>
    </row>
    <row r="89" spans="1:6" ht="47.25" x14ac:dyDescent="0.2">
      <c r="A89" s="147" t="s">
        <v>511</v>
      </c>
      <c r="B89" s="148" t="s">
        <v>512</v>
      </c>
      <c r="C89" s="148" t="s">
        <v>104</v>
      </c>
      <c r="D89" s="127">
        <v>111.111</v>
      </c>
      <c r="E89" s="127" t="s">
        <v>104</v>
      </c>
      <c r="F89" s="127" t="s">
        <v>104</v>
      </c>
    </row>
    <row r="90" spans="1:6" ht="15.75" x14ac:dyDescent="0.2">
      <c r="A90" s="147" t="s">
        <v>456</v>
      </c>
      <c r="B90" s="148" t="s">
        <v>512</v>
      </c>
      <c r="C90" s="148" t="s">
        <v>4</v>
      </c>
      <c r="D90" s="127">
        <v>111.111</v>
      </c>
      <c r="E90" s="127" t="s">
        <v>104</v>
      </c>
      <c r="F90" s="127" t="s">
        <v>104</v>
      </c>
    </row>
    <row r="91" spans="1:6" ht="31.5" x14ac:dyDescent="0.2">
      <c r="A91" s="145" t="s">
        <v>513</v>
      </c>
      <c r="B91" s="146" t="s">
        <v>514</v>
      </c>
      <c r="C91" s="146" t="s">
        <v>104</v>
      </c>
      <c r="D91" s="126">
        <v>1325</v>
      </c>
      <c r="E91" s="126" t="s">
        <v>104</v>
      </c>
      <c r="F91" s="126" t="s">
        <v>104</v>
      </c>
    </row>
    <row r="92" spans="1:6" ht="31.5" x14ac:dyDescent="0.2">
      <c r="A92" s="147" t="s">
        <v>513</v>
      </c>
      <c r="B92" s="148" t="s">
        <v>515</v>
      </c>
      <c r="C92" s="148" t="s">
        <v>104</v>
      </c>
      <c r="D92" s="127">
        <v>1325</v>
      </c>
      <c r="E92" s="127" t="s">
        <v>104</v>
      </c>
      <c r="F92" s="127" t="s">
        <v>104</v>
      </c>
    </row>
    <row r="93" spans="1:6" ht="15.75" x14ac:dyDescent="0.2">
      <c r="A93" s="147" t="s">
        <v>456</v>
      </c>
      <c r="B93" s="148" t="s">
        <v>515</v>
      </c>
      <c r="C93" s="148" t="s">
        <v>4</v>
      </c>
      <c r="D93" s="127">
        <v>1325</v>
      </c>
      <c r="E93" s="127" t="s">
        <v>104</v>
      </c>
      <c r="F93" s="127" t="s">
        <v>104</v>
      </c>
    </row>
    <row r="94" spans="1:6" ht="31.5" x14ac:dyDescent="0.2">
      <c r="A94" s="145" t="s">
        <v>516</v>
      </c>
      <c r="B94" s="146" t="s">
        <v>517</v>
      </c>
      <c r="C94" s="146" t="s">
        <v>104</v>
      </c>
      <c r="D94" s="126">
        <v>75</v>
      </c>
      <c r="E94" s="126" t="s">
        <v>104</v>
      </c>
      <c r="F94" s="126" t="s">
        <v>104</v>
      </c>
    </row>
    <row r="95" spans="1:6" ht="31.5" x14ac:dyDescent="0.2">
      <c r="A95" s="147" t="s">
        <v>421</v>
      </c>
      <c r="B95" s="148" t="s">
        <v>517</v>
      </c>
      <c r="C95" s="148" t="s">
        <v>422</v>
      </c>
      <c r="D95" s="127">
        <v>75</v>
      </c>
      <c r="E95" s="127" t="s">
        <v>104</v>
      </c>
      <c r="F95" s="127" t="s">
        <v>104</v>
      </c>
    </row>
    <row r="96" spans="1:6" ht="15.75" x14ac:dyDescent="0.2">
      <c r="A96" s="145" t="s">
        <v>518</v>
      </c>
      <c r="B96" s="146" t="s">
        <v>519</v>
      </c>
      <c r="C96" s="146" t="s">
        <v>104</v>
      </c>
      <c r="D96" s="126">
        <v>6959.0812999999998</v>
      </c>
      <c r="E96" s="126">
        <v>1758.2</v>
      </c>
      <c r="F96" s="126">
        <v>558.20000000000005</v>
      </c>
    </row>
    <row r="97" spans="1:6" ht="31.5" x14ac:dyDescent="0.2">
      <c r="A97" s="147" t="s">
        <v>421</v>
      </c>
      <c r="B97" s="148" t="s">
        <v>519</v>
      </c>
      <c r="C97" s="148" t="s">
        <v>422</v>
      </c>
      <c r="D97" s="127">
        <v>1852.7802999999999</v>
      </c>
      <c r="E97" s="127">
        <v>1758.2</v>
      </c>
      <c r="F97" s="127">
        <v>558.20000000000005</v>
      </c>
    </row>
    <row r="98" spans="1:6" ht="31.5" x14ac:dyDescent="0.2">
      <c r="A98" s="147" t="s">
        <v>520</v>
      </c>
      <c r="B98" s="148" t="s">
        <v>521</v>
      </c>
      <c r="C98" s="148" t="s">
        <v>104</v>
      </c>
      <c r="D98" s="127">
        <v>4333.4539999999997</v>
      </c>
      <c r="E98" s="127" t="s">
        <v>104</v>
      </c>
      <c r="F98" s="127" t="s">
        <v>104</v>
      </c>
    </row>
    <row r="99" spans="1:6" ht="15.75" x14ac:dyDescent="0.2">
      <c r="A99" s="147" t="s">
        <v>456</v>
      </c>
      <c r="B99" s="148" t="s">
        <v>521</v>
      </c>
      <c r="C99" s="148" t="s">
        <v>4</v>
      </c>
      <c r="D99" s="127">
        <v>4333.4539999999997</v>
      </c>
      <c r="E99" s="127" t="s">
        <v>104</v>
      </c>
      <c r="F99" s="127" t="s">
        <v>104</v>
      </c>
    </row>
    <row r="100" spans="1:6" ht="78.75" x14ac:dyDescent="0.2">
      <c r="A100" s="147" t="s">
        <v>522</v>
      </c>
      <c r="B100" s="148" t="s">
        <v>523</v>
      </c>
      <c r="C100" s="148" t="s">
        <v>104</v>
      </c>
      <c r="D100" s="127">
        <v>772.84699999999998</v>
      </c>
      <c r="E100" s="127" t="s">
        <v>104</v>
      </c>
      <c r="F100" s="127" t="s">
        <v>104</v>
      </c>
    </row>
    <row r="101" spans="1:6" ht="15.75" x14ac:dyDescent="0.2">
      <c r="A101" s="147" t="s">
        <v>456</v>
      </c>
      <c r="B101" s="148" t="s">
        <v>523</v>
      </c>
      <c r="C101" s="148" t="s">
        <v>4</v>
      </c>
      <c r="D101" s="127">
        <v>772.84699999999998</v>
      </c>
      <c r="E101" s="127" t="s">
        <v>104</v>
      </c>
      <c r="F101" s="127" t="s">
        <v>104</v>
      </c>
    </row>
    <row r="102" spans="1:6" ht="31.5" x14ac:dyDescent="0.2">
      <c r="A102" s="145" t="s">
        <v>875</v>
      </c>
      <c r="B102" s="146" t="s">
        <v>876</v>
      </c>
      <c r="C102" s="146" t="s">
        <v>104</v>
      </c>
      <c r="D102" s="126">
        <v>1651.03918</v>
      </c>
      <c r="E102" s="126" t="s">
        <v>104</v>
      </c>
      <c r="F102" s="126" t="s">
        <v>104</v>
      </c>
    </row>
    <row r="103" spans="1:6" ht="47.25" x14ac:dyDescent="0.2">
      <c r="A103" s="147" t="s">
        <v>495</v>
      </c>
      <c r="B103" s="148" t="s">
        <v>496</v>
      </c>
      <c r="C103" s="148" t="s">
        <v>104</v>
      </c>
      <c r="D103" s="127">
        <v>1421.03918</v>
      </c>
      <c r="E103" s="127" t="s">
        <v>104</v>
      </c>
      <c r="F103" s="127" t="s">
        <v>104</v>
      </c>
    </row>
    <row r="104" spans="1:6" ht="15.75" x14ac:dyDescent="0.2">
      <c r="A104" s="147" t="s">
        <v>456</v>
      </c>
      <c r="B104" s="148" t="s">
        <v>496</v>
      </c>
      <c r="C104" s="148" t="s">
        <v>4</v>
      </c>
      <c r="D104" s="127">
        <v>1421.03918</v>
      </c>
      <c r="E104" s="127" t="s">
        <v>104</v>
      </c>
      <c r="F104" s="127" t="s">
        <v>104</v>
      </c>
    </row>
    <row r="105" spans="1:6" ht="78.75" x14ac:dyDescent="0.2">
      <c r="A105" s="147" t="s">
        <v>497</v>
      </c>
      <c r="B105" s="148" t="s">
        <v>498</v>
      </c>
      <c r="C105" s="148" t="s">
        <v>104</v>
      </c>
      <c r="D105" s="127">
        <v>230</v>
      </c>
      <c r="E105" s="127" t="s">
        <v>104</v>
      </c>
      <c r="F105" s="127" t="s">
        <v>104</v>
      </c>
    </row>
    <row r="106" spans="1:6" ht="15.75" x14ac:dyDescent="0.2">
      <c r="A106" s="147" t="s">
        <v>456</v>
      </c>
      <c r="B106" s="148" t="s">
        <v>498</v>
      </c>
      <c r="C106" s="148" t="s">
        <v>4</v>
      </c>
      <c r="D106" s="127">
        <v>230</v>
      </c>
      <c r="E106" s="127" t="s">
        <v>104</v>
      </c>
      <c r="F106" s="127" t="s">
        <v>104</v>
      </c>
    </row>
    <row r="107" spans="1:6" ht="31.5" x14ac:dyDescent="0.2">
      <c r="A107" s="145" t="s">
        <v>499</v>
      </c>
      <c r="B107" s="146" t="s">
        <v>877</v>
      </c>
      <c r="C107" s="146" t="s">
        <v>104</v>
      </c>
      <c r="D107" s="126">
        <v>500</v>
      </c>
      <c r="E107" s="126" t="s">
        <v>104</v>
      </c>
      <c r="F107" s="126" t="s">
        <v>104</v>
      </c>
    </row>
    <row r="108" spans="1:6" ht="31.5" x14ac:dyDescent="0.2">
      <c r="A108" s="147" t="s">
        <v>499</v>
      </c>
      <c r="B108" s="148" t="s">
        <v>500</v>
      </c>
      <c r="C108" s="148" t="s">
        <v>104</v>
      </c>
      <c r="D108" s="127">
        <v>500</v>
      </c>
      <c r="E108" s="127" t="s">
        <v>104</v>
      </c>
      <c r="F108" s="127" t="s">
        <v>104</v>
      </c>
    </row>
    <row r="109" spans="1:6" ht="15.75" x14ac:dyDescent="0.2">
      <c r="A109" s="147" t="s">
        <v>456</v>
      </c>
      <c r="B109" s="148" t="s">
        <v>500</v>
      </c>
      <c r="C109" s="148" t="s">
        <v>4</v>
      </c>
      <c r="D109" s="127">
        <v>500</v>
      </c>
      <c r="E109" s="127" t="s">
        <v>104</v>
      </c>
      <c r="F109" s="127" t="s">
        <v>104</v>
      </c>
    </row>
    <row r="110" spans="1:6" ht="15.75" x14ac:dyDescent="0.2">
      <c r="A110" s="145" t="s">
        <v>878</v>
      </c>
      <c r="B110" s="146" t="s">
        <v>879</v>
      </c>
      <c r="C110" s="146" t="s">
        <v>104</v>
      </c>
      <c r="D110" s="126">
        <v>2433.80006</v>
      </c>
      <c r="E110" s="126" t="s">
        <v>104</v>
      </c>
      <c r="F110" s="126" t="s">
        <v>104</v>
      </c>
    </row>
    <row r="111" spans="1:6" ht="78.75" x14ac:dyDescent="0.2">
      <c r="A111" s="147" t="s">
        <v>501</v>
      </c>
      <c r="B111" s="148" t="s">
        <v>502</v>
      </c>
      <c r="C111" s="148" t="s">
        <v>104</v>
      </c>
      <c r="D111" s="127">
        <v>2433.80006</v>
      </c>
      <c r="E111" s="127" t="s">
        <v>104</v>
      </c>
      <c r="F111" s="127" t="s">
        <v>104</v>
      </c>
    </row>
    <row r="112" spans="1:6" ht="15.75" x14ac:dyDescent="0.2">
      <c r="A112" s="147" t="s">
        <v>456</v>
      </c>
      <c r="B112" s="148" t="s">
        <v>502</v>
      </c>
      <c r="C112" s="148" t="s">
        <v>4</v>
      </c>
      <c r="D112" s="127">
        <v>2433.80006</v>
      </c>
      <c r="E112" s="127" t="s">
        <v>104</v>
      </c>
      <c r="F112" s="127" t="s">
        <v>104</v>
      </c>
    </row>
    <row r="113" spans="1:6" ht="31.5" x14ac:dyDescent="0.2">
      <c r="A113" s="145" t="s">
        <v>503</v>
      </c>
      <c r="B113" s="146" t="s">
        <v>880</v>
      </c>
      <c r="C113" s="146" t="s">
        <v>104</v>
      </c>
      <c r="D113" s="126">
        <v>166</v>
      </c>
      <c r="E113" s="126" t="s">
        <v>104</v>
      </c>
      <c r="F113" s="126" t="s">
        <v>104</v>
      </c>
    </row>
    <row r="114" spans="1:6" ht="31.5" x14ac:dyDescent="0.2">
      <c r="A114" s="147" t="s">
        <v>503</v>
      </c>
      <c r="B114" s="148" t="s">
        <v>504</v>
      </c>
      <c r="C114" s="148" t="s">
        <v>104</v>
      </c>
      <c r="D114" s="127">
        <v>166</v>
      </c>
      <c r="E114" s="127" t="s">
        <v>104</v>
      </c>
      <c r="F114" s="127" t="s">
        <v>104</v>
      </c>
    </row>
    <row r="115" spans="1:6" ht="15.75" x14ac:dyDescent="0.2">
      <c r="A115" s="147" t="s">
        <v>456</v>
      </c>
      <c r="B115" s="148" t="s">
        <v>504</v>
      </c>
      <c r="C115" s="148" t="s">
        <v>4</v>
      </c>
      <c r="D115" s="127">
        <v>166</v>
      </c>
      <c r="E115" s="127" t="s">
        <v>104</v>
      </c>
      <c r="F115" s="127" t="s">
        <v>104</v>
      </c>
    </row>
    <row r="116" spans="1:6" ht="31.5" x14ac:dyDescent="0.2">
      <c r="A116" s="145" t="s">
        <v>505</v>
      </c>
      <c r="B116" s="146" t="s">
        <v>881</v>
      </c>
      <c r="C116" s="146" t="s">
        <v>104</v>
      </c>
      <c r="D116" s="126">
        <v>800</v>
      </c>
      <c r="E116" s="126" t="s">
        <v>104</v>
      </c>
      <c r="F116" s="126" t="s">
        <v>104</v>
      </c>
    </row>
    <row r="117" spans="1:6" ht="31.5" x14ac:dyDescent="0.2">
      <c r="A117" s="147" t="s">
        <v>505</v>
      </c>
      <c r="B117" s="148" t="s">
        <v>506</v>
      </c>
      <c r="C117" s="148" t="s">
        <v>104</v>
      </c>
      <c r="D117" s="127">
        <v>200</v>
      </c>
      <c r="E117" s="127" t="s">
        <v>104</v>
      </c>
      <c r="F117" s="127" t="s">
        <v>104</v>
      </c>
    </row>
    <row r="118" spans="1:6" ht="15.75" x14ac:dyDescent="0.2">
      <c r="A118" s="147" t="s">
        <v>456</v>
      </c>
      <c r="B118" s="148" t="s">
        <v>506</v>
      </c>
      <c r="C118" s="148" t="s">
        <v>4</v>
      </c>
      <c r="D118" s="127">
        <v>200</v>
      </c>
      <c r="E118" s="127" t="s">
        <v>104</v>
      </c>
      <c r="F118" s="127" t="s">
        <v>104</v>
      </c>
    </row>
    <row r="119" spans="1:6" ht="94.5" x14ac:dyDescent="0.2">
      <c r="A119" s="147" t="s">
        <v>507</v>
      </c>
      <c r="B119" s="148" t="s">
        <v>508</v>
      </c>
      <c r="C119" s="148" t="s">
        <v>104</v>
      </c>
      <c r="D119" s="127">
        <v>600</v>
      </c>
      <c r="E119" s="127" t="s">
        <v>104</v>
      </c>
      <c r="F119" s="127" t="s">
        <v>104</v>
      </c>
    </row>
    <row r="120" spans="1:6" ht="15.75" x14ac:dyDescent="0.2">
      <c r="A120" s="147" t="s">
        <v>456</v>
      </c>
      <c r="B120" s="148" t="s">
        <v>508</v>
      </c>
      <c r="C120" s="148" t="s">
        <v>4</v>
      </c>
      <c r="D120" s="127">
        <v>600</v>
      </c>
      <c r="E120" s="127" t="s">
        <v>104</v>
      </c>
      <c r="F120" s="127" t="s">
        <v>104</v>
      </c>
    </row>
    <row r="121" spans="1:6" ht="15.75" x14ac:dyDescent="0.2">
      <c r="A121" s="145" t="s">
        <v>524</v>
      </c>
      <c r="B121" s="146" t="s">
        <v>525</v>
      </c>
      <c r="C121" s="146" t="s">
        <v>104</v>
      </c>
      <c r="D121" s="126">
        <v>1071.36393</v>
      </c>
      <c r="E121" s="126">
        <v>1094.90778</v>
      </c>
      <c r="F121" s="126" t="s">
        <v>104</v>
      </c>
    </row>
    <row r="122" spans="1:6" ht="31.5" x14ac:dyDescent="0.2">
      <c r="A122" s="145" t="s">
        <v>526</v>
      </c>
      <c r="B122" s="146" t="s">
        <v>527</v>
      </c>
      <c r="C122" s="146" t="s">
        <v>104</v>
      </c>
      <c r="D122" s="126">
        <v>1069.54793</v>
      </c>
      <c r="E122" s="126">
        <v>1094.90778</v>
      </c>
      <c r="F122" s="126" t="s">
        <v>104</v>
      </c>
    </row>
    <row r="123" spans="1:6" ht="47.25" x14ac:dyDescent="0.2">
      <c r="A123" s="147" t="s">
        <v>528</v>
      </c>
      <c r="B123" s="148" t="s">
        <v>529</v>
      </c>
      <c r="C123" s="148" t="s">
        <v>104</v>
      </c>
      <c r="D123" s="127">
        <v>1069.54793</v>
      </c>
      <c r="E123" s="127">
        <v>1094.90778</v>
      </c>
      <c r="F123" s="127" t="s">
        <v>104</v>
      </c>
    </row>
    <row r="124" spans="1:6" ht="31.5" x14ac:dyDescent="0.2">
      <c r="A124" s="147" t="s">
        <v>421</v>
      </c>
      <c r="B124" s="148" t="s">
        <v>529</v>
      </c>
      <c r="C124" s="148" t="s">
        <v>422</v>
      </c>
      <c r="D124" s="127">
        <v>834.36995000000002</v>
      </c>
      <c r="E124" s="127">
        <v>1094.90778</v>
      </c>
      <c r="F124" s="127" t="s">
        <v>104</v>
      </c>
    </row>
    <row r="125" spans="1:6" ht="15.75" x14ac:dyDescent="0.2">
      <c r="A125" s="147" t="s">
        <v>456</v>
      </c>
      <c r="B125" s="148" t="s">
        <v>529</v>
      </c>
      <c r="C125" s="148" t="s">
        <v>4</v>
      </c>
      <c r="D125" s="127">
        <v>235.17797999999999</v>
      </c>
      <c r="E125" s="127" t="s">
        <v>104</v>
      </c>
      <c r="F125" s="127" t="s">
        <v>104</v>
      </c>
    </row>
    <row r="126" spans="1:6" ht="31.5" x14ac:dyDescent="0.2">
      <c r="A126" s="145" t="s">
        <v>530</v>
      </c>
      <c r="B126" s="146" t="s">
        <v>882</v>
      </c>
      <c r="C126" s="146" t="s">
        <v>104</v>
      </c>
      <c r="D126" s="126">
        <v>1.8160000000000001</v>
      </c>
      <c r="E126" s="126" t="s">
        <v>104</v>
      </c>
      <c r="F126" s="126" t="s">
        <v>104</v>
      </c>
    </row>
    <row r="127" spans="1:6" ht="31.5" x14ac:dyDescent="0.2">
      <c r="A127" s="147" t="s">
        <v>530</v>
      </c>
      <c r="B127" s="148" t="s">
        <v>531</v>
      </c>
      <c r="C127" s="148" t="s">
        <v>104</v>
      </c>
      <c r="D127" s="127">
        <v>1.8160000000000001</v>
      </c>
      <c r="E127" s="127" t="s">
        <v>104</v>
      </c>
      <c r="F127" s="127" t="s">
        <v>104</v>
      </c>
    </row>
    <row r="128" spans="1:6" ht="31.5" x14ac:dyDescent="0.2">
      <c r="A128" s="147" t="s">
        <v>421</v>
      </c>
      <c r="B128" s="148" t="s">
        <v>531</v>
      </c>
      <c r="C128" s="148" t="s">
        <v>422</v>
      </c>
      <c r="D128" s="127">
        <v>1.8160000000000001</v>
      </c>
      <c r="E128" s="127" t="s">
        <v>104</v>
      </c>
      <c r="F128" s="127" t="s">
        <v>104</v>
      </c>
    </row>
    <row r="129" spans="1:6" ht="15.75" x14ac:dyDescent="0.2">
      <c r="A129" s="145" t="s">
        <v>532</v>
      </c>
      <c r="B129" s="146" t="s">
        <v>533</v>
      </c>
      <c r="C129" s="146" t="s">
        <v>104</v>
      </c>
      <c r="D129" s="126">
        <v>244.44499999999999</v>
      </c>
      <c r="E129" s="126" t="s">
        <v>104</v>
      </c>
      <c r="F129" s="126" t="s">
        <v>104</v>
      </c>
    </row>
    <row r="130" spans="1:6" ht="15.75" x14ac:dyDescent="0.2">
      <c r="A130" s="145" t="s">
        <v>534</v>
      </c>
      <c r="B130" s="146" t="s">
        <v>535</v>
      </c>
      <c r="C130" s="146" t="s">
        <v>104</v>
      </c>
      <c r="D130" s="126">
        <v>244.44499999999999</v>
      </c>
      <c r="E130" s="126" t="s">
        <v>104</v>
      </c>
      <c r="F130" s="126" t="s">
        <v>104</v>
      </c>
    </row>
    <row r="131" spans="1:6" ht="31.5" x14ac:dyDescent="0.2">
      <c r="A131" s="147" t="s">
        <v>536</v>
      </c>
      <c r="B131" s="148" t="s">
        <v>537</v>
      </c>
      <c r="C131" s="148" t="s">
        <v>104</v>
      </c>
      <c r="D131" s="127">
        <v>244.44499999999999</v>
      </c>
      <c r="E131" s="127" t="s">
        <v>104</v>
      </c>
      <c r="F131" s="127" t="s">
        <v>104</v>
      </c>
    </row>
    <row r="132" spans="1:6" ht="15.75" x14ac:dyDescent="0.2">
      <c r="A132" s="147" t="s">
        <v>456</v>
      </c>
      <c r="B132" s="148" t="s">
        <v>537</v>
      </c>
      <c r="C132" s="148" t="s">
        <v>4</v>
      </c>
      <c r="D132" s="127">
        <v>244.44499999999999</v>
      </c>
      <c r="E132" s="127" t="s">
        <v>104</v>
      </c>
      <c r="F132" s="127" t="s">
        <v>104</v>
      </c>
    </row>
    <row r="133" spans="1:6" ht="31.5" x14ac:dyDescent="0.2">
      <c r="A133" s="145" t="s">
        <v>754</v>
      </c>
      <c r="B133" s="146" t="s">
        <v>755</v>
      </c>
      <c r="C133" s="146" t="s">
        <v>104</v>
      </c>
      <c r="D133" s="126">
        <v>420020.21629000001</v>
      </c>
      <c r="E133" s="126">
        <v>423749.35528000002</v>
      </c>
      <c r="F133" s="126">
        <v>400302.69254000002</v>
      </c>
    </row>
    <row r="134" spans="1:6" ht="31.5" x14ac:dyDescent="0.2">
      <c r="A134" s="145" t="s">
        <v>756</v>
      </c>
      <c r="B134" s="146" t="s">
        <v>757</v>
      </c>
      <c r="C134" s="146" t="s">
        <v>104</v>
      </c>
      <c r="D134" s="126">
        <v>140136.72125</v>
      </c>
      <c r="E134" s="126">
        <v>152150.38800000001</v>
      </c>
      <c r="F134" s="126">
        <v>132331.788</v>
      </c>
    </row>
    <row r="135" spans="1:6" ht="47.25" x14ac:dyDescent="0.2">
      <c r="A135" s="145" t="s">
        <v>758</v>
      </c>
      <c r="B135" s="146" t="s">
        <v>759</v>
      </c>
      <c r="C135" s="146" t="s">
        <v>104</v>
      </c>
      <c r="D135" s="126">
        <v>136094.78975</v>
      </c>
      <c r="E135" s="126">
        <v>148556.48800000001</v>
      </c>
      <c r="F135" s="126">
        <v>128556.488</v>
      </c>
    </row>
    <row r="136" spans="1:6" ht="31.5" x14ac:dyDescent="0.2">
      <c r="A136" s="147" t="s">
        <v>599</v>
      </c>
      <c r="B136" s="148" t="s">
        <v>759</v>
      </c>
      <c r="C136" s="148" t="s">
        <v>5</v>
      </c>
      <c r="D136" s="127">
        <v>46426.916389999999</v>
      </c>
      <c r="E136" s="127">
        <v>53367.017999999996</v>
      </c>
      <c r="F136" s="127">
        <v>33367.017999999996</v>
      </c>
    </row>
    <row r="137" spans="1:6" ht="47.25" x14ac:dyDescent="0.2">
      <c r="A137" s="147" t="s">
        <v>760</v>
      </c>
      <c r="B137" s="148" t="s">
        <v>761</v>
      </c>
      <c r="C137" s="148" t="s">
        <v>104</v>
      </c>
      <c r="D137" s="127">
        <v>89667.873359999998</v>
      </c>
      <c r="E137" s="127">
        <v>95189.47</v>
      </c>
      <c r="F137" s="127">
        <v>95189.47</v>
      </c>
    </row>
    <row r="138" spans="1:6" ht="31.5" x14ac:dyDescent="0.2">
      <c r="A138" s="147" t="s">
        <v>599</v>
      </c>
      <c r="B138" s="148" t="s">
        <v>761</v>
      </c>
      <c r="C138" s="148" t="s">
        <v>5</v>
      </c>
      <c r="D138" s="127">
        <v>89667.873359999998</v>
      </c>
      <c r="E138" s="127">
        <v>95189.47</v>
      </c>
      <c r="F138" s="127">
        <v>95189.47</v>
      </c>
    </row>
    <row r="139" spans="1:6" ht="78.75" x14ac:dyDescent="0.2">
      <c r="A139" s="145" t="s">
        <v>762</v>
      </c>
      <c r="B139" s="146" t="s">
        <v>763</v>
      </c>
      <c r="C139" s="146" t="s">
        <v>104</v>
      </c>
      <c r="D139" s="126">
        <v>1761.45451</v>
      </c>
      <c r="E139" s="126">
        <v>3500.1</v>
      </c>
      <c r="F139" s="126">
        <v>3681.5</v>
      </c>
    </row>
    <row r="140" spans="1:6" ht="78.75" x14ac:dyDescent="0.2">
      <c r="A140" s="147" t="s">
        <v>762</v>
      </c>
      <c r="B140" s="148" t="s">
        <v>764</v>
      </c>
      <c r="C140" s="148" t="s">
        <v>104</v>
      </c>
      <c r="D140" s="127">
        <v>1761.45451</v>
      </c>
      <c r="E140" s="127">
        <v>3500.1</v>
      </c>
      <c r="F140" s="127">
        <v>3681.5</v>
      </c>
    </row>
    <row r="141" spans="1:6" ht="31.5" x14ac:dyDescent="0.2">
      <c r="A141" s="147" t="s">
        <v>599</v>
      </c>
      <c r="B141" s="148" t="s">
        <v>764</v>
      </c>
      <c r="C141" s="148" t="s">
        <v>5</v>
      </c>
      <c r="D141" s="127">
        <v>1761.45451</v>
      </c>
      <c r="E141" s="127">
        <v>3500.1</v>
      </c>
      <c r="F141" s="127">
        <v>3681.5</v>
      </c>
    </row>
    <row r="142" spans="1:6" ht="31.5" x14ac:dyDescent="0.2">
      <c r="A142" s="145" t="s">
        <v>765</v>
      </c>
      <c r="B142" s="146" t="s">
        <v>766</v>
      </c>
      <c r="C142" s="146" t="s">
        <v>104</v>
      </c>
      <c r="D142" s="126">
        <v>638.18503999999996</v>
      </c>
      <c r="E142" s="126" t="s">
        <v>104</v>
      </c>
      <c r="F142" s="126" t="s">
        <v>104</v>
      </c>
    </row>
    <row r="143" spans="1:6" ht="31.5" x14ac:dyDescent="0.2">
      <c r="A143" s="147" t="s">
        <v>599</v>
      </c>
      <c r="B143" s="148" t="s">
        <v>766</v>
      </c>
      <c r="C143" s="148" t="s">
        <v>5</v>
      </c>
      <c r="D143" s="127">
        <v>38.185040000000001</v>
      </c>
      <c r="E143" s="127" t="s">
        <v>104</v>
      </c>
      <c r="F143" s="127" t="s">
        <v>104</v>
      </c>
    </row>
    <row r="144" spans="1:6" ht="94.5" x14ac:dyDescent="0.2">
      <c r="A144" s="147" t="s">
        <v>767</v>
      </c>
      <c r="B144" s="148" t="s">
        <v>768</v>
      </c>
      <c r="C144" s="148" t="s">
        <v>104</v>
      </c>
      <c r="D144" s="127">
        <v>600</v>
      </c>
      <c r="E144" s="127" t="s">
        <v>104</v>
      </c>
      <c r="F144" s="127" t="s">
        <v>104</v>
      </c>
    </row>
    <row r="145" spans="1:6" ht="31.5" x14ac:dyDescent="0.2">
      <c r="A145" s="147" t="s">
        <v>599</v>
      </c>
      <c r="B145" s="148" t="s">
        <v>768</v>
      </c>
      <c r="C145" s="148" t="s">
        <v>5</v>
      </c>
      <c r="D145" s="127">
        <v>600</v>
      </c>
      <c r="E145" s="127" t="s">
        <v>104</v>
      </c>
      <c r="F145" s="127" t="s">
        <v>104</v>
      </c>
    </row>
    <row r="146" spans="1:6" ht="31.5" x14ac:dyDescent="0.2">
      <c r="A146" s="145" t="s">
        <v>769</v>
      </c>
      <c r="B146" s="146" t="s">
        <v>770</v>
      </c>
      <c r="C146" s="146" t="s">
        <v>104</v>
      </c>
      <c r="D146" s="126">
        <v>1547.8581200000001</v>
      </c>
      <c r="E146" s="126" t="s">
        <v>104</v>
      </c>
      <c r="F146" s="126" t="s">
        <v>104</v>
      </c>
    </row>
    <row r="147" spans="1:6" ht="31.5" x14ac:dyDescent="0.2">
      <c r="A147" s="147" t="s">
        <v>599</v>
      </c>
      <c r="B147" s="148" t="s">
        <v>770</v>
      </c>
      <c r="C147" s="148" t="s">
        <v>5</v>
      </c>
      <c r="D147" s="127">
        <v>448.64</v>
      </c>
      <c r="E147" s="127" t="s">
        <v>104</v>
      </c>
      <c r="F147" s="127" t="s">
        <v>104</v>
      </c>
    </row>
    <row r="148" spans="1:6" ht="47.25" x14ac:dyDescent="0.2">
      <c r="A148" s="147" t="s">
        <v>771</v>
      </c>
      <c r="B148" s="148" t="s">
        <v>772</v>
      </c>
      <c r="C148" s="148" t="s">
        <v>104</v>
      </c>
      <c r="D148" s="127">
        <v>1099.21812</v>
      </c>
      <c r="E148" s="127" t="s">
        <v>104</v>
      </c>
      <c r="F148" s="127" t="s">
        <v>104</v>
      </c>
    </row>
    <row r="149" spans="1:6" ht="31.5" x14ac:dyDescent="0.2">
      <c r="A149" s="147" t="s">
        <v>599</v>
      </c>
      <c r="B149" s="148" t="s">
        <v>772</v>
      </c>
      <c r="C149" s="148" t="s">
        <v>5</v>
      </c>
      <c r="D149" s="127">
        <v>1099.21812</v>
      </c>
      <c r="E149" s="127" t="s">
        <v>104</v>
      </c>
      <c r="F149" s="127" t="s">
        <v>104</v>
      </c>
    </row>
    <row r="150" spans="1:6" ht="15.75" x14ac:dyDescent="0.2">
      <c r="A150" s="145" t="s">
        <v>773</v>
      </c>
      <c r="B150" s="146" t="s">
        <v>774</v>
      </c>
      <c r="C150" s="146" t="s">
        <v>104</v>
      </c>
      <c r="D150" s="126">
        <v>94.43383</v>
      </c>
      <c r="E150" s="126">
        <v>93.8</v>
      </c>
      <c r="F150" s="126">
        <v>93.8</v>
      </c>
    </row>
    <row r="151" spans="1:6" ht="31.5" x14ac:dyDescent="0.2">
      <c r="A151" s="147" t="s">
        <v>599</v>
      </c>
      <c r="B151" s="148" t="s">
        <v>774</v>
      </c>
      <c r="C151" s="148" t="s">
        <v>5</v>
      </c>
      <c r="D151" s="127">
        <v>94.43383</v>
      </c>
      <c r="E151" s="127">
        <v>93.8</v>
      </c>
      <c r="F151" s="127">
        <v>93.8</v>
      </c>
    </row>
    <row r="152" spans="1:6" ht="31.5" x14ac:dyDescent="0.2">
      <c r="A152" s="145" t="s">
        <v>775</v>
      </c>
      <c r="B152" s="146" t="s">
        <v>776</v>
      </c>
      <c r="C152" s="146" t="s">
        <v>104</v>
      </c>
      <c r="D152" s="126">
        <v>236234.54097999999</v>
      </c>
      <c r="E152" s="126">
        <v>223856.62625999999</v>
      </c>
      <c r="F152" s="126">
        <v>225728.56362999999</v>
      </c>
    </row>
    <row r="153" spans="1:6" ht="31.5" x14ac:dyDescent="0.2">
      <c r="A153" s="145" t="s">
        <v>777</v>
      </c>
      <c r="B153" s="146" t="s">
        <v>778</v>
      </c>
      <c r="C153" s="146" t="s">
        <v>104</v>
      </c>
      <c r="D153" s="126">
        <v>209878.83949000001</v>
      </c>
      <c r="E153" s="126">
        <v>213584.30100000001</v>
      </c>
      <c r="F153" s="126">
        <v>215467.601</v>
      </c>
    </row>
    <row r="154" spans="1:6" ht="31.5" x14ac:dyDescent="0.2">
      <c r="A154" s="147" t="s">
        <v>599</v>
      </c>
      <c r="B154" s="148" t="s">
        <v>778</v>
      </c>
      <c r="C154" s="148" t="s">
        <v>5</v>
      </c>
      <c r="D154" s="127">
        <v>37807.012849999999</v>
      </c>
      <c r="E154" s="127">
        <v>41213.271000000001</v>
      </c>
      <c r="F154" s="127">
        <v>31213.271000000001</v>
      </c>
    </row>
    <row r="155" spans="1:6" ht="110.25" x14ac:dyDescent="0.2">
      <c r="A155" s="147" t="s">
        <v>779</v>
      </c>
      <c r="B155" s="148" t="s">
        <v>780</v>
      </c>
      <c r="C155" s="148" t="s">
        <v>104</v>
      </c>
      <c r="D155" s="127">
        <v>4974.8</v>
      </c>
      <c r="E155" s="127" t="s">
        <v>104</v>
      </c>
      <c r="F155" s="127" t="s">
        <v>104</v>
      </c>
    </row>
    <row r="156" spans="1:6" ht="31.5" x14ac:dyDescent="0.2">
      <c r="A156" s="147" t="s">
        <v>599</v>
      </c>
      <c r="B156" s="148" t="s">
        <v>780</v>
      </c>
      <c r="C156" s="148" t="s">
        <v>5</v>
      </c>
      <c r="D156" s="127">
        <v>4974.8</v>
      </c>
      <c r="E156" s="127" t="s">
        <v>104</v>
      </c>
      <c r="F156" s="127" t="s">
        <v>104</v>
      </c>
    </row>
    <row r="157" spans="1:6" ht="47.25" x14ac:dyDescent="0.2">
      <c r="A157" s="147" t="s">
        <v>760</v>
      </c>
      <c r="B157" s="148" t="s">
        <v>781</v>
      </c>
      <c r="C157" s="148" t="s">
        <v>104</v>
      </c>
      <c r="D157" s="127">
        <v>167097.02664</v>
      </c>
      <c r="E157" s="127">
        <v>172371.03</v>
      </c>
      <c r="F157" s="127">
        <v>184254.33</v>
      </c>
    </row>
    <row r="158" spans="1:6" ht="31.5" x14ac:dyDescent="0.2">
      <c r="A158" s="147" t="s">
        <v>599</v>
      </c>
      <c r="B158" s="148" t="s">
        <v>781</v>
      </c>
      <c r="C158" s="148" t="s">
        <v>5</v>
      </c>
      <c r="D158" s="127">
        <v>167097.02664</v>
      </c>
      <c r="E158" s="127">
        <v>172371.03</v>
      </c>
      <c r="F158" s="127">
        <v>184254.33</v>
      </c>
    </row>
    <row r="159" spans="1:6" ht="78.75" x14ac:dyDescent="0.2">
      <c r="A159" s="145" t="s">
        <v>762</v>
      </c>
      <c r="B159" s="146" t="s">
        <v>782</v>
      </c>
      <c r="C159" s="146" t="s">
        <v>104</v>
      </c>
      <c r="D159" s="126">
        <v>238.54549</v>
      </c>
      <c r="E159" s="126">
        <v>604.1</v>
      </c>
      <c r="F159" s="126">
        <v>639</v>
      </c>
    </row>
    <row r="160" spans="1:6" ht="78.75" x14ac:dyDescent="0.2">
      <c r="A160" s="147" t="s">
        <v>762</v>
      </c>
      <c r="B160" s="148" t="s">
        <v>783</v>
      </c>
      <c r="C160" s="148" t="s">
        <v>104</v>
      </c>
      <c r="D160" s="127">
        <v>238.54549</v>
      </c>
      <c r="E160" s="127">
        <v>604.1</v>
      </c>
      <c r="F160" s="127">
        <v>639</v>
      </c>
    </row>
    <row r="161" spans="1:6" ht="31.5" x14ac:dyDescent="0.2">
      <c r="A161" s="147" t="s">
        <v>599</v>
      </c>
      <c r="B161" s="148" t="s">
        <v>783</v>
      </c>
      <c r="C161" s="148" t="s">
        <v>5</v>
      </c>
      <c r="D161" s="127">
        <v>238.54549</v>
      </c>
      <c r="E161" s="127">
        <v>604.1</v>
      </c>
      <c r="F161" s="127">
        <v>639</v>
      </c>
    </row>
    <row r="162" spans="1:6" ht="15.75" x14ac:dyDescent="0.2">
      <c r="A162" s="145" t="s">
        <v>773</v>
      </c>
      <c r="B162" s="146" t="s">
        <v>784</v>
      </c>
      <c r="C162" s="146" t="s">
        <v>104</v>
      </c>
      <c r="D162" s="126">
        <v>2220.5448900000001</v>
      </c>
      <c r="E162" s="126">
        <v>805.7</v>
      </c>
      <c r="F162" s="126">
        <v>405.7</v>
      </c>
    </row>
    <row r="163" spans="1:6" ht="31.5" x14ac:dyDescent="0.2">
      <c r="A163" s="147" t="s">
        <v>599</v>
      </c>
      <c r="B163" s="148" t="s">
        <v>784</v>
      </c>
      <c r="C163" s="148" t="s">
        <v>5</v>
      </c>
      <c r="D163" s="127">
        <v>2220.5448900000001</v>
      </c>
      <c r="E163" s="127">
        <v>805.7</v>
      </c>
      <c r="F163" s="127">
        <v>405.7</v>
      </c>
    </row>
    <row r="164" spans="1:6" ht="15.75" x14ac:dyDescent="0.2">
      <c r="A164" s="145" t="s">
        <v>622</v>
      </c>
      <c r="B164" s="146" t="s">
        <v>785</v>
      </c>
      <c r="C164" s="146" t="s">
        <v>104</v>
      </c>
      <c r="D164" s="126">
        <v>8986.0325300000004</v>
      </c>
      <c r="E164" s="126" t="s">
        <v>104</v>
      </c>
      <c r="F164" s="126" t="s">
        <v>104</v>
      </c>
    </row>
    <row r="165" spans="1:6" ht="31.5" x14ac:dyDescent="0.2">
      <c r="A165" s="147" t="s">
        <v>599</v>
      </c>
      <c r="B165" s="148" t="s">
        <v>785</v>
      </c>
      <c r="C165" s="148" t="s">
        <v>5</v>
      </c>
      <c r="D165" s="127">
        <v>3306.13186</v>
      </c>
      <c r="E165" s="127" t="s">
        <v>104</v>
      </c>
      <c r="F165" s="127" t="s">
        <v>104</v>
      </c>
    </row>
    <row r="166" spans="1:6" ht="110.25" x14ac:dyDescent="0.2">
      <c r="A166" s="147" t="s">
        <v>786</v>
      </c>
      <c r="B166" s="148" t="s">
        <v>787</v>
      </c>
      <c r="C166" s="148" t="s">
        <v>104</v>
      </c>
      <c r="D166" s="127">
        <v>727.15300000000002</v>
      </c>
      <c r="E166" s="127" t="s">
        <v>104</v>
      </c>
      <c r="F166" s="127" t="s">
        <v>104</v>
      </c>
    </row>
    <row r="167" spans="1:6" ht="31.5" x14ac:dyDescent="0.2">
      <c r="A167" s="147" t="s">
        <v>599</v>
      </c>
      <c r="B167" s="148" t="s">
        <v>787</v>
      </c>
      <c r="C167" s="148" t="s">
        <v>5</v>
      </c>
      <c r="D167" s="127">
        <v>727.15300000000002</v>
      </c>
      <c r="E167" s="127" t="s">
        <v>104</v>
      </c>
      <c r="F167" s="127" t="s">
        <v>104</v>
      </c>
    </row>
    <row r="168" spans="1:6" ht="47.25" x14ac:dyDescent="0.2">
      <c r="A168" s="147" t="s">
        <v>788</v>
      </c>
      <c r="B168" s="148" t="s">
        <v>789</v>
      </c>
      <c r="C168" s="148" t="s">
        <v>104</v>
      </c>
      <c r="D168" s="127">
        <v>4952.7476699999997</v>
      </c>
      <c r="E168" s="127" t="s">
        <v>104</v>
      </c>
      <c r="F168" s="127" t="s">
        <v>104</v>
      </c>
    </row>
    <row r="169" spans="1:6" ht="31.5" x14ac:dyDescent="0.2">
      <c r="A169" s="147" t="s">
        <v>599</v>
      </c>
      <c r="B169" s="148" t="s">
        <v>789</v>
      </c>
      <c r="C169" s="148" t="s">
        <v>5</v>
      </c>
      <c r="D169" s="127">
        <v>4952.7476699999997</v>
      </c>
      <c r="E169" s="127" t="s">
        <v>104</v>
      </c>
      <c r="F169" s="127" t="s">
        <v>104</v>
      </c>
    </row>
    <row r="170" spans="1:6" ht="31.5" x14ac:dyDescent="0.2">
      <c r="A170" s="145" t="s">
        <v>790</v>
      </c>
      <c r="B170" s="146" t="s">
        <v>791</v>
      </c>
      <c r="C170" s="146" t="s">
        <v>104</v>
      </c>
      <c r="D170" s="126">
        <v>5981.7256699999998</v>
      </c>
      <c r="E170" s="126" t="s">
        <v>104</v>
      </c>
      <c r="F170" s="126" t="s">
        <v>104</v>
      </c>
    </row>
    <row r="171" spans="1:6" ht="31.5" x14ac:dyDescent="0.2">
      <c r="A171" s="147" t="s">
        <v>599</v>
      </c>
      <c r="B171" s="148" t="s">
        <v>791</v>
      </c>
      <c r="C171" s="148" t="s">
        <v>5</v>
      </c>
      <c r="D171" s="127">
        <v>5981.7256699999998</v>
      </c>
      <c r="E171" s="127" t="s">
        <v>104</v>
      </c>
      <c r="F171" s="127" t="s">
        <v>104</v>
      </c>
    </row>
    <row r="172" spans="1:6" ht="15.75" x14ac:dyDescent="0.2">
      <c r="A172" s="145" t="s">
        <v>792</v>
      </c>
      <c r="B172" s="146" t="s">
        <v>793</v>
      </c>
      <c r="C172" s="146" t="s">
        <v>104</v>
      </c>
      <c r="D172" s="126">
        <v>19.9786</v>
      </c>
      <c r="E172" s="126">
        <v>20</v>
      </c>
      <c r="F172" s="126">
        <v>20</v>
      </c>
    </row>
    <row r="173" spans="1:6" ht="31.5" x14ac:dyDescent="0.2">
      <c r="A173" s="147" t="s">
        <v>421</v>
      </c>
      <c r="B173" s="148" t="s">
        <v>793</v>
      </c>
      <c r="C173" s="148" t="s">
        <v>422</v>
      </c>
      <c r="D173" s="127">
        <v>19.9786</v>
      </c>
      <c r="E173" s="127">
        <v>20</v>
      </c>
      <c r="F173" s="127">
        <v>20</v>
      </c>
    </row>
    <row r="174" spans="1:6" ht="47.25" x14ac:dyDescent="0.2">
      <c r="A174" s="145" t="s">
        <v>883</v>
      </c>
      <c r="B174" s="146" t="s">
        <v>795</v>
      </c>
      <c r="C174" s="146" t="s">
        <v>104</v>
      </c>
      <c r="D174" s="126">
        <v>7481.7809699999998</v>
      </c>
      <c r="E174" s="126">
        <v>8842.5252600000003</v>
      </c>
      <c r="F174" s="126">
        <v>9196.2626299999993</v>
      </c>
    </row>
    <row r="175" spans="1:6" ht="47.25" x14ac:dyDescent="0.2">
      <c r="A175" s="147" t="s">
        <v>794</v>
      </c>
      <c r="B175" s="148" t="s">
        <v>796</v>
      </c>
      <c r="C175" s="148" t="s">
        <v>104</v>
      </c>
      <c r="D175" s="127">
        <v>3658.4565699999998</v>
      </c>
      <c r="E175" s="127" t="s">
        <v>104</v>
      </c>
      <c r="F175" s="127" t="s">
        <v>104</v>
      </c>
    </row>
    <row r="176" spans="1:6" ht="31.5" x14ac:dyDescent="0.2">
      <c r="A176" s="147" t="s">
        <v>599</v>
      </c>
      <c r="B176" s="148" t="s">
        <v>796</v>
      </c>
      <c r="C176" s="148" t="s">
        <v>5</v>
      </c>
      <c r="D176" s="127">
        <v>3658.4565699999998</v>
      </c>
      <c r="E176" s="127" t="s">
        <v>104</v>
      </c>
      <c r="F176" s="127" t="s">
        <v>104</v>
      </c>
    </row>
    <row r="177" spans="1:6" ht="63" x14ac:dyDescent="0.2">
      <c r="A177" s="147" t="s">
        <v>797</v>
      </c>
      <c r="B177" s="148" t="s">
        <v>798</v>
      </c>
      <c r="C177" s="148" t="s">
        <v>104</v>
      </c>
      <c r="D177" s="127">
        <v>3823.3244</v>
      </c>
      <c r="E177" s="127">
        <v>8842.5252600000003</v>
      </c>
      <c r="F177" s="127">
        <v>9196.2626299999993</v>
      </c>
    </row>
    <row r="178" spans="1:6" ht="31.5" x14ac:dyDescent="0.2">
      <c r="A178" s="147" t="s">
        <v>599</v>
      </c>
      <c r="B178" s="148" t="s">
        <v>798</v>
      </c>
      <c r="C178" s="148" t="s">
        <v>5</v>
      </c>
      <c r="D178" s="127">
        <v>3823.3244</v>
      </c>
      <c r="E178" s="127">
        <v>8842.5252600000003</v>
      </c>
      <c r="F178" s="127">
        <v>9196.2626299999993</v>
      </c>
    </row>
    <row r="179" spans="1:6" ht="31.5" x14ac:dyDescent="0.2">
      <c r="A179" s="145" t="s">
        <v>799</v>
      </c>
      <c r="B179" s="146" t="s">
        <v>884</v>
      </c>
      <c r="C179" s="146" t="s">
        <v>104</v>
      </c>
      <c r="D179" s="126">
        <v>1427.0933399999999</v>
      </c>
      <c r="E179" s="126" t="s">
        <v>104</v>
      </c>
      <c r="F179" s="126" t="s">
        <v>104</v>
      </c>
    </row>
    <row r="180" spans="1:6" ht="31.5" x14ac:dyDescent="0.2">
      <c r="A180" s="147" t="s">
        <v>799</v>
      </c>
      <c r="B180" s="148" t="s">
        <v>800</v>
      </c>
      <c r="C180" s="148" t="s">
        <v>104</v>
      </c>
      <c r="D180" s="127">
        <v>1427.0933399999999</v>
      </c>
      <c r="E180" s="127" t="s">
        <v>104</v>
      </c>
      <c r="F180" s="127" t="s">
        <v>104</v>
      </c>
    </row>
    <row r="181" spans="1:6" ht="31.5" x14ac:dyDescent="0.2">
      <c r="A181" s="147" t="s">
        <v>599</v>
      </c>
      <c r="B181" s="148" t="s">
        <v>800</v>
      </c>
      <c r="C181" s="148" t="s">
        <v>5</v>
      </c>
      <c r="D181" s="127">
        <v>1427.0933399999999</v>
      </c>
      <c r="E181" s="127" t="s">
        <v>104</v>
      </c>
      <c r="F181" s="127" t="s">
        <v>104</v>
      </c>
    </row>
    <row r="182" spans="1:6" ht="31.5" x14ac:dyDescent="0.2">
      <c r="A182" s="145" t="s">
        <v>801</v>
      </c>
      <c r="B182" s="146" t="s">
        <v>802</v>
      </c>
      <c r="C182" s="146" t="s">
        <v>104</v>
      </c>
      <c r="D182" s="126">
        <v>20134.364580000001</v>
      </c>
      <c r="E182" s="126">
        <v>21597.511350000001</v>
      </c>
      <c r="F182" s="126">
        <v>16097.51124</v>
      </c>
    </row>
    <row r="183" spans="1:6" ht="31.5" x14ac:dyDescent="0.2">
      <c r="A183" s="145" t="s">
        <v>803</v>
      </c>
      <c r="B183" s="146" t="s">
        <v>804</v>
      </c>
      <c r="C183" s="146" t="s">
        <v>104</v>
      </c>
      <c r="D183" s="126">
        <v>479.45866999999998</v>
      </c>
      <c r="E183" s="126">
        <v>500</v>
      </c>
      <c r="F183" s="126" t="s">
        <v>104</v>
      </c>
    </row>
    <row r="184" spans="1:6" ht="15.75" x14ac:dyDescent="0.2">
      <c r="A184" s="147" t="s">
        <v>487</v>
      </c>
      <c r="B184" s="148" t="s">
        <v>804</v>
      </c>
      <c r="C184" s="148" t="s">
        <v>488</v>
      </c>
      <c r="D184" s="127">
        <v>479.45866999999998</v>
      </c>
      <c r="E184" s="127">
        <v>500</v>
      </c>
      <c r="F184" s="127" t="s">
        <v>104</v>
      </c>
    </row>
    <row r="185" spans="1:6" ht="31.5" x14ac:dyDescent="0.2">
      <c r="A185" s="145" t="s">
        <v>805</v>
      </c>
      <c r="B185" s="146" t="s">
        <v>806</v>
      </c>
      <c r="C185" s="146" t="s">
        <v>104</v>
      </c>
      <c r="D185" s="126">
        <v>826.08119999999997</v>
      </c>
      <c r="E185" s="126">
        <v>253.7</v>
      </c>
      <c r="F185" s="126">
        <v>253.7</v>
      </c>
    </row>
    <row r="186" spans="1:6" ht="47.25" x14ac:dyDescent="0.2">
      <c r="A186" s="147" t="s">
        <v>807</v>
      </c>
      <c r="B186" s="148" t="s">
        <v>808</v>
      </c>
      <c r="C186" s="148" t="s">
        <v>104</v>
      </c>
      <c r="D186" s="127">
        <v>826.08119999999997</v>
      </c>
      <c r="E186" s="127">
        <v>253.7</v>
      </c>
      <c r="F186" s="127">
        <v>253.7</v>
      </c>
    </row>
    <row r="187" spans="1:6" ht="15.75" x14ac:dyDescent="0.2">
      <c r="A187" s="147" t="s">
        <v>487</v>
      </c>
      <c r="B187" s="148" t="s">
        <v>808</v>
      </c>
      <c r="C187" s="148" t="s">
        <v>488</v>
      </c>
      <c r="D187" s="127">
        <v>826.08119999999997</v>
      </c>
      <c r="E187" s="127">
        <v>253.7</v>
      </c>
      <c r="F187" s="127">
        <v>253.7</v>
      </c>
    </row>
    <row r="188" spans="1:6" ht="47.25" x14ac:dyDescent="0.2">
      <c r="A188" s="145" t="s">
        <v>758</v>
      </c>
      <c r="B188" s="146" t="s">
        <v>809</v>
      </c>
      <c r="C188" s="146" t="s">
        <v>104</v>
      </c>
      <c r="D188" s="126">
        <v>18481.012709999999</v>
      </c>
      <c r="E188" s="126">
        <v>20843.81135</v>
      </c>
      <c r="F188" s="126">
        <v>15843.811240000001</v>
      </c>
    </row>
    <row r="189" spans="1:6" ht="31.5" x14ac:dyDescent="0.2">
      <c r="A189" s="147" t="s">
        <v>599</v>
      </c>
      <c r="B189" s="148" t="s">
        <v>809</v>
      </c>
      <c r="C189" s="148" t="s">
        <v>5</v>
      </c>
      <c r="D189" s="127">
        <v>13746.77029</v>
      </c>
      <c r="E189" s="127">
        <v>15790.276</v>
      </c>
      <c r="F189" s="127">
        <v>10381.387000000001</v>
      </c>
    </row>
    <row r="190" spans="1:6" ht="47.25" x14ac:dyDescent="0.2">
      <c r="A190" s="147" t="s">
        <v>628</v>
      </c>
      <c r="B190" s="148" t="s">
        <v>810</v>
      </c>
      <c r="C190" s="148" t="s">
        <v>104</v>
      </c>
      <c r="D190" s="127">
        <v>4734.2424199999996</v>
      </c>
      <c r="E190" s="127">
        <v>5053.5353500000001</v>
      </c>
      <c r="F190" s="127">
        <v>5462.4242400000003</v>
      </c>
    </row>
    <row r="191" spans="1:6" ht="31.5" x14ac:dyDescent="0.2">
      <c r="A191" s="147" t="s">
        <v>599</v>
      </c>
      <c r="B191" s="148" t="s">
        <v>810</v>
      </c>
      <c r="C191" s="148" t="s">
        <v>5</v>
      </c>
      <c r="D191" s="127">
        <v>4734.2424199999996</v>
      </c>
      <c r="E191" s="127">
        <v>5053.5353500000001</v>
      </c>
      <c r="F191" s="127">
        <v>5462.4242400000003</v>
      </c>
    </row>
    <row r="192" spans="1:6" ht="31.5" x14ac:dyDescent="0.2">
      <c r="A192" s="145" t="s">
        <v>811</v>
      </c>
      <c r="B192" s="146" t="s">
        <v>812</v>
      </c>
      <c r="C192" s="146" t="s">
        <v>104</v>
      </c>
      <c r="D192" s="126">
        <v>347.81200000000001</v>
      </c>
      <c r="E192" s="126" t="s">
        <v>104</v>
      </c>
      <c r="F192" s="126" t="s">
        <v>104</v>
      </c>
    </row>
    <row r="193" spans="1:6" ht="31.5" x14ac:dyDescent="0.2">
      <c r="A193" s="147" t="s">
        <v>599</v>
      </c>
      <c r="B193" s="148" t="s">
        <v>812</v>
      </c>
      <c r="C193" s="148" t="s">
        <v>5</v>
      </c>
      <c r="D193" s="127">
        <v>75</v>
      </c>
      <c r="E193" s="127" t="s">
        <v>104</v>
      </c>
      <c r="F193" s="127" t="s">
        <v>104</v>
      </c>
    </row>
    <row r="194" spans="1:6" ht="47.25" x14ac:dyDescent="0.2">
      <c r="A194" s="147" t="s">
        <v>813</v>
      </c>
      <c r="B194" s="148" t="s">
        <v>814</v>
      </c>
      <c r="C194" s="148" t="s">
        <v>104</v>
      </c>
      <c r="D194" s="127">
        <v>272.81200000000001</v>
      </c>
      <c r="E194" s="127" t="s">
        <v>104</v>
      </c>
      <c r="F194" s="127" t="s">
        <v>104</v>
      </c>
    </row>
    <row r="195" spans="1:6" ht="31.5" x14ac:dyDescent="0.2">
      <c r="A195" s="147" t="s">
        <v>599</v>
      </c>
      <c r="B195" s="148" t="s">
        <v>814</v>
      </c>
      <c r="C195" s="148" t="s">
        <v>5</v>
      </c>
      <c r="D195" s="127">
        <v>272.81200000000001</v>
      </c>
      <c r="E195" s="127" t="s">
        <v>104</v>
      </c>
      <c r="F195" s="127" t="s">
        <v>104</v>
      </c>
    </row>
    <row r="196" spans="1:6" ht="31.5" x14ac:dyDescent="0.2">
      <c r="A196" s="145" t="s">
        <v>815</v>
      </c>
      <c r="B196" s="146" t="s">
        <v>816</v>
      </c>
      <c r="C196" s="146" t="s">
        <v>104</v>
      </c>
      <c r="D196" s="126">
        <v>109.41</v>
      </c>
      <c r="E196" s="126">
        <v>1625.8166699999999</v>
      </c>
      <c r="F196" s="126">
        <v>1625.8166699999999</v>
      </c>
    </row>
    <row r="197" spans="1:6" ht="31.5" x14ac:dyDescent="0.2">
      <c r="A197" s="145" t="s">
        <v>817</v>
      </c>
      <c r="B197" s="146" t="s">
        <v>818</v>
      </c>
      <c r="C197" s="146" t="s">
        <v>104</v>
      </c>
      <c r="D197" s="126" t="s">
        <v>104</v>
      </c>
      <c r="E197" s="126">
        <v>1469.1666700000001</v>
      </c>
      <c r="F197" s="126">
        <v>1469.1666700000001</v>
      </c>
    </row>
    <row r="198" spans="1:6" ht="31.5" x14ac:dyDescent="0.2">
      <c r="A198" s="147" t="s">
        <v>599</v>
      </c>
      <c r="B198" s="148" t="s">
        <v>818</v>
      </c>
      <c r="C198" s="148" t="s">
        <v>5</v>
      </c>
      <c r="D198" s="127" t="s">
        <v>104</v>
      </c>
      <c r="E198" s="127">
        <v>20</v>
      </c>
      <c r="F198" s="127">
        <v>20</v>
      </c>
    </row>
    <row r="199" spans="1:6" ht="31.5" x14ac:dyDescent="0.2">
      <c r="A199" s="147" t="s">
        <v>819</v>
      </c>
      <c r="B199" s="148" t="s">
        <v>820</v>
      </c>
      <c r="C199" s="148" t="s">
        <v>104</v>
      </c>
      <c r="D199" s="127" t="s">
        <v>104</v>
      </c>
      <c r="E199" s="127">
        <v>1449.1666700000001</v>
      </c>
      <c r="F199" s="127">
        <v>1449.1666700000001</v>
      </c>
    </row>
    <row r="200" spans="1:6" ht="31.5" x14ac:dyDescent="0.2">
      <c r="A200" s="147" t="s">
        <v>599</v>
      </c>
      <c r="B200" s="148" t="s">
        <v>820</v>
      </c>
      <c r="C200" s="148" t="s">
        <v>5</v>
      </c>
      <c r="D200" s="127" t="s">
        <v>104</v>
      </c>
      <c r="E200" s="127">
        <v>1449.1666700000001</v>
      </c>
      <c r="F200" s="127">
        <v>1449.1666700000001</v>
      </c>
    </row>
    <row r="201" spans="1:6" ht="31.5" x14ac:dyDescent="0.2">
      <c r="A201" s="145" t="s">
        <v>821</v>
      </c>
      <c r="B201" s="146" t="s">
        <v>822</v>
      </c>
      <c r="C201" s="146" t="s">
        <v>104</v>
      </c>
      <c r="D201" s="126">
        <v>109.41</v>
      </c>
      <c r="E201" s="126">
        <v>156.65</v>
      </c>
      <c r="F201" s="126">
        <v>156.65</v>
      </c>
    </row>
    <row r="202" spans="1:6" ht="31.5" x14ac:dyDescent="0.2">
      <c r="A202" s="147" t="s">
        <v>599</v>
      </c>
      <c r="B202" s="148" t="s">
        <v>822</v>
      </c>
      <c r="C202" s="148" t="s">
        <v>5</v>
      </c>
      <c r="D202" s="127">
        <v>109.41</v>
      </c>
      <c r="E202" s="127">
        <v>156.65</v>
      </c>
      <c r="F202" s="127">
        <v>156.65</v>
      </c>
    </row>
    <row r="203" spans="1:6" ht="31.5" x14ac:dyDescent="0.2">
      <c r="A203" s="145" t="s">
        <v>823</v>
      </c>
      <c r="B203" s="146" t="s">
        <v>824</v>
      </c>
      <c r="C203" s="146" t="s">
        <v>104</v>
      </c>
      <c r="D203" s="126">
        <v>23405.179479999999</v>
      </c>
      <c r="E203" s="126">
        <v>24519.012999999999</v>
      </c>
      <c r="F203" s="126">
        <v>24519.012999999999</v>
      </c>
    </row>
    <row r="204" spans="1:6" ht="31.5" x14ac:dyDescent="0.2">
      <c r="A204" s="145" t="s">
        <v>825</v>
      </c>
      <c r="B204" s="146" t="s">
        <v>826</v>
      </c>
      <c r="C204" s="146" t="s">
        <v>104</v>
      </c>
      <c r="D204" s="126">
        <v>23405.179479999999</v>
      </c>
      <c r="E204" s="126">
        <v>24519.012999999999</v>
      </c>
      <c r="F204" s="126">
        <v>24519.012999999999</v>
      </c>
    </row>
    <row r="205" spans="1:6" ht="78.75" x14ac:dyDescent="0.2">
      <c r="A205" s="147" t="s">
        <v>417</v>
      </c>
      <c r="B205" s="148" t="s">
        <v>826</v>
      </c>
      <c r="C205" s="148" t="s">
        <v>418</v>
      </c>
      <c r="D205" s="127">
        <v>22102.024399999998</v>
      </c>
      <c r="E205" s="127">
        <v>23213.012999999999</v>
      </c>
      <c r="F205" s="127">
        <v>23213.012999999999</v>
      </c>
    </row>
    <row r="206" spans="1:6" ht="31.5" x14ac:dyDescent="0.2">
      <c r="A206" s="147" t="s">
        <v>421</v>
      </c>
      <c r="B206" s="148" t="s">
        <v>826</v>
      </c>
      <c r="C206" s="148" t="s">
        <v>422</v>
      </c>
      <c r="D206" s="127">
        <v>1272.28208</v>
      </c>
      <c r="E206" s="127">
        <v>1284.5999999999999</v>
      </c>
      <c r="F206" s="127">
        <v>1284.5999999999999</v>
      </c>
    </row>
    <row r="207" spans="1:6" ht="15.75" x14ac:dyDescent="0.2">
      <c r="A207" s="147" t="s">
        <v>435</v>
      </c>
      <c r="B207" s="148" t="s">
        <v>826</v>
      </c>
      <c r="C207" s="148" t="s">
        <v>3</v>
      </c>
      <c r="D207" s="127">
        <v>30.873000000000001</v>
      </c>
      <c r="E207" s="127">
        <v>21.4</v>
      </c>
      <c r="F207" s="127">
        <v>21.4</v>
      </c>
    </row>
    <row r="208" spans="1:6" ht="31.5" x14ac:dyDescent="0.2">
      <c r="A208" s="145" t="s">
        <v>618</v>
      </c>
      <c r="B208" s="146" t="s">
        <v>619</v>
      </c>
      <c r="C208" s="146" t="s">
        <v>104</v>
      </c>
      <c r="D208" s="126">
        <v>118625.13158</v>
      </c>
      <c r="E208" s="126">
        <v>118151.17643000001</v>
      </c>
      <c r="F208" s="126">
        <v>95460.08279</v>
      </c>
    </row>
    <row r="209" spans="1:6" ht="31.5" x14ac:dyDescent="0.2">
      <c r="A209" s="145" t="s">
        <v>620</v>
      </c>
      <c r="B209" s="146" t="s">
        <v>621</v>
      </c>
      <c r="C209" s="146" t="s">
        <v>104</v>
      </c>
      <c r="D209" s="126">
        <v>21344.284240000001</v>
      </c>
      <c r="E209" s="126">
        <v>16838.571970000001</v>
      </c>
      <c r="F209" s="126">
        <v>10312.040370000001</v>
      </c>
    </row>
    <row r="210" spans="1:6" ht="15.75" x14ac:dyDescent="0.2">
      <c r="A210" s="145" t="s">
        <v>622</v>
      </c>
      <c r="B210" s="146" t="s">
        <v>623</v>
      </c>
      <c r="C210" s="146" t="s">
        <v>104</v>
      </c>
      <c r="D210" s="126">
        <v>2964.3292299999998</v>
      </c>
      <c r="E210" s="126" t="s">
        <v>104</v>
      </c>
      <c r="F210" s="126" t="s">
        <v>104</v>
      </c>
    </row>
    <row r="211" spans="1:6" ht="47.25" x14ac:dyDescent="0.2">
      <c r="A211" s="147" t="s">
        <v>624</v>
      </c>
      <c r="B211" s="148" t="s">
        <v>625</v>
      </c>
      <c r="C211" s="148" t="s">
        <v>104</v>
      </c>
      <c r="D211" s="127">
        <v>2964.3292299999998</v>
      </c>
      <c r="E211" s="127" t="s">
        <v>104</v>
      </c>
      <c r="F211" s="127" t="s">
        <v>104</v>
      </c>
    </row>
    <row r="212" spans="1:6" ht="31.5" x14ac:dyDescent="0.2">
      <c r="A212" s="147" t="s">
        <v>599</v>
      </c>
      <c r="B212" s="148" t="s">
        <v>625</v>
      </c>
      <c r="C212" s="148" t="s">
        <v>5</v>
      </c>
      <c r="D212" s="127">
        <v>2964.3292299999998</v>
      </c>
      <c r="E212" s="127" t="s">
        <v>104</v>
      </c>
      <c r="F212" s="127" t="s">
        <v>104</v>
      </c>
    </row>
    <row r="213" spans="1:6" ht="15.75" x14ac:dyDescent="0.2">
      <c r="A213" s="145" t="s">
        <v>626</v>
      </c>
      <c r="B213" s="146" t="s">
        <v>627</v>
      </c>
      <c r="C213" s="146" t="s">
        <v>104</v>
      </c>
      <c r="D213" s="126">
        <v>17279.955010000001</v>
      </c>
      <c r="E213" s="126">
        <v>16838.571970000001</v>
      </c>
      <c r="F213" s="126">
        <v>10312.040370000001</v>
      </c>
    </row>
    <row r="214" spans="1:6" ht="31.5" x14ac:dyDescent="0.2">
      <c r="A214" s="147" t="s">
        <v>599</v>
      </c>
      <c r="B214" s="148" t="s">
        <v>627</v>
      </c>
      <c r="C214" s="148" t="s">
        <v>5</v>
      </c>
      <c r="D214" s="127">
        <v>15167.468000000001</v>
      </c>
      <c r="E214" s="127">
        <v>14370.475</v>
      </c>
      <c r="F214" s="127">
        <v>7476.8029999999999</v>
      </c>
    </row>
    <row r="215" spans="1:6" ht="47.25" x14ac:dyDescent="0.2">
      <c r="A215" s="147" t="s">
        <v>628</v>
      </c>
      <c r="B215" s="148" t="s">
        <v>629</v>
      </c>
      <c r="C215" s="148" t="s">
        <v>104</v>
      </c>
      <c r="D215" s="127">
        <v>2112.4870099999998</v>
      </c>
      <c r="E215" s="127">
        <v>2468.0969700000001</v>
      </c>
      <c r="F215" s="127">
        <v>2835.2373699999998</v>
      </c>
    </row>
    <row r="216" spans="1:6" ht="31.5" x14ac:dyDescent="0.2">
      <c r="A216" s="147" t="s">
        <v>599</v>
      </c>
      <c r="B216" s="148" t="s">
        <v>629</v>
      </c>
      <c r="C216" s="148" t="s">
        <v>5</v>
      </c>
      <c r="D216" s="127">
        <v>2112.4870099999998</v>
      </c>
      <c r="E216" s="127">
        <v>2468.0969700000001</v>
      </c>
      <c r="F216" s="127">
        <v>2835.2373699999998</v>
      </c>
    </row>
    <row r="217" spans="1:6" ht="15.75" x14ac:dyDescent="0.2">
      <c r="A217" s="145" t="s">
        <v>630</v>
      </c>
      <c r="B217" s="146" t="s">
        <v>631</v>
      </c>
      <c r="C217" s="146" t="s">
        <v>104</v>
      </c>
      <c r="D217" s="126">
        <v>500</v>
      </c>
      <c r="E217" s="126" t="s">
        <v>104</v>
      </c>
      <c r="F217" s="126" t="s">
        <v>104</v>
      </c>
    </row>
    <row r="218" spans="1:6" ht="31.5" x14ac:dyDescent="0.2">
      <c r="A218" s="147" t="s">
        <v>599</v>
      </c>
      <c r="B218" s="148" t="s">
        <v>631</v>
      </c>
      <c r="C218" s="148" t="s">
        <v>5</v>
      </c>
      <c r="D218" s="127">
        <v>500</v>
      </c>
      <c r="E218" s="127" t="s">
        <v>104</v>
      </c>
      <c r="F218" s="127" t="s">
        <v>104</v>
      </c>
    </row>
    <row r="219" spans="1:6" ht="15.75" x14ac:dyDescent="0.2">
      <c r="A219" s="145" t="s">
        <v>632</v>
      </c>
      <c r="B219" s="146" t="s">
        <v>633</v>
      </c>
      <c r="C219" s="146" t="s">
        <v>104</v>
      </c>
      <c r="D219" s="126">
        <v>600</v>
      </c>
      <c r="E219" s="126" t="s">
        <v>104</v>
      </c>
      <c r="F219" s="126" t="s">
        <v>104</v>
      </c>
    </row>
    <row r="220" spans="1:6" ht="31.5" x14ac:dyDescent="0.2">
      <c r="A220" s="147" t="s">
        <v>599</v>
      </c>
      <c r="B220" s="148" t="s">
        <v>633</v>
      </c>
      <c r="C220" s="148" t="s">
        <v>5</v>
      </c>
      <c r="D220" s="127">
        <v>600</v>
      </c>
      <c r="E220" s="127" t="s">
        <v>104</v>
      </c>
      <c r="F220" s="127" t="s">
        <v>104</v>
      </c>
    </row>
    <row r="221" spans="1:6" ht="15.75" x14ac:dyDescent="0.2">
      <c r="A221" s="145" t="s">
        <v>634</v>
      </c>
      <c r="B221" s="146" t="s">
        <v>635</v>
      </c>
      <c r="C221" s="146" t="s">
        <v>104</v>
      </c>
      <c r="D221" s="126">
        <v>21894.289700000001</v>
      </c>
      <c r="E221" s="126">
        <v>22632.543280000002</v>
      </c>
      <c r="F221" s="126">
        <v>16409.624540000001</v>
      </c>
    </row>
    <row r="222" spans="1:6" ht="15.75" x14ac:dyDescent="0.2">
      <c r="A222" s="145" t="s">
        <v>636</v>
      </c>
      <c r="B222" s="146" t="s">
        <v>637</v>
      </c>
      <c r="C222" s="146" t="s">
        <v>104</v>
      </c>
      <c r="D222" s="126">
        <v>154.61369999999999</v>
      </c>
      <c r="E222" s="126" t="s">
        <v>104</v>
      </c>
      <c r="F222" s="126" t="s">
        <v>104</v>
      </c>
    </row>
    <row r="223" spans="1:6" ht="15.75" x14ac:dyDescent="0.2">
      <c r="A223" s="147" t="s">
        <v>638</v>
      </c>
      <c r="B223" s="148" t="s">
        <v>639</v>
      </c>
      <c r="C223" s="148" t="s">
        <v>104</v>
      </c>
      <c r="D223" s="127">
        <v>9.3937000000000008</v>
      </c>
      <c r="E223" s="127" t="s">
        <v>104</v>
      </c>
      <c r="F223" s="127" t="s">
        <v>104</v>
      </c>
    </row>
    <row r="224" spans="1:6" ht="31.5" x14ac:dyDescent="0.2">
      <c r="A224" s="147" t="s">
        <v>599</v>
      </c>
      <c r="B224" s="148" t="s">
        <v>639</v>
      </c>
      <c r="C224" s="148" t="s">
        <v>5</v>
      </c>
      <c r="D224" s="127">
        <v>9.3937000000000008</v>
      </c>
      <c r="E224" s="127" t="s">
        <v>104</v>
      </c>
      <c r="F224" s="127" t="s">
        <v>104</v>
      </c>
    </row>
    <row r="225" spans="1:6" ht="78.75" x14ac:dyDescent="0.2">
      <c r="A225" s="147" t="s">
        <v>640</v>
      </c>
      <c r="B225" s="148" t="s">
        <v>641</v>
      </c>
      <c r="C225" s="148" t="s">
        <v>104</v>
      </c>
      <c r="D225" s="127">
        <v>145.22</v>
      </c>
      <c r="E225" s="127" t="s">
        <v>104</v>
      </c>
      <c r="F225" s="127" t="s">
        <v>104</v>
      </c>
    </row>
    <row r="226" spans="1:6" ht="31.5" x14ac:dyDescent="0.2">
      <c r="A226" s="147" t="s">
        <v>599</v>
      </c>
      <c r="B226" s="148" t="s">
        <v>641</v>
      </c>
      <c r="C226" s="148" t="s">
        <v>5</v>
      </c>
      <c r="D226" s="127">
        <v>145.22</v>
      </c>
      <c r="E226" s="127" t="s">
        <v>104</v>
      </c>
      <c r="F226" s="127" t="s">
        <v>104</v>
      </c>
    </row>
    <row r="227" spans="1:6" ht="15.75" x14ac:dyDescent="0.2">
      <c r="A227" s="145" t="s">
        <v>642</v>
      </c>
      <c r="B227" s="146" t="s">
        <v>643</v>
      </c>
      <c r="C227" s="146" t="s">
        <v>104</v>
      </c>
      <c r="D227" s="126">
        <v>110</v>
      </c>
      <c r="E227" s="126">
        <v>80</v>
      </c>
      <c r="F227" s="126">
        <v>80</v>
      </c>
    </row>
    <row r="228" spans="1:6" ht="31.5" x14ac:dyDescent="0.2">
      <c r="A228" s="147" t="s">
        <v>599</v>
      </c>
      <c r="B228" s="148" t="s">
        <v>643</v>
      </c>
      <c r="C228" s="148" t="s">
        <v>5</v>
      </c>
      <c r="D228" s="127">
        <v>110</v>
      </c>
      <c r="E228" s="127">
        <v>80</v>
      </c>
      <c r="F228" s="127">
        <v>80</v>
      </c>
    </row>
    <row r="229" spans="1:6" ht="15.75" x14ac:dyDescent="0.2">
      <c r="A229" s="145" t="s">
        <v>644</v>
      </c>
      <c r="B229" s="146" t="s">
        <v>645</v>
      </c>
      <c r="C229" s="146" t="s">
        <v>104</v>
      </c>
      <c r="D229" s="126">
        <v>20939.675999999999</v>
      </c>
      <c r="E229" s="126">
        <v>22552.543280000002</v>
      </c>
      <c r="F229" s="126">
        <v>16329.624540000001</v>
      </c>
    </row>
    <row r="230" spans="1:6" ht="31.5" x14ac:dyDescent="0.2">
      <c r="A230" s="147" t="s">
        <v>599</v>
      </c>
      <c r="B230" s="148" t="s">
        <v>645</v>
      </c>
      <c r="C230" s="148" t="s">
        <v>5</v>
      </c>
      <c r="D230" s="127">
        <v>13187.489</v>
      </c>
      <c r="E230" s="127">
        <v>14072.414000000001</v>
      </c>
      <c r="F230" s="127">
        <v>7092.47</v>
      </c>
    </row>
    <row r="231" spans="1:6" ht="47.25" x14ac:dyDescent="0.2">
      <c r="A231" s="147" t="s">
        <v>646</v>
      </c>
      <c r="B231" s="148" t="s">
        <v>647</v>
      </c>
      <c r="C231" s="148" t="s">
        <v>104</v>
      </c>
      <c r="D231" s="127">
        <v>7752.1869999999999</v>
      </c>
      <c r="E231" s="127">
        <v>8480.1292799999992</v>
      </c>
      <c r="F231" s="127">
        <v>9237.1545399999995</v>
      </c>
    </row>
    <row r="232" spans="1:6" ht="31.5" x14ac:dyDescent="0.2">
      <c r="A232" s="147" t="s">
        <v>599</v>
      </c>
      <c r="B232" s="148" t="s">
        <v>647</v>
      </c>
      <c r="C232" s="148" t="s">
        <v>5</v>
      </c>
      <c r="D232" s="127">
        <v>7752.1869999999999</v>
      </c>
      <c r="E232" s="127">
        <v>8480.1292799999992</v>
      </c>
      <c r="F232" s="127">
        <v>9237.1545399999995</v>
      </c>
    </row>
    <row r="233" spans="1:6" ht="31.5" x14ac:dyDescent="0.2">
      <c r="A233" s="145" t="s">
        <v>648</v>
      </c>
      <c r="B233" s="146" t="s">
        <v>649</v>
      </c>
      <c r="C233" s="146" t="s">
        <v>104</v>
      </c>
      <c r="D233" s="126">
        <v>690</v>
      </c>
      <c r="E233" s="126" t="s">
        <v>104</v>
      </c>
      <c r="F233" s="126" t="s">
        <v>104</v>
      </c>
    </row>
    <row r="234" spans="1:6" ht="31.5" x14ac:dyDescent="0.2">
      <c r="A234" s="147" t="s">
        <v>599</v>
      </c>
      <c r="B234" s="148" t="s">
        <v>649</v>
      </c>
      <c r="C234" s="148" t="s">
        <v>5</v>
      </c>
      <c r="D234" s="127">
        <v>690</v>
      </c>
      <c r="E234" s="127" t="s">
        <v>104</v>
      </c>
      <c r="F234" s="127" t="s">
        <v>104</v>
      </c>
    </row>
    <row r="235" spans="1:6" ht="15.75" x14ac:dyDescent="0.2">
      <c r="A235" s="145" t="s">
        <v>650</v>
      </c>
      <c r="B235" s="146" t="s">
        <v>651</v>
      </c>
      <c r="C235" s="146" t="s">
        <v>104</v>
      </c>
      <c r="D235" s="126">
        <v>3623.61787</v>
      </c>
      <c r="E235" s="126">
        <v>3635.25963</v>
      </c>
      <c r="F235" s="126">
        <v>3294.5716400000001</v>
      </c>
    </row>
    <row r="236" spans="1:6" ht="15.75" x14ac:dyDescent="0.2">
      <c r="A236" s="145" t="s">
        <v>644</v>
      </c>
      <c r="B236" s="146" t="s">
        <v>652</v>
      </c>
      <c r="C236" s="146" t="s">
        <v>104</v>
      </c>
      <c r="D236" s="126">
        <v>3407.09</v>
      </c>
      <c r="E236" s="126">
        <v>3635.25963</v>
      </c>
      <c r="F236" s="126">
        <v>3294.5716400000001</v>
      </c>
    </row>
    <row r="237" spans="1:6" ht="31.5" x14ac:dyDescent="0.2">
      <c r="A237" s="147" t="s">
        <v>599</v>
      </c>
      <c r="B237" s="148" t="s">
        <v>652</v>
      </c>
      <c r="C237" s="148" t="s">
        <v>5</v>
      </c>
      <c r="D237" s="127">
        <v>2156.7370000000001</v>
      </c>
      <c r="E237" s="127">
        <v>2267.4969999999998</v>
      </c>
      <c r="F237" s="127">
        <v>1804.7080000000001</v>
      </c>
    </row>
    <row r="238" spans="1:6" ht="47.25" x14ac:dyDescent="0.2">
      <c r="A238" s="147" t="s">
        <v>646</v>
      </c>
      <c r="B238" s="148" t="s">
        <v>653</v>
      </c>
      <c r="C238" s="148" t="s">
        <v>104</v>
      </c>
      <c r="D238" s="127">
        <v>1250.3530000000001</v>
      </c>
      <c r="E238" s="127">
        <v>1367.7626299999999</v>
      </c>
      <c r="F238" s="127">
        <v>1489.86364</v>
      </c>
    </row>
    <row r="239" spans="1:6" ht="31.5" x14ac:dyDescent="0.2">
      <c r="A239" s="147" t="s">
        <v>599</v>
      </c>
      <c r="B239" s="148" t="s">
        <v>653</v>
      </c>
      <c r="C239" s="148" t="s">
        <v>5</v>
      </c>
      <c r="D239" s="127">
        <v>1250.3530000000001</v>
      </c>
      <c r="E239" s="127">
        <v>1367.7626299999999</v>
      </c>
      <c r="F239" s="127">
        <v>1489.86364</v>
      </c>
    </row>
    <row r="240" spans="1:6" ht="31.5" x14ac:dyDescent="0.2">
      <c r="A240" s="145" t="s">
        <v>654</v>
      </c>
      <c r="B240" s="146" t="s">
        <v>655</v>
      </c>
      <c r="C240" s="146" t="s">
        <v>104</v>
      </c>
      <c r="D240" s="126">
        <v>216.52787000000001</v>
      </c>
      <c r="E240" s="126" t="s">
        <v>104</v>
      </c>
      <c r="F240" s="126" t="s">
        <v>104</v>
      </c>
    </row>
    <row r="241" spans="1:6" ht="31.5" x14ac:dyDescent="0.2">
      <c r="A241" s="147" t="s">
        <v>599</v>
      </c>
      <c r="B241" s="148" t="s">
        <v>655</v>
      </c>
      <c r="C241" s="148" t="s">
        <v>5</v>
      </c>
      <c r="D241" s="127">
        <v>216.52787000000001</v>
      </c>
      <c r="E241" s="127" t="s">
        <v>104</v>
      </c>
      <c r="F241" s="127" t="s">
        <v>104</v>
      </c>
    </row>
    <row r="242" spans="1:6" ht="31.5" x14ac:dyDescent="0.2">
      <c r="A242" s="145" t="s">
        <v>656</v>
      </c>
      <c r="B242" s="146" t="s">
        <v>657</v>
      </c>
      <c r="C242" s="146" t="s">
        <v>104</v>
      </c>
      <c r="D242" s="126">
        <v>35837.7817</v>
      </c>
      <c r="E242" s="126">
        <v>31471.882850000002</v>
      </c>
      <c r="F242" s="126">
        <v>32242.535520000001</v>
      </c>
    </row>
    <row r="243" spans="1:6" ht="31.5" x14ac:dyDescent="0.2">
      <c r="A243" s="145" t="s">
        <v>658</v>
      </c>
      <c r="B243" s="146" t="s">
        <v>659</v>
      </c>
      <c r="C243" s="146" t="s">
        <v>104</v>
      </c>
      <c r="D243" s="126">
        <v>29616.621169999999</v>
      </c>
      <c r="E243" s="126">
        <v>31021.882850000002</v>
      </c>
      <c r="F243" s="126">
        <v>32242.535520000001</v>
      </c>
    </row>
    <row r="244" spans="1:6" ht="15.75" x14ac:dyDescent="0.2">
      <c r="A244" s="147" t="s">
        <v>456</v>
      </c>
      <c r="B244" s="148" t="s">
        <v>659</v>
      </c>
      <c r="C244" s="148" t="s">
        <v>4</v>
      </c>
      <c r="D244" s="127">
        <v>514.97837000000004</v>
      </c>
      <c r="E244" s="127" t="s">
        <v>104</v>
      </c>
      <c r="F244" s="127" t="s">
        <v>104</v>
      </c>
    </row>
    <row r="245" spans="1:6" ht="31.5" x14ac:dyDescent="0.2">
      <c r="A245" s="147" t="s">
        <v>599</v>
      </c>
      <c r="B245" s="148" t="s">
        <v>659</v>
      </c>
      <c r="C245" s="148" t="s">
        <v>5</v>
      </c>
      <c r="D245" s="127">
        <v>21217.056939999999</v>
      </c>
      <c r="E245" s="127">
        <v>22514.398000000001</v>
      </c>
      <c r="F245" s="127">
        <v>22975.582999999999</v>
      </c>
    </row>
    <row r="246" spans="1:6" ht="31.5" x14ac:dyDescent="0.2">
      <c r="A246" s="147" t="s">
        <v>660</v>
      </c>
      <c r="B246" s="148" t="s">
        <v>661</v>
      </c>
      <c r="C246" s="148" t="s">
        <v>104</v>
      </c>
      <c r="D246" s="127">
        <v>107.39417</v>
      </c>
      <c r="E246" s="127" t="s">
        <v>104</v>
      </c>
      <c r="F246" s="127" t="s">
        <v>104</v>
      </c>
    </row>
    <row r="247" spans="1:6" ht="15.75" x14ac:dyDescent="0.2">
      <c r="A247" s="147" t="s">
        <v>456</v>
      </c>
      <c r="B247" s="148" t="s">
        <v>661</v>
      </c>
      <c r="C247" s="148" t="s">
        <v>4</v>
      </c>
      <c r="D247" s="127">
        <v>107.39417</v>
      </c>
      <c r="E247" s="127" t="s">
        <v>104</v>
      </c>
      <c r="F247" s="127" t="s">
        <v>104</v>
      </c>
    </row>
    <row r="248" spans="1:6" ht="47.25" x14ac:dyDescent="0.2">
      <c r="A248" s="147" t="s">
        <v>646</v>
      </c>
      <c r="B248" s="148" t="s">
        <v>662</v>
      </c>
      <c r="C248" s="148" t="s">
        <v>104</v>
      </c>
      <c r="D248" s="127">
        <v>7777.1916899999997</v>
      </c>
      <c r="E248" s="127">
        <v>8507.4848500000007</v>
      </c>
      <c r="F248" s="127">
        <v>9266.9525200000007</v>
      </c>
    </row>
    <row r="249" spans="1:6" ht="31.5" x14ac:dyDescent="0.2">
      <c r="A249" s="147" t="s">
        <v>599</v>
      </c>
      <c r="B249" s="148" t="s">
        <v>662</v>
      </c>
      <c r="C249" s="148" t="s">
        <v>5</v>
      </c>
      <c r="D249" s="127">
        <v>7777.1916899999997</v>
      </c>
      <c r="E249" s="127">
        <v>8507.4848500000007</v>
      </c>
      <c r="F249" s="127">
        <v>9266.9525200000007</v>
      </c>
    </row>
    <row r="250" spans="1:6" ht="15.75" x14ac:dyDescent="0.2">
      <c r="A250" s="145" t="s">
        <v>663</v>
      </c>
      <c r="B250" s="146" t="s">
        <v>664</v>
      </c>
      <c r="C250" s="146" t="s">
        <v>104</v>
      </c>
      <c r="D250" s="126">
        <v>910</v>
      </c>
      <c r="E250" s="126">
        <v>450</v>
      </c>
      <c r="F250" s="126" t="s">
        <v>104</v>
      </c>
    </row>
    <row r="251" spans="1:6" ht="31.5" x14ac:dyDescent="0.2">
      <c r="A251" s="147" t="s">
        <v>599</v>
      </c>
      <c r="B251" s="148" t="s">
        <v>664</v>
      </c>
      <c r="C251" s="148" t="s">
        <v>5</v>
      </c>
      <c r="D251" s="127">
        <v>910</v>
      </c>
      <c r="E251" s="127">
        <v>450</v>
      </c>
      <c r="F251" s="127" t="s">
        <v>104</v>
      </c>
    </row>
    <row r="252" spans="1:6" ht="31.5" x14ac:dyDescent="0.2">
      <c r="A252" s="145" t="s">
        <v>665</v>
      </c>
      <c r="B252" s="146" t="s">
        <v>666</v>
      </c>
      <c r="C252" s="146" t="s">
        <v>104</v>
      </c>
      <c r="D252" s="126">
        <v>1254.68848</v>
      </c>
      <c r="E252" s="126" t="s">
        <v>104</v>
      </c>
      <c r="F252" s="126" t="s">
        <v>104</v>
      </c>
    </row>
    <row r="253" spans="1:6" ht="78.75" x14ac:dyDescent="0.2">
      <c r="A253" s="147" t="s">
        <v>667</v>
      </c>
      <c r="B253" s="148" t="s">
        <v>668</v>
      </c>
      <c r="C253" s="148" t="s">
        <v>104</v>
      </c>
      <c r="D253" s="127">
        <v>1254.68848</v>
      </c>
      <c r="E253" s="127" t="s">
        <v>104</v>
      </c>
      <c r="F253" s="127" t="s">
        <v>104</v>
      </c>
    </row>
    <row r="254" spans="1:6" ht="31.5" x14ac:dyDescent="0.2">
      <c r="A254" s="147" t="s">
        <v>599</v>
      </c>
      <c r="B254" s="148" t="s">
        <v>668</v>
      </c>
      <c r="C254" s="148" t="s">
        <v>5</v>
      </c>
      <c r="D254" s="127">
        <v>1254.68848</v>
      </c>
      <c r="E254" s="127" t="s">
        <v>104</v>
      </c>
      <c r="F254" s="127" t="s">
        <v>104</v>
      </c>
    </row>
    <row r="255" spans="1:6" ht="15.75" x14ac:dyDescent="0.2">
      <c r="A255" s="145" t="s">
        <v>669</v>
      </c>
      <c r="B255" s="146" t="s">
        <v>670</v>
      </c>
      <c r="C255" s="146" t="s">
        <v>104</v>
      </c>
      <c r="D255" s="126">
        <v>870</v>
      </c>
      <c r="E255" s="126" t="s">
        <v>104</v>
      </c>
      <c r="F255" s="126" t="s">
        <v>104</v>
      </c>
    </row>
    <row r="256" spans="1:6" ht="78.75" x14ac:dyDescent="0.2">
      <c r="A256" s="147" t="s">
        <v>671</v>
      </c>
      <c r="B256" s="148" t="s">
        <v>672</v>
      </c>
      <c r="C256" s="148" t="s">
        <v>104</v>
      </c>
      <c r="D256" s="127">
        <v>870</v>
      </c>
      <c r="E256" s="127" t="s">
        <v>104</v>
      </c>
      <c r="F256" s="127" t="s">
        <v>104</v>
      </c>
    </row>
    <row r="257" spans="1:6" ht="31.5" x14ac:dyDescent="0.2">
      <c r="A257" s="147" t="s">
        <v>599</v>
      </c>
      <c r="B257" s="148" t="s">
        <v>672</v>
      </c>
      <c r="C257" s="148" t="s">
        <v>5</v>
      </c>
      <c r="D257" s="127">
        <v>870</v>
      </c>
      <c r="E257" s="127" t="s">
        <v>104</v>
      </c>
      <c r="F257" s="127" t="s">
        <v>104</v>
      </c>
    </row>
    <row r="258" spans="1:6" ht="15.75" x14ac:dyDescent="0.2">
      <c r="A258" s="145" t="s">
        <v>673</v>
      </c>
      <c r="B258" s="146" t="s">
        <v>674</v>
      </c>
      <c r="C258" s="146" t="s">
        <v>104</v>
      </c>
      <c r="D258" s="126">
        <v>667</v>
      </c>
      <c r="E258" s="126" t="s">
        <v>104</v>
      </c>
      <c r="F258" s="126" t="s">
        <v>104</v>
      </c>
    </row>
    <row r="259" spans="1:6" ht="31.5" x14ac:dyDescent="0.2">
      <c r="A259" s="147" t="s">
        <v>675</v>
      </c>
      <c r="B259" s="148" t="s">
        <v>676</v>
      </c>
      <c r="C259" s="148" t="s">
        <v>104</v>
      </c>
      <c r="D259" s="127">
        <v>667</v>
      </c>
      <c r="E259" s="127" t="s">
        <v>104</v>
      </c>
      <c r="F259" s="127" t="s">
        <v>104</v>
      </c>
    </row>
    <row r="260" spans="1:6" ht="31.5" x14ac:dyDescent="0.2">
      <c r="A260" s="147" t="s">
        <v>599</v>
      </c>
      <c r="B260" s="148" t="s">
        <v>676</v>
      </c>
      <c r="C260" s="148" t="s">
        <v>5</v>
      </c>
      <c r="D260" s="127">
        <v>667</v>
      </c>
      <c r="E260" s="127" t="s">
        <v>104</v>
      </c>
      <c r="F260" s="127" t="s">
        <v>104</v>
      </c>
    </row>
    <row r="261" spans="1:6" ht="15.75" x14ac:dyDescent="0.2">
      <c r="A261" s="145" t="s">
        <v>677</v>
      </c>
      <c r="B261" s="146" t="s">
        <v>678</v>
      </c>
      <c r="C261" s="146" t="s">
        <v>104</v>
      </c>
      <c r="D261" s="126">
        <v>2419.4720499999999</v>
      </c>
      <c r="E261" s="126" t="s">
        <v>104</v>
      </c>
      <c r="F261" s="126" t="s">
        <v>104</v>
      </c>
    </row>
    <row r="262" spans="1:6" ht="31.5" x14ac:dyDescent="0.2">
      <c r="A262" s="147" t="s">
        <v>599</v>
      </c>
      <c r="B262" s="148" t="s">
        <v>678</v>
      </c>
      <c r="C262" s="148" t="s">
        <v>5</v>
      </c>
      <c r="D262" s="127">
        <v>2419.4720499999999</v>
      </c>
      <c r="E262" s="127" t="s">
        <v>104</v>
      </c>
      <c r="F262" s="127" t="s">
        <v>104</v>
      </c>
    </row>
    <row r="263" spans="1:6" ht="15.75" x14ac:dyDescent="0.2">
      <c r="A263" s="145" t="s">
        <v>885</v>
      </c>
      <c r="B263" s="146" t="s">
        <v>886</v>
      </c>
      <c r="C263" s="146" t="s">
        <v>104</v>
      </c>
      <c r="D263" s="126">
        <v>100</v>
      </c>
      <c r="E263" s="126" t="s">
        <v>104</v>
      </c>
      <c r="F263" s="126" t="s">
        <v>104</v>
      </c>
    </row>
    <row r="264" spans="1:6" ht="15.75" x14ac:dyDescent="0.2">
      <c r="A264" s="147" t="s">
        <v>679</v>
      </c>
      <c r="B264" s="148" t="s">
        <v>680</v>
      </c>
      <c r="C264" s="148" t="s">
        <v>104</v>
      </c>
      <c r="D264" s="127">
        <v>100</v>
      </c>
      <c r="E264" s="127" t="s">
        <v>104</v>
      </c>
      <c r="F264" s="127" t="s">
        <v>104</v>
      </c>
    </row>
    <row r="265" spans="1:6" ht="31.5" x14ac:dyDescent="0.2">
      <c r="A265" s="147" t="s">
        <v>599</v>
      </c>
      <c r="B265" s="148" t="s">
        <v>680</v>
      </c>
      <c r="C265" s="148" t="s">
        <v>5</v>
      </c>
      <c r="D265" s="127">
        <v>100</v>
      </c>
      <c r="E265" s="127" t="s">
        <v>104</v>
      </c>
      <c r="F265" s="127" t="s">
        <v>104</v>
      </c>
    </row>
    <row r="266" spans="1:6" ht="31.5" x14ac:dyDescent="0.2">
      <c r="A266" s="145" t="s">
        <v>681</v>
      </c>
      <c r="B266" s="146" t="s">
        <v>682</v>
      </c>
      <c r="C266" s="146" t="s">
        <v>104</v>
      </c>
      <c r="D266" s="126">
        <v>7031.9093199999998</v>
      </c>
      <c r="E266" s="126">
        <v>6786.165</v>
      </c>
      <c r="F266" s="126">
        <v>6250.165</v>
      </c>
    </row>
    <row r="267" spans="1:6" ht="15.75" x14ac:dyDescent="0.2">
      <c r="A267" s="145" t="s">
        <v>683</v>
      </c>
      <c r="B267" s="146" t="s">
        <v>684</v>
      </c>
      <c r="C267" s="146" t="s">
        <v>104</v>
      </c>
      <c r="D267" s="126">
        <v>7031.9093199999998</v>
      </c>
      <c r="E267" s="126">
        <v>6786.165</v>
      </c>
      <c r="F267" s="126">
        <v>6250.165</v>
      </c>
    </row>
    <row r="268" spans="1:6" ht="78.75" x14ac:dyDescent="0.2">
      <c r="A268" s="147" t="s">
        <v>417</v>
      </c>
      <c r="B268" s="148" t="s">
        <v>684</v>
      </c>
      <c r="C268" s="148" t="s">
        <v>418</v>
      </c>
      <c r="D268" s="127">
        <v>6342.0093200000001</v>
      </c>
      <c r="E268" s="127">
        <v>6179.665</v>
      </c>
      <c r="F268" s="127">
        <v>6239.665</v>
      </c>
    </row>
    <row r="269" spans="1:6" ht="31.5" x14ac:dyDescent="0.2">
      <c r="A269" s="147" t="s">
        <v>421</v>
      </c>
      <c r="B269" s="148" t="s">
        <v>684</v>
      </c>
      <c r="C269" s="148" t="s">
        <v>422</v>
      </c>
      <c r="D269" s="127">
        <v>689.9</v>
      </c>
      <c r="E269" s="127">
        <v>606.5</v>
      </c>
      <c r="F269" s="127">
        <v>10.5</v>
      </c>
    </row>
    <row r="270" spans="1:6" ht="31.5" x14ac:dyDescent="0.2">
      <c r="A270" s="145" t="s">
        <v>685</v>
      </c>
      <c r="B270" s="146" t="s">
        <v>686</v>
      </c>
      <c r="C270" s="146" t="s">
        <v>104</v>
      </c>
      <c r="D270" s="126">
        <v>23917.321830000001</v>
      </c>
      <c r="E270" s="126">
        <v>33496.596830000002</v>
      </c>
      <c r="F270" s="126">
        <v>23992.196940000002</v>
      </c>
    </row>
    <row r="271" spans="1:6" ht="15.75" x14ac:dyDescent="0.2">
      <c r="A271" s="145" t="s">
        <v>687</v>
      </c>
      <c r="B271" s="146" t="s">
        <v>688</v>
      </c>
      <c r="C271" s="146" t="s">
        <v>104</v>
      </c>
      <c r="D271" s="126">
        <v>23917.321830000001</v>
      </c>
      <c r="E271" s="126">
        <v>33496.596830000002</v>
      </c>
      <c r="F271" s="126">
        <v>23992.196940000002</v>
      </c>
    </row>
    <row r="272" spans="1:6" ht="31.5" x14ac:dyDescent="0.2">
      <c r="A272" s="147" t="s">
        <v>599</v>
      </c>
      <c r="B272" s="148" t="s">
        <v>688</v>
      </c>
      <c r="C272" s="148" t="s">
        <v>5</v>
      </c>
      <c r="D272" s="127">
        <v>10275.502829999999</v>
      </c>
      <c r="E272" s="127">
        <v>19718.313999999998</v>
      </c>
      <c r="F272" s="127">
        <v>9662.8029999999999</v>
      </c>
    </row>
    <row r="273" spans="1:6" ht="47.25" x14ac:dyDescent="0.2">
      <c r="A273" s="147" t="s">
        <v>646</v>
      </c>
      <c r="B273" s="148" t="s">
        <v>689</v>
      </c>
      <c r="C273" s="148" t="s">
        <v>104</v>
      </c>
      <c r="D273" s="127">
        <v>13641.819</v>
      </c>
      <c r="E273" s="127">
        <v>13778.28283</v>
      </c>
      <c r="F273" s="127">
        <v>14329.39394</v>
      </c>
    </row>
    <row r="274" spans="1:6" ht="31.5" x14ac:dyDescent="0.2">
      <c r="A274" s="147" t="s">
        <v>599</v>
      </c>
      <c r="B274" s="148" t="s">
        <v>689</v>
      </c>
      <c r="C274" s="148" t="s">
        <v>5</v>
      </c>
      <c r="D274" s="127">
        <v>13641.819</v>
      </c>
      <c r="E274" s="127">
        <v>13778.28283</v>
      </c>
      <c r="F274" s="127">
        <v>14329.39394</v>
      </c>
    </row>
    <row r="275" spans="1:6" ht="31.5" x14ac:dyDescent="0.2">
      <c r="A275" s="145" t="s">
        <v>690</v>
      </c>
      <c r="B275" s="146" t="s">
        <v>691</v>
      </c>
      <c r="C275" s="146" t="s">
        <v>104</v>
      </c>
      <c r="D275" s="126">
        <v>4975.9269199999999</v>
      </c>
      <c r="E275" s="126">
        <v>3290.1568699999998</v>
      </c>
      <c r="F275" s="126">
        <v>2958.9487800000002</v>
      </c>
    </row>
    <row r="276" spans="1:6" ht="15.75" x14ac:dyDescent="0.2">
      <c r="A276" s="145" t="s">
        <v>692</v>
      </c>
      <c r="B276" s="146" t="s">
        <v>693</v>
      </c>
      <c r="C276" s="146" t="s">
        <v>104</v>
      </c>
      <c r="D276" s="126">
        <v>3508.9409999999998</v>
      </c>
      <c r="E276" s="126">
        <v>3290.1568699999998</v>
      </c>
      <c r="F276" s="126">
        <v>2958.9487800000002</v>
      </c>
    </row>
    <row r="277" spans="1:6" ht="31.5" x14ac:dyDescent="0.2">
      <c r="A277" s="147" t="s">
        <v>599</v>
      </c>
      <c r="B277" s="148" t="s">
        <v>693</v>
      </c>
      <c r="C277" s="148" t="s">
        <v>5</v>
      </c>
      <c r="D277" s="127">
        <v>2383.623</v>
      </c>
      <c r="E277" s="127">
        <v>2059.17</v>
      </c>
      <c r="F277" s="127">
        <v>1618.0709999999999</v>
      </c>
    </row>
    <row r="278" spans="1:6" ht="47.25" x14ac:dyDescent="0.2">
      <c r="A278" s="147" t="s">
        <v>646</v>
      </c>
      <c r="B278" s="148" t="s">
        <v>694</v>
      </c>
      <c r="C278" s="148" t="s">
        <v>104</v>
      </c>
      <c r="D278" s="127">
        <v>1125.318</v>
      </c>
      <c r="E278" s="127">
        <v>1230.98687</v>
      </c>
      <c r="F278" s="127">
        <v>1340.87778</v>
      </c>
    </row>
    <row r="279" spans="1:6" ht="31.5" x14ac:dyDescent="0.2">
      <c r="A279" s="147" t="s">
        <v>599</v>
      </c>
      <c r="B279" s="148" t="s">
        <v>694</v>
      </c>
      <c r="C279" s="148" t="s">
        <v>5</v>
      </c>
      <c r="D279" s="127">
        <v>1125.318</v>
      </c>
      <c r="E279" s="127">
        <v>1230.98687</v>
      </c>
      <c r="F279" s="127">
        <v>1340.87778</v>
      </c>
    </row>
    <row r="280" spans="1:6" ht="31.5" x14ac:dyDescent="0.2">
      <c r="A280" s="145" t="s">
        <v>695</v>
      </c>
      <c r="B280" s="146" t="s">
        <v>696</v>
      </c>
      <c r="C280" s="146" t="s">
        <v>104</v>
      </c>
      <c r="D280" s="126">
        <v>191.48591999999999</v>
      </c>
      <c r="E280" s="126" t="s">
        <v>104</v>
      </c>
      <c r="F280" s="126" t="s">
        <v>104</v>
      </c>
    </row>
    <row r="281" spans="1:6" ht="31.5" x14ac:dyDescent="0.2">
      <c r="A281" s="147" t="s">
        <v>697</v>
      </c>
      <c r="B281" s="148" t="s">
        <v>698</v>
      </c>
      <c r="C281" s="148" t="s">
        <v>104</v>
      </c>
      <c r="D281" s="127">
        <v>191.48591999999999</v>
      </c>
      <c r="E281" s="127" t="s">
        <v>104</v>
      </c>
      <c r="F281" s="127" t="s">
        <v>104</v>
      </c>
    </row>
    <row r="282" spans="1:6" ht="31.5" x14ac:dyDescent="0.2">
      <c r="A282" s="147" t="s">
        <v>599</v>
      </c>
      <c r="B282" s="148" t="s">
        <v>698</v>
      </c>
      <c r="C282" s="148" t="s">
        <v>5</v>
      </c>
      <c r="D282" s="127">
        <v>191.48591999999999</v>
      </c>
      <c r="E282" s="127" t="s">
        <v>104</v>
      </c>
      <c r="F282" s="127" t="s">
        <v>104</v>
      </c>
    </row>
    <row r="283" spans="1:6" ht="31.5" x14ac:dyDescent="0.2">
      <c r="A283" s="147" t="s">
        <v>699</v>
      </c>
      <c r="B283" s="148" t="s">
        <v>700</v>
      </c>
      <c r="C283" s="148" t="s">
        <v>104</v>
      </c>
      <c r="D283" s="127">
        <v>275.5</v>
      </c>
      <c r="E283" s="127" t="s">
        <v>104</v>
      </c>
      <c r="F283" s="127" t="s">
        <v>104</v>
      </c>
    </row>
    <row r="284" spans="1:6" ht="15.75" x14ac:dyDescent="0.2">
      <c r="A284" s="147" t="s">
        <v>456</v>
      </c>
      <c r="B284" s="148" t="s">
        <v>700</v>
      </c>
      <c r="C284" s="148" t="s">
        <v>4</v>
      </c>
      <c r="D284" s="127">
        <v>275.5</v>
      </c>
      <c r="E284" s="127" t="s">
        <v>104</v>
      </c>
      <c r="F284" s="127" t="s">
        <v>104</v>
      </c>
    </row>
    <row r="285" spans="1:6" ht="15.75" x14ac:dyDescent="0.2">
      <c r="A285" s="147" t="s">
        <v>701</v>
      </c>
      <c r="B285" s="148" t="s">
        <v>702</v>
      </c>
      <c r="C285" s="148" t="s">
        <v>104</v>
      </c>
      <c r="D285" s="127">
        <v>1000</v>
      </c>
      <c r="E285" s="127" t="s">
        <v>104</v>
      </c>
      <c r="F285" s="127" t="s">
        <v>104</v>
      </c>
    </row>
    <row r="286" spans="1:6" ht="31.5" x14ac:dyDescent="0.2">
      <c r="A286" s="147" t="s">
        <v>599</v>
      </c>
      <c r="B286" s="148" t="s">
        <v>702</v>
      </c>
      <c r="C286" s="148" t="s">
        <v>5</v>
      </c>
      <c r="D286" s="127">
        <v>1000</v>
      </c>
      <c r="E286" s="127" t="s">
        <v>104</v>
      </c>
      <c r="F286" s="127" t="s">
        <v>104</v>
      </c>
    </row>
    <row r="287" spans="1:6" ht="47.25" x14ac:dyDescent="0.2">
      <c r="A287" s="145" t="s">
        <v>703</v>
      </c>
      <c r="B287" s="146" t="s">
        <v>704</v>
      </c>
      <c r="C287" s="146" t="s">
        <v>104</v>
      </c>
      <c r="D287" s="126">
        <v>8512.4034800000009</v>
      </c>
      <c r="E287" s="126">
        <v>7624.2333600000002</v>
      </c>
      <c r="F287" s="126">
        <v>5870.16435</v>
      </c>
    </row>
    <row r="288" spans="1:6" ht="31.5" x14ac:dyDescent="0.2">
      <c r="A288" s="145" t="s">
        <v>705</v>
      </c>
      <c r="B288" s="146" t="s">
        <v>706</v>
      </c>
      <c r="C288" s="146" t="s">
        <v>104</v>
      </c>
      <c r="D288" s="126">
        <v>1291.489</v>
      </c>
      <c r="E288" s="126" t="s">
        <v>104</v>
      </c>
      <c r="F288" s="126" t="s">
        <v>104</v>
      </c>
    </row>
    <row r="289" spans="1:6" ht="47.25" x14ac:dyDescent="0.2">
      <c r="A289" s="145" t="s">
        <v>887</v>
      </c>
      <c r="B289" s="146" t="s">
        <v>888</v>
      </c>
      <c r="C289" s="146" t="s">
        <v>104</v>
      </c>
      <c r="D289" s="126">
        <v>134</v>
      </c>
      <c r="E289" s="126" t="s">
        <v>104</v>
      </c>
      <c r="F289" s="126" t="s">
        <v>104</v>
      </c>
    </row>
    <row r="290" spans="1:6" ht="47.25" x14ac:dyDescent="0.2">
      <c r="A290" s="147" t="s">
        <v>887</v>
      </c>
      <c r="B290" s="148" t="s">
        <v>707</v>
      </c>
      <c r="C290" s="148" t="s">
        <v>104</v>
      </c>
      <c r="D290" s="127">
        <v>134</v>
      </c>
      <c r="E290" s="127" t="s">
        <v>104</v>
      </c>
      <c r="F290" s="127" t="s">
        <v>104</v>
      </c>
    </row>
    <row r="291" spans="1:6" ht="15.75" x14ac:dyDescent="0.2">
      <c r="A291" s="147" t="s">
        <v>456</v>
      </c>
      <c r="B291" s="148" t="s">
        <v>707</v>
      </c>
      <c r="C291" s="148" t="s">
        <v>4</v>
      </c>
      <c r="D291" s="127">
        <v>134</v>
      </c>
      <c r="E291" s="127" t="s">
        <v>104</v>
      </c>
      <c r="F291" s="127" t="s">
        <v>104</v>
      </c>
    </row>
    <row r="292" spans="1:6" ht="31.5" x14ac:dyDescent="0.2">
      <c r="A292" s="145" t="s">
        <v>708</v>
      </c>
      <c r="B292" s="146" t="s">
        <v>889</v>
      </c>
      <c r="C292" s="146" t="s">
        <v>104</v>
      </c>
      <c r="D292" s="126">
        <v>1157.489</v>
      </c>
      <c r="E292" s="126" t="s">
        <v>104</v>
      </c>
      <c r="F292" s="126" t="s">
        <v>104</v>
      </c>
    </row>
    <row r="293" spans="1:6" ht="31.5" x14ac:dyDescent="0.2">
      <c r="A293" s="147" t="s">
        <v>708</v>
      </c>
      <c r="B293" s="148" t="s">
        <v>709</v>
      </c>
      <c r="C293" s="148" t="s">
        <v>104</v>
      </c>
      <c r="D293" s="127">
        <v>1157.489</v>
      </c>
      <c r="E293" s="127" t="s">
        <v>104</v>
      </c>
      <c r="F293" s="127" t="s">
        <v>104</v>
      </c>
    </row>
    <row r="294" spans="1:6" ht="15.75" x14ac:dyDescent="0.2">
      <c r="A294" s="147" t="s">
        <v>456</v>
      </c>
      <c r="B294" s="148" t="s">
        <v>709</v>
      </c>
      <c r="C294" s="148" t="s">
        <v>4</v>
      </c>
      <c r="D294" s="127">
        <v>1157.489</v>
      </c>
      <c r="E294" s="127" t="s">
        <v>104</v>
      </c>
      <c r="F294" s="127" t="s">
        <v>104</v>
      </c>
    </row>
    <row r="295" spans="1:6" ht="15.75" x14ac:dyDescent="0.2">
      <c r="A295" s="145" t="s">
        <v>710</v>
      </c>
      <c r="B295" s="146" t="s">
        <v>711</v>
      </c>
      <c r="C295" s="146" t="s">
        <v>104</v>
      </c>
      <c r="D295" s="126">
        <v>202</v>
      </c>
      <c r="E295" s="126">
        <v>300</v>
      </c>
      <c r="F295" s="126" t="s">
        <v>104</v>
      </c>
    </row>
    <row r="296" spans="1:6" ht="63" x14ac:dyDescent="0.2">
      <c r="A296" s="145" t="s">
        <v>712</v>
      </c>
      <c r="B296" s="146" t="s">
        <v>713</v>
      </c>
      <c r="C296" s="146" t="s">
        <v>104</v>
      </c>
      <c r="D296" s="126">
        <v>52</v>
      </c>
      <c r="E296" s="126">
        <v>300</v>
      </c>
      <c r="F296" s="126" t="s">
        <v>104</v>
      </c>
    </row>
    <row r="297" spans="1:6" ht="31.5" x14ac:dyDescent="0.2">
      <c r="A297" s="147" t="s">
        <v>599</v>
      </c>
      <c r="B297" s="148" t="s">
        <v>713</v>
      </c>
      <c r="C297" s="148" t="s">
        <v>5</v>
      </c>
      <c r="D297" s="127">
        <v>52</v>
      </c>
      <c r="E297" s="127">
        <v>300</v>
      </c>
      <c r="F297" s="127" t="s">
        <v>104</v>
      </c>
    </row>
    <row r="298" spans="1:6" ht="47.25" x14ac:dyDescent="0.2">
      <c r="A298" s="145" t="s">
        <v>714</v>
      </c>
      <c r="B298" s="146" t="s">
        <v>890</v>
      </c>
      <c r="C298" s="146" t="s">
        <v>104</v>
      </c>
      <c r="D298" s="126">
        <v>150</v>
      </c>
      <c r="E298" s="126" t="s">
        <v>104</v>
      </c>
      <c r="F298" s="126" t="s">
        <v>104</v>
      </c>
    </row>
    <row r="299" spans="1:6" ht="47.25" x14ac:dyDescent="0.2">
      <c r="A299" s="147" t="s">
        <v>714</v>
      </c>
      <c r="B299" s="148" t="s">
        <v>715</v>
      </c>
      <c r="C299" s="148" t="s">
        <v>104</v>
      </c>
      <c r="D299" s="127">
        <v>150</v>
      </c>
      <c r="E299" s="127" t="s">
        <v>104</v>
      </c>
      <c r="F299" s="127" t="s">
        <v>104</v>
      </c>
    </row>
    <row r="300" spans="1:6" ht="15.75" x14ac:dyDescent="0.2">
      <c r="A300" s="147" t="s">
        <v>456</v>
      </c>
      <c r="B300" s="148" t="s">
        <v>715</v>
      </c>
      <c r="C300" s="148" t="s">
        <v>4</v>
      </c>
      <c r="D300" s="127">
        <v>150</v>
      </c>
      <c r="E300" s="127" t="s">
        <v>104</v>
      </c>
      <c r="F300" s="127" t="s">
        <v>104</v>
      </c>
    </row>
    <row r="301" spans="1:6" ht="15.75" x14ac:dyDescent="0.2">
      <c r="A301" s="145" t="s">
        <v>716</v>
      </c>
      <c r="B301" s="146" t="s">
        <v>717</v>
      </c>
      <c r="C301" s="146" t="s">
        <v>104</v>
      </c>
      <c r="D301" s="126">
        <v>201.71619999999999</v>
      </c>
      <c r="E301" s="126">
        <v>500</v>
      </c>
      <c r="F301" s="126" t="s">
        <v>104</v>
      </c>
    </row>
    <row r="302" spans="1:6" ht="31.5" x14ac:dyDescent="0.2">
      <c r="A302" s="145" t="s">
        <v>718</v>
      </c>
      <c r="B302" s="146" t="s">
        <v>719</v>
      </c>
      <c r="C302" s="146" t="s">
        <v>104</v>
      </c>
      <c r="D302" s="126">
        <v>201.71619999999999</v>
      </c>
      <c r="E302" s="126">
        <v>500</v>
      </c>
      <c r="F302" s="126" t="s">
        <v>104</v>
      </c>
    </row>
    <row r="303" spans="1:6" ht="78.75" x14ac:dyDescent="0.2">
      <c r="A303" s="147" t="s">
        <v>417</v>
      </c>
      <c r="B303" s="148" t="s">
        <v>719</v>
      </c>
      <c r="C303" s="148" t="s">
        <v>418</v>
      </c>
      <c r="D303" s="127">
        <v>33.712000000000003</v>
      </c>
      <c r="E303" s="127" t="s">
        <v>104</v>
      </c>
      <c r="F303" s="127" t="s">
        <v>104</v>
      </c>
    </row>
    <row r="304" spans="1:6" ht="31.5" x14ac:dyDescent="0.2">
      <c r="A304" s="147" t="s">
        <v>599</v>
      </c>
      <c r="B304" s="148" t="s">
        <v>719</v>
      </c>
      <c r="C304" s="148" t="s">
        <v>5</v>
      </c>
      <c r="D304" s="127">
        <v>168.0042</v>
      </c>
      <c r="E304" s="127">
        <v>500</v>
      </c>
      <c r="F304" s="127" t="s">
        <v>104</v>
      </c>
    </row>
    <row r="305" spans="1:6" ht="15.75" x14ac:dyDescent="0.2">
      <c r="A305" s="145" t="s">
        <v>720</v>
      </c>
      <c r="B305" s="146" t="s">
        <v>721</v>
      </c>
      <c r="C305" s="146" t="s">
        <v>104</v>
      </c>
      <c r="D305" s="126">
        <v>6817.1982799999996</v>
      </c>
      <c r="E305" s="126">
        <v>6824.2333600000002</v>
      </c>
      <c r="F305" s="126">
        <v>5870.16435</v>
      </c>
    </row>
    <row r="306" spans="1:6" ht="15.75" x14ac:dyDescent="0.2">
      <c r="A306" s="145" t="s">
        <v>722</v>
      </c>
      <c r="B306" s="146" t="s">
        <v>723</v>
      </c>
      <c r="C306" s="146" t="s">
        <v>104</v>
      </c>
      <c r="D306" s="126">
        <v>6517.3412799999996</v>
      </c>
      <c r="E306" s="126">
        <v>6824.2333600000002</v>
      </c>
      <c r="F306" s="126">
        <v>5870.16435</v>
      </c>
    </row>
    <row r="307" spans="1:6" ht="31.5" x14ac:dyDescent="0.2">
      <c r="A307" s="147" t="s">
        <v>599</v>
      </c>
      <c r="B307" s="148" t="s">
        <v>723</v>
      </c>
      <c r="C307" s="148" t="s">
        <v>5</v>
      </c>
      <c r="D307" s="127">
        <v>5817</v>
      </c>
      <c r="E307" s="127">
        <v>6039.098</v>
      </c>
      <c r="F307" s="127">
        <v>4988.1289999999999</v>
      </c>
    </row>
    <row r="308" spans="1:6" ht="47.25" x14ac:dyDescent="0.2">
      <c r="A308" s="147" t="s">
        <v>628</v>
      </c>
      <c r="B308" s="148" t="s">
        <v>724</v>
      </c>
      <c r="C308" s="148" t="s">
        <v>104</v>
      </c>
      <c r="D308" s="127">
        <v>700.34127999999998</v>
      </c>
      <c r="E308" s="127">
        <v>785.13535999999999</v>
      </c>
      <c r="F308" s="127">
        <v>882.03534999999999</v>
      </c>
    </row>
    <row r="309" spans="1:6" ht="31.5" x14ac:dyDescent="0.2">
      <c r="A309" s="147" t="s">
        <v>599</v>
      </c>
      <c r="B309" s="148" t="s">
        <v>724</v>
      </c>
      <c r="C309" s="148" t="s">
        <v>5</v>
      </c>
      <c r="D309" s="127">
        <v>700.34127999999998</v>
      </c>
      <c r="E309" s="127">
        <v>785.13535999999999</v>
      </c>
      <c r="F309" s="127">
        <v>882.03534999999999</v>
      </c>
    </row>
    <row r="310" spans="1:6" ht="31.5" x14ac:dyDescent="0.2">
      <c r="A310" s="145" t="s">
        <v>891</v>
      </c>
      <c r="B310" s="146" t="s">
        <v>892</v>
      </c>
      <c r="C310" s="146" t="s">
        <v>104</v>
      </c>
      <c r="D310" s="126">
        <v>299.85700000000003</v>
      </c>
      <c r="E310" s="126" t="s">
        <v>104</v>
      </c>
      <c r="F310" s="126" t="s">
        <v>104</v>
      </c>
    </row>
    <row r="311" spans="1:6" ht="31.5" x14ac:dyDescent="0.2">
      <c r="A311" s="147" t="s">
        <v>599</v>
      </c>
      <c r="B311" s="148" t="s">
        <v>892</v>
      </c>
      <c r="C311" s="148" t="s">
        <v>5</v>
      </c>
      <c r="D311" s="127">
        <v>299.85700000000003</v>
      </c>
      <c r="E311" s="127" t="s">
        <v>104</v>
      </c>
      <c r="F311" s="127" t="s">
        <v>104</v>
      </c>
    </row>
    <row r="312" spans="1:6" ht="31.5" x14ac:dyDescent="0.2">
      <c r="A312" s="145" t="s">
        <v>538</v>
      </c>
      <c r="B312" s="146" t="s">
        <v>539</v>
      </c>
      <c r="C312" s="146" t="s">
        <v>104</v>
      </c>
      <c r="D312" s="126">
        <v>134896.74327000001</v>
      </c>
      <c r="E312" s="126">
        <v>100629.31020000001</v>
      </c>
      <c r="F312" s="126">
        <v>92605.110199999996</v>
      </c>
    </row>
    <row r="313" spans="1:6" ht="31.5" x14ac:dyDescent="0.2">
      <c r="A313" s="145" t="s">
        <v>540</v>
      </c>
      <c r="B313" s="146" t="s">
        <v>541</v>
      </c>
      <c r="C313" s="146" t="s">
        <v>104</v>
      </c>
      <c r="D313" s="126" t="s">
        <v>104</v>
      </c>
      <c r="E313" s="126">
        <v>20</v>
      </c>
      <c r="F313" s="126" t="s">
        <v>104</v>
      </c>
    </row>
    <row r="314" spans="1:6" ht="47.25" x14ac:dyDescent="0.2">
      <c r="A314" s="145" t="s">
        <v>542</v>
      </c>
      <c r="B314" s="146" t="s">
        <v>543</v>
      </c>
      <c r="C314" s="146" t="s">
        <v>104</v>
      </c>
      <c r="D314" s="126" t="s">
        <v>104</v>
      </c>
      <c r="E314" s="126">
        <v>20</v>
      </c>
      <c r="F314" s="126" t="s">
        <v>104</v>
      </c>
    </row>
    <row r="315" spans="1:6" ht="31.5" x14ac:dyDescent="0.2">
      <c r="A315" s="147" t="s">
        <v>421</v>
      </c>
      <c r="B315" s="148" t="s">
        <v>543</v>
      </c>
      <c r="C315" s="148" t="s">
        <v>422</v>
      </c>
      <c r="D315" s="127" t="s">
        <v>104</v>
      </c>
      <c r="E315" s="127">
        <v>20</v>
      </c>
      <c r="F315" s="127" t="s">
        <v>104</v>
      </c>
    </row>
    <row r="316" spans="1:6" ht="31.5" x14ac:dyDescent="0.2">
      <c r="A316" s="145" t="s">
        <v>544</v>
      </c>
      <c r="B316" s="146" t="s">
        <v>545</v>
      </c>
      <c r="C316" s="146" t="s">
        <v>104</v>
      </c>
      <c r="D316" s="126">
        <v>8259.5314999999991</v>
      </c>
      <c r="E316" s="126">
        <v>8012.8951999999999</v>
      </c>
      <c r="F316" s="126">
        <v>7752.8951999999999</v>
      </c>
    </row>
    <row r="317" spans="1:6" ht="78.75" x14ac:dyDescent="0.2">
      <c r="A317" s="147" t="s">
        <v>748</v>
      </c>
      <c r="B317" s="148" t="s">
        <v>749</v>
      </c>
      <c r="C317" s="148" t="s">
        <v>104</v>
      </c>
      <c r="D317" s="127">
        <v>203.37119999999999</v>
      </c>
      <c r="E317" s="127">
        <v>203.37119999999999</v>
      </c>
      <c r="F317" s="127">
        <v>203.37119999999999</v>
      </c>
    </row>
    <row r="318" spans="1:6" ht="31.5" x14ac:dyDescent="0.2">
      <c r="A318" s="147" t="s">
        <v>421</v>
      </c>
      <c r="B318" s="148" t="s">
        <v>749</v>
      </c>
      <c r="C318" s="148" t="s">
        <v>422</v>
      </c>
      <c r="D318" s="127">
        <v>203.37119999999999</v>
      </c>
      <c r="E318" s="127">
        <v>203.37119999999999</v>
      </c>
      <c r="F318" s="127">
        <v>203.37119999999999</v>
      </c>
    </row>
    <row r="319" spans="1:6" ht="31.5" x14ac:dyDescent="0.2">
      <c r="A319" s="145" t="s">
        <v>750</v>
      </c>
      <c r="B319" s="146" t="s">
        <v>751</v>
      </c>
      <c r="C319" s="146" t="s">
        <v>104</v>
      </c>
      <c r="D319" s="126">
        <v>7700.8913000000002</v>
      </c>
      <c r="E319" s="126">
        <v>7809.5240000000003</v>
      </c>
      <c r="F319" s="126">
        <v>7549.5240000000003</v>
      </c>
    </row>
    <row r="320" spans="1:6" ht="78.75" x14ac:dyDescent="0.2">
      <c r="A320" s="147" t="s">
        <v>417</v>
      </c>
      <c r="B320" s="148" t="s">
        <v>751</v>
      </c>
      <c r="C320" s="148" t="s">
        <v>418</v>
      </c>
      <c r="D320" s="127">
        <v>7270.3913000000002</v>
      </c>
      <c r="E320" s="127">
        <v>7414.3239999999996</v>
      </c>
      <c r="F320" s="127">
        <v>7354.3239999999996</v>
      </c>
    </row>
    <row r="321" spans="1:6" ht="31.5" x14ac:dyDescent="0.2">
      <c r="A321" s="147" t="s">
        <v>421</v>
      </c>
      <c r="B321" s="148" t="s">
        <v>751</v>
      </c>
      <c r="C321" s="148" t="s">
        <v>422</v>
      </c>
      <c r="D321" s="127">
        <v>285.2</v>
      </c>
      <c r="E321" s="127">
        <v>250.2</v>
      </c>
      <c r="F321" s="127">
        <v>50.2</v>
      </c>
    </row>
    <row r="322" spans="1:6" ht="15.75" x14ac:dyDescent="0.2">
      <c r="A322" s="147" t="s">
        <v>435</v>
      </c>
      <c r="B322" s="148" t="s">
        <v>751</v>
      </c>
      <c r="C322" s="148" t="s">
        <v>3</v>
      </c>
      <c r="D322" s="127">
        <v>145.30000000000001</v>
      </c>
      <c r="E322" s="127">
        <v>145</v>
      </c>
      <c r="F322" s="127">
        <v>145</v>
      </c>
    </row>
    <row r="323" spans="1:6" ht="31.5" x14ac:dyDescent="0.2">
      <c r="A323" s="145" t="s">
        <v>546</v>
      </c>
      <c r="B323" s="146" t="s">
        <v>547</v>
      </c>
      <c r="C323" s="146" t="s">
        <v>104</v>
      </c>
      <c r="D323" s="126">
        <v>355.26900000000001</v>
      </c>
      <c r="E323" s="126" t="s">
        <v>104</v>
      </c>
      <c r="F323" s="126" t="s">
        <v>104</v>
      </c>
    </row>
    <row r="324" spans="1:6" ht="31.5" x14ac:dyDescent="0.2">
      <c r="A324" s="147" t="s">
        <v>421</v>
      </c>
      <c r="B324" s="148" t="s">
        <v>547</v>
      </c>
      <c r="C324" s="148" t="s">
        <v>422</v>
      </c>
      <c r="D324" s="127">
        <v>135.26900000000001</v>
      </c>
      <c r="E324" s="127" t="s">
        <v>104</v>
      </c>
      <c r="F324" s="127" t="s">
        <v>104</v>
      </c>
    </row>
    <row r="325" spans="1:6" ht="31.5" x14ac:dyDescent="0.2">
      <c r="A325" s="147" t="s">
        <v>546</v>
      </c>
      <c r="B325" s="148" t="s">
        <v>548</v>
      </c>
      <c r="C325" s="148" t="s">
        <v>104</v>
      </c>
      <c r="D325" s="127">
        <v>220</v>
      </c>
      <c r="E325" s="127" t="s">
        <v>104</v>
      </c>
      <c r="F325" s="127" t="s">
        <v>104</v>
      </c>
    </row>
    <row r="326" spans="1:6" ht="15.75" x14ac:dyDescent="0.2">
      <c r="A326" s="147" t="s">
        <v>456</v>
      </c>
      <c r="B326" s="148" t="s">
        <v>548</v>
      </c>
      <c r="C326" s="148" t="s">
        <v>4</v>
      </c>
      <c r="D326" s="127">
        <v>220</v>
      </c>
      <c r="E326" s="127" t="s">
        <v>104</v>
      </c>
      <c r="F326" s="127" t="s">
        <v>104</v>
      </c>
    </row>
    <row r="327" spans="1:6" ht="31.5" x14ac:dyDescent="0.2">
      <c r="A327" s="145" t="s">
        <v>840</v>
      </c>
      <c r="B327" s="146" t="s">
        <v>841</v>
      </c>
      <c r="C327" s="146" t="s">
        <v>104</v>
      </c>
      <c r="D327" s="126">
        <v>74487.321169999996</v>
      </c>
      <c r="E327" s="126">
        <v>44731.879000000001</v>
      </c>
      <c r="F327" s="126">
        <v>40111.178999999996</v>
      </c>
    </row>
    <row r="328" spans="1:6" ht="47.25" x14ac:dyDescent="0.2">
      <c r="A328" s="145" t="s">
        <v>842</v>
      </c>
      <c r="B328" s="146" t="s">
        <v>843</v>
      </c>
      <c r="C328" s="146" t="s">
        <v>104</v>
      </c>
      <c r="D328" s="126">
        <v>516.20000000000005</v>
      </c>
      <c r="E328" s="126">
        <v>505.1</v>
      </c>
      <c r="F328" s="126">
        <v>496.7</v>
      </c>
    </row>
    <row r="329" spans="1:6" ht="47.25" x14ac:dyDescent="0.2">
      <c r="A329" s="147" t="s">
        <v>844</v>
      </c>
      <c r="B329" s="148" t="s">
        <v>845</v>
      </c>
      <c r="C329" s="148" t="s">
        <v>104</v>
      </c>
      <c r="D329" s="127">
        <v>516.20000000000005</v>
      </c>
      <c r="E329" s="127">
        <v>505.1</v>
      </c>
      <c r="F329" s="127">
        <v>496.7</v>
      </c>
    </row>
    <row r="330" spans="1:6" ht="15.75" x14ac:dyDescent="0.2">
      <c r="A330" s="147" t="s">
        <v>456</v>
      </c>
      <c r="B330" s="148" t="s">
        <v>845</v>
      </c>
      <c r="C330" s="148" t="s">
        <v>4</v>
      </c>
      <c r="D330" s="127">
        <v>516.20000000000005</v>
      </c>
      <c r="E330" s="127">
        <v>505.1</v>
      </c>
      <c r="F330" s="127">
        <v>496.7</v>
      </c>
    </row>
    <row r="331" spans="1:6" ht="15.75" x14ac:dyDescent="0.2">
      <c r="A331" s="145" t="s">
        <v>846</v>
      </c>
      <c r="B331" s="146" t="s">
        <v>847</v>
      </c>
      <c r="C331" s="146" t="s">
        <v>104</v>
      </c>
      <c r="D331" s="126">
        <v>18574.692169999998</v>
      </c>
      <c r="E331" s="126">
        <v>18311.429</v>
      </c>
      <c r="F331" s="126">
        <v>18276.429</v>
      </c>
    </row>
    <row r="332" spans="1:6" ht="78.75" x14ac:dyDescent="0.2">
      <c r="A332" s="147" t="s">
        <v>417</v>
      </c>
      <c r="B332" s="148" t="s">
        <v>847</v>
      </c>
      <c r="C332" s="148" t="s">
        <v>418</v>
      </c>
      <c r="D332" s="127">
        <v>17864.346170000001</v>
      </c>
      <c r="E332" s="127">
        <v>17734.312999999998</v>
      </c>
      <c r="F332" s="127">
        <v>17659.312999999998</v>
      </c>
    </row>
    <row r="333" spans="1:6" ht="31.5" x14ac:dyDescent="0.2">
      <c r="A333" s="147" t="s">
        <v>421</v>
      </c>
      <c r="B333" s="148" t="s">
        <v>847</v>
      </c>
      <c r="C333" s="148" t="s">
        <v>422</v>
      </c>
      <c r="D333" s="127">
        <v>690.4</v>
      </c>
      <c r="E333" s="127">
        <v>557.4</v>
      </c>
      <c r="F333" s="127">
        <v>597.4</v>
      </c>
    </row>
    <row r="334" spans="1:6" ht="15.75" x14ac:dyDescent="0.2">
      <c r="A334" s="147" t="s">
        <v>435</v>
      </c>
      <c r="B334" s="148" t="s">
        <v>847</v>
      </c>
      <c r="C334" s="148" t="s">
        <v>3</v>
      </c>
      <c r="D334" s="127">
        <v>1.23</v>
      </c>
      <c r="E334" s="127">
        <v>1</v>
      </c>
      <c r="F334" s="127">
        <v>1</v>
      </c>
    </row>
    <row r="335" spans="1:6" ht="47.25" x14ac:dyDescent="0.2">
      <c r="A335" s="147" t="s">
        <v>419</v>
      </c>
      <c r="B335" s="148" t="s">
        <v>848</v>
      </c>
      <c r="C335" s="148" t="s">
        <v>104</v>
      </c>
      <c r="D335" s="127">
        <v>18.716000000000001</v>
      </c>
      <c r="E335" s="127">
        <v>18.716000000000001</v>
      </c>
      <c r="F335" s="127">
        <v>18.716000000000001</v>
      </c>
    </row>
    <row r="336" spans="1:6" ht="31.5" x14ac:dyDescent="0.2">
      <c r="A336" s="147" t="s">
        <v>421</v>
      </c>
      <c r="B336" s="148" t="s">
        <v>848</v>
      </c>
      <c r="C336" s="148" t="s">
        <v>422</v>
      </c>
      <c r="D336" s="127">
        <v>18.716000000000001</v>
      </c>
      <c r="E336" s="127">
        <v>18.716000000000001</v>
      </c>
      <c r="F336" s="127">
        <v>18.716000000000001</v>
      </c>
    </row>
    <row r="337" spans="1:6" ht="31.5" x14ac:dyDescent="0.2">
      <c r="A337" s="145" t="s">
        <v>849</v>
      </c>
      <c r="B337" s="146" t="s">
        <v>850</v>
      </c>
      <c r="C337" s="146" t="s">
        <v>104</v>
      </c>
      <c r="D337" s="126">
        <v>55396.428999999996</v>
      </c>
      <c r="E337" s="126">
        <v>25915.35</v>
      </c>
      <c r="F337" s="126">
        <v>21338.05</v>
      </c>
    </row>
    <row r="338" spans="1:6" ht="15.75" x14ac:dyDescent="0.2">
      <c r="A338" s="147" t="s">
        <v>456</v>
      </c>
      <c r="B338" s="148" t="s">
        <v>850</v>
      </c>
      <c r="C338" s="148" t="s">
        <v>4</v>
      </c>
      <c r="D338" s="127">
        <v>55396.428999999996</v>
      </c>
      <c r="E338" s="127">
        <v>25915.35</v>
      </c>
      <c r="F338" s="127">
        <v>21338.05</v>
      </c>
    </row>
    <row r="339" spans="1:6" ht="31.5" x14ac:dyDescent="0.2">
      <c r="A339" s="145" t="s">
        <v>549</v>
      </c>
      <c r="B339" s="146" t="s">
        <v>550</v>
      </c>
      <c r="C339" s="146" t="s">
        <v>104</v>
      </c>
      <c r="D339" s="126">
        <v>50850.403270000003</v>
      </c>
      <c r="E339" s="126">
        <v>47864.536</v>
      </c>
      <c r="F339" s="126">
        <v>44741.036</v>
      </c>
    </row>
    <row r="340" spans="1:6" ht="31.5" x14ac:dyDescent="0.2">
      <c r="A340" s="145" t="s">
        <v>551</v>
      </c>
      <c r="B340" s="146" t="s">
        <v>552</v>
      </c>
      <c r="C340" s="146" t="s">
        <v>104</v>
      </c>
      <c r="D340" s="126">
        <v>50850.403270000003</v>
      </c>
      <c r="E340" s="126">
        <v>47864.536</v>
      </c>
      <c r="F340" s="126">
        <v>44741.036</v>
      </c>
    </row>
    <row r="341" spans="1:6" ht="78.75" x14ac:dyDescent="0.2">
      <c r="A341" s="147" t="s">
        <v>417</v>
      </c>
      <c r="B341" s="148" t="s">
        <v>552</v>
      </c>
      <c r="C341" s="148" t="s">
        <v>418</v>
      </c>
      <c r="D341" s="127">
        <v>44017.46845</v>
      </c>
      <c r="E341" s="127">
        <v>43696.036</v>
      </c>
      <c r="F341" s="127">
        <v>43606.036</v>
      </c>
    </row>
    <row r="342" spans="1:6" ht="31.5" x14ac:dyDescent="0.2">
      <c r="A342" s="147" t="s">
        <v>421</v>
      </c>
      <c r="B342" s="148" t="s">
        <v>552</v>
      </c>
      <c r="C342" s="148" t="s">
        <v>422</v>
      </c>
      <c r="D342" s="127">
        <v>6705.62752</v>
      </c>
      <c r="E342" s="127">
        <v>4026.5</v>
      </c>
      <c r="F342" s="127">
        <v>995</v>
      </c>
    </row>
    <row r="343" spans="1:6" ht="15.75" x14ac:dyDescent="0.2">
      <c r="A343" s="147" t="s">
        <v>435</v>
      </c>
      <c r="B343" s="148" t="s">
        <v>552</v>
      </c>
      <c r="C343" s="148" t="s">
        <v>3</v>
      </c>
      <c r="D343" s="127">
        <v>127.3073</v>
      </c>
      <c r="E343" s="127">
        <v>142</v>
      </c>
      <c r="F343" s="127">
        <v>140</v>
      </c>
    </row>
    <row r="344" spans="1:6" ht="31.5" x14ac:dyDescent="0.2">
      <c r="A344" s="145" t="s">
        <v>553</v>
      </c>
      <c r="B344" s="146" t="s">
        <v>554</v>
      </c>
      <c r="C344" s="146" t="s">
        <v>104</v>
      </c>
      <c r="D344" s="126">
        <v>1299.4873299999999</v>
      </c>
      <c r="E344" s="126" t="s">
        <v>104</v>
      </c>
      <c r="F344" s="126" t="s">
        <v>104</v>
      </c>
    </row>
    <row r="345" spans="1:6" ht="15.75" x14ac:dyDescent="0.2">
      <c r="A345" s="147" t="s">
        <v>555</v>
      </c>
      <c r="B345" s="148" t="s">
        <v>556</v>
      </c>
      <c r="C345" s="148" t="s">
        <v>104</v>
      </c>
      <c r="D345" s="127">
        <v>1299.4873299999999</v>
      </c>
      <c r="E345" s="127" t="s">
        <v>104</v>
      </c>
      <c r="F345" s="127" t="s">
        <v>104</v>
      </c>
    </row>
    <row r="346" spans="1:6" ht="15.75" x14ac:dyDescent="0.2">
      <c r="A346" s="147" t="s">
        <v>456</v>
      </c>
      <c r="B346" s="148" t="s">
        <v>556</v>
      </c>
      <c r="C346" s="148" t="s">
        <v>4</v>
      </c>
      <c r="D346" s="127">
        <v>1299.4873299999999</v>
      </c>
      <c r="E346" s="127" t="s">
        <v>104</v>
      </c>
      <c r="F346" s="127" t="s">
        <v>104</v>
      </c>
    </row>
    <row r="347" spans="1:6" ht="47.25" x14ac:dyDescent="0.2">
      <c r="A347" s="145" t="s">
        <v>557</v>
      </c>
      <c r="B347" s="146" t="s">
        <v>558</v>
      </c>
      <c r="C347" s="146" t="s">
        <v>104</v>
      </c>
      <c r="D347" s="126">
        <v>14048.13163</v>
      </c>
      <c r="E347" s="126">
        <v>5767.35</v>
      </c>
      <c r="F347" s="126">
        <v>5969.9530000000004</v>
      </c>
    </row>
    <row r="348" spans="1:6" ht="15.75" x14ac:dyDescent="0.2">
      <c r="A348" s="145" t="s">
        <v>827</v>
      </c>
      <c r="B348" s="146" t="s">
        <v>828</v>
      </c>
      <c r="C348" s="146" t="s">
        <v>104</v>
      </c>
      <c r="D348" s="126">
        <v>2600</v>
      </c>
      <c r="E348" s="126">
        <v>2800</v>
      </c>
      <c r="F348" s="126">
        <v>3000</v>
      </c>
    </row>
    <row r="349" spans="1:6" ht="78.75" x14ac:dyDescent="0.2">
      <c r="A349" s="147" t="s">
        <v>829</v>
      </c>
      <c r="B349" s="148" t="s">
        <v>830</v>
      </c>
      <c r="C349" s="148" t="s">
        <v>104</v>
      </c>
      <c r="D349" s="127">
        <v>2600</v>
      </c>
      <c r="E349" s="127">
        <v>2800</v>
      </c>
      <c r="F349" s="127">
        <v>3000</v>
      </c>
    </row>
    <row r="350" spans="1:6" ht="15.75" x14ac:dyDescent="0.2">
      <c r="A350" s="147" t="s">
        <v>487</v>
      </c>
      <c r="B350" s="148" t="s">
        <v>830</v>
      </c>
      <c r="C350" s="148" t="s">
        <v>488</v>
      </c>
      <c r="D350" s="127">
        <v>2600</v>
      </c>
      <c r="E350" s="127">
        <v>2800</v>
      </c>
      <c r="F350" s="127">
        <v>3000</v>
      </c>
    </row>
    <row r="351" spans="1:6" ht="15.75" x14ac:dyDescent="0.2">
      <c r="A351" s="145" t="s">
        <v>831</v>
      </c>
      <c r="B351" s="146" t="s">
        <v>832</v>
      </c>
      <c r="C351" s="146" t="s">
        <v>104</v>
      </c>
      <c r="D351" s="126" t="s">
        <v>104</v>
      </c>
      <c r="E351" s="126">
        <v>155</v>
      </c>
      <c r="F351" s="126">
        <v>155</v>
      </c>
    </row>
    <row r="352" spans="1:6" ht="31.5" x14ac:dyDescent="0.2">
      <c r="A352" s="145" t="s">
        <v>833</v>
      </c>
      <c r="B352" s="146" t="s">
        <v>834</v>
      </c>
      <c r="C352" s="146" t="s">
        <v>104</v>
      </c>
      <c r="D352" s="126" t="s">
        <v>104</v>
      </c>
      <c r="E352" s="126">
        <v>155</v>
      </c>
      <c r="F352" s="126">
        <v>155</v>
      </c>
    </row>
    <row r="353" spans="1:6" ht="31.5" x14ac:dyDescent="0.2">
      <c r="A353" s="147" t="s">
        <v>599</v>
      </c>
      <c r="B353" s="148" t="s">
        <v>834</v>
      </c>
      <c r="C353" s="148" t="s">
        <v>5</v>
      </c>
      <c r="D353" s="127" t="s">
        <v>104</v>
      </c>
      <c r="E353" s="127">
        <v>155</v>
      </c>
      <c r="F353" s="127">
        <v>155</v>
      </c>
    </row>
    <row r="354" spans="1:6" ht="15.75" x14ac:dyDescent="0.2">
      <c r="A354" s="145" t="s">
        <v>559</v>
      </c>
      <c r="B354" s="146" t="s">
        <v>560</v>
      </c>
      <c r="C354" s="146" t="s">
        <v>104</v>
      </c>
      <c r="D354" s="126">
        <v>8040.5797300000004</v>
      </c>
      <c r="E354" s="126">
        <v>1054.0899999999999</v>
      </c>
      <c r="F354" s="126">
        <v>1056.693</v>
      </c>
    </row>
    <row r="355" spans="1:6" ht="31.5" x14ac:dyDescent="0.2">
      <c r="A355" s="145" t="s">
        <v>561</v>
      </c>
      <c r="B355" s="146" t="s">
        <v>562</v>
      </c>
      <c r="C355" s="146" t="s">
        <v>104</v>
      </c>
      <c r="D355" s="126">
        <v>1047.037</v>
      </c>
      <c r="E355" s="126">
        <v>1049.0899999999999</v>
      </c>
      <c r="F355" s="126">
        <v>1051.693</v>
      </c>
    </row>
    <row r="356" spans="1:6" ht="63" x14ac:dyDescent="0.2">
      <c r="A356" s="147" t="s">
        <v>563</v>
      </c>
      <c r="B356" s="148" t="s">
        <v>564</v>
      </c>
      <c r="C356" s="148" t="s">
        <v>104</v>
      </c>
      <c r="D356" s="127">
        <v>1047.037</v>
      </c>
      <c r="E356" s="127">
        <v>1049.0899999999999</v>
      </c>
      <c r="F356" s="127">
        <v>1051.693</v>
      </c>
    </row>
    <row r="357" spans="1:6" ht="78.75" x14ac:dyDescent="0.2">
      <c r="A357" s="147" t="s">
        <v>417</v>
      </c>
      <c r="B357" s="148" t="s">
        <v>564</v>
      </c>
      <c r="C357" s="148" t="s">
        <v>418</v>
      </c>
      <c r="D357" s="127">
        <v>57.496000000000002</v>
      </c>
      <c r="E357" s="127" t="s">
        <v>104</v>
      </c>
      <c r="F357" s="127" t="s">
        <v>104</v>
      </c>
    </row>
    <row r="358" spans="1:6" ht="31.5" x14ac:dyDescent="0.2">
      <c r="A358" s="147" t="s">
        <v>421</v>
      </c>
      <c r="B358" s="148" t="s">
        <v>564</v>
      </c>
      <c r="C358" s="148" t="s">
        <v>422</v>
      </c>
      <c r="D358" s="127">
        <v>989.54100000000005</v>
      </c>
      <c r="E358" s="127">
        <v>1049.0899999999999</v>
      </c>
      <c r="F358" s="127">
        <v>1051.693</v>
      </c>
    </row>
    <row r="359" spans="1:6" ht="15.75" x14ac:dyDescent="0.2">
      <c r="A359" s="145" t="s">
        <v>565</v>
      </c>
      <c r="B359" s="146" t="s">
        <v>566</v>
      </c>
      <c r="C359" s="146" t="s">
        <v>104</v>
      </c>
      <c r="D359" s="126" t="s">
        <v>104</v>
      </c>
      <c r="E359" s="126">
        <v>5</v>
      </c>
      <c r="F359" s="126">
        <v>5</v>
      </c>
    </row>
    <row r="360" spans="1:6" ht="31.5" x14ac:dyDescent="0.2">
      <c r="A360" s="147" t="s">
        <v>421</v>
      </c>
      <c r="B360" s="148" t="s">
        <v>566</v>
      </c>
      <c r="C360" s="148" t="s">
        <v>422</v>
      </c>
      <c r="D360" s="127" t="s">
        <v>104</v>
      </c>
      <c r="E360" s="127">
        <v>5</v>
      </c>
      <c r="F360" s="127">
        <v>5</v>
      </c>
    </row>
    <row r="361" spans="1:6" ht="47.25" x14ac:dyDescent="0.2">
      <c r="A361" s="145" t="s">
        <v>567</v>
      </c>
      <c r="B361" s="146" t="s">
        <v>568</v>
      </c>
      <c r="C361" s="146" t="s">
        <v>104</v>
      </c>
      <c r="D361" s="126">
        <v>79.17</v>
      </c>
      <c r="E361" s="126" t="s">
        <v>104</v>
      </c>
      <c r="F361" s="126" t="s">
        <v>104</v>
      </c>
    </row>
    <row r="362" spans="1:6" ht="47.25" x14ac:dyDescent="0.2">
      <c r="A362" s="147" t="s">
        <v>567</v>
      </c>
      <c r="B362" s="148" t="s">
        <v>569</v>
      </c>
      <c r="C362" s="148" t="s">
        <v>104</v>
      </c>
      <c r="D362" s="127">
        <v>79.17</v>
      </c>
      <c r="E362" s="127" t="s">
        <v>104</v>
      </c>
      <c r="F362" s="127" t="s">
        <v>104</v>
      </c>
    </row>
    <row r="363" spans="1:6" ht="15.75" x14ac:dyDescent="0.2">
      <c r="A363" s="147" t="s">
        <v>456</v>
      </c>
      <c r="B363" s="148" t="s">
        <v>569</v>
      </c>
      <c r="C363" s="148" t="s">
        <v>4</v>
      </c>
      <c r="D363" s="127">
        <v>79.17</v>
      </c>
      <c r="E363" s="127" t="s">
        <v>104</v>
      </c>
      <c r="F363" s="127" t="s">
        <v>104</v>
      </c>
    </row>
    <row r="364" spans="1:6" ht="15.75" x14ac:dyDescent="0.2">
      <c r="A364" s="145" t="s">
        <v>570</v>
      </c>
      <c r="B364" s="146" t="s">
        <v>571</v>
      </c>
      <c r="C364" s="146" t="s">
        <v>104</v>
      </c>
      <c r="D364" s="126">
        <v>1183.50909</v>
      </c>
      <c r="E364" s="126" t="s">
        <v>104</v>
      </c>
      <c r="F364" s="126" t="s">
        <v>104</v>
      </c>
    </row>
    <row r="365" spans="1:6" ht="78.75" x14ac:dyDescent="0.2">
      <c r="A365" s="147" t="s">
        <v>572</v>
      </c>
      <c r="B365" s="148" t="s">
        <v>573</v>
      </c>
      <c r="C365" s="148" t="s">
        <v>104</v>
      </c>
      <c r="D365" s="127">
        <v>200</v>
      </c>
      <c r="E365" s="127" t="s">
        <v>104</v>
      </c>
      <c r="F365" s="127" t="s">
        <v>104</v>
      </c>
    </row>
    <row r="366" spans="1:6" ht="15.75" x14ac:dyDescent="0.2">
      <c r="A366" s="147" t="s">
        <v>456</v>
      </c>
      <c r="B366" s="148" t="s">
        <v>573</v>
      </c>
      <c r="C366" s="148" t="s">
        <v>4</v>
      </c>
      <c r="D366" s="127">
        <v>200</v>
      </c>
      <c r="E366" s="127" t="s">
        <v>104</v>
      </c>
      <c r="F366" s="127" t="s">
        <v>104</v>
      </c>
    </row>
    <row r="367" spans="1:6" ht="31.5" x14ac:dyDescent="0.2">
      <c r="A367" s="147" t="s">
        <v>725</v>
      </c>
      <c r="B367" s="148" t="s">
        <v>726</v>
      </c>
      <c r="C367" s="148" t="s">
        <v>104</v>
      </c>
      <c r="D367" s="127">
        <v>983.50909000000001</v>
      </c>
      <c r="E367" s="127" t="s">
        <v>104</v>
      </c>
      <c r="F367" s="127" t="s">
        <v>104</v>
      </c>
    </row>
    <row r="368" spans="1:6" ht="31.5" x14ac:dyDescent="0.2">
      <c r="A368" s="147" t="s">
        <v>599</v>
      </c>
      <c r="B368" s="148" t="s">
        <v>726</v>
      </c>
      <c r="C368" s="148" t="s">
        <v>5</v>
      </c>
      <c r="D368" s="127">
        <v>983.50909000000001</v>
      </c>
      <c r="E368" s="127" t="s">
        <v>104</v>
      </c>
      <c r="F368" s="127" t="s">
        <v>104</v>
      </c>
    </row>
    <row r="369" spans="1:6" ht="63" x14ac:dyDescent="0.2">
      <c r="A369" s="147" t="s">
        <v>574</v>
      </c>
      <c r="B369" s="148" t="s">
        <v>575</v>
      </c>
      <c r="C369" s="148" t="s">
        <v>104</v>
      </c>
      <c r="D369" s="127">
        <v>1908.36364</v>
      </c>
      <c r="E369" s="127" t="s">
        <v>104</v>
      </c>
      <c r="F369" s="127" t="s">
        <v>104</v>
      </c>
    </row>
    <row r="370" spans="1:6" ht="15.75" x14ac:dyDescent="0.2">
      <c r="A370" s="147" t="s">
        <v>456</v>
      </c>
      <c r="B370" s="148" t="s">
        <v>575</v>
      </c>
      <c r="C370" s="148" t="s">
        <v>4</v>
      </c>
      <c r="D370" s="127">
        <v>1908.36364</v>
      </c>
      <c r="E370" s="127" t="s">
        <v>104</v>
      </c>
      <c r="F370" s="127" t="s">
        <v>104</v>
      </c>
    </row>
    <row r="371" spans="1:6" ht="31.5" x14ac:dyDescent="0.2">
      <c r="A371" s="147" t="s">
        <v>576</v>
      </c>
      <c r="B371" s="148" t="s">
        <v>577</v>
      </c>
      <c r="C371" s="148" t="s">
        <v>104</v>
      </c>
      <c r="D371" s="127">
        <v>3822.5</v>
      </c>
      <c r="E371" s="127" t="s">
        <v>104</v>
      </c>
      <c r="F371" s="127" t="s">
        <v>104</v>
      </c>
    </row>
    <row r="372" spans="1:6" ht="15.75" x14ac:dyDescent="0.2">
      <c r="A372" s="147" t="s">
        <v>456</v>
      </c>
      <c r="B372" s="148" t="s">
        <v>577</v>
      </c>
      <c r="C372" s="148" t="s">
        <v>4</v>
      </c>
      <c r="D372" s="127">
        <v>3822.5</v>
      </c>
      <c r="E372" s="127" t="s">
        <v>104</v>
      </c>
      <c r="F372" s="127" t="s">
        <v>104</v>
      </c>
    </row>
    <row r="373" spans="1:6" ht="15.75" x14ac:dyDescent="0.2">
      <c r="A373" s="145" t="s">
        <v>578</v>
      </c>
      <c r="B373" s="146" t="s">
        <v>579</v>
      </c>
      <c r="C373" s="146" t="s">
        <v>104</v>
      </c>
      <c r="D373" s="126">
        <v>3376.2719000000002</v>
      </c>
      <c r="E373" s="126">
        <v>1758.26</v>
      </c>
      <c r="F373" s="126">
        <v>1758.26</v>
      </c>
    </row>
    <row r="374" spans="1:6" ht="31.5" x14ac:dyDescent="0.2">
      <c r="A374" s="145" t="s">
        <v>580</v>
      </c>
      <c r="B374" s="146" t="s">
        <v>581</v>
      </c>
      <c r="C374" s="146" t="s">
        <v>104</v>
      </c>
      <c r="D374" s="126">
        <v>3376.2719000000002</v>
      </c>
      <c r="E374" s="126">
        <v>1758.26</v>
      </c>
      <c r="F374" s="126">
        <v>1758.26</v>
      </c>
    </row>
    <row r="375" spans="1:6" ht="94.5" x14ac:dyDescent="0.2">
      <c r="A375" s="147" t="s">
        <v>582</v>
      </c>
      <c r="B375" s="148" t="s">
        <v>583</v>
      </c>
      <c r="C375" s="148" t="s">
        <v>104</v>
      </c>
      <c r="D375" s="127">
        <v>2675</v>
      </c>
      <c r="E375" s="127" t="s">
        <v>104</v>
      </c>
      <c r="F375" s="127" t="s">
        <v>104</v>
      </c>
    </row>
    <row r="376" spans="1:6" ht="15.75" x14ac:dyDescent="0.2">
      <c r="A376" s="147" t="s">
        <v>456</v>
      </c>
      <c r="B376" s="148" t="s">
        <v>583</v>
      </c>
      <c r="C376" s="148" t="s">
        <v>4</v>
      </c>
      <c r="D376" s="127">
        <v>2675</v>
      </c>
      <c r="E376" s="127" t="s">
        <v>104</v>
      </c>
      <c r="F376" s="127" t="s">
        <v>104</v>
      </c>
    </row>
    <row r="377" spans="1:6" ht="31.5" x14ac:dyDescent="0.2">
      <c r="A377" s="147" t="s">
        <v>727</v>
      </c>
      <c r="B377" s="148" t="s">
        <v>728</v>
      </c>
      <c r="C377" s="148" t="s">
        <v>104</v>
      </c>
      <c r="D377" s="127">
        <v>701.27189999999996</v>
      </c>
      <c r="E377" s="127">
        <v>1758.26</v>
      </c>
      <c r="F377" s="127">
        <v>1758.26</v>
      </c>
    </row>
    <row r="378" spans="1:6" ht="31.5" x14ac:dyDescent="0.2">
      <c r="A378" s="147" t="s">
        <v>599</v>
      </c>
      <c r="B378" s="148" t="s">
        <v>728</v>
      </c>
      <c r="C378" s="148" t="s">
        <v>5</v>
      </c>
      <c r="D378" s="127">
        <v>701.27189999999996</v>
      </c>
      <c r="E378" s="127">
        <v>1758.26</v>
      </c>
      <c r="F378" s="127">
        <v>1758.26</v>
      </c>
    </row>
    <row r="379" spans="1:6" ht="31.5" x14ac:dyDescent="0.2">
      <c r="A379" s="145" t="s">
        <v>584</v>
      </c>
      <c r="B379" s="146" t="s">
        <v>585</v>
      </c>
      <c r="C379" s="146" t="s">
        <v>104</v>
      </c>
      <c r="D379" s="126">
        <v>31.28</v>
      </c>
      <c r="E379" s="126" t="s">
        <v>104</v>
      </c>
      <c r="F379" s="126" t="s">
        <v>104</v>
      </c>
    </row>
    <row r="380" spans="1:6" ht="31.5" x14ac:dyDescent="0.2">
      <c r="A380" s="145" t="s">
        <v>72</v>
      </c>
      <c r="B380" s="146" t="s">
        <v>586</v>
      </c>
      <c r="C380" s="146" t="s">
        <v>104</v>
      </c>
      <c r="D380" s="126">
        <v>1.28</v>
      </c>
      <c r="E380" s="126" t="s">
        <v>104</v>
      </c>
      <c r="F380" s="126" t="s">
        <v>104</v>
      </c>
    </row>
    <row r="381" spans="1:6" ht="31.5" x14ac:dyDescent="0.2">
      <c r="A381" s="147" t="s">
        <v>72</v>
      </c>
      <c r="B381" s="148" t="s">
        <v>587</v>
      </c>
      <c r="C381" s="148" t="s">
        <v>104</v>
      </c>
      <c r="D381" s="127">
        <v>1.28</v>
      </c>
      <c r="E381" s="127" t="s">
        <v>104</v>
      </c>
      <c r="F381" s="127" t="s">
        <v>104</v>
      </c>
    </row>
    <row r="382" spans="1:6" ht="15.75" x14ac:dyDescent="0.2">
      <c r="A382" s="147" t="s">
        <v>456</v>
      </c>
      <c r="B382" s="148" t="s">
        <v>587</v>
      </c>
      <c r="C382" s="148" t="s">
        <v>4</v>
      </c>
      <c r="D382" s="127">
        <v>1.28</v>
      </c>
      <c r="E382" s="127" t="s">
        <v>104</v>
      </c>
      <c r="F382" s="127" t="s">
        <v>104</v>
      </c>
    </row>
    <row r="383" spans="1:6" ht="31.5" x14ac:dyDescent="0.2">
      <c r="A383" s="147" t="s">
        <v>71</v>
      </c>
      <c r="B383" s="148" t="s">
        <v>588</v>
      </c>
      <c r="C383" s="148" t="s">
        <v>104</v>
      </c>
      <c r="D383" s="127">
        <v>30</v>
      </c>
      <c r="E383" s="127" t="s">
        <v>104</v>
      </c>
      <c r="F383" s="127" t="s">
        <v>104</v>
      </c>
    </row>
    <row r="384" spans="1:6" ht="15.75" x14ac:dyDescent="0.2">
      <c r="A384" s="147" t="s">
        <v>456</v>
      </c>
      <c r="B384" s="148" t="s">
        <v>588</v>
      </c>
      <c r="C384" s="148" t="s">
        <v>4</v>
      </c>
      <c r="D384" s="127">
        <v>30</v>
      </c>
      <c r="E384" s="127" t="s">
        <v>104</v>
      </c>
      <c r="F384" s="127" t="s">
        <v>104</v>
      </c>
    </row>
    <row r="385" spans="1:6" ht="15.75" x14ac:dyDescent="0.2">
      <c r="A385" s="145" t="s">
        <v>589</v>
      </c>
      <c r="B385" s="146" t="s">
        <v>590</v>
      </c>
      <c r="C385" s="146" t="s">
        <v>104</v>
      </c>
      <c r="D385" s="126">
        <v>268.85948000000002</v>
      </c>
      <c r="E385" s="126">
        <v>160</v>
      </c>
      <c r="F385" s="126">
        <v>160</v>
      </c>
    </row>
    <row r="386" spans="1:6" ht="47.25" x14ac:dyDescent="0.2">
      <c r="A386" s="145" t="s">
        <v>591</v>
      </c>
      <c r="B386" s="146" t="s">
        <v>592</v>
      </c>
      <c r="C386" s="146" t="s">
        <v>104</v>
      </c>
      <c r="D386" s="126">
        <v>268.85948000000002</v>
      </c>
      <c r="E386" s="126">
        <v>160</v>
      </c>
      <c r="F386" s="126">
        <v>160</v>
      </c>
    </row>
    <row r="387" spans="1:6" ht="63" x14ac:dyDescent="0.2">
      <c r="A387" s="145" t="s">
        <v>593</v>
      </c>
      <c r="B387" s="146" t="s">
        <v>594</v>
      </c>
      <c r="C387" s="146" t="s">
        <v>104</v>
      </c>
      <c r="D387" s="126">
        <v>6.5</v>
      </c>
      <c r="E387" s="126">
        <v>20</v>
      </c>
      <c r="F387" s="126">
        <v>20</v>
      </c>
    </row>
    <row r="388" spans="1:6" ht="15.75" x14ac:dyDescent="0.2">
      <c r="A388" s="147" t="s">
        <v>487</v>
      </c>
      <c r="B388" s="148" t="s">
        <v>594</v>
      </c>
      <c r="C388" s="148" t="s">
        <v>488</v>
      </c>
      <c r="D388" s="127">
        <v>6.5</v>
      </c>
      <c r="E388" s="127">
        <v>20</v>
      </c>
      <c r="F388" s="127">
        <v>20</v>
      </c>
    </row>
    <row r="389" spans="1:6" ht="15.75" x14ac:dyDescent="0.2">
      <c r="A389" s="145" t="s">
        <v>595</v>
      </c>
      <c r="B389" s="146" t="s">
        <v>596</v>
      </c>
      <c r="C389" s="146" t="s">
        <v>104</v>
      </c>
      <c r="D389" s="126" t="s">
        <v>104</v>
      </c>
      <c r="E389" s="126">
        <v>50</v>
      </c>
      <c r="F389" s="126">
        <v>50</v>
      </c>
    </row>
    <row r="390" spans="1:6" ht="31.5" x14ac:dyDescent="0.2">
      <c r="A390" s="147" t="s">
        <v>421</v>
      </c>
      <c r="B390" s="148" t="s">
        <v>596</v>
      </c>
      <c r="C390" s="148" t="s">
        <v>422</v>
      </c>
      <c r="D390" s="127" t="s">
        <v>104</v>
      </c>
      <c r="E390" s="127">
        <v>50</v>
      </c>
      <c r="F390" s="127">
        <v>50</v>
      </c>
    </row>
    <row r="391" spans="1:6" ht="15.75" x14ac:dyDescent="0.2">
      <c r="A391" s="145" t="s">
        <v>597</v>
      </c>
      <c r="B391" s="146" t="s">
        <v>598</v>
      </c>
      <c r="C391" s="146" t="s">
        <v>104</v>
      </c>
      <c r="D391" s="126">
        <v>262.35948000000002</v>
      </c>
      <c r="E391" s="126">
        <v>90</v>
      </c>
      <c r="F391" s="126">
        <v>90</v>
      </c>
    </row>
    <row r="392" spans="1:6" ht="31.5" x14ac:dyDescent="0.2">
      <c r="A392" s="147" t="s">
        <v>599</v>
      </c>
      <c r="B392" s="148" t="s">
        <v>598</v>
      </c>
      <c r="C392" s="148" t="s">
        <v>5</v>
      </c>
      <c r="D392" s="127">
        <v>262.35948000000002</v>
      </c>
      <c r="E392" s="127">
        <v>90</v>
      </c>
      <c r="F392" s="127">
        <v>90</v>
      </c>
    </row>
    <row r="393" spans="1:6" ht="15.75" x14ac:dyDescent="0.2">
      <c r="A393" s="145" t="s">
        <v>411</v>
      </c>
      <c r="B393" s="146" t="s">
        <v>412</v>
      </c>
      <c r="C393" s="146" t="s">
        <v>104</v>
      </c>
      <c r="D393" s="126">
        <v>24383.90812</v>
      </c>
      <c r="E393" s="126">
        <v>23128.277999999998</v>
      </c>
      <c r="F393" s="126">
        <v>33708.690999999999</v>
      </c>
    </row>
    <row r="394" spans="1:6" ht="15.75" x14ac:dyDescent="0.2">
      <c r="A394" s="145" t="s">
        <v>413</v>
      </c>
      <c r="B394" s="146" t="s">
        <v>414</v>
      </c>
      <c r="C394" s="146" t="s">
        <v>104</v>
      </c>
      <c r="D394" s="126">
        <v>24383.90812</v>
      </c>
      <c r="E394" s="126">
        <v>23128.277999999998</v>
      </c>
      <c r="F394" s="126">
        <v>33708.690999999999</v>
      </c>
    </row>
    <row r="395" spans="1:6" ht="31.5" x14ac:dyDescent="0.2">
      <c r="A395" s="147" t="s">
        <v>600</v>
      </c>
      <c r="B395" s="148" t="s">
        <v>601</v>
      </c>
      <c r="C395" s="148" t="s">
        <v>104</v>
      </c>
      <c r="D395" s="127">
        <v>4684.4546499999997</v>
      </c>
      <c r="E395" s="127" t="s">
        <v>104</v>
      </c>
      <c r="F395" s="127" t="s">
        <v>104</v>
      </c>
    </row>
    <row r="396" spans="1:6" ht="78.75" x14ac:dyDescent="0.2">
      <c r="A396" s="147" t="s">
        <v>417</v>
      </c>
      <c r="B396" s="148" t="s">
        <v>601</v>
      </c>
      <c r="C396" s="148" t="s">
        <v>418</v>
      </c>
      <c r="D396" s="127">
        <v>4684.4546499999997</v>
      </c>
      <c r="E396" s="127" t="s">
        <v>104</v>
      </c>
      <c r="F396" s="127" t="s">
        <v>104</v>
      </c>
    </row>
    <row r="397" spans="1:6" ht="47.25" x14ac:dyDescent="0.2">
      <c r="A397" s="147" t="s">
        <v>602</v>
      </c>
      <c r="B397" s="148" t="s">
        <v>603</v>
      </c>
      <c r="C397" s="148" t="s">
        <v>104</v>
      </c>
      <c r="D397" s="127" t="s">
        <v>104</v>
      </c>
      <c r="E397" s="127">
        <v>3458.866</v>
      </c>
      <c r="F397" s="127">
        <v>3458.866</v>
      </c>
    </row>
    <row r="398" spans="1:6" ht="78.75" x14ac:dyDescent="0.2">
      <c r="A398" s="147" t="s">
        <v>417</v>
      </c>
      <c r="B398" s="148" t="s">
        <v>603</v>
      </c>
      <c r="C398" s="148" t="s">
        <v>418</v>
      </c>
      <c r="D398" s="127" t="s">
        <v>104</v>
      </c>
      <c r="E398" s="127">
        <v>3458.866</v>
      </c>
      <c r="F398" s="127">
        <v>3458.866</v>
      </c>
    </row>
    <row r="399" spans="1:6" ht="15.75" x14ac:dyDescent="0.2">
      <c r="A399" s="147" t="s">
        <v>415</v>
      </c>
      <c r="B399" s="148" t="s">
        <v>416</v>
      </c>
      <c r="C399" s="148" t="s">
        <v>104</v>
      </c>
      <c r="D399" s="127">
        <v>1319.117</v>
      </c>
      <c r="E399" s="127">
        <v>1339.117</v>
      </c>
      <c r="F399" s="127">
        <v>1339.117</v>
      </c>
    </row>
    <row r="400" spans="1:6" ht="78.75" x14ac:dyDescent="0.2">
      <c r="A400" s="147" t="s">
        <v>417</v>
      </c>
      <c r="B400" s="148" t="s">
        <v>416</v>
      </c>
      <c r="C400" s="148" t="s">
        <v>418</v>
      </c>
      <c r="D400" s="127">
        <v>1319.117</v>
      </c>
      <c r="E400" s="127">
        <v>1339.117</v>
      </c>
      <c r="F400" s="127">
        <v>1339.117</v>
      </c>
    </row>
    <row r="401" spans="1:6" ht="47.25" x14ac:dyDescent="0.2">
      <c r="A401" s="147" t="s">
        <v>604</v>
      </c>
      <c r="B401" s="148" t="s">
        <v>605</v>
      </c>
      <c r="C401" s="148" t="s">
        <v>104</v>
      </c>
      <c r="D401" s="127">
        <v>51</v>
      </c>
      <c r="E401" s="127">
        <v>37.1</v>
      </c>
      <c r="F401" s="127">
        <v>208.2</v>
      </c>
    </row>
    <row r="402" spans="1:6" ht="31.5" x14ac:dyDescent="0.2">
      <c r="A402" s="147" t="s">
        <v>421</v>
      </c>
      <c r="B402" s="148" t="s">
        <v>605</v>
      </c>
      <c r="C402" s="148" t="s">
        <v>422</v>
      </c>
      <c r="D402" s="127">
        <v>51</v>
      </c>
      <c r="E402" s="127">
        <v>37.1</v>
      </c>
      <c r="F402" s="127">
        <v>208.2</v>
      </c>
    </row>
    <row r="403" spans="1:6" ht="31.5" x14ac:dyDescent="0.2">
      <c r="A403" s="147" t="s">
        <v>606</v>
      </c>
      <c r="B403" s="148" t="s">
        <v>607</v>
      </c>
      <c r="C403" s="148" t="s">
        <v>104</v>
      </c>
      <c r="D403" s="127">
        <v>462.6087</v>
      </c>
      <c r="E403" s="127" t="s">
        <v>104</v>
      </c>
      <c r="F403" s="127" t="s">
        <v>104</v>
      </c>
    </row>
    <row r="404" spans="1:6" ht="31.5" x14ac:dyDescent="0.2">
      <c r="A404" s="147" t="s">
        <v>421</v>
      </c>
      <c r="B404" s="148" t="s">
        <v>607</v>
      </c>
      <c r="C404" s="148" t="s">
        <v>422</v>
      </c>
      <c r="D404" s="127">
        <v>462.6087</v>
      </c>
      <c r="E404" s="127" t="s">
        <v>104</v>
      </c>
      <c r="F404" s="127" t="s">
        <v>104</v>
      </c>
    </row>
    <row r="405" spans="1:6" ht="47.25" x14ac:dyDescent="0.2">
      <c r="A405" s="147" t="s">
        <v>419</v>
      </c>
      <c r="B405" s="148" t="s">
        <v>420</v>
      </c>
      <c r="C405" s="148" t="s">
        <v>104</v>
      </c>
      <c r="D405" s="127">
        <v>18.716000000000001</v>
      </c>
      <c r="E405" s="127">
        <v>18.716000000000001</v>
      </c>
      <c r="F405" s="127">
        <v>18.716000000000001</v>
      </c>
    </row>
    <row r="406" spans="1:6" ht="31.5" x14ac:dyDescent="0.2">
      <c r="A406" s="147" t="s">
        <v>421</v>
      </c>
      <c r="B406" s="148" t="s">
        <v>420</v>
      </c>
      <c r="C406" s="148" t="s">
        <v>422</v>
      </c>
      <c r="D406" s="127">
        <v>18.716000000000001</v>
      </c>
      <c r="E406" s="127">
        <v>18.716000000000001</v>
      </c>
      <c r="F406" s="127">
        <v>18.716000000000001</v>
      </c>
    </row>
    <row r="407" spans="1:6" ht="31.5" x14ac:dyDescent="0.2">
      <c r="A407" s="147" t="s">
        <v>851</v>
      </c>
      <c r="B407" s="148" t="s">
        <v>852</v>
      </c>
      <c r="C407" s="148" t="s">
        <v>104</v>
      </c>
      <c r="D407" s="127">
        <v>6466.0646100000004</v>
      </c>
      <c r="E407" s="127">
        <v>3009.65</v>
      </c>
      <c r="F407" s="127">
        <v>3009.65</v>
      </c>
    </row>
    <row r="408" spans="1:6" ht="15.75" x14ac:dyDescent="0.2">
      <c r="A408" s="147" t="s">
        <v>456</v>
      </c>
      <c r="B408" s="148" t="s">
        <v>852</v>
      </c>
      <c r="C408" s="148" t="s">
        <v>4</v>
      </c>
      <c r="D408" s="127">
        <v>6466.0646100000004</v>
      </c>
      <c r="E408" s="127">
        <v>3009.65</v>
      </c>
      <c r="F408" s="127">
        <v>3009.65</v>
      </c>
    </row>
    <row r="409" spans="1:6" ht="94.5" x14ac:dyDescent="0.2">
      <c r="A409" s="147" t="s">
        <v>904</v>
      </c>
      <c r="B409" s="148" t="s">
        <v>608</v>
      </c>
      <c r="C409" s="148" t="s">
        <v>104</v>
      </c>
      <c r="D409" s="127">
        <v>12.9</v>
      </c>
      <c r="E409" s="127">
        <v>13.3</v>
      </c>
      <c r="F409" s="127">
        <v>13.9</v>
      </c>
    </row>
    <row r="410" spans="1:6" ht="78.75" x14ac:dyDescent="0.2">
      <c r="A410" s="147" t="s">
        <v>417</v>
      </c>
      <c r="B410" s="148" t="s">
        <v>608</v>
      </c>
      <c r="C410" s="148" t="s">
        <v>418</v>
      </c>
      <c r="D410" s="127">
        <v>12.6</v>
      </c>
      <c r="E410" s="127" t="s">
        <v>104</v>
      </c>
      <c r="F410" s="127" t="s">
        <v>104</v>
      </c>
    </row>
    <row r="411" spans="1:6" ht="31.5" x14ac:dyDescent="0.2">
      <c r="A411" s="147" t="s">
        <v>421</v>
      </c>
      <c r="B411" s="148" t="s">
        <v>608</v>
      </c>
      <c r="C411" s="148" t="s">
        <v>422</v>
      </c>
      <c r="D411" s="127">
        <v>0.3</v>
      </c>
      <c r="E411" s="127">
        <v>13.3</v>
      </c>
      <c r="F411" s="127">
        <v>13.9</v>
      </c>
    </row>
    <row r="412" spans="1:6" ht="94.5" x14ac:dyDescent="0.2">
      <c r="A412" s="147" t="s">
        <v>835</v>
      </c>
      <c r="B412" s="148" t="s">
        <v>836</v>
      </c>
      <c r="C412" s="148" t="s">
        <v>104</v>
      </c>
      <c r="D412" s="127">
        <v>2391.1</v>
      </c>
      <c r="E412" s="127">
        <v>2464.1999999999998</v>
      </c>
      <c r="F412" s="127">
        <v>2557</v>
      </c>
    </row>
    <row r="413" spans="1:6" ht="78.75" x14ac:dyDescent="0.2">
      <c r="A413" s="147" t="s">
        <v>417</v>
      </c>
      <c r="B413" s="148" t="s">
        <v>836</v>
      </c>
      <c r="C413" s="148" t="s">
        <v>418</v>
      </c>
      <c r="D413" s="127">
        <v>2241.15</v>
      </c>
      <c r="E413" s="127">
        <v>2314.1999999999998</v>
      </c>
      <c r="F413" s="127">
        <v>2407</v>
      </c>
    </row>
    <row r="414" spans="1:6" ht="31.5" x14ac:dyDescent="0.2">
      <c r="A414" s="147" t="s">
        <v>421</v>
      </c>
      <c r="B414" s="148" t="s">
        <v>836</v>
      </c>
      <c r="C414" s="148" t="s">
        <v>422</v>
      </c>
      <c r="D414" s="127">
        <v>149.94999999999999</v>
      </c>
      <c r="E414" s="127">
        <v>150</v>
      </c>
      <c r="F414" s="127">
        <v>150</v>
      </c>
    </row>
    <row r="415" spans="1:6" ht="94.5" x14ac:dyDescent="0.2">
      <c r="A415" s="147" t="s">
        <v>609</v>
      </c>
      <c r="B415" s="148" t="s">
        <v>610</v>
      </c>
      <c r="C415" s="148" t="s">
        <v>104</v>
      </c>
      <c r="D415" s="127" t="s">
        <v>104</v>
      </c>
      <c r="E415" s="127">
        <v>70.094999999999999</v>
      </c>
      <c r="F415" s="127">
        <v>72.697999999999993</v>
      </c>
    </row>
    <row r="416" spans="1:6" ht="78.75" x14ac:dyDescent="0.2">
      <c r="A416" s="147" t="s">
        <v>417</v>
      </c>
      <c r="B416" s="148" t="s">
        <v>610</v>
      </c>
      <c r="C416" s="148" t="s">
        <v>418</v>
      </c>
      <c r="D416" s="127" t="s">
        <v>104</v>
      </c>
      <c r="E416" s="127">
        <v>65.099999999999994</v>
      </c>
      <c r="F416" s="127">
        <v>67.7</v>
      </c>
    </row>
    <row r="417" spans="1:6" ht="31.5" x14ac:dyDescent="0.2">
      <c r="A417" s="147" t="s">
        <v>421</v>
      </c>
      <c r="B417" s="148" t="s">
        <v>610</v>
      </c>
      <c r="C417" s="148" t="s">
        <v>422</v>
      </c>
      <c r="D417" s="127" t="s">
        <v>104</v>
      </c>
      <c r="E417" s="127">
        <v>4.9950000000000001</v>
      </c>
      <c r="F417" s="127">
        <v>4.9980000000000002</v>
      </c>
    </row>
    <row r="418" spans="1:6" ht="94.5" x14ac:dyDescent="0.2">
      <c r="A418" s="147" t="s">
        <v>905</v>
      </c>
      <c r="B418" s="148" t="s">
        <v>611</v>
      </c>
      <c r="C418" s="148" t="s">
        <v>104</v>
      </c>
      <c r="D418" s="127">
        <v>161.34800000000001</v>
      </c>
      <c r="E418" s="127">
        <v>166.47900000000001</v>
      </c>
      <c r="F418" s="127">
        <v>172.989</v>
      </c>
    </row>
    <row r="419" spans="1:6" ht="78.75" x14ac:dyDescent="0.2">
      <c r="A419" s="147" t="s">
        <v>417</v>
      </c>
      <c r="B419" s="148" t="s">
        <v>611</v>
      </c>
      <c r="C419" s="148" t="s">
        <v>418</v>
      </c>
      <c r="D419" s="127">
        <v>156.34800000000001</v>
      </c>
      <c r="E419" s="127">
        <v>161.47900000000001</v>
      </c>
      <c r="F419" s="127">
        <v>167.989</v>
      </c>
    </row>
    <row r="420" spans="1:6" ht="31.5" x14ac:dyDescent="0.2">
      <c r="A420" s="147" t="s">
        <v>421</v>
      </c>
      <c r="B420" s="148" t="s">
        <v>611</v>
      </c>
      <c r="C420" s="148" t="s">
        <v>422</v>
      </c>
      <c r="D420" s="127">
        <v>5</v>
      </c>
      <c r="E420" s="127">
        <v>5</v>
      </c>
      <c r="F420" s="127">
        <v>5</v>
      </c>
    </row>
    <row r="421" spans="1:6" ht="94.5" x14ac:dyDescent="0.2">
      <c r="A421" s="147" t="s">
        <v>906</v>
      </c>
      <c r="B421" s="148" t="s">
        <v>837</v>
      </c>
      <c r="C421" s="148" t="s">
        <v>104</v>
      </c>
      <c r="D421" s="127">
        <v>45.1</v>
      </c>
      <c r="E421" s="127">
        <v>46.6</v>
      </c>
      <c r="F421" s="127">
        <v>48.5</v>
      </c>
    </row>
    <row r="422" spans="1:6" ht="78.75" x14ac:dyDescent="0.2">
      <c r="A422" s="147" t="s">
        <v>417</v>
      </c>
      <c r="B422" s="148" t="s">
        <v>837</v>
      </c>
      <c r="C422" s="148" t="s">
        <v>418</v>
      </c>
      <c r="D422" s="127">
        <v>42.531999999999996</v>
      </c>
      <c r="E422" s="127">
        <v>42.531999999999996</v>
      </c>
      <c r="F422" s="127">
        <v>42.531999999999996</v>
      </c>
    </row>
    <row r="423" spans="1:6" ht="31.5" x14ac:dyDescent="0.2">
      <c r="A423" s="147" t="s">
        <v>421</v>
      </c>
      <c r="B423" s="148" t="s">
        <v>837</v>
      </c>
      <c r="C423" s="148" t="s">
        <v>422</v>
      </c>
      <c r="D423" s="127">
        <v>2.5680000000000001</v>
      </c>
      <c r="E423" s="127">
        <v>4.0679999999999996</v>
      </c>
      <c r="F423" s="127">
        <v>5.968</v>
      </c>
    </row>
    <row r="424" spans="1:6" ht="94.5" x14ac:dyDescent="0.2">
      <c r="A424" s="147" t="s">
        <v>612</v>
      </c>
      <c r="B424" s="148" t="s">
        <v>613</v>
      </c>
      <c r="C424" s="148" t="s">
        <v>104</v>
      </c>
      <c r="D424" s="127">
        <v>177.4</v>
      </c>
      <c r="E424" s="127">
        <v>181.4</v>
      </c>
      <c r="F424" s="127">
        <v>186.3</v>
      </c>
    </row>
    <row r="425" spans="1:6" ht="31.5" x14ac:dyDescent="0.2">
      <c r="A425" s="147" t="s">
        <v>421</v>
      </c>
      <c r="B425" s="148" t="s">
        <v>613</v>
      </c>
      <c r="C425" s="148" t="s">
        <v>422</v>
      </c>
      <c r="D425" s="127">
        <v>1.89</v>
      </c>
      <c r="E425" s="127">
        <v>1.92</v>
      </c>
      <c r="F425" s="127">
        <v>1.95</v>
      </c>
    </row>
    <row r="426" spans="1:6" ht="15.75" x14ac:dyDescent="0.2">
      <c r="A426" s="147" t="s">
        <v>456</v>
      </c>
      <c r="B426" s="148" t="s">
        <v>613</v>
      </c>
      <c r="C426" s="148" t="s">
        <v>4</v>
      </c>
      <c r="D426" s="127">
        <v>175.51</v>
      </c>
      <c r="E426" s="127">
        <v>179.48</v>
      </c>
      <c r="F426" s="127">
        <v>184.35</v>
      </c>
    </row>
    <row r="427" spans="1:6" ht="94.5" x14ac:dyDescent="0.2">
      <c r="A427" s="147" t="s">
        <v>853</v>
      </c>
      <c r="B427" s="148" t="s">
        <v>854</v>
      </c>
      <c r="C427" s="148" t="s">
        <v>104</v>
      </c>
      <c r="D427" s="127">
        <v>9</v>
      </c>
      <c r="E427" s="127">
        <v>9</v>
      </c>
      <c r="F427" s="127">
        <v>9</v>
      </c>
    </row>
    <row r="428" spans="1:6" ht="31.5" x14ac:dyDescent="0.2">
      <c r="A428" s="147" t="s">
        <v>421</v>
      </c>
      <c r="B428" s="148" t="s">
        <v>854</v>
      </c>
      <c r="C428" s="148" t="s">
        <v>422</v>
      </c>
      <c r="D428" s="127">
        <v>9</v>
      </c>
      <c r="E428" s="127">
        <v>9</v>
      </c>
      <c r="F428" s="127">
        <v>9</v>
      </c>
    </row>
    <row r="429" spans="1:6" ht="94.5" x14ac:dyDescent="0.2">
      <c r="A429" s="147" t="s">
        <v>423</v>
      </c>
      <c r="B429" s="148" t="s">
        <v>424</v>
      </c>
      <c r="C429" s="148" t="s">
        <v>104</v>
      </c>
      <c r="D429" s="127">
        <v>628.21500000000003</v>
      </c>
      <c r="E429" s="127">
        <v>645.40200000000004</v>
      </c>
      <c r="F429" s="127">
        <v>645.40200000000004</v>
      </c>
    </row>
    <row r="430" spans="1:6" ht="78.75" x14ac:dyDescent="0.2">
      <c r="A430" s="147" t="s">
        <v>417</v>
      </c>
      <c r="B430" s="148" t="s">
        <v>424</v>
      </c>
      <c r="C430" s="148" t="s">
        <v>418</v>
      </c>
      <c r="D430" s="127">
        <v>628.21500000000003</v>
      </c>
      <c r="E430" s="127">
        <v>628.21500000000003</v>
      </c>
      <c r="F430" s="127">
        <v>628.21500000000003</v>
      </c>
    </row>
    <row r="431" spans="1:6" ht="31.5" x14ac:dyDescent="0.2">
      <c r="A431" s="147" t="s">
        <v>421</v>
      </c>
      <c r="B431" s="148" t="s">
        <v>424</v>
      </c>
      <c r="C431" s="148" t="s">
        <v>422</v>
      </c>
      <c r="D431" s="127" t="s">
        <v>104</v>
      </c>
      <c r="E431" s="127">
        <v>17.187000000000001</v>
      </c>
      <c r="F431" s="127">
        <v>17.187000000000001</v>
      </c>
    </row>
    <row r="432" spans="1:6" ht="47.25" x14ac:dyDescent="0.2">
      <c r="A432" s="147" t="s">
        <v>614</v>
      </c>
      <c r="B432" s="148" t="s">
        <v>615</v>
      </c>
      <c r="C432" s="148" t="s">
        <v>104</v>
      </c>
      <c r="D432" s="127" t="s">
        <v>104</v>
      </c>
      <c r="E432" s="127">
        <v>1500</v>
      </c>
      <c r="F432" s="127">
        <v>1500</v>
      </c>
    </row>
    <row r="433" spans="1:6" ht="15.75" x14ac:dyDescent="0.2">
      <c r="A433" s="147" t="s">
        <v>435</v>
      </c>
      <c r="B433" s="148" t="s">
        <v>615</v>
      </c>
      <c r="C433" s="148" t="s">
        <v>3</v>
      </c>
      <c r="D433" s="127" t="s">
        <v>104</v>
      </c>
      <c r="E433" s="127">
        <v>1500</v>
      </c>
      <c r="F433" s="127">
        <v>1500</v>
      </c>
    </row>
    <row r="434" spans="1:6" ht="15.75" x14ac:dyDescent="0.2">
      <c r="A434" s="147" t="s">
        <v>427</v>
      </c>
      <c r="B434" s="148" t="s">
        <v>428</v>
      </c>
      <c r="C434" s="148" t="s">
        <v>104</v>
      </c>
      <c r="D434" s="127">
        <v>7956.8841599999996</v>
      </c>
      <c r="E434" s="127">
        <v>368.35300000000001</v>
      </c>
      <c r="F434" s="127">
        <v>268.35300000000001</v>
      </c>
    </row>
    <row r="435" spans="1:6" ht="31.5" x14ac:dyDescent="0.2">
      <c r="A435" s="147" t="s">
        <v>421</v>
      </c>
      <c r="B435" s="148" t="s">
        <v>428</v>
      </c>
      <c r="C435" s="148" t="s">
        <v>422</v>
      </c>
      <c r="D435" s="127">
        <v>378.86599999999999</v>
      </c>
      <c r="E435" s="127">
        <v>250</v>
      </c>
      <c r="F435" s="127">
        <v>150</v>
      </c>
    </row>
    <row r="436" spans="1:6" ht="15.75" x14ac:dyDescent="0.2">
      <c r="A436" s="147" t="s">
        <v>487</v>
      </c>
      <c r="B436" s="148" t="s">
        <v>428</v>
      </c>
      <c r="C436" s="148" t="s">
        <v>488</v>
      </c>
      <c r="D436" s="127">
        <v>4721.1765400000004</v>
      </c>
      <c r="E436" s="127">
        <v>28.353000000000002</v>
      </c>
      <c r="F436" s="127">
        <v>28.353000000000002</v>
      </c>
    </row>
    <row r="437" spans="1:6" ht="15.75" x14ac:dyDescent="0.2">
      <c r="A437" s="147" t="s">
        <v>435</v>
      </c>
      <c r="B437" s="148" t="s">
        <v>428</v>
      </c>
      <c r="C437" s="148" t="s">
        <v>3</v>
      </c>
      <c r="D437" s="127">
        <v>2856.8416200000001</v>
      </c>
      <c r="E437" s="127">
        <v>90</v>
      </c>
      <c r="F437" s="127">
        <v>90</v>
      </c>
    </row>
    <row r="438" spans="1:6" ht="15.75" x14ac:dyDescent="0.2">
      <c r="A438" s="147" t="s">
        <v>855</v>
      </c>
      <c r="B438" s="148" t="s">
        <v>856</v>
      </c>
      <c r="C438" s="148" t="s">
        <v>104</v>
      </c>
      <c r="D438" s="127" t="s">
        <v>104</v>
      </c>
      <c r="E438" s="127">
        <v>9800</v>
      </c>
      <c r="F438" s="127">
        <v>20200</v>
      </c>
    </row>
    <row r="439" spans="1:6" ht="15.75" x14ac:dyDescent="0.2">
      <c r="A439" s="147" t="s">
        <v>857</v>
      </c>
      <c r="B439" s="148" t="s">
        <v>856</v>
      </c>
      <c r="C439" s="148" t="s">
        <v>6</v>
      </c>
      <c r="D439" s="127" t="s">
        <v>104</v>
      </c>
      <c r="E439" s="127">
        <v>9800</v>
      </c>
      <c r="F439" s="127">
        <v>20200</v>
      </c>
    </row>
  </sheetData>
  <mergeCells count="9">
    <mergeCell ref="A8:A9"/>
    <mergeCell ref="B8:B9"/>
    <mergeCell ref="C8:C9"/>
    <mergeCell ref="D8:F8"/>
    <mergeCell ref="D1:F1"/>
    <mergeCell ref="D2:F2"/>
    <mergeCell ref="D4:F4"/>
    <mergeCell ref="D5:F5"/>
    <mergeCell ref="A7:F7"/>
  </mergeCells>
  <pageMargins left="0.7" right="0.7" top="0.75" bottom="0.75" header="0.3" footer="0.3"/>
  <pageSetup paperSize="9" scale="6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zoomScaleNormal="100" zoomScaleSheetLayoutView="100" workbookViewId="0">
      <selection activeCell="H27" sqref="H27"/>
    </sheetView>
  </sheetViews>
  <sheetFormatPr defaultRowHeight="12.75" x14ac:dyDescent="0.2"/>
  <cols>
    <col min="1" max="1" width="4.5" style="1" customWidth="1"/>
    <col min="2" max="2" width="4.83203125" style="1" customWidth="1"/>
    <col min="3" max="3" width="5.33203125" style="1" customWidth="1"/>
    <col min="4" max="4" width="4.1640625" style="1" customWidth="1"/>
    <col min="5" max="5" width="5" style="1" customWidth="1"/>
    <col min="6" max="6" width="6.83203125" style="1" customWidth="1"/>
    <col min="7" max="7" width="5.5" style="1" customWidth="1"/>
    <col min="8" max="8" width="63.6640625" style="1" customWidth="1"/>
    <col min="9" max="9" width="25.83203125" style="1" customWidth="1"/>
    <col min="10" max="10" width="18.83203125" style="1" customWidth="1"/>
    <col min="11" max="11" width="22.1640625" style="1" customWidth="1"/>
    <col min="12" max="256" width="8.83203125" style="1"/>
    <col min="257" max="257" width="4.5" style="1" customWidth="1"/>
    <col min="258" max="258" width="4.83203125" style="1" customWidth="1"/>
    <col min="259" max="259" width="5.33203125" style="1" customWidth="1"/>
    <col min="260" max="260" width="4.1640625" style="1" customWidth="1"/>
    <col min="261" max="261" width="5" style="1" customWidth="1"/>
    <col min="262" max="262" width="6.83203125" style="1" customWidth="1"/>
    <col min="263" max="263" width="5.5" style="1" customWidth="1"/>
    <col min="264" max="264" width="40.83203125" style="1" customWidth="1"/>
    <col min="265" max="265" width="16.5" style="1" customWidth="1"/>
    <col min="266" max="266" width="18.83203125" style="1" customWidth="1"/>
    <col min="267" max="267" width="22.1640625" style="1" customWidth="1"/>
    <col min="268" max="512" width="8.83203125" style="1"/>
    <col min="513" max="513" width="4.5" style="1" customWidth="1"/>
    <col min="514" max="514" width="4.83203125" style="1" customWidth="1"/>
    <col min="515" max="515" width="5.33203125" style="1" customWidth="1"/>
    <col min="516" max="516" width="4.1640625" style="1" customWidth="1"/>
    <col min="517" max="517" width="5" style="1" customWidth="1"/>
    <col min="518" max="518" width="6.83203125" style="1" customWidth="1"/>
    <col min="519" max="519" width="5.5" style="1" customWidth="1"/>
    <col min="520" max="520" width="40.83203125" style="1" customWidth="1"/>
    <col min="521" max="521" width="16.5" style="1" customWidth="1"/>
    <col min="522" max="522" width="18.83203125" style="1" customWidth="1"/>
    <col min="523" max="523" width="22.1640625" style="1" customWidth="1"/>
    <col min="524" max="768" width="8.83203125" style="1"/>
    <col min="769" max="769" width="4.5" style="1" customWidth="1"/>
    <col min="770" max="770" width="4.83203125" style="1" customWidth="1"/>
    <col min="771" max="771" width="5.33203125" style="1" customWidth="1"/>
    <col min="772" max="772" width="4.1640625" style="1" customWidth="1"/>
    <col min="773" max="773" width="5" style="1" customWidth="1"/>
    <col min="774" max="774" width="6.83203125" style="1" customWidth="1"/>
    <col min="775" max="775" width="5.5" style="1" customWidth="1"/>
    <col min="776" max="776" width="40.83203125" style="1" customWidth="1"/>
    <col min="777" max="777" width="16.5" style="1" customWidth="1"/>
    <col min="778" max="778" width="18.83203125" style="1" customWidth="1"/>
    <col min="779" max="779" width="22.1640625" style="1" customWidth="1"/>
    <col min="780" max="1024" width="8.83203125" style="1"/>
    <col min="1025" max="1025" width="4.5" style="1" customWidth="1"/>
    <col min="1026" max="1026" width="4.83203125" style="1" customWidth="1"/>
    <col min="1027" max="1027" width="5.33203125" style="1" customWidth="1"/>
    <col min="1028" max="1028" width="4.1640625" style="1" customWidth="1"/>
    <col min="1029" max="1029" width="5" style="1" customWidth="1"/>
    <col min="1030" max="1030" width="6.83203125" style="1" customWidth="1"/>
    <col min="1031" max="1031" width="5.5" style="1" customWidth="1"/>
    <col min="1032" max="1032" width="40.83203125" style="1" customWidth="1"/>
    <col min="1033" max="1033" width="16.5" style="1" customWidth="1"/>
    <col min="1034" max="1034" width="18.83203125" style="1" customWidth="1"/>
    <col min="1035" max="1035" width="22.1640625" style="1" customWidth="1"/>
    <col min="1036" max="1280" width="8.83203125" style="1"/>
    <col min="1281" max="1281" width="4.5" style="1" customWidth="1"/>
    <col min="1282" max="1282" width="4.83203125" style="1" customWidth="1"/>
    <col min="1283" max="1283" width="5.33203125" style="1" customWidth="1"/>
    <col min="1284" max="1284" width="4.1640625" style="1" customWidth="1"/>
    <col min="1285" max="1285" width="5" style="1" customWidth="1"/>
    <col min="1286" max="1286" width="6.83203125" style="1" customWidth="1"/>
    <col min="1287" max="1287" width="5.5" style="1" customWidth="1"/>
    <col min="1288" max="1288" width="40.83203125" style="1" customWidth="1"/>
    <col min="1289" max="1289" width="16.5" style="1" customWidth="1"/>
    <col min="1290" max="1290" width="18.83203125" style="1" customWidth="1"/>
    <col min="1291" max="1291" width="22.1640625" style="1" customWidth="1"/>
    <col min="1292" max="1536" width="8.83203125" style="1"/>
    <col min="1537" max="1537" width="4.5" style="1" customWidth="1"/>
    <col min="1538" max="1538" width="4.83203125" style="1" customWidth="1"/>
    <col min="1539" max="1539" width="5.33203125" style="1" customWidth="1"/>
    <col min="1540" max="1540" width="4.1640625" style="1" customWidth="1"/>
    <col min="1541" max="1541" width="5" style="1" customWidth="1"/>
    <col min="1542" max="1542" width="6.83203125" style="1" customWidth="1"/>
    <col min="1543" max="1543" width="5.5" style="1" customWidth="1"/>
    <col min="1544" max="1544" width="40.83203125" style="1" customWidth="1"/>
    <col min="1545" max="1545" width="16.5" style="1" customWidth="1"/>
    <col min="1546" max="1546" width="18.83203125" style="1" customWidth="1"/>
    <col min="1547" max="1547" width="22.1640625" style="1" customWidth="1"/>
    <col min="1548" max="1792" width="8.83203125" style="1"/>
    <col min="1793" max="1793" width="4.5" style="1" customWidth="1"/>
    <col min="1794" max="1794" width="4.83203125" style="1" customWidth="1"/>
    <col min="1795" max="1795" width="5.33203125" style="1" customWidth="1"/>
    <col min="1796" max="1796" width="4.1640625" style="1" customWidth="1"/>
    <col min="1797" max="1797" width="5" style="1" customWidth="1"/>
    <col min="1798" max="1798" width="6.83203125" style="1" customWidth="1"/>
    <col min="1799" max="1799" width="5.5" style="1" customWidth="1"/>
    <col min="1800" max="1800" width="40.83203125" style="1" customWidth="1"/>
    <col min="1801" max="1801" width="16.5" style="1" customWidth="1"/>
    <col min="1802" max="1802" width="18.83203125" style="1" customWidth="1"/>
    <col min="1803" max="1803" width="22.1640625" style="1" customWidth="1"/>
    <col min="1804" max="2048" width="8.83203125" style="1"/>
    <col min="2049" max="2049" width="4.5" style="1" customWidth="1"/>
    <col min="2050" max="2050" width="4.83203125" style="1" customWidth="1"/>
    <col min="2051" max="2051" width="5.33203125" style="1" customWidth="1"/>
    <col min="2052" max="2052" width="4.1640625" style="1" customWidth="1"/>
    <col min="2053" max="2053" width="5" style="1" customWidth="1"/>
    <col min="2054" max="2054" width="6.83203125" style="1" customWidth="1"/>
    <col min="2055" max="2055" width="5.5" style="1" customWidth="1"/>
    <col min="2056" max="2056" width="40.83203125" style="1" customWidth="1"/>
    <col min="2057" max="2057" width="16.5" style="1" customWidth="1"/>
    <col min="2058" max="2058" width="18.83203125" style="1" customWidth="1"/>
    <col min="2059" max="2059" width="22.1640625" style="1" customWidth="1"/>
    <col min="2060" max="2304" width="8.83203125" style="1"/>
    <col min="2305" max="2305" width="4.5" style="1" customWidth="1"/>
    <col min="2306" max="2306" width="4.83203125" style="1" customWidth="1"/>
    <col min="2307" max="2307" width="5.33203125" style="1" customWidth="1"/>
    <col min="2308" max="2308" width="4.1640625" style="1" customWidth="1"/>
    <col min="2309" max="2309" width="5" style="1" customWidth="1"/>
    <col min="2310" max="2310" width="6.83203125" style="1" customWidth="1"/>
    <col min="2311" max="2311" width="5.5" style="1" customWidth="1"/>
    <col min="2312" max="2312" width="40.83203125" style="1" customWidth="1"/>
    <col min="2313" max="2313" width="16.5" style="1" customWidth="1"/>
    <col min="2314" max="2314" width="18.83203125" style="1" customWidth="1"/>
    <col min="2315" max="2315" width="22.1640625" style="1" customWidth="1"/>
    <col min="2316" max="2560" width="8.83203125" style="1"/>
    <col min="2561" max="2561" width="4.5" style="1" customWidth="1"/>
    <col min="2562" max="2562" width="4.83203125" style="1" customWidth="1"/>
    <col min="2563" max="2563" width="5.33203125" style="1" customWidth="1"/>
    <col min="2564" max="2564" width="4.1640625" style="1" customWidth="1"/>
    <col min="2565" max="2565" width="5" style="1" customWidth="1"/>
    <col min="2566" max="2566" width="6.83203125" style="1" customWidth="1"/>
    <col min="2567" max="2567" width="5.5" style="1" customWidth="1"/>
    <col min="2568" max="2568" width="40.83203125" style="1" customWidth="1"/>
    <col min="2569" max="2569" width="16.5" style="1" customWidth="1"/>
    <col min="2570" max="2570" width="18.83203125" style="1" customWidth="1"/>
    <col min="2571" max="2571" width="22.1640625" style="1" customWidth="1"/>
    <col min="2572" max="2816" width="8.83203125" style="1"/>
    <col min="2817" max="2817" width="4.5" style="1" customWidth="1"/>
    <col min="2818" max="2818" width="4.83203125" style="1" customWidth="1"/>
    <col min="2819" max="2819" width="5.33203125" style="1" customWidth="1"/>
    <col min="2820" max="2820" width="4.1640625" style="1" customWidth="1"/>
    <col min="2821" max="2821" width="5" style="1" customWidth="1"/>
    <col min="2822" max="2822" width="6.83203125" style="1" customWidth="1"/>
    <col min="2823" max="2823" width="5.5" style="1" customWidth="1"/>
    <col min="2824" max="2824" width="40.83203125" style="1" customWidth="1"/>
    <col min="2825" max="2825" width="16.5" style="1" customWidth="1"/>
    <col min="2826" max="2826" width="18.83203125" style="1" customWidth="1"/>
    <col min="2827" max="2827" width="22.1640625" style="1" customWidth="1"/>
    <col min="2828" max="3072" width="8.83203125" style="1"/>
    <col min="3073" max="3073" width="4.5" style="1" customWidth="1"/>
    <col min="3074" max="3074" width="4.83203125" style="1" customWidth="1"/>
    <col min="3075" max="3075" width="5.33203125" style="1" customWidth="1"/>
    <col min="3076" max="3076" width="4.1640625" style="1" customWidth="1"/>
    <col min="3077" max="3077" width="5" style="1" customWidth="1"/>
    <col min="3078" max="3078" width="6.83203125" style="1" customWidth="1"/>
    <col min="3079" max="3079" width="5.5" style="1" customWidth="1"/>
    <col min="3080" max="3080" width="40.83203125" style="1" customWidth="1"/>
    <col min="3081" max="3081" width="16.5" style="1" customWidth="1"/>
    <col min="3082" max="3082" width="18.83203125" style="1" customWidth="1"/>
    <col min="3083" max="3083" width="22.1640625" style="1" customWidth="1"/>
    <col min="3084" max="3328" width="8.83203125" style="1"/>
    <col min="3329" max="3329" width="4.5" style="1" customWidth="1"/>
    <col min="3330" max="3330" width="4.83203125" style="1" customWidth="1"/>
    <col min="3331" max="3331" width="5.33203125" style="1" customWidth="1"/>
    <col min="3332" max="3332" width="4.1640625" style="1" customWidth="1"/>
    <col min="3333" max="3333" width="5" style="1" customWidth="1"/>
    <col min="3334" max="3334" width="6.83203125" style="1" customWidth="1"/>
    <col min="3335" max="3335" width="5.5" style="1" customWidth="1"/>
    <col min="3336" max="3336" width="40.83203125" style="1" customWidth="1"/>
    <col min="3337" max="3337" width="16.5" style="1" customWidth="1"/>
    <col min="3338" max="3338" width="18.83203125" style="1" customWidth="1"/>
    <col min="3339" max="3339" width="22.1640625" style="1" customWidth="1"/>
    <col min="3340" max="3584" width="8.83203125" style="1"/>
    <col min="3585" max="3585" width="4.5" style="1" customWidth="1"/>
    <col min="3586" max="3586" width="4.83203125" style="1" customWidth="1"/>
    <col min="3587" max="3587" width="5.33203125" style="1" customWidth="1"/>
    <col min="3588" max="3588" width="4.1640625" style="1" customWidth="1"/>
    <col min="3589" max="3589" width="5" style="1" customWidth="1"/>
    <col min="3590" max="3590" width="6.83203125" style="1" customWidth="1"/>
    <col min="3591" max="3591" width="5.5" style="1" customWidth="1"/>
    <col min="3592" max="3592" width="40.83203125" style="1" customWidth="1"/>
    <col min="3593" max="3593" width="16.5" style="1" customWidth="1"/>
    <col min="3594" max="3594" width="18.83203125" style="1" customWidth="1"/>
    <col min="3595" max="3595" width="22.1640625" style="1" customWidth="1"/>
    <col min="3596" max="3840" width="8.83203125" style="1"/>
    <col min="3841" max="3841" width="4.5" style="1" customWidth="1"/>
    <col min="3842" max="3842" width="4.83203125" style="1" customWidth="1"/>
    <col min="3843" max="3843" width="5.33203125" style="1" customWidth="1"/>
    <col min="3844" max="3844" width="4.1640625" style="1" customWidth="1"/>
    <col min="3845" max="3845" width="5" style="1" customWidth="1"/>
    <col min="3846" max="3846" width="6.83203125" style="1" customWidth="1"/>
    <col min="3847" max="3847" width="5.5" style="1" customWidth="1"/>
    <col min="3848" max="3848" width="40.83203125" style="1" customWidth="1"/>
    <col min="3849" max="3849" width="16.5" style="1" customWidth="1"/>
    <col min="3850" max="3850" width="18.83203125" style="1" customWidth="1"/>
    <col min="3851" max="3851" width="22.1640625" style="1" customWidth="1"/>
    <col min="3852" max="4096" width="8.83203125" style="1"/>
    <col min="4097" max="4097" width="4.5" style="1" customWidth="1"/>
    <col min="4098" max="4098" width="4.83203125" style="1" customWidth="1"/>
    <col min="4099" max="4099" width="5.33203125" style="1" customWidth="1"/>
    <col min="4100" max="4100" width="4.1640625" style="1" customWidth="1"/>
    <col min="4101" max="4101" width="5" style="1" customWidth="1"/>
    <col min="4102" max="4102" width="6.83203125" style="1" customWidth="1"/>
    <col min="4103" max="4103" width="5.5" style="1" customWidth="1"/>
    <col min="4104" max="4104" width="40.83203125" style="1" customWidth="1"/>
    <col min="4105" max="4105" width="16.5" style="1" customWidth="1"/>
    <col min="4106" max="4106" width="18.83203125" style="1" customWidth="1"/>
    <col min="4107" max="4107" width="22.1640625" style="1" customWidth="1"/>
    <col min="4108" max="4352" width="8.83203125" style="1"/>
    <col min="4353" max="4353" width="4.5" style="1" customWidth="1"/>
    <col min="4354" max="4354" width="4.83203125" style="1" customWidth="1"/>
    <col min="4355" max="4355" width="5.33203125" style="1" customWidth="1"/>
    <col min="4356" max="4356" width="4.1640625" style="1" customWidth="1"/>
    <col min="4357" max="4357" width="5" style="1" customWidth="1"/>
    <col min="4358" max="4358" width="6.83203125" style="1" customWidth="1"/>
    <col min="4359" max="4359" width="5.5" style="1" customWidth="1"/>
    <col min="4360" max="4360" width="40.83203125" style="1" customWidth="1"/>
    <col min="4361" max="4361" width="16.5" style="1" customWidth="1"/>
    <col min="4362" max="4362" width="18.83203125" style="1" customWidth="1"/>
    <col min="4363" max="4363" width="22.1640625" style="1" customWidth="1"/>
    <col min="4364" max="4608" width="8.83203125" style="1"/>
    <col min="4609" max="4609" width="4.5" style="1" customWidth="1"/>
    <col min="4610" max="4610" width="4.83203125" style="1" customWidth="1"/>
    <col min="4611" max="4611" width="5.33203125" style="1" customWidth="1"/>
    <col min="4612" max="4612" width="4.1640625" style="1" customWidth="1"/>
    <col min="4613" max="4613" width="5" style="1" customWidth="1"/>
    <col min="4614" max="4614" width="6.83203125" style="1" customWidth="1"/>
    <col min="4615" max="4615" width="5.5" style="1" customWidth="1"/>
    <col min="4616" max="4616" width="40.83203125" style="1" customWidth="1"/>
    <col min="4617" max="4617" width="16.5" style="1" customWidth="1"/>
    <col min="4618" max="4618" width="18.83203125" style="1" customWidth="1"/>
    <col min="4619" max="4619" width="22.1640625" style="1" customWidth="1"/>
    <col min="4620" max="4864" width="8.83203125" style="1"/>
    <col min="4865" max="4865" width="4.5" style="1" customWidth="1"/>
    <col min="4866" max="4866" width="4.83203125" style="1" customWidth="1"/>
    <col min="4867" max="4867" width="5.33203125" style="1" customWidth="1"/>
    <col min="4868" max="4868" width="4.1640625" style="1" customWidth="1"/>
    <col min="4869" max="4869" width="5" style="1" customWidth="1"/>
    <col min="4870" max="4870" width="6.83203125" style="1" customWidth="1"/>
    <col min="4871" max="4871" width="5.5" style="1" customWidth="1"/>
    <col min="4872" max="4872" width="40.83203125" style="1" customWidth="1"/>
    <col min="4873" max="4873" width="16.5" style="1" customWidth="1"/>
    <col min="4874" max="4874" width="18.83203125" style="1" customWidth="1"/>
    <col min="4875" max="4875" width="22.1640625" style="1" customWidth="1"/>
    <col min="4876" max="5120" width="8.83203125" style="1"/>
    <col min="5121" max="5121" width="4.5" style="1" customWidth="1"/>
    <col min="5122" max="5122" width="4.83203125" style="1" customWidth="1"/>
    <col min="5123" max="5123" width="5.33203125" style="1" customWidth="1"/>
    <col min="5124" max="5124" width="4.1640625" style="1" customWidth="1"/>
    <col min="5125" max="5125" width="5" style="1" customWidth="1"/>
    <col min="5126" max="5126" width="6.83203125" style="1" customWidth="1"/>
    <col min="5127" max="5127" width="5.5" style="1" customWidth="1"/>
    <col min="5128" max="5128" width="40.83203125" style="1" customWidth="1"/>
    <col min="5129" max="5129" width="16.5" style="1" customWidth="1"/>
    <col min="5130" max="5130" width="18.83203125" style="1" customWidth="1"/>
    <col min="5131" max="5131" width="22.1640625" style="1" customWidth="1"/>
    <col min="5132" max="5376" width="8.83203125" style="1"/>
    <col min="5377" max="5377" width="4.5" style="1" customWidth="1"/>
    <col min="5378" max="5378" width="4.83203125" style="1" customWidth="1"/>
    <col min="5379" max="5379" width="5.33203125" style="1" customWidth="1"/>
    <col min="5380" max="5380" width="4.1640625" style="1" customWidth="1"/>
    <col min="5381" max="5381" width="5" style="1" customWidth="1"/>
    <col min="5382" max="5382" width="6.83203125" style="1" customWidth="1"/>
    <col min="5383" max="5383" width="5.5" style="1" customWidth="1"/>
    <col min="5384" max="5384" width="40.83203125" style="1" customWidth="1"/>
    <col min="5385" max="5385" width="16.5" style="1" customWidth="1"/>
    <col min="5386" max="5386" width="18.83203125" style="1" customWidth="1"/>
    <col min="5387" max="5387" width="22.1640625" style="1" customWidth="1"/>
    <col min="5388" max="5632" width="8.83203125" style="1"/>
    <col min="5633" max="5633" width="4.5" style="1" customWidth="1"/>
    <col min="5634" max="5634" width="4.83203125" style="1" customWidth="1"/>
    <col min="5635" max="5635" width="5.33203125" style="1" customWidth="1"/>
    <col min="5636" max="5636" width="4.1640625" style="1" customWidth="1"/>
    <col min="5637" max="5637" width="5" style="1" customWidth="1"/>
    <col min="5638" max="5638" width="6.83203125" style="1" customWidth="1"/>
    <col min="5639" max="5639" width="5.5" style="1" customWidth="1"/>
    <col min="5640" max="5640" width="40.83203125" style="1" customWidth="1"/>
    <col min="5641" max="5641" width="16.5" style="1" customWidth="1"/>
    <col min="5642" max="5642" width="18.83203125" style="1" customWidth="1"/>
    <col min="5643" max="5643" width="22.1640625" style="1" customWidth="1"/>
    <col min="5644" max="5888" width="8.83203125" style="1"/>
    <col min="5889" max="5889" width="4.5" style="1" customWidth="1"/>
    <col min="5890" max="5890" width="4.83203125" style="1" customWidth="1"/>
    <col min="5891" max="5891" width="5.33203125" style="1" customWidth="1"/>
    <col min="5892" max="5892" width="4.1640625" style="1" customWidth="1"/>
    <col min="5893" max="5893" width="5" style="1" customWidth="1"/>
    <col min="5894" max="5894" width="6.83203125" style="1" customWidth="1"/>
    <col min="5895" max="5895" width="5.5" style="1" customWidth="1"/>
    <col min="5896" max="5896" width="40.83203125" style="1" customWidth="1"/>
    <col min="5897" max="5897" width="16.5" style="1" customWidth="1"/>
    <col min="5898" max="5898" width="18.83203125" style="1" customWidth="1"/>
    <col min="5899" max="5899" width="22.1640625" style="1" customWidth="1"/>
    <col min="5900" max="6144" width="8.83203125" style="1"/>
    <col min="6145" max="6145" width="4.5" style="1" customWidth="1"/>
    <col min="6146" max="6146" width="4.83203125" style="1" customWidth="1"/>
    <col min="6147" max="6147" width="5.33203125" style="1" customWidth="1"/>
    <col min="6148" max="6148" width="4.1640625" style="1" customWidth="1"/>
    <col min="6149" max="6149" width="5" style="1" customWidth="1"/>
    <col min="6150" max="6150" width="6.83203125" style="1" customWidth="1"/>
    <col min="6151" max="6151" width="5.5" style="1" customWidth="1"/>
    <col min="6152" max="6152" width="40.83203125" style="1" customWidth="1"/>
    <col min="6153" max="6153" width="16.5" style="1" customWidth="1"/>
    <col min="6154" max="6154" width="18.83203125" style="1" customWidth="1"/>
    <col min="6155" max="6155" width="22.1640625" style="1" customWidth="1"/>
    <col min="6156" max="6400" width="8.83203125" style="1"/>
    <col min="6401" max="6401" width="4.5" style="1" customWidth="1"/>
    <col min="6402" max="6402" width="4.83203125" style="1" customWidth="1"/>
    <col min="6403" max="6403" width="5.33203125" style="1" customWidth="1"/>
    <col min="6404" max="6404" width="4.1640625" style="1" customWidth="1"/>
    <col min="6405" max="6405" width="5" style="1" customWidth="1"/>
    <col min="6406" max="6406" width="6.83203125" style="1" customWidth="1"/>
    <col min="6407" max="6407" width="5.5" style="1" customWidth="1"/>
    <col min="6408" max="6408" width="40.83203125" style="1" customWidth="1"/>
    <col min="6409" max="6409" width="16.5" style="1" customWidth="1"/>
    <col min="6410" max="6410" width="18.83203125" style="1" customWidth="1"/>
    <col min="6411" max="6411" width="22.1640625" style="1" customWidth="1"/>
    <col min="6412" max="6656" width="8.83203125" style="1"/>
    <col min="6657" max="6657" width="4.5" style="1" customWidth="1"/>
    <col min="6658" max="6658" width="4.83203125" style="1" customWidth="1"/>
    <col min="6659" max="6659" width="5.33203125" style="1" customWidth="1"/>
    <col min="6660" max="6660" width="4.1640625" style="1" customWidth="1"/>
    <col min="6661" max="6661" width="5" style="1" customWidth="1"/>
    <col min="6662" max="6662" width="6.83203125" style="1" customWidth="1"/>
    <col min="6663" max="6663" width="5.5" style="1" customWidth="1"/>
    <col min="6664" max="6664" width="40.83203125" style="1" customWidth="1"/>
    <col min="6665" max="6665" width="16.5" style="1" customWidth="1"/>
    <col min="6666" max="6666" width="18.83203125" style="1" customWidth="1"/>
    <col min="6667" max="6667" width="22.1640625" style="1" customWidth="1"/>
    <col min="6668" max="6912" width="8.83203125" style="1"/>
    <col min="6913" max="6913" width="4.5" style="1" customWidth="1"/>
    <col min="6914" max="6914" width="4.83203125" style="1" customWidth="1"/>
    <col min="6915" max="6915" width="5.33203125" style="1" customWidth="1"/>
    <col min="6916" max="6916" width="4.1640625" style="1" customWidth="1"/>
    <col min="6917" max="6917" width="5" style="1" customWidth="1"/>
    <col min="6918" max="6918" width="6.83203125" style="1" customWidth="1"/>
    <col min="6919" max="6919" width="5.5" style="1" customWidth="1"/>
    <col min="6920" max="6920" width="40.83203125" style="1" customWidth="1"/>
    <col min="6921" max="6921" width="16.5" style="1" customWidth="1"/>
    <col min="6922" max="6922" width="18.83203125" style="1" customWidth="1"/>
    <col min="6923" max="6923" width="22.1640625" style="1" customWidth="1"/>
    <col min="6924" max="7168" width="8.83203125" style="1"/>
    <col min="7169" max="7169" width="4.5" style="1" customWidth="1"/>
    <col min="7170" max="7170" width="4.83203125" style="1" customWidth="1"/>
    <col min="7171" max="7171" width="5.33203125" style="1" customWidth="1"/>
    <col min="7172" max="7172" width="4.1640625" style="1" customWidth="1"/>
    <col min="7173" max="7173" width="5" style="1" customWidth="1"/>
    <col min="7174" max="7174" width="6.83203125" style="1" customWidth="1"/>
    <col min="7175" max="7175" width="5.5" style="1" customWidth="1"/>
    <col min="7176" max="7176" width="40.83203125" style="1" customWidth="1"/>
    <col min="7177" max="7177" width="16.5" style="1" customWidth="1"/>
    <col min="7178" max="7178" width="18.83203125" style="1" customWidth="1"/>
    <col min="7179" max="7179" width="22.1640625" style="1" customWidth="1"/>
    <col min="7180" max="7424" width="8.83203125" style="1"/>
    <col min="7425" max="7425" width="4.5" style="1" customWidth="1"/>
    <col min="7426" max="7426" width="4.83203125" style="1" customWidth="1"/>
    <col min="7427" max="7427" width="5.33203125" style="1" customWidth="1"/>
    <col min="7428" max="7428" width="4.1640625" style="1" customWidth="1"/>
    <col min="7429" max="7429" width="5" style="1" customWidth="1"/>
    <col min="7430" max="7430" width="6.83203125" style="1" customWidth="1"/>
    <col min="7431" max="7431" width="5.5" style="1" customWidth="1"/>
    <col min="7432" max="7432" width="40.83203125" style="1" customWidth="1"/>
    <col min="7433" max="7433" width="16.5" style="1" customWidth="1"/>
    <col min="7434" max="7434" width="18.83203125" style="1" customWidth="1"/>
    <col min="7435" max="7435" width="22.1640625" style="1" customWidth="1"/>
    <col min="7436" max="7680" width="8.83203125" style="1"/>
    <col min="7681" max="7681" width="4.5" style="1" customWidth="1"/>
    <col min="7682" max="7682" width="4.83203125" style="1" customWidth="1"/>
    <col min="7683" max="7683" width="5.33203125" style="1" customWidth="1"/>
    <col min="7684" max="7684" width="4.1640625" style="1" customWidth="1"/>
    <col min="7685" max="7685" width="5" style="1" customWidth="1"/>
    <col min="7686" max="7686" width="6.83203125" style="1" customWidth="1"/>
    <col min="7687" max="7687" width="5.5" style="1" customWidth="1"/>
    <col min="7688" max="7688" width="40.83203125" style="1" customWidth="1"/>
    <col min="7689" max="7689" width="16.5" style="1" customWidth="1"/>
    <col min="7690" max="7690" width="18.83203125" style="1" customWidth="1"/>
    <col min="7691" max="7691" width="22.1640625" style="1" customWidth="1"/>
    <col min="7692" max="7936" width="8.83203125" style="1"/>
    <col min="7937" max="7937" width="4.5" style="1" customWidth="1"/>
    <col min="7938" max="7938" width="4.83203125" style="1" customWidth="1"/>
    <col min="7939" max="7939" width="5.33203125" style="1" customWidth="1"/>
    <col min="7940" max="7940" width="4.1640625" style="1" customWidth="1"/>
    <col min="7941" max="7941" width="5" style="1" customWidth="1"/>
    <col min="7942" max="7942" width="6.83203125" style="1" customWidth="1"/>
    <col min="7943" max="7943" width="5.5" style="1" customWidth="1"/>
    <col min="7944" max="7944" width="40.83203125" style="1" customWidth="1"/>
    <col min="7945" max="7945" width="16.5" style="1" customWidth="1"/>
    <col min="7946" max="7946" width="18.83203125" style="1" customWidth="1"/>
    <col min="7947" max="7947" width="22.1640625" style="1" customWidth="1"/>
    <col min="7948" max="8192" width="8.83203125" style="1"/>
    <col min="8193" max="8193" width="4.5" style="1" customWidth="1"/>
    <col min="8194" max="8194" width="4.83203125" style="1" customWidth="1"/>
    <col min="8195" max="8195" width="5.33203125" style="1" customWidth="1"/>
    <col min="8196" max="8196" width="4.1640625" style="1" customWidth="1"/>
    <col min="8197" max="8197" width="5" style="1" customWidth="1"/>
    <col min="8198" max="8198" width="6.83203125" style="1" customWidth="1"/>
    <col min="8199" max="8199" width="5.5" style="1" customWidth="1"/>
    <col min="8200" max="8200" width="40.83203125" style="1" customWidth="1"/>
    <col min="8201" max="8201" width="16.5" style="1" customWidth="1"/>
    <col min="8202" max="8202" width="18.83203125" style="1" customWidth="1"/>
    <col min="8203" max="8203" width="22.1640625" style="1" customWidth="1"/>
    <col min="8204" max="8448" width="8.83203125" style="1"/>
    <col min="8449" max="8449" width="4.5" style="1" customWidth="1"/>
    <col min="8450" max="8450" width="4.83203125" style="1" customWidth="1"/>
    <col min="8451" max="8451" width="5.33203125" style="1" customWidth="1"/>
    <col min="8452" max="8452" width="4.1640625" style="1" customWidth="1"/>
    <col min="8453" max="8453" width="5" style="1" customWidth="1"/>
    <col min="8454" max="8454" width="6.83203125" style="1" customWidth="1"/>
    <col min="8455" max="8455" width="5.5" style="1" customWidth="1"/>
    <col min="8456" max="8456" width="40.83203125" style="1" customWidth="1"/>
    <col min="8457" max="8457" width="16.5" style="1" customWidth="1"/>
    <col min="8458" max="8458" width="18.83203125" style="1" customWidth="1"/>
    <col min="8459" max="8459" width="22.1640625" style="1" customWidth="1"/>
    <col min="8460" max="8704" width="8.83203125" style="1"/>
    <col min="8705" max="8705" width="4.5" style="1" customWidth="1"/>
    <col min="8706" max="8706" width="4.83203125" style="1" customWidth="1"/>
    <col min="8707" max="8707" width="5.33203125" style="1" customWidth="1"/>
    <col min="8708" max="8708" width="4.1640625" style="1" customWidth="1"/>
    <col min="8709" max="8709" width="5" style="1" customWidth="1"/>
    <col min="8710" max="8710" width="6.83203125" style="1" customWidth="1"/>
    <col min="8711" max="8711" width="5.5" style="1" customWidth="1"/>
    <col min="8712" max="8712" width="40.83203125" style="1" customWidth="1"/>
    <col min="8713" max="8713" width="16.5" style="1" customWidth="1"/>
    <col min="8714" max="8714" width="18.83203125" style="1" customWidth="1"/>
    <col min="8715" max="8715" width="22.1640625" style="1" customWidth="1"/>
    <col min="8716" max="8960" width="8.83203125" style="1"/>
    <col min="8961" max="8961" width="4.5" style="1" customWidth="1"/>
    <col min="8962" max="8962" width="4.83203125" style="1" customWidth="1"/>
    <col min="8963" max="8963" width="5.33203125" style="1" customWidth="1"/>
    <col min="8964" max="8964" width="4.1640625" style="1" customWidth="1"/>
    <col min="8965" max="8965" width="5" style="1" customWidth="1"/>
    <col min="8966" max="8966" width="6.83203125" style="1" customWidth="1"/>
    <col min="8967" max="8967" width="5.5" style="1" customWidth="1"/>
    <col min="8968" max="8968" width="40.83203125" style="1" customWidth="1"/>
    <col min="8969" max="8969" width="16.5" style="1" customWidth="1"/>
    <col min="8970" max="8970" width="18.83203125" style="1" customWidth="1"/>
    <col min="8971" max="8971" width="22.1640625" style="1" customWidth="1"/>
    <col min="8972" max="9216" width="8.83203125" style="1"/>
    <col min="9217" max="9217" width="4.5" style="1" customWidth="1"/>
    <col min="9218" max="9218" width="4.83203125" style="1" customWidth="1"/>
    <col min="9219" max="9219" width="5.33203125" style="1" customWidth="1"/>
    <col min="9220" max="9220" width="4.1640625" style="1" customWidth="1"/>
    <col min="9221" max="9221" width="5" style="1" customWidth="1"/>
    <col min="9222" max="9222" width="6.83203125" style="1" customWidth="1"/>
    <col min="9223" max="9223" width="5.5" style="1" customWidth="1"/>
    <col min="9224" max="9224" width="40.83203125" style="1" customWidth="1"/>
    <col min="9225" max="9225" width="16.5" style="1" customWidth="1"/>
    <col min="9226" max="9226" width="18.83203125" style="1" customWidth="1"/>
    <col min="9227" max="9227" width="22.1640625" style="1" customWidth="1"/>
    <col min="9228" max="9472" width="8.83203125" style="1"/>
    <col min="9473" max="9473" width="4.5" style="1" customWidth="1"/>
    <col min="9474" max="9474" width="4.83203125" style="1" customWidth="1"/>
    <col min="9475" max="9475" width="5.33203125" style="1" customWidth="1"/>
    <col min="9476" max="9476" width="4.1640625" style="1" customWidth="1"/>
    <col min="9477" max="9477" width="5" style="1" customWidth="1"/>
    <col min="9478" max="9478" width="6.83203125" style="1" customWidth="1"/>
    <col min="9479" max="9479" width="5.5" style="1" customWidth="1"/>
    <col min="9480" max="9480" width="40.83203125" style="1" customWidth="1"/>
    <col min="9481" max="9481" width="16.5" style="1" customWidth="1"/>
    <col min="9482" max="9482" width="18.83203125" style="1" customWidth="1"/>
    <col min="9483" max="9483" width="22.1640625" style="1" customWidth="1"/>
    <col min="9484" max="9728" width="8.83203125" style="1"/>
    <col min="9729" max="9729" width="4.5" style="1" customWidth="1"/>
    <col min="9730" max="9730" width="4.83203125" style="1" customWidth="1"/>
    <col min="9731" max="9731" width="5.33203125" style="1" customWidth="1"/>
    <col min="9732" max="9732" width="4.1640625" style="1" customWidth="1"/>
    <col min="9733" max="9733" width="5" style="1" customWidth="1"/>
    <col min="9734" max="9734" width="6.83203125" style="1" customWidth="1"/>
    <col min="9735" max="9735" width="5.5" style="1" customWidth="1"/>
    <col min="9736" max="9736" width="40.83203125" style="1" customWidth="1"/>
    <col min="9737" max="9737" width="16.5" style="1" customWidth="1"/>
    <col min="9738" max="9738" width="18.83203125" style="1" customWidth="1"/>
    <col min="9739" max="9739" width="22.1640625" style="1" customWidth="1"/>
    <col min="9740" max="9984" width="8.83203125" style="1"/>
    <col min="9985" max="9985" width="4.5" style="1" customWidth="1"/>
    <col min="9986" max="9986" width="4.83203125" style="1" customWidth="1"/>
    <col min="9987" max="9987" width="5.33203125" style="1" customWidth="1"/>
    <col min="9988" max="9988" width="4.1640625" style="1" customWidth="1"/>
    <col min="9989" max="9989" width="5" style="1" customWidth="1"/>
    <col min="9990" max="9990" width="6.83203125" style="1" customWidth="1"/>
    <col min="9991" max="9991" width="5.5" style="1" customWidth="1"/>
    <col min="9992" max="9992" width="40.83203125" style="1" customWidth="1"/>
    <col min="9993" max="9993" width="16.5" style="1" customWidth="1"/>
    <col min="9994" max="9994" width="18.83203125" style="1" customWidth="1"/>
    <col min="9995" max="9995" width="22.1640625" style="1" customWidth="1"/>
    <col min="9996" max="10240" width="8.83203125" style="1"/>
    <col min="10241" max="10241" width="4.5" style="1" customWidth="1"/>
    <col min="10242" max="10242" width="4.83203125" style="1" customWidth="1"/>
    <col min="10243" max="10243" width="5.33203125" style="1" customWidth="1"/>
    <col min="10244" max="10244" width="4.1640625" style="1" customWidth="1"/>
    <col min="10245" max="10245" width="5" style="1" customWidth="1"/>
    <col min="10246" max="10246" width="6.83203125" style="1" customWidth="1"/>
    <col min="10247" max="10247" width="5.5" style="1" customWidth="1"/>
    <col min="10248" max="10248" width="40.83203125" style="1" customWidth="1"/>
    <col min="10249" max="10249" width="16.5" style="1" customWidth="1"/>
    <col min="10250" max="10250" width="18.83203125" style="1" customWidth="1"/>
    <col min="10251" max="10251" width="22.1640625" style="1" customWidth="1"/>
    <col min="10252" max="10496" width="8.83203125" style="1"/>
    <col min="10497" max="10497" width="4.5" style="1" customWidth="1"/>
    <col min="10498" max="10498" width="4.83203125" style="1" customWidth="1"/>
    <col min="10499" max="10499" width="5.33203125" style="1" customWidth="1"/>
    <col min="10500" max="10500" width="4.1640625" style="1" customWidth="1"/>
    <col min="10501" max="10501" width="5" style="1" customWidth="1"/>
    <col min="10502" max="10502" width="6.83203125" style="1" customWidth="1"/>
    <col min="10503" max="10503" width="5.5" style="1" customWidth="1"/>
    <col min="10504" max="10504" width="40.83203125" style="1" customWidth="1"/>
    <col min="10505" max="10505" width="16.5" style="1" customWidth="1"/>
    <col min="10506" max="10506" width="18.83203125" style="1" customWidth="1"/>
    <col min="10507" max="10507" width="22.1640625" style="1" customWidth="1"/>
    <col min="10508" max="10752" width="8.83203125" style="1"/>
    <col min="10753" max="10753" width="4.5" style="1" customWidth="1"/>
    <col min="10754" max="10754" width="4.83203125" style="1" customWidth="1"/>
    <col min="10755" max="10755" width="5.33203125" style="1" customWidth="1"/>
    <col min="10756" max="10756" width="4.1640625" style="1" customWidth="1"/>
    <col min="10757" max="10757" width="5" style="1" customWidth="1"/>
    <col min="10758" max="10758" width="6.83203125" style="1" customWidth="1"/>
    <col min="10759" max="10759" width="5.5" style="1" customWidth="1"/>
    <col min="10760" max="10760" width="40.83203125" style="1" customWidth="1"/>
    <col min="10761" max="10761" width="16.5" style="1" customWidth="1"/>
    <col min="10762" max="10762" width="18.83203125" style="1" customWidth="1"/>
    <col min="10763" max="10763" width="22.1640625" style="1" customWidth="1"/>
    <col min="10764" max="11008" width="8.83203125" style="1"/>
    <col min="11009" max="11009" width="4.5" style="1" customWidth="1"/>
    <col min="11010" max="11010" width="4.83203125" style="1" customWidth="1"/>
    <col min="11011" max="11011" width="5.33203125" style="1" customWidth="1"/>
    <col min="11012" max="11012" width="4.1640625" style="1" customWidth="1"/>
    <col min="11013" max="11013" width="5" style="1" customWidth="1"/>
    <col min="11014" max="11014" width="6.83203125" style="1" customWidth="1"/>
    <col min="11015" max="11015" width="5.5" style="1" customWidth="1"/>
    <col min="11016" max="11016" width="40.83203125" style="1" customWidth="1"/>
    <col min="11017" max="11017" width="16.5" style="1" customWidth="1"/>
    <col min="11018" max="11018" width="18.83203125" style="1" customWidth="1"/>
    <col min="11019" max="11019" width="22.1640625" style="1" customWidth="1"/>
    <col min="11020" max="11264" width="8.83203125" style="1"/>
    <col min="11265" max="11265" width="4.5" style="1" customWidth="1"/>
    <col min="11266" max="11266" width="4.83203125" style="1" customWidth="1"/>
    <col min="11267" max="11267" width="5.33203125" style="1" customWidth="1"/>
    <col min="11268" max="11268" width="4.1640625" style="1" customWidth="1"/>
    <col min="11269" max="11269" width="5" style="1" customWidth="1"/>
    <col min="11270" max="11270" width="6.83203125" style="1" customWidth="1"/>
    <col min="11271" max="11271" width="5.5" style="1" customWidth="1"/>
    <col min="11272" max="11272" width="40.83203125" style="1" customWidth="1"/>
    <col min="11273" max="11273" width="16.5" style="1" customWidth="1"/>
    <col min="11274" max="11274" width="18.83203125" style="1" customWidth="1"/>
    <col min="11275" max="11275" width="22.1640625" style="1" customWidth="1"/>
    <col min="11276" max="11520" width="8.83203125" style="1"/>
    <col min="11521" max="11521" width="4.5" style="1" customWidth="1"/>
    <col min="11522" max="11522" width="4.83203125" style="1" customWidth="1"/>
    <col min="11523" max="11523" width="5.33203125" style="1" customWidth="1"/>
    <col min="11524" max="11524" width="4.1640625" style="1" customWidth="1"/>
    <col min="11525" max="11525" width="5" style="1" customWidth="1"/>
    <col min="11526" max="11526" width="6.83203125" style="1" customWidth="1"/>
    <col min="11527" max="11527" width="5.5" style="1" customWidth="1"/>
    <col min="11528" max="11528" width="40.83203125" style="1" customWidth="1"/>
    <col min="11529" max="11529" width="16.5" style="1" customWidth="1"/>
    <col min="11530" max="11530" width="18.83203125" style="1" customWidth="1"/>
    <col min="11531" max="11531" width="22.1640625" style="1" customWidth="1"/>
    <col min="11532" max="11776" width="8.83203125" style="1"/>
    <col min="11777" max="11777" width="4.5" style="1" customWidth="1"/>
    <col min="11778" max="11778" width="4.83203125" style="1" customWidth="1"/>
    <col min="11779" max="11779" width="5.33203125" style="1" customWidth="1"/>
    <col min="11780" max="11780" width="4.1640625" style="1" customWidth="1"/>
    <col min="11781" max="11781" width="5" style="1" customWidth="1"/>
    <col min="11782" max="11782" width="6.83203125" style="1" customWidth="1"/>
    <col min="11783" max="11783" width="5.5" style="1" customWidth="1"/>
    <col min="11784" max="11784" width="40.83203125" style="1" customWidth="1"/>
    <col min="11785" max="11785" width="16.5" style="1" customWidth="1"/>
    <col min="11786" max="11786" width="18.83203125" style="1" customWidth="1"/>
    <col min="11787" max="11787" width="22.1640625" style="1" customWidth="1"/>
    <col min="11788" max="12032" width="8.83203125" style="1"/>
    <col min="12033" max="12033" width="4.5" style="1" customWidth="1"/>
    <col min="12034" max="12034" width="4.83203125" style="1" customWidth="1"/>
    <col min="12035" max="12035" width="5.33203125" style="1" customWidth="1"/>
    <col min="12036" max="12036" width="4.1640625" style="1" customWidth="1"/>
    <col min="12037" max="12037" width="5" style="1" customWidth="1"/>
    <col min="12038" max="12038" width="6.83203125" style="1" customWidth="1"/>
    <col min="12039" max="12039" width="5.5" style="1" customWidth="1"/>
    <col min="12040" max="12040" width="40.83203125" style="1" customWidth="1"/>
    <col min="12041" max="12041" width="16.5" style="1" customWidth="1"/>
    <col min="12042" max="12042" width="18.83203125" style="1" customWidth="1"/>
    <col min="12043" max="12043" width="22.1640625" style="1" customWidth="1"/>
    <col min="12044" max="12288" width="8.83203125" style="1"/>
    <col min="12289" max="12289" width="4.5" style="1" customWidth="1"/>
    <col min="12290" max="12290" width="4.83203125" style="1" customWidth="1"/>
    <col min="12291" max="12291" width="5.33203125" style="1" customWidth="1"/>
    <col min="12292" max="12292" width="4.1640625" style="1" customWidth="1"/>
    <col min="12293" max="12293" width="5" style="1" customWidth="1"/>
    <col min="12294" max="12294" width="6.83203125" style="1" customWidth="1"/>
    <col min="12295" max="12295" width="5.5" style="1" customWidth="1"/>
    <col min="12296" max="12296" width="40.83203125" style="1" customWidth="1"/>
    <col min="12297" max="12297" width="16.5" style="1" customWidth="1"/>
    <col min="12298" max="12298" width="18.83203125" style="1" customWidth="1"/>
    <col min="12299" max="12299" width="22.1640625" style="1" customWidth="1"/>
    <col min="12300" max="12544" width="8.83203125" style="1"/>
    <col min="12545" max="12545" width="4.5" style="1" customWidth="1"/>
    <col min="12546" max="12546" width="4.83203125" style="1" customWidth="1"/>
    <col min="12547" max="12547" width="5.33203125" style="1" customWidth="1"/>
    <col min="12548" max="12548" width="4.1640625" style="1" customWidth="1"/>
    <col min="12549" max="12549" width="5" style="1" customWidth="1"/>
    <col min="12550" max="12550" width="6.83203125" style="1" customWidth="1"/>
    <col min="12551" max="12551" width="5.5" style="1" customWidth="1"/>
    <col min="12552" max="12552" width="40.83203125" style="1" customWidth="1"/>
    <col min="12553" max="12553" width="16.5" style="1" customWidth="1"/>
    <col min="12554" max="12554" width="18.83203125" style="1" customWidth="1"/>
    <col min="12555" max="12555" width="22.1640625" style="1" customWidth="1"/>
    <col min="12556" max="12800" width="8.83203125" style="1"/>
    <col min="12801" max="12801" width="4.5" style="1" customWidth="1"/>
    <col min="12802" max="12802" width="4.83203125" style="1" customWidth="1"/>
    <col min="12803" max="12803" width="5.33203125" style="1" customWidth="1"/>
    <col min="12804" max="12804" width="4.1640625" style="1" customWidth="1"/>
    <col min="12805" max="12805" width="5" style="1" customWidth="1"/>
    <col min="12806" max="12806" width="6.83203125" style="1" customWidth="1"/>
    <col min="12807" max="12807" width="5.5" style="1" customWidth="1"/>
    <col min="12808" max="12808" width="40.83203125" style="1" customWidth="1"/>
    <col min="12809" max="12809" width="16.5" style="1" customWidth="1"/>
    <col min="12810" max="12810" width="18.83203125" style="1" customWidth="1"/>
    <col min="12811" max="12811" width="22.1640625" style="1" customWidth="1"/>
    <col min="12812" max="13056" width="8.83203125" style="1"/>
    <col min="13057" max="13057" width="4.5" style="1" customWidth="1"/>
    <col min="13058" max="13058" width="4.83203125" style="1" customWidth="1"/>
    <col min="13059" max="13059" width="5.33203125" style="1" customWidth="1"/>
    <col min="13060" max="13060" width="4.1640625" style="1" customWidth="1"/>
    <col min="13061" max="13061" width="5" style="1" customWidth="1"/>
    <col min="13062" max="13062" width="6.83203125" style="1" customWidth="1"/>
    <col min="13063" max="13063" width="5.5" style="1" customWidth="1"/>
    <col min="13064" max="13064" width="40.83203125" style="1" customWidth="1"/>
    <col min="13065" max="13065" width="16.5" style="1" customWidth="1"/>
    <col min="13066" max="13066" width="18.83203125" style="1" customWidth="1"/>
    <col min="13067" max="13067" width="22.1640625" style="1" customWidth="1"/>
    <col min="13068" max="13312" width="8.83203125" style="1"/>
    <col min="13313" max="13313" width="4.5" style="1" customWidth="1"/>
    <col min="13314" max="13314" width="4.83203125" style="1" customWidth="1"/>
    <col min="13315" max="13315" width="5.33203125" style="1" customWidth="1"/>
    <col min="13316" max="13316" width="4.1640625" style="1" customWidth="1"/>
    <col min="13317" max="13317" width="5" style="1" customWidth="1"/>
    <col min="13318" max="13318" width="6.83203125" style="1" customWidth="1"/>
    <col min="13319" max="13319" width="5.5" style="1" customWidth="1"/>
    <col min="13320" max="13320" width="40.83203125" style="1" customWidth="1"/>
    <col min="13321" max="13321" width="16.5" style="1" customWidth="1"/>
    <col min="13322" max="13322" width="18.83203125" style="1" customWidth="1"/>
    <col min="13323" max="13323" width="22.1640625" style="1" customWidth="1"/>
    <col min="13324" max="13568" width="8.83203125" style="1"/>
    <col min="13569" max="13569" width="4.5" style="1" customWidth="1"/>
    <col min="13570" max="13570" width="4.83203125" style="1" customWidth="1"/>
    <col min="13571" max="13571" width="5.33203125" style="1" customWidth="1"/>
    <col min="13572" max="13572" width="4.1640625" style="1" customWidth="1"/>
    <col min="13573" max="13573" width="5" style="1" customWidth="1"/>
    <col min="13574" max="13574" width="6.83203125" style="1" customWidth="1"/>
    <col min="13575" max="13575" width="5.5" style="1" customWidth="1"/>
    <col min="13576" max="13576" width="40.83203125" style="1" customWidth="1"/>
    <col min="13577" max="13577" width="16.5" style="1" customWidth="1"/>
    <col min="13578" max="13578" width="18.83203125" style="1" customWidth="1"/>
    <col min="13579" max="13579" width="22.1640625" style="1" customWidth="1"/>
    <col min="13580" max="13824" width="8.83203125" style="1"/>
    <col min="13825" max="13825" width="4.5" style="1" customWidth="1"/>
    <col min="13826" max="13826" width="4.83203125" style="1" customWidth="1"/>
    <col min="13827" max="13827" width="5.33203125" style="1" customWidth="1"/>
    <col min="13828" max="13828" width="4.1640625" style="1" customWidth="1"/>
    <col min="13829" max="13829" width="5" style="1" customWidth="1"/>
    <col min="13830" max="13830" width="6.83203125" style="1" customWidth="1"/>
    <col min="13831" max="13831" width="5.5" style="1" customWidth="1"/>
    <col min="13832" max="13832" width="40.83203125" style="1" customWidth="1"/>
    <col min="13833" max="13833" width="16.5" style="1" customWidth="1"/>
    <col min="13834" max="13834" width="18.83203125" style="1" customWidth="1"/>
    <col min="13835" max="13835" width="22.1640625" style="1" customWidth="1"/>
    <col min="13836" max="14080" width="8.83203125" style="1"/>
    <col min="14081" max="14081" width="4.5" style="1" customWidth="1"/>
    <col min="14082" max="14082" width="4.83203125" style="1" customWidth="1"/>
    <col min="14083" max="14083" width="5.33203125" style="1" customWidth="1"/>
    <col min="14084" max="14084" width="4.1640625" style="1" customWidth="1"/>
    <col min="14085" max="14085" width="5" style="1" customWidth="1"/>
    <col min="14086" max="14086" width="6.83203125" style="1" customWidth="1"/>
    <col min="14087" max="14087" width="5.5" style="1" customWidth="1"/>
    <col min="14088" max="14088" width="40.83203125" style="1" customWidth="1"/>
    <col min="14089" max="14089" width="16.5" style="1" customWidth="1"/>
    <col min="14090" max="14090" width="18.83203125" style="1" customWidth="1"/>
    <col min="14091" max="14091" width="22.1640625" style="1" customWidth="1"/>
    <col min="14092" max="14336" width="8.83203125" style="1"/>
    <col min="14337" max="14337" width="4.5" style="1" customWidth="1"/>
    <col min="14338" max="14338" width="4.83203125" style="1" customWidth="1"/>
    <col min="14339" max="14339" width="5.33203125" style="1" customWidth="1"/>
    <col min="14340" max="14340" width="4.1640625" style="1" customWidth="1"/>
    <col min="14341" max="14341" width="5" style="1" customWidth="1"/>
    <col min="14342" max="14342" width="6.83203125" style="1" customWidth="1"/>
    <col min="14343" max="14343" width="5.5" style="1" customWidth="1"/>
    <col min="14344" max="14344" width="40.83203125" style="1" customWidth="1"/>
    <col min="14345" max="14345" width="16.5" style="1" customWidth="1"/>
    <col min="14346" max="14346" width="18.83203125" style="1" customWidth="1"/>
    <col min="14347" max="14347" width="22.1640625" style="1" customWidth="1"/>
    <col min="14348" max="14592" width="8.83203125" style="1"/>
    <col min="14593" max="14593" width="4.5" style="1" customWidth="1"/>
    <col min="14594" max="14594" width="4.83203125" style="1" customWidth="1"/>
    <col min="14595" max="14595" width="5.33203125" style="1" customWidth="1"/>
    <col min="14596" max="14596" width="4.1640625" style="1" customWidth="1"/>
    <col min="14597" max="14597" width="5" style="1" customWidth="1"/>
    <col min="14598" max="14598" width="6.83203125" style="1" customWidth="1"/>
    <col min="14599" max="14599" width="5.5" style="1" customWidth="1"/>
    <col min="14600" max="14600" width="40.83203125" style="1" customWidth="1"/>
    <col min="14601" max="14601" width="16.5" style="1" customWidth="1"/>
    <col min="14602" max="14602" width="18.83203125" style="1" customWidth="1"/>
    <col min="14603" max="14603" width="22.1640625" style="1" customWidth="1"/>
    <col min="14604" max="14848" width="8.83203125" style="1"/>
    <col min="14849" max="14849" width="4.5" style="1" customWidth="1"/>
    <col min="14850" max="14850" width="4.83203125" style="1" customWidth="1"/>
    <col min="14851" max="14851" width="5.33203125" style="1" customWidth="1"/>
    <col min="14852" max="14852" width="4.1640625" style="1" customWidth="1"/>
    <col min="14853" max="14853" width="5" style="1" customWidth="1"/>
    <col min="14854" max="14854" width="6.83203125" style="1" customWidth="1"/>
    <col min="14855" max="14855" width="5.5" style="1" customWidth="1"/>
    <col min="14856" max="14856" width="40.83203125" style="1" customWidth="1"/>
    <col min="14857" max="14857" width="16.5" style="1" customWidth="1"/>
    <col min="14858" max="14858" width="18.83203125" style="1" customWidth="1"/>
    <col min="14859" max="14859" width="22.1640625" style="1" customWidth="1"/>
    <col min="14860" max="15104" width="8.83203125" style="1"/>
    <col min="15105" max="15105" width="4.5" style="1" customWidth="1"/>
    <col min="15106" max="15106" width="4.83203125" style="1" customWidth="1"/>
    <col min="15107" max="15107" width="5.33203125" style="1" customWidth="1"/>
    <col min="15108" max="15108" width="4.1640625" style="1" customWidth="1"/>
    <col min="15109" max="15109" width="5" style="1" customWidth="1"/>
    <col min="15110" max="15110" width="6.83203125" style="1" customWidth="1"/>
    <col min="15111" max="15111" width="5.5" style="1" customWidth="1"/>
    <col min="15112" max="15112" width="40.83203125" style="1" customWidth="1"/>
    <col min="15113" max="15113" width="16.5" style="1" customWidth="1"/>
    <col min="15114" max="15114" width="18.83203125" style="1" customWidth="1"/>
    <col min="15115" max="15115" width="22.1640625" style="1" customWidth="1"/>
    <col min="15116" max="15360" width="8.83203125" style="1"/>
    <col min="15361" max="15361" width="4.5" style="1" customWidth="1"/>
    <col min="15362" max="15362" width="4.83203125" style="1" customWidth="1"/>
    <col min="15363" max="15363" width="5.33203125" style="1" customWidth="1"/>
    <col min="15364" max="15364" width="4.1640625" style="1" customWidth="1"/>
    <col min="15365" max="15365" width="5" style="1" customWidth="1"/>
    <col min="15366" max="15366" width="6.83203125" style="1" customWidth="1"/>
    <col min="15367" max="15367" width="5.5" style="1" customWidth="1"/>
    <col min="15368" max="15368" width="40.83203125" style="1" customWidth="1"/>
    <col min="15369" max="15369" width="16.5" style="1" customWidth="1"/>
    <col min="15370" max="15370" width="18.83203125" style="1" customWidth="1"/>
    <col min="15371" max="15371" width="22.1640625" style="1" customWidth="1"/>
    <col min="15372" max="15616" width="8.83203125" style="1"/>
    <col min="15617" max="15617" width="4.5" style="1" customWidth="1"/>
    <col min="15618" max="15618" width="4.83203125" style="1" customWidth="1"/>
    <col min="15619" max="15619" width="5.33203125" style="1" customWidth="1"/>
    <col min="15620" max="15620" width="4.1640625" style="1" customWidth="1"/>
    <col min="15621" max="15621" width="5" style="1" customWidth="1"/>
    <col min="15622" max="15622" width="6.83203125" style="1" customWidth="1"/>
    <col min="15623" max="15623" width="5.5" style="1" customWidth="1"/>
    <col min="15624" max="15624" width="40.83203125" style="1" customWidth="1"/>
    <col min="15625" max="15625" width="16.5" style="1" customWidth="1"/>
    <col min="15626" max="15626" width="18.83203125" style="1" customWidth="1"/>
    <col min="15627" max="15627" width="22.1640625" style="1" customWidth="1"/>
    <col min="15628" max="15872" width="8.83203125" style="1"/>
    <col min="15873" max="15873" width="4.5" style="1" customWidth="1"/>
    <col min="15874" max="15874" width="4.83203125" style="1" customWidth="1"/>
    <col min="15875" max="15875" width="5.33203125" style="1" customWidth="1"/>
    <col min="15876" max="15876" width="4.1640625" style="1" customWidth="1"/>
    <col min="15877" max="15877" width="5" style="1" customWidth="1"/>
    <col min="15878" max="15878" width="6.83203125" style="1" customWidth="1"/>
    <col min="15879" max="15879" width="5.5" style="1" customWidth="1"/>
    <col min="15880" max="15880" width="40.83203125" style="1" customWidth="1"/>
    <col min="15881" max="15881" width="16.5" style="1" customWidth="1"/>
    <col min="15882" max="15882" width="18.83203125" style="1" customWidth="1"/>
    <col min="15883" max="15883" width="22.1640625" style="1" customWidth="1"/>
    <col min="15884" max="16128" width="8.83203125" style="1"/>
    <col min="16129" max="16129" width="4.5" style="1" customWidth="1"/>
    <col min="16130" max="16130" width="4.83203125" style="1" customWidth="1"/>
    <col min="16131" max="16131" width="5.33203125" style="1" customWidth="1"/>
    <col min="16132" max="16132" width="4.1640625" style="1" customWidth="1"/>
    <col min="16133" max="16133" width="5" style="1" customWidth="1"/>
    <col min="16134" max="16134" width="6.83203125" style="1" customWidth="1"/>
    <col min="16135" max="16135" width="5.5" style="1" customWidth="1"/>
    <col min="16136" max="16136" width="40.83203125" style="1" customWidth="1"/>
    <col min="16137" max="16137" width="16.5" style="1" customWidth="1"/>
    <col min="16138" max="16138" width="18.83203125" style="1" customWidth="1"/>
    <col min="16139" max="16139" width="22.1640625" style="1" customWidth="1"/>
    <col min="16140" max="16384" width="8.83203125" style="1"/>
  </cols>
  <sheetData>
    <row r="1" spans="1:11" ht="18.75" x14ac:dyDescent="0.3">
      <c r="I1" s="187" t="s">
        <v>7</v>
      </c>
      <c r="J1" s="187"/>
      <c r="K1" s="187"/>
    </row>
    <row r="2" spans="1:11" ht="17.25" customHeight="1" x14ac:dyDescent="0.2">
      <c r="I2" s="188" t="s">
        <v>897</v>
      </c>
      <c r="J2" s="187"/>
      <c r="K2" s="187"/>
    </row>
    <row r="3" spans="1:11" ht="24" customHeight="1" x14ac:dyDescent="0.2">
      <c r="I3" s="187"/>
      <c r="J3" s="187"/>
      <c r="K3" s="187"/>
    </row>
    <row r="4" spans="1:11" x14ac:dyDescent="0.2">
      <c r="I4" s="187"/>
      <c r="J4" s="187"/>
      <c r="K4" s="187"/>
    </row>
    <row r="5" spans="1:11" ht="12.75" hidden="1" customHeight="1" x14ac:dyDescent="0.2">
      <c r="I5" s="187"/>
      <c r="J5" s="187"/>
      <c r="K5" s="187"/>
    </row>
    <row r="7" spans="1:11" ht="18.75" x14ac:dyDescent="0.3">
      <c r="A7" s="2"/>
      <c r="B7" s="2"/>
      <c r="C7" s="2"/>
      <c r="D7" s="2"/>
      <c r="E7" s="2"/>
      <c r="F7" s="2"/>
      <c r="G7" s="2"/>
      <c r="H7" s="188" t="s">
        <v>7</v>
      </c>
      <c r="I7" s="188"/>
      <c r="J7" s="188"/>
      <c r="K7" s="188"/>
    </row>
    <row r="8" spans="1:11" ht="18.75" hidden="1" customHeight="1" x14ac:dyDescent="0.3">
      <c r="A8" s="2"/>
      <c r="B8" s="2"/>
      <c r="C8" s="2"/>
      <c r="D8" s="2"/>
      <c r="E8" s="2"/>
      <c r="F8" s="2"/>
      <c r="G8" s="2"/>
      <c r="H8" s="187" t="s">
        <v>8</v>
      </c>
      <c r="I8" s="187"/>
    </row>
    <row r="9" spans="1:11" ht="18.75" customHeight="1" x14ac:dyDescent="0.3">
      <c r="A9" s="2"/>
      <c r="B9" s="2"/>
      <c r="C9" s="2"/>
      <c r="D9" s="2"/>
      <c r="E9" s="2"/>
      <c r="F9" s="2"/>
      <c r="G9" s="2"/>
      <c r="H9" s="3"/>
      <c r="I9" s="188" t="s">
        <v>898</v>
      </c>
      <c r="J9" s="188"/>
      <c r="K9" s="188"/>
    </row>
    <row r="10" spans="1:11" ht="39.75" customHeight="1" x14ac:dyDescent="0.3">
      <c r="A10" s="2"/>
      <c r="B10" s="2"/>
      <c r="C10" s="2"/>
      <c r="D10" s="2"/>
      <c r="E10" s="2"/>
      <c r="F10" s="2"/>
      <c r="G10" s="2"/>
      <c r="H10" s="3"/>
      <c r="I10" s="188"/>
      <c r="J10" s="188"/>
      <c r="K10" s="188"/>
    </row>
    <row r="11" spans="1:11" ht="7.5" customHeight="1" x14ac:dyDescent="0.3">
      <c r="A11" s="2"/>
      <c r="B11" s="2"/>
      <c r="C11" s="2"/>
      <c r="D11" s="2"/>
      <c r="E11" s="2"/>
      <c r="F11" s="2"/>
      <c r="G11" s="2"/>
      <c r="H11" s="2"/>
      <c r="I11" s="2"/>
    </row>
    <row r="12" spans="1:11" ht="30.75" customHeight="1" x14ac:dyDescent="0.3">
      <c r="A12" s="174" t="s">
        <v>9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</row>
    <row r="13" spans="1:11" ht="29.25" customHeight="1" x14ac:dyDescent="0.2">
      <c r="A13" s="174" t="s">
        <v>50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</row>
    <row r="14" spans="1:11" ht="0.75" customHeight="1" x14ac:dyDescent="0.2">
      <c r="A14" s="174"/>
      <c r="B14" s="174"/>
      <c r="C14" s="174"/>
      <c r="D14" s="174"/>
      <c r="E14" s="174"/>
      <c r="F14" s="174"/>
      <c r="G14" s="174"/>
      <c r="H14" s="174"/>
      <c r="I14" s="174"/>
      <c r="J14" s="174"/>
      <c r="K14" s="174"/>
    </row>
    <row r="15" spans="1:11" ht="18.75" x14ac:dyDescent="0.3">
      <c r="A15" s="2"/>
      <c r="B15" s="2"/>
      <c r="C15" s="2"/>
      <c r="D15" s="2"/>
      <c r="E15" s="2"/>
      <c r="F15" s="2"/>
      <c r="G15" s="2"/>
      <c r="H15" s="2"/>
      <c r="I15" s="4"/>
    </row>
    <row r="16" spans="1:11" ht="34.5" customHeight="1" x14ac:dyDescent="0.2">
      <c r="A16" s="175" t="s">
        <v>10</v>
      </c>
      <c r="B16" s="176"/>
      <c r="C16" s="176"/>
      <c r="D16" s="176"/>
      <c r="E16" s="176"/>
      <c r="F16" s="176"/>
      <c r="G16" s="177"/>
      <c r="H16" s="181" t="s">
        <v>11</v>
      </c>
      <c r="I16" s="5" t="s">
        <v>12</v>
      </c>
      <c r="J16" s="183" t="s">
        <v>12</v>
      </c>
      <c r="K16" s="184"/>
    </row>
    <row r="17" spans="1:11" ht="18.75" x14ac:dyDescent="0.2">
      <c r="A17" s="178"/>
      <c r="B17" s="179"/>
      <c r="C17" s="179"/>
      <c r="D17" s="179"/>
      <c r="E17" s="179"/>
      <c r="F17" s="179"/>
      <c r="G17" s="180"/>
      <c r="H17" s="182"/>
      <c r="I17" s="5" t="s">
        <v>0</v>
      </c>
      <c r="J17" s="6" t="s">
        <v>1</v>
      </c>
      <c r="K17" s="7" t="s">
        <v>2</v>
      </c>
    </row>
    <row r="18" spans="1:11" ht="18.75" x14ac:dyDescent="0.3">
      <c r="A18" s="183">
        <v>1</v>
      </c>
      <c r="B18" s="185"/>
      <c r="C18" s="185"/>
      <c r="D18" s="185"/>
      <c r="E18" s="185"/>
      <c r="F18" s="185"/>
      <c r="G18" s="186"/>
      <c r="H18" s="8">
        <v>2</v>
      </c>
      <c r="I18" s="5">
        <v>3</v>
      </c>
      <c r="J18" s="5">
        <v>4</v>
      </c>
      <c r="K18" s="9">
        <v>5</v>
      </c>
    </row>
    <row r="19" spans="1:11" ht="37.5" x14ac:dyDescent="0.2">
      <c r="A19" s="10" t="s">
        <v>13</v>
      </c>
      <c r="B19" s="10" t="s">
        <v>14</v>
      </c>
      <c r="C19" s="10" t="s">
        <v>14</v>
      </c>
      <c r="D19" s="10" t="s">
        <v>14</v>
      </c>
      <c r="E19" s="10" t="s">
        <v>14</v>
      </c>
      <c r="F19" s="10" t="s">
        <v>15</v>
      </c>
      <c r="G19" s="10" t="s">
        <v>6</v>
      </c>
      <c r="H19" s="11" t="s">
        <v>16</v>
      </c>
      <c r="I19" s="12">
        <f>SUM(I20,)</f>
        <v>48618.076920000021</v>
      </c>
      <c r="J19" s="12">
        <f t="shared" ref="J19:K19" si="0">SUM(J20,)</f>
        <v>90827.22696</v>
      </c>
      <c r="K19" s="12">
        <f t="shared" si="0"/>
        <v>33040.336179999984</v>
      </c>
    </row>
    <row r="20" spans="1:11" ht="37.5" x14ac:dyDescent="0.2">
      <c r="A20" s="10" t="s">
        <v>13</v>
      </c>
      <c r="B20" s="10" t="s">
        <v>17</v>
      </c>
      <c r="C20" s="10" t="s">
        <v>14</v>
      </c>
      <c r="D20" s="10" t="s">
        <v>14</v>
      </c>
      <c r="E20" s="10" t="s">
        <v>14</v>
      </c>
      <c r="F20" s="10" t="s">
        <v>15</v>
      </c>
      <c r="G20" s="10" t="s">
        <v>6</v>
      </c>
      <c r="H20" s="11" t="s">
        <v>18</v>
      </c>
      <c r="I20" s="13">
        <f>SUM(I25,I22)</f>
        <v>48618.076920000021</v>
      </c>
      <c r="J20" s="13">
        <f>SUM(J25,J22)</f>
        <v>90827.22696</v>
      </c>
      <c r="K20" s="13">
        <f>SUM(K25,K22)</f>
        <v>33040.336179999984</v>
      </c>
    </row>
    <row r="21" spans="1:11" ht="18.75" x14ac:dyDescent="0.2">
      <c r="A21" s="10" t="s">
        <v>13</v>
      </c>
      <c r="B21" s="10" t="s">
        <v>17</v>
      </c>
      <c r="C21" s="10" t="s">
        <v>14</v>
      </c>
      <c r="D21" s="10" t="s">
        <v>14</v>
      </c>
      <c r="E21" s="10" t="s">
        <v>14</v>
      </c>
      <c r="F21" s="10" t="s">
        <v>15</v>
      </c>
      <c r="G21" s="10" t="s">
        <v>4</v>
      </c>
      <c r="H21" s="14" t="s">
        <v>19</v>
      </c>
      <c r="I21" s="13">
        <f t="shared" ref="I21:K23" si="1">SUM(I22)</f>
        <v>-749462.49557999999</v>
      </c>
      <c r="J21" s="13">
        <f t="shared" si="1"/>
        <v>-630037.96759000001</v>
      </c>
      <c r="K21" s="13">
        <f t="shared" si="1"/>
        <v>-639731.14538999996</v>
      </c>
    </row>
    <row r="22" spans="1:11" ht="37.5" x14ac:dyDescent="0.2">
      <c r="A22" s="10" t="s">
        <v>13</v>
      </c>
      <c r="B22" s="10" t="s">
        <v>17</v>
      </c>
      <c r="C22" s="10" t="s">
        <v>20</v>
      </c>
      <c r="D22" s="10" t="s">
        <v>14</v>
      </c>
      <c r="E22" s="10" t="s">
        <v>14</v>
      </c>
      <c r="F22" s="10" t="s">
        <v>15</v>
      </c>
      <c r="G22" s="10" t="s">
        <v>4</v>
      </c>
      <c r="H22" s="14" t="s">
        <v>21</v>
      </c>
      <c r="I22" s="13">
        <f t="shared" si="1"/>
        <v>-749462.49557999999</v>
      </c>
      <c r="J22" s="13">
        <f t="shared" si="1"/>
        <v>-630037.96759000001</v>
      </c>
      <c r="K22" s="13">
        <f t="shared" si="1"/>
        <v>-639731.14538999996</v>
      </c>
    </row>
    <row r="23" spans="1:11" ht="37.5" x14ac:dyDescent="0.2">
      <c r="A23" s="10" t="s">
        <v>13</v>
      </c>
      <c r="B23" s="10" t="s">
        <v>17</v>
      </c>
      <c r="C23" s="10" t="s">
        <v>20</v>
      </c>
      <c r="D23" s="10" t="s">
        <v>13</v>
      </c>
      <c r="E23" s="10" t="s">
        <v>14</v>
      </c>
      <c r="F23" s="10" t="s">
        <v>15</v>
      </c>
      <c r="G23" s="10" t="s">
        <v>22</v>
      </c>
      <c r="H23" s="14" t="s">
        <v>23</v>
      </c>
      <c r="I23" s="13">
        <f t="shared" si="1"/>
        <v>-749462.49557999999</v>
      </c>
      <c r="J23" s="13">
        <f t="shared" si="1"/>
        <v>-630037.96759000001</v>
      </c>
      <c r="K23" s="13">
        <f t="shared" si="1"/>
        <v>-639731.14538999996</v>
      </c>
    </row>
    <row r="24" spans="1:11" ht="37.5" x14ac:dyDescent="0.2">
      <c r="A24" s="10" t="s">
        <v>13</v>
      </c>
      <c r="B24" s="10" t="s">
        <v>17</v>
      </c>
      <c r="C24" s="10" t="s">
        <v>20</v>
      </c>
      <c r="D24" s="10" t="s">
        <v>13</v>
      </c>
      <c r="E24" s="10" t="s">
        <v>17</v>
      </c>
      <c r="F24" s="10" t="s">
        <v>15</v>
      </c>
      <c r="G24" s="10" t="s">
        <v>22</v>
      </c>
      <c r="H24" s="14" t="s">
        <v>24</v>
      </c>
      <c r="I24" s="15">
        <f>-Доходы1!C170</f>
        <v>-749462.49557999999</v>
      </c>
      <c r="J24" s="15">
        <f>-Доходы1!D170</f>
        <v>-630037.96759000001</v>
      </c>
      <c r="K24" s="15">
        <f>-Доходы1!E170</f>
        <v>-639731.14538999996</v>
      </c>
    </row>
    <row r="25" spans="1:11" ht="18.75" x14ac:dyDescent="0.2">
      <c r="A25" s="10" t="s">
        <v>13</v>
      </c>
      <c r="B25" s="10" t="s">
        <v>17</v>
      </c>
      <c r="C25" s="10" t="s">
        <v>14</v>
      </c>
      <c r="D25" s="10" t="s">
        <v>14</v>
      </c>
      <c r="E25" s="10" t="s">
        <v>14</v>
      </c>
      <c r="F25" s="10" t="s">
        <v>15</v>
      </c>
      <c r="G25" s="10" t="s">
        <v>5</v>
      </c>
      <c r="H25" s="14" t="s">
        <v>25</v>
      </c>
      <c r="I25" s="13">
        <f>SUM(I26)</f>
        <v>798080.57250000001</v>
      </c>
      <c r="J25" s="13">
        <f>J26</f>
        <v>720865.19455000001</v>
      </c>
      <c r="K25" s="13">
        <f>K26</f>
        <v>672771.48156999995</v>
      </c>
    </row>
    <row r="26" spans="1:11" ht="37.5" x14ac:dyDescent="0.2">
      <c r="A26" s="10" t="s">
        <v>13</v>
      </c>
      <c r="B26" s="10" t="s">
        <v>17</v>
      </c>
      <c r="C26" s="10" t="s">
        <v>20</v>
      </c>
      <c r="D26" s="10" t="s">
        <v>14</v>
      </c>
      <c r="E26" s="10" t="s">
        <v>14</v>
      </c>
      <c r="F26" s="10" t="s">
        <v>15</v>
      </c>
      <c r="G26" s="10" t="s">
        <v>5</v>
      </c>
      <c r="H26" s="14" t="s">
        <v>26</v>
      </c>
      <c r="I26" s="13">
        <f>SUM(I27)</f>
        <v>798080.57250000001</v>
      </c>
      <c r="J26" s="13">
        <f>SUM(J27)</f>
        <v>720865.19455000001</v>
      </c>
      <c r="K26" s="13">
        <f>SUM(K27)</f>
        <v>672771.48156999995</v>
      </c>
    </row>
    <row r="27" spans="1:11" ht="37.5" x14ac:dyDescent="0.2">
      <c r="A27" s="10" t="s">
        <v>13</v>
      </c>
      <c r="B27" s="10" t="s">
        <v>17</v>
      </c>
      <c r="C27" s="10" t="s">
        <v>20</v>
      </c>
      <c r="D27" s="10" t="s">
        <v>13</v>
      </c>
      <c r="E27" s="10" t="s">
        <v>14</v>
      </c>
      <c r="F27" s="10" t="s">
        <v>15</v>
      </c>
      <c r="G27" s="10" t="s">
        <v>27</v>
      </c>
      <c r="H27" s="14" t="s">
        <v>28</v>
      </c>
      <c r="I27" s="13">
        <f>SUM(I28)</f>
        <v>798080.57250000001</v>
      </c>
      <c r="J27" s="13">
        <f>SUM(J28)</f>
        <v>720865.19455000001</v>
      </c>
      <c r="K27" s="13">
        <f>SUM(K28)</f>
        <v>672771.48156999995</v>
      </c>
    </row>
    <row r="28" spans="1:11" ht="56.25" x14ac:dyDescent="0.2">
      <c r="A28" s="10" t="s">
        <v>13</v>
      </c>
      <c r="B28" s="10" t="s">
        <v>17</v>
      </c>
      <c r="C28" s="10" t="s">
        <v>20</v>
      </c>
      <c r="D28" s="10" t="s">
        <v>13</v>
      </c>
      <c r="E28" s="10" t="s">
        <v>17</v>
      </c>
      <c r="F28" s="10" t="s">
        <v>15</v>
      </c>
      <c r="G28" s="10" t="s">
        <v>27</v>
      </c>
      <c r="H28" s="14" t="s">
        <v>29</v>
      </c>
      <c r="I28" s="13">
        <f>Расходы2!E11</f>
        <v>798080.57250000001</v>
      </c>
      <c r="J28" s="13">
        <f>Расходы2!F11</f>
        <v>720865.19455000001</v>
      </c>
      <c r="K28" s="13">
        <f>Расходы2!G11</f>
        <v>672771.48156999995</v>
      </c>
    </row>
    <row r="29" spans="1:11" ht="15.75" customHeight="1" x14ac:dyDescent="0.25">
      <c r="A29" s="16"/>
      <c r="B29" s="16"/>
      <c r="C29" s="16"/>
      <c r="D29" s="16"/>
      <c r="E29" s="16"/>
      <c r="F29" s="16"/>
      <c r="G29" s="16"/>
      <c r="H29" s="17"/>
      <c r="I29" s="20"/>
      <c r="J29" s="21"/>
      <c r="K29" s="21"/>
    </row>
    <row r="30" spans="1:11" x14ac:dyDescent="0.2">
      <c r="A30" s="18"/>
      <c r="B30" s="18"/>
      <c r="C30" s="18"/>
      <c r="D30" s="18"/>
      <c r="E30" s="18"/>
      <c r="F30" s="18"/>
      <c r="G30" s="18"/>
      <c r="H30" s="19"/>
      <c r="I30" s="22"/>
      <c r="J30" s="21"/>
      <c r="K30" s="21"/>
    </row>
    <row r="31" spans="1:11" x14ac:dyDescent="0.2">
      <c r="I31" s="21"/>
      <c r="J31" s="21"/>
      <c r="K31" s="21"/>
    </row>
  </sheetData>
  <mergeCells count="11">
    <mergeCell ref="A12:K12"/>
    <mergeCell ref="I1:K1"/>
    <mergeCell ref="I2:K5"/>
    <mergeCell ref="H7:K7"/>
    <mergeCell ref="H8:I8"/>
    <mergeCell ref="I9:K10"/>
    <mergeCell ref="A13:K14"/>
    <mergeCell ref="A16:G17"/>
    <mergeCell ref="H16:H17"/>
    <mergeCell ref="J16:K16"/>
    <mergeCell ref="A18:G18"/>
  </mergeCells>
  <pageMargins left="0.98425196850393704" right="0.19685039370078741" top="0.19685039370078741" bottom="0.19685039370078741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Normal="100" zoomScaleSheetLayoutView="100" workbookViewId="0">
      <selection activeCell="B4" sqref="B4"/>
    </sheetView>
  </sheetViews>
  <sheetFormatPr defaultRowHeight="15.75" x14ac:dyDescent="0.25"/>
  <cols>
    <col min="1" max="1" width="38.5" style="27" customWidth="1"/>
    <col min="2" max="2" width="24.1640625" style="57" customWidth="1"/>
    <col min="3" max="3" width="18.5" style="57" customWidth="1"/>
    <col min="4" max="4" width="21" style="57" customWidth="1"/>
    <col min="5" max="16384" width="9.33203125" style="57"/>
  </cols>
  <sheetData>
    <row r="1" spans="1:4" ht="18.75" x14ac:dyDescent="0.3">
      <c r="B1" s="104"/>
      <c r="C1" s="189" t="s">
        <v>46</v>
      </c>
      <c r="D1" s="189"/>
    </row>
    <row r="2" spans="1:4" ht="39.75" customHeight="1" x14ac:dyDescent="0.25">
      <c r="B2" s="190" t="s">
        <v>899</v>
      </c>
      <c r="C2" s="190"/>
      <c r="D2" s="190"/>
    </row>
    <row r="3" spans="1:4" ht="15.75" customHeight="1" x14ac:dyDescent="0.25">
      <c r="B3" s="190"/>
      <c r="C3" s="190"/>
      <c r="D3" s="190"/>
    </row>
    <row r="6" spans="1:4" ht="18.75" x14ac:dyDescent="0.3">
      <c r="A6" s="164" t="s">
        <v>76</v>
      </c>
      <c r="B6" s="193"/>
      <c r="C6" s="194"/>
      <c r="D6" s="194"/>
    </row>
    <row r="7" spans="1:4" ht="18.75" x14ac:dyDescent="0.3">
      <c r="A7" s="164" t="s">
        <v>84</v>
      </c>
      <c r="B7" s="193"/>
      <c r="C7" s="194"/>
      <c r="D7" s="194"/>
    </row>
    <row r="8" spans="1:4" ht="18.75" x14ac:dyDescent="0.3">
      <c r="A8" s="164" t="s">
        <v>85</v>
      </c>
      <c r="B8" s="193"/>
      <c r="C8" s="194"/>
      <c r="D8" s="194"/>
    </row>
    <row r="9" spans="1:4" ht="18.75" x14ac:dyDescent="0.3">
      <c r="A9" s="164" t="s">
        <v>900</v>
      </c>
      <c r="B9" s="193"/>
      <c r="C9" s="194"/>
      <c r="D9" s="194"/>
    </row>
    <row r="10" spans="1:4" ht="18.75" x14ac:dyDescent="0.3">
      <c r="A10" s="26"/>
      <c r="B10" s="58"/>
    </row>
    <row r="11" spans="1:4" ht="18.75" x14ac:dyDescent="0.3">
      <c r="A11" s="53"/>
      <c r="B11" s="164" t="s">
        <v>75</v>
      </c>
      <c r="C11" s="195"/>
      <c r="D11" s="195"/>
    </row>
    <row r="12" spans="1:4" ht="18.75" x14ac:dyDescent="0.3">
      <c r="A12" s="196"/>
      <c r="B12" s="196"/>
    </row>
    <row r="13" spans="1:4" ht="18.75" x14ac:dyDescent="0.3">
      <c r="A13" s="191" t="s">
        <v>57</v>
      </c>
      <c r="B13" s="191"/>
      <c r="C13" s="191"/>
      <c r="D13" s="191"/>
    </row>
    <row r="14" spans="1:4" ht="63" customHeight="1" x14ac:dyDescent="0.3">
      <c r="A14" s="192" t="s">
        <v>74</v>
      </c>
      <c r="B14" s="192"/>
      <c r="C14" s="192"/>
      <c r="D14" s="192"/>
    </row>
    <row r="15" spans="1:4" ht="18.75" x14ac:dyDescent="0.3">
      <c r="A15" s="54"/>
      <c r="B15" s="54"/>
      <c r="C15" s="54"/>
      <c r="D15" s="54"/>
    </row>
    <row r="16" spans="1:4" ht="112.5" x14ac:dyDescent="0.2">
      <c r="A16" s="124" t="s">
        <v>33</v>
      </c>
      <c r="B16" s="124" t="s">
        <v>59</v>
      </c>
      <c r="C16" s="131" t="s">
        <v>60</v>
      </c>
      <c r="D16" s="131" t="s">
        <v>61</v>
      </c>
    </row>
    <row r="17" spans="1:4" ht="18.75" x14ac:dyDescent="0.3">
      <c r="A17" s="66" t="s">
        <v>35</v>
      </c>
      <c r="B17" s="67">
        <f>B18+B19</f>
        <v>0</v>
      </c>
      <c r="C17" s="68">
        <f>C18+C19</f>
        <v>0</v>
      </c>
      <c r="D17" s="69">
        <f>D18+D19</f>
        <v>0</v>
      </c>
    </row>
    <row r="18" spans="1:4" ht="37.5" x14ac:dyDescent="0.3">
      <c r="A18" s="70" t="s">
        <v>36</v>
      </c>
      <c r="B18" s="71">
        <f>C18+D18</f>
        <v>0</v>
      </c>
      <c r="C18" s="72"/>
      <c r="D18" s="73">
        <f>300-300</f>
        <v>0</v>
      </c>
    </row>
    <row r="19" spans="1:4" ht="18.75" x14ac:dyDescent="0.3">
      <c r="A19" s="74"/>
      <c r="B19" s="75"/>
      <c r="C19" s="76"/>
      <c r="D19" s="77"/>
    </row>
    <row r="20" spans="1:4" x14ac:dyDescent="0.25">
      <c r="A20" s="78"/>
      <c r="B20" s="79"/>
    </row>
    <row r="21" spans="1:4" x14ac:dyDescent="0.25">
      <c r="A21" s="78"/>
      <c r="B21" s="79"/>
    </row>
    <row r="22" spans="1:4" x14ac:dyDescent="0.25">
      <c r="A22" s="78"/>
    </row>
    <row r="23" spans="1:4" x14ac:dyDescent="0.25">
      <c r="A23" s="78"/>
    </row>
    <row r="24" spans="1:4" ht="18.75" x14ac:dyDescent="0.2">
      <c r="A24" s="80"/>
    </row>
    <row r="25" spans="1:4" x14ac:dyDescent="0.25">
      <c r="A25" s="78"/>
    </row>
    <row r="26" spans="1:4" x14ac:dyDescent="0.25">
      <c r="A26" s="78"/>
    </row>
    <row r="27" spans="1:4" x14ac:dyDescent="0.25">
      <c r="A27" s="78"/>
    </row>
    <row r="28" spans="1:4" x14ac:dyDescent="0.25">
      <c r="A28" s="81"/>
    </row>
    <row r="29" spans="1:4" x14ac:dyDescent="0.25">
      <c r="A29" s="81"/>
    </row>
    <row r="30" spans="1:4" x14ac:dyDescent="0.25">
      <c r="A30" s="78"/>
    </row>
    <row r="31" spans="1:4" x14ac:dyDescent="0.25">
      <c r="A31" s="78"/>
    </row>
    <row r="32" spans="1:4" x14ac:dyDescent="0.25">
      <c r="A32" s="81"/>
    </row>
    <row r="33" spans="1:1" x14ac:dyDescent="0.25">
      <c r="A33" s="81"/>
    </row>
    <row r="34" spans="1:1" x14ac:dyDescent="0.25">
      <c r="A34" s="81"/>
    </row>
    <row r="35" spans="1:1" x14ac:dyDescent="0.25">
      <c r="A35" s="81"/>
    </row>
    <row r="36" spans="1:1" x14ac:dyDescent="0.25">
      <c r="A36" s="81"/>
    </row>
    <row r="37" spans="1:1" x14ac:dyDescent="0.25">
      <c r="A37" s="81"/>
    </row>
    <row r="38" spans="1:1" x14ac:dyDescent="0.25">
      <c r="A38" s="81"/>
    </row>
    <row r="39" spans="1:1" x14ac:dyDescent="0.25">
      <c r="A39" s="82"/>
    </row>
    <row r="40" spans="1:1" x14ac:dyDescent="0.25">
      <c r="A40" s="82"/>
    </row>
  </sheetData>
  <mergeCells count="10">
    <mergeCell ref="C1:D1"/>
    <mergeCell ref="B2:D3"/>
    <mergeCell ref="A13:D13"/>
    <mergeCell ref="A14:D14"/>
    <mergeCell ref="A6:D6"/>
    <mergeCell ref="A7:D7"/>
    <mergeCell ref="A8:D8"/>
    <mergeCell ref="A9:D9"/>
    <mergeCell ref="B11:D11"/>
    <mergeCell ref="A12:B12"/>
  </mergeCells>
  <pageMargins left="0.7" right="0.7" top="0.75" bottom="0.75" header="0.3" footer="0.3"/>
  <pageSetup paperSize="9"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Normal="100" zoomScaleSheetLayoutView="100" workbookViewId="0">
      <selection activeCell="A13" sqref="A13:D13"/>
    </sheetView>
  </sheetViews>
  <sheetFormatPr defaultRowHeight="15.75" x14ac:dyDescent="0.25"/>
  <cols>
    <col min="1" max="1" width="32" style="27" customWidth="1"/>
    <col min="2" max="2" width="23.1640625" style="57" customWidth="1"/>
    <col min="3" max="3" width="22" style="57" customWidth="1"/>
    <col min="4" max="4" width="24.1640625" style="57" customWidth="1"/>
    <col min="5" max="256" width="9.33203125" style="57"/>
    <col min="257" max="257" width="32" style="57" customWidth="1"/>
    <col min="258" max="258" width="23.1640625" style="57" customWidth="1"/>
    <col min="259" max="259" width="20.83203125" style="57" customWidth="1"/>
    <col min="260" max="260" width="22.33203125" style="57" customWidth="1"/>
    <col min="261" max="512" width="9.33203125" style="57"/>
    <col min="513" max="513" width="32" style="57" customWidth="1"/>
    <col min="514" max="514" width="23.1640625" style="57" customWidth="1"/>
    <col min="515" max="515" width="20.83203125" style="57" customWidth="1"/>
    <col min="516" max="516" width="22.33203125" style="57" customWidth="1"/>
    <col min="517" max="768" width="9.33203125" style="57"/>
    <col min="769" max="769" width="32" style="57" customWidth="1"/>
    <col min="770" max="770" width="23.1640625" style="57" customWidth="1"/>
    <col min="771" max="771" width="20.83203125" style="57" customWidth="1"/>
    <col min="772" max="772" width="22.33203125" style="57" customWidth="1"/>
    <col min="773" max="1024" width="9.33203125" style="57"/>
    <col min="1025" max="1025" width="32" style="57" customWidth="1"/>
    <col min="1026" max="1026" width="23.1640625" style="57" customWidth="1"/>
    <col min="1027" max="1027" width="20.83203125" style="57" customWidth="1"/>
    <col min="1028" max="1028" width="22.33203125" style="57" customWidth="1"/>
    <col min="1029" max="1280" width="9.33203125" style="57"/>
    <col min="1281" max="1281" width="32" style="57" customWidth="1"/>
    <col min="1282" max="1282" width="23.1640625" style="57" customWidth="1"/>
    <col min="1283" max="1283" width="20.83203125" style="57" customWidth="1"/>
    <col min="1284" max="1284" width="22.33203125" style="57" customWidth="1"/>
    <col min="1285" max="1536" width="9.33203125" style="57"/>
    <col min="1537" max="1537" width="32" style="57" customWidth="1"/>
    <col min="1538" max="1538" width="23.1640625" style="57" customWidth="1"/>
    <col min="1539" max="1539" width="20.83203125" style="57" customWidth="1"/>
    <col min="1540" max="1540" width="22.33203125" style="57" customWidth="1"/>
    <col min="1541" max="1792" width="9.33203125" style="57"/>
    <col min="1793" max="1793" width="32" style="57" customWidth="1"/>
    <col min="1794" max="1794" width="23.1640625" style="57" customWidth="1"/>
    <col min="1795" max="1795" width="20.83203125" style="57" customWidth="1"/>
    <col min="1796" max="1796" width="22.33203125" style="57" customWidth="1"/>
    <col min="1797" max="2048" width="9.33203125" style="57"/>
    <col min="2049" max="2049" width="32" style="57" customWidth="1"/>
    <col min="2050" max="2050" width="23.1640625" style="57" customWidth="1"/>
    <col min="2051" max="2051" width="20.83203125" style="57" customWidth="1"/>
    <col min="2052" max="2052" width="22.33203125" style="57" customWidth="1"/>
    <col min="2053" max="2304" width="9.33203125" style="57"/>
    <col min="2305" max="2305" width="32" style="57" customWidth="1"/>
    <col min="2306" max="2306" width="23.1640625" style="57" customWidth="1"/>
    <col min="2307" max="2307" width="20.83203125" style="57" customWidth="1"/>
    <col min="2308" max="2308" width="22.33203125" style="57" customWidth="1"/>
    <col min="2309" max="2560" width="9.33203125" style="57"/>
    <col min="2561" max="2561" width="32" style="57" customWidth="1"/>
    <col min="2562" max="2562" width="23.1640625" style="57" customWidth="1"/>
    <col min="2563" max="2563" width="20.83203125" style="57" customWidth="1"/>
    <col min="2564" max="2564" width="22.33203125" style="57" customWidth="1"/>
    <col min="2565" max="2816" width="9.33203125" style="57"/>
    <col min="2817" max="2817" width="32" style="57" customWidth="1"/>
    <col min="2818" max="2818" width="23.1640625" style="57" customWidth="1"/>
    <col min="2819" max="2819" width="20.83203125" style="57" customWidth="1"/>
    <col min="2820" max="2820" width="22.33203125" style="57" customWidth="1"/>
    <col min="2821" max="3072" width="9.33203125" style="57"/>
    <col min="3073" max="3073" width="32" style="57" customWidth="1"/>
    <col min="3074" max="3074" width="23.1640625" style="57" customWidth="1"/>
    <col min="3075" max="3075" width="20.83203125" style="57" customWidth="1"/>
    <col min="3076" max="3076" width="22.33203125" style="57" customWidth="1"/>
    <col min="3077" max="3328" width="9.33203125" style="57"/>
    <col min="3329" max="3329" width="32" style="57" customWidth="1"/>
    <col min="3330" max="3330" width="23.1640625" style="57" customWidth="1"/>
    <col min="3331" max="3331" width="20.83203125" style="57" customWidth="1"/>
    <col min="3332" max="3332" width="22.33203125" style="57" customWidth="1"/>
    <col min="3333" max="3584" width="9.33203125" style="57"/>
    <col min="3585" max="3585" width="32" style="57" customWidth="1"/>
    <col min="3586" max="3586" width="23.1640625" style="57" customWidth="1"/>
    <col min="3587" max="3587" width="20.83203125" style="57" customWidth="1"/>
    <col min="3588" max="3588" width="22.33203125" style="57" customWidth="1"/>
    <col min="3589" max="3840" width="9.33203125" style="57"/>
    <col min="3841" max="3841" width="32" style="57" customWidth="1"/>
    <col min="3842" max="3842" width="23.1640625" style="57" customWidth="1"/>
    <col min="3843" max="3843" width="20.83203125" style="57" customWidth="1"/>
    <col min="3844" max="3844" width="22.33203125" style="57" customWidth="1"/>
    <col min="3845" max="4096" width="9.33203125" style="57"/>
    <col min="4097" max="4097" width="32" style="57" customWidth="1"/>
    <col min="4098" max="4098" width="23.1640625" style="57" customWidth="1"/>
    <col min="4099" max="4099" width="20.83203125" style="57" customWidth="1"/>
    <col min="4100" max="4100" width="22.33203125" style="57" customWidth="1"/>
    <col min="4101" max="4352" width="9.33203125" style="57"/>
    <col min="4353" max="4353" width="32" style="57" customWidth="1"/>
    <col min="4354" max="4354" width="23.1640625" style="57" customWidth="1"/>
    <col min="4355" max="4355" width="20.83203125" style="57" customWidth="1"/>
    <col min="4356" max="4356" width="22.33203125" style="57" customWidth="1"/>
    <col min="4357" max="4608" width="9.33203125" style="57"/>
    <col min="4609" max="4609" width="32" style="57" customWidth="1"/>
    <col min="4610" max="4610" width="23.1640625" style="57" customWidth="1"/>
    <col min="4611" max="4611" width="20.83203125" style="57" customWidth="1"/>
    <col min="4612" max="4612" width="22.33203125" style="57" customWidth="1"/>
    <col min="4613" max="4864" width="9.33203125" style="57"/>
    <col min="4865" max="4865" width="32" style="57" customWidth="1"/>
    <col min="4866" max="4866" width="23.1640625" style="57" customWidth="1"/>
    <col min="4867" max="4867" width="20.83203125" style="57" customWidth="1"/>
    <col min="4868" max="4868" width="22.33203125" style="57" customWidth="1"/>
    <col min="4869" max="5120" width="9.33203125" style="57"/>
    <col min="5121" max="5121" width="32" style="57" customWidth="1"/>
    <col min="5122" max="5122" width="23.1640625" style="57" customWidth="1"/>
    <col min="5123" max="5123" width="20.83203125" style="57" customWidth="1"/>
    <col min="5124" max="5124" width="22.33203125" style="57" customWidth="1"/>
    <col min="5125" max="5376" width="9.33203125" style="57"/>
    <col min="5377" max="5377" width="32" style="57" customWidth="1"/>
    <col min="5378" max="5378" width="23.1640625" style="57" customWidth="1"/>
    <col min="5379" max="5379" width="20.83203125" style="57" customWidth="1"/>
    <col min="5380" max="5380" width="22.33203125" style="57" customWidth="1"/>
    <col min="5381" max="5632" width="9.33203125" style="57"/>
    <col min="5633" max="5633" width="32" style="57" customWidth="1"/>
    <col min="5634" max="5634" width="23.1640625" style="57" customWidth="1"/>
    <col min="5635" max="5635" width="20.83203125" style="57" customWidth="1"/>
    <col min="5636" max="5636" width="22.33203125" style="57" customWidth="1"/>
    <col min="5637" max="5888" width="9.33203125" style="57"/>
    <col min="5889" max="5889" width="32" style="57" customWidth="1"/>
    <col min="5890" max="5890" width="23.1640625" style="57" customWidth="1"/>
    <col min="5891" max="5891" width="20.83203125" style="57" customWidth="1"/>
    <col min="5892" max="5892" width="22.33203125" style="57" customWidth="1"/>
    <col min="5893" max="6144" width="9.33203125" style="57"/>
    <col min="6145" max="6145" width="32" style="57" customWidth="1"/>
    <col min="6146" max="6146" width="23.1640625" style="57" customWidth="1"/>
    <col min="6147" max="6147" width="20.83203125" style="57" customWidth="1"/>
    <col min="6148" max="6148" width="22.33203125" style="57" customWidth="1"/>
    <col min="6149" max="6400" width="9.33203125" style="57"/>
    <col min="6401" max="6401" width="32" style="57" customWidth="1"/>
    <col min="6402" max="6402" width="23.1640625" style="57" customWidth="1"/>
    <col min="6403" max="6403" width="20.83203125" style="57" customWidth="1"/>
    <col min="6404" max="6404" width="22.33203125" style="57" customWidth="1"/>
    <col min="6405" max="6656" width="9.33203125" style="57"/>
    <col min="6657" max="6657" width="32" style="57" customWidth="1"/>
    <col min="6658" max="6658" width="23.1640625" style="57" customWidth="1"/>
    <col min="6659" max="6659" width="20.83203125" style="57" customWidth="1"/>
    <col min="6660" max="6660" width="22.33203125" style="57" customWidth="1"/>
    <col min="6661" max="6912" width="9.33203125" style="57"/>
    <col min="6913" max="6913" width="32" style="57" customWidth="1"/>
    <col min="6914" max="6914" width="23.1640625" style="57" customWidth="1"/>
    <col min="6915" max="6915" width="20.83203125" style="57" customWidth="1"/>
    <col min="6916" max="6916" width="22.33203125" style="57" customWidth="1"/>
    <col min="6917" max="7168" width="9.33203125" style="57"/>
    <col min="7169" max="7169" width="32" style="57" customWidth="1"/>
    <col min="7170" max="7170" width="23.1640625" style="57" customWidth="1"/>
    <col min="7171" max="7171" width="20.83203125" style="57" customWidth="1"/>
    <col min="7172" max="7172" width="22.33203125" style="57" customWidth="1"/>
    <col min="7173" max="7424" width="9.33203125" style="57"/>
    <col min="7425" max="7425" width="32" style="57" customWidth="1"/>
    <col min="7426" max="7426" width="23.1640625" style="57" customWidth="1"/>
    <col min="7427" max="7427" width="20.83203125" style="57" customWidth="1"/>
    <col min="7428" max="7428" width="22.33203125" style="57" customWidth="1"/>
    <col min="7429" max="7680" width="9.33203125" style="57"/>
    <col min="7681" max="7681" width="32" style="57" customWidth="1"/>
    <col min="7682" max="7682" width="23.1640625" style="57" customWidth="1"/>
    <col min="7683" max="7683" width="20.83203125" style="57" customWidth="1"/>
    <col min="7684" max="7684" width="22.33203125" style="57" customWidth="1"/>
    <col min="7685" max="7936" width="9.33203125" style="57"/>
    <col min="7937" max="7937" width="32" style="57" customWidth="1"/>
    <col min="7938" max="7938" width="23.1640625" style="57" customWidth="1"/>
    <col min="7939" max="7939" width="20.83203125" style="57" customWidth="1"/>
    <col min="7940" max="7940" width="22.33203125" style="57" customWidth="1"/>
    <col min="7941" max="8192" width="9.33203125" style="57"/>
    <col min="8193" max="8193" width="32" style="57" customWidth="1"/>
    <col min="8194" max="8194" width="23.1640625" style="57" customWidth="1"/>
    <col min="8195" max="8195" width="20.83203125" style="57" customWidth="1"/>
    <col min="8196" max="8196" width="22.33203125" style="57" customWidth="1"/>
    <col min="8197" max="8448" width="9.33203125" style="57"/>
    <col min="8449" max="8449" width="32" style="57" customWidth="1"/>
    <col min="8450" max="8450" width="23.1640625" style="57" customWidth="1"/>
    <col min="8451" max="8451" width="20.83203125" style="57" customWidth="1"/>
    <col min="8452" max="8452" width="22.33203125" style="57" customWidth="1"/>
    <col min="8453" max="8704" width="9.33203125" style="57"/>
    <col min="8705" max="8705" width="32" style="57" customWidth="1"/>
    <col min="8706" max="8706" width="23.1640625" style="57" customWidth="1"/>
    <col min="8707" max="8707" width="20.83203125" style="57" customWidth="1"/>
    <col min="8708" max="8708" width="22.33203125" style="57" customWidth="1"/>
    <col min="8709" max="8960" width="9.33203125" style="57"/>
    <col min="8961" max="8961" width="32" style="57" customWidth="1"/>
    <col min="8962" max="8962" width="23.1640625" style="57" customWidth="1"/>
    <col min="8963" max="8963" width="20.83203125" style="57" customWidth="1"/>
    <col min="8964" max="8964" width="22.33203125" style="57" customWidth="1"/>
    <col min="8965" max="9216" width="9.33203125" style="57"/>
    <col min="9217" max="9217" width="32" style="57" customWidth="1"/>
    <col min="9218" max="9218" width="23.1640625" style="57" customWidth="1"/>
    <col min="9219" max="9219" width="20.83203125" style="57" customWidth="1"/>
    <col min="9220" max="9220" width="22.33203125" style="57" customWidth="1"/>
    <col min="9221" max="9472" width="9.33203125" style="57"/>
    <col min="9473" max="9473" width="32" style="57" customWidth="1"/>
    <col min="9474" max="9474" width="23.1640625" style="57" customWidth="1"/>
    <col min="9475" max="9475" width="20.83203125" style="57" customWidth="1"/>
    <col min="9476" max="9476" width="22.33203125" style="57" customWidth="1"/>
    <col min="9477" max="9728" width="9.33203125" style="57"/>
    <col min="9729" max="9729" width="32" style="57" customWidth="1"/>
    <col min="9730" max="9730" width="23.1640625" style="57" customWidth="1"/>
    <col min="9731" max="9731" width="20.83203125" style="57" customWidth="1"/>
    <col min="9732" max="9732" width="22.33203125" style="57" customWidth="1"/>
    <col min="9733" max="9984" width="9.33203125" style="57"/>
    <col min="9985" max="9985" width="32" style="57" customWidth="1"/>
    <col min="9986" max="9986" width="23.1640625" style="57" customWidth="1"/>
    <col min="9987" max="9987" width="20.83203125" style="57" customWidth="1"/>
    <col min="9988" max="9988" width="22.33203125" style="57" customWidth="1"/>
    <col min="9989" max="10240" width="9.33203125" style="57"/>
    <col min="10241" max="10241" width="32" style="57" customWidth="1"/>
    <col min="10242" max="10242" width="23.1640625" style="57" customWidth="1"/>
    <col min="10243" max="10243" width="20.83203125" style="57" customWidth="1"/>
    <col min="10244" max="10244" width="22.33203125" style="57" customWidth="1"/>
    <col min="10245" max="10496" width="9.33203125" style="57"/>
    <col min="10497" max="10497" width="32" style="57" customWidth="1"/>
    <col min="10498" max="10498" width="23.1640625" style="57" customWidth="1"/>
    <col min="10499" max="10499" width="20.83203125" style="57" customWidth="1"/>
    <col min="10500" max="10500" width="22.33203125" style="57" customWidth="1"/>
    <col min="10501" max="10752" width="9.33203125" style="57"/>
    <col min="10753" max="10753" width="32" style="57" customWidth="1"/>
    <col min="10754" max="10754" width="23.1640625" style="57" customWidth="1"/>
    <col min="10755" max="10755" width="20.83203125" style="57" customWidth="1"/>
    <col min="10756" max="10756" width="22.33203125" style="57" customWidth="1"/>
    <col min="10757" max="11008" width="9.33203125" style="57"/>
    <col min="11009" max="11009" width="32" style="57" customWidth="1"/>
    <col min="11010" max="11010" width="23.1640625" style="57" customWidth="1"/>
    <col min="11011" max="11011" width="20.83203125" style="57" customWidth="1"/>
    <col min="11012" max="11012" width="22.33203125" style="57" customWidth="1"/>
    <col min="11013" max="11264" width="9.33203125" style="57"/>
    <col min="11265" max="11265" width="32" style="57" customWidth="1"/>
    <col min="11266" max="11266" width="23.1640625" style="57" customWidth="1"/>
    <col min="11267" max="11267" width="20.83203125" style="57" customWidth="1"/>
    <col min="11268" max="11268" width="22.33203125" style="57" customWidth="1"/>
    <col min="11269" max="11520" width="9.33203125" style="57"/>
    <col min="11521" max="11521" width="32" style="57" customWidth="1"/>
    <col min="11522" max="11522" width="23.1640625" style="57" customWidth="1"/>
    <col min="11523" max="11523" width="20.83203125" style="57" customWidth="1"/>
    <col min="11524" max="11524" width="22.33203125" style="57" customWidth="1"/>
    <col min="11525" max="11776" width="9.33203125" style="57"/>
    <col min="11777" max="11777" width="32" style="57" customWidth="1"/>
    <col min="11778" max="11778" width="23.1640625" style="57" customWidth="1"/>
    <col min="11779" max="11779" width="20.83203125" style="57" customWidth="1"/>
    <col min="11780" max="11780" width="22.33203125" style="57" customWidth="1"/>
    <col min="11781" max="12032" width="9.33203125" style="57"/>
    <col min="12033" max="12033" width="32" style="57" customWidth="1"/>
    <col min="12034" max="12034" width="23.1640625" style="57" customWidth="1"/>
    <col min="12035" max="12035" width="20.83203125" style="57" customWidth="1"/>
    <col min="12036" max="12036" width="22.33203125" style="57" customWidth="1"/>
    <col min="12037" max="12288" width="9.33203125" style="57"/>
    <col min="12289" max="12289" width="32" style="57" customWidth="1"/>
    <col min="12290" max="12290" width="23.1640625" style="57" customWidth="1"/>
    <col min="12291" max="12291" width="20.83203125" style="57" customWidth="1"/>
    <col min="12292" max="12292" width="22.33203125" style="57" customWidth="1"/>
    <col min="12293" max="12544" width="9.33203125" style="57"/>
    <col min="12545" max="12545" width="32" style="57" customWidth="1"/>
    <col min="12546" max="12546" width="23.1640625" style="57" customWidth="1"/>
    <col min="12547" max="12547" width="20.83203125" style="57" customWidth="1"/>
    <col min="12548" max="12548" width="22.33203125" style="57" customWidth="1"/>
    <col min="12549" max="12800" width="9.33203125" style="57"/>
    <col min="12801" max="12801" width="32" style="57" customWidth="1"/>
    <col min="12802" max="12802" width="23.1640625" style="57" customWidth="1"/>
    <col min="12803" max="12803" width="20.83203125" style="57" customWidth="1"/>
    <col min="12804" max="12804" width="22.33203125" style="57" customWidth="1"/>
    <col min="12805" max="13056" width="9.33203125" style="57"/>
    <col min="13057" max="13057" width="32" style="57" customWidth="1"/>
    <col min="13058" max="13058" width="23.1640625" style="57" customWidth="1"/>
    <col min="13059" max="13059" width="20.83203125" style="57" customWidth="1"/>
    <col min="13060" max="13060" width="22.33203125" style="57" customWidth="1"/>
    <col min="13061" max="13312" width="9.33203125" style="57"/>
    <col min="13313" max="13313" width="32" style="57" customWidth="1"/>
    <col min="13314" max="13314" width="23.1640625" style="57" customWidth="1"/>
    <col min="13315" max="13315" width="20.83203125" style="57" customWidth="1"/>
    <col min="13316" max="13316" width="22.33203125" style="57" customWidth="1"/>
    <col min="13317" max="13568" width="9.33203125" style="57"/>
    <col min="13569" max="13569" width="32" style="57" customWidth="1"/>
    <col min="13570" max="13570" width="23.1640625" style="57" customWidth="1"/>
    <col min="13571" max="13571" width="20.83203125" style="57" customWidth="1"/>
    <col min="13572" max="13572" width="22.33203125" style="57" customWidth="1"/>
    <col min="13573" max="13824" width="9.33203125" style="57"/>
    <col min="13825" max="13825" width="32" style="57" customWidth="1"/>
    <col min="13826" max="13826" width="23.1640625" style="57" customWidth="1"/>
    <col min="13827" max="13827" width="20.83203125" style="57" customWidth="1"/>
    <col min="13828" max="13828" width="22.33203125" style="57" customWidth="1"/>
    <col min="13829" max="14080" width="9.33203125" style="57"/>
    <col min="14081" max="14081" width="32" style="57" customWidth="1"/>
    <col min="14082" max="14082" width="23.1640625" style="57" customWidth="1"/>
    <col min="14083" max="14083" width="20.83203125" style="57" customWidth="1"/>
    <col min="14084" max="14084" width="22.33203125" style="57" customWidth="1"/>
    <col min="14085" max="14336" width="9.33203125" style="57"/>
    <col min="14337" max="14337" width="32" style="57" customWidth="1"/>
    <col min="14338" max="14338" width="23.1640625" style="57" customWidth="1"/>
    <col min="14339" max="14339" width="20.83203125" style="57" customWidth="1"/>
    <col min="14340" max="14340" width="22.33203125" style="57" customWidth="1"/>
    <col min="14341" max="14592" width="9.33203125" style="57"/>
    <col min="14593" max="14593" width="32" style="57" customWidth="1"/>
    <col min="14594" max="14594" width="23.1640625" style="57" customWidth="1"/>
    <col min="14595" max="14595" width="20.83203125" style="57" customWidth="1"/>
    <col min="14596" max="14596" width="22.33203125" style="57" customWidth="1"/>
    <col min="14597" max="14848" width="9.33203125" style="57"/>
    <col min="14849" max="14849" width="32" style="57" customWidth="1"/>
    <col min="14850" max="14850" width="23.1640625" style="57" customWidth="1"/>
    <col min="14851" max="14851" width="20.83203125" style="57" customWidth="1"/>
    <col min="14852" max="14852" width="22.33203125" style="57" customWidth="1"/>
    <col min="14853" max="15104" width="9.33203125" style="57"/>
    <col min="15105" max="15105" width="32" style="57" customWidth="1"/>
    <col min="15106" max="15106" width="23.1640625" style="57" customWidth="1"/>
    <col min="15107" max="15107" width="20.83203125" style="57" customWidth="1"/>
    <col min="15108" max="15108" width="22.33203125" style="57" customWidth="1"/>
    <col min="15109" max="15360" width="9.33203125" style="57"/>
    <col min="15361" max="15361" width="32" style="57" customWidth="1"/>
    <col min="15362" max="15362" width="23.1640625" style="57" customWidth="1"/>
    <col min="15363" max="15363" width="20.83203125" style="57" customWidth="1"/>
    <col min="15364" max="15364" width="22.33203125" style="57" customWidth="1"/>
    <col min="15365" max="15616" width="9.33203125" style="57"/>
    <col min="15617" max="15617" width="32" style="57" customWidth="1"/>
    <col min="15618" max="15618" width="23.1640625" style="57" customWidth="1"/>
    <col min="15619" max="15619" width="20.83203125" style="57" customWidth="1"/>
    <col min="15620" max="15620" width="22.33203125" style="57" customWidth="1"/>
    <col min="15621" max="15872" width="9.33203125" style="57"/>
    <col min="15873" max="15873" width="32" style="57" customWidth="1"/>
    <col min="15874" max="15874" width="23.1640625" style="57" customWidth="1"/>
    <col min="15875" max="15875" width="20.83203125" style="57" customWidth="1"/>
    <col min="15876" max="15876" width="22.33203125" style="57" customWidth="1"/>
    <col min="15877" max="16128" width="9.33203125" style="57"/>
    <col min="16129" max="16129" width="32" style="57" customWidth="1"/>
    <col min="16130" max="16130" width="23.1640625" style="57" customWidth="1"/>
    <col min="16131" max="16131" width="20.83203125" style="57" customWidth="1"/>
    <col min="16132" max="16132" width="22.33203125" style="57" customWidth="1"/>
    <col min="16133" max="16384" width="9.33203125" style="57"/>
  </cols>
  <sheetData>
    <row r="1" spans="1:4" ht="18.75" x14ac:dyDescent="0.3">
      <c r="B1" s="104"/>
      <c r="C1" s="189" t="s">
        <v>916</v>
      </c>
      <c r="D1" s="189"/>
    </row>
    <row r="2" spans="1:4" ht="42" customHeight="1" x14ac:dyDescent="0.25">
      <c r="B2" s="190" t="str">
        <f>'т.6 пр14'!B2:D3</f>
        <v>к решению Совета муниципального             района "Княжпогостский"                                                                          от 22 декабря 2020г. №146</v>
      </c>
      <c r="C2" s="190"/>
      <c r="D2" s="190"/>
    </row>
    <row r="3" spans="1:4" ht="15.75" customHeight="1" x14ac:dyDescent="0.25">
      <c r="B3" s="190"/>
      <c r="C3" s="190"/>
      <c r="D3" s="190"/>
    </row>
    <row r="6" spans="1:4" ht="18.75" x14ac:dyDescent="0.3">
      <c r="A6" s="164" t="s">
        <v>67</v>
      </c>
      <c r="B6" s="193"/>
      <c r="C6" s="194"/>
      <c r="D6" s="194"/>
    </row>
    <row r="7" spans="1:4" ht="18.75" x14ac:dyDescent="0.3">
      <c r="A7" s="164" t="s">
        <v>84</v>
      </c>
      <c r="B7" s="193"/>
      <c r="C7" s="194"/>
      <c r="D7" s="194"/>
    </row>
    <row r="8" spans="1:4" ht="18.75" x14ac:dyDescent="0.3">
      <c r="A8" s="164" t="s">
        <v>85</v>
      </c>
      <c r="B8" s="193"/>
      <c r="C8" s="194"/>
      <c r="D8" s="194"/>
    </row>
    <row r="9" spans="1:4" ht="18.75" x14ac:dyDescent="0.3">
      <c r="A9" s="164" t="s">
        <v>68</v>
      </c>
      <c r="B9" s="193"/>
      <c r="C9" s="194"/>
      <c r="D9" s="194"/>
    </row>
    <row r="10" spans="1:4" ht="18.75" x14ac:dyDescent="0.3">
      <c r="A10" s="26"/>
      <c r="B10" s="58"/>
    </row>
    <row r="11" spans="1:4" ht="18.75" x14ac:dyDescent="0.3">
      <c r="A11" s="53"/>
      <c r="B11" s="164" t="s">
        <v>69</v>
      </c>
      <c r="C11" s="197"/>
      <c r="D11" s="197"/>
    </row>
    <row r="12" spans="1:4" ht="18.75" x14ac:dyDescent="0.3">
      <c r="A12" s="196"/>
      <c r="B12" s="196"/>
    </row>
    <row r="13" spans="1:4" ht="18.75" x14ac:dyDescent="0.3">
      <c r="A13" s="191" t="s">
        <v>57</v>
      </c>
      <c r="B13" s="191"/>
      <c r="C13" s="191"/>
      <c r="D13" s="191"/>
    </row>
    <row r="14" spans="1:4" ht="42.75" customHeight="1" x14ac:dyDescent="0.3">
      <c r="A14" s="192" t="s">
        <v>70</v>
      </c>
      <c r="B14" s="192"/>
      <c r="C14" s="192"/>
      <c r="D14" s="192"/>
    </row>
    <row r="15" spans="1:4" ht="18.75" x14ac:dyDescent="0.3">
      <c r="A15" s="192"/>
      <c r="B15" s="192"/>
      <c r="C15" s="192"/>
      <c r="D15" s="192"/>
    </row>
    <row r="16" spans="1:4" ht="150" x14ac:dyDescent="0.2">
      <c r="A16" s="124" t="s">
        <v>33</v>
      </c>
      <c r="B16" s="124" t="s">
        <v>59</v>
      </c>
      <c r="C16" s="132" t="s">
        <v>71</v>
      </c>
      <c r="D16" s="132" t="s">
        <v>72</v>
      </c>
    </row>
    <row r="17" spans="1:4" ht="18.75" x14ac:dyDescent="0.3">
      <c r="A17" s="66" t="s">
        <v>35</v>
      </c>
      <c r="B17" s="67">
        <f>B18+B19</f>
        <v>31.28</v>
      </c>
      <c r="C17" s="68">
        <f>C18+C19</f>
        <v>30</v>
      </c>
      <c r="D17" s="69">
        <f>D18+D19</f>
        <v>1.28</v>
      </c>
    </row>
    <row r="18" spans="1:4" ht="37.5" x14ac:dyDescent="0.3">
      <c r="A18" s="70" t="s">
        <v>36</v>
      </c>
      <c r="B18" s="71">
        <f>D18+C18</f>
        <v>15.28</v>
      </c>
      <c r="C18" s="72">
        <v>15</v>
      </c>
      <c r="D18" s="73">
        <f>1-0.72</f>
        <v>0.28000000000000003</v>
      </c>
    </row>
    <row r="19" spans="1:4" ht="37.5" x14ac:dyDescent="0.3">
      <c r="A19" s="74" t="s">
        <v>73</v>
      </c>
      <c r="B19" s="75">
        <f>D19+C19</f>
        <v>16</v>
      </c>
      <c r="C19" s="76">
        <v>15</v>
      </c>
      <c r="D19" s="77">
        <v>1</v>
      </c>
    </row>
    <row r="20" spans="1:4" x14ac:dyDescent="0.25">
      <c r="A20" s="78"/>
      <c r="B20" s="79"/>
    </row>
    <row r="21" spans="1:4" x14ac:dyDescent="0.25">
      <c r="A21" s="78"/>
      <c r="B21" s="79"/>
    </row>
    <row r="22" spans="1:4" x14ac:dyDescent="0.25">
      <c r="A22" s="78"/>
    </row>
    <row r="23" spans="1:4" x14ac:dyDescent="0.25">
      <c r="A23" s="78"/>
    </row>
    <row r="24" spans="1:4" ht="18.75" x14ac:dyDescent="0.2">
      <c r="A24" s="80"/>
    </row>
    <row r="25" spans="1:4" x14ac:dyDescent="0.25">
      <c r="A25" s="78"/>
    </row>
    <row r="26" spans="1:4" x14ac:dyDescent="0.25">
      <c r="A26" s="78"/>
    </row>
    <row r="27" spans="1:4" x14ac:dyDescent="0.25">
      <c r="A27" s="78"/>
    </row>
    <row r="28" spans="1:4" x14ac:dyDescent="0.25">
      <c r="A28" s="81"/>
    </row>
    <row r="29" spans="1:4" x14ac:dyDescent="0.25">
      <c r="A29" s="81"/>
    </row>
    <row r="30" spans="1:4" x14ac:dyDescent="0.25">
      <c r="A30" s="78"/>
    </row>
    <row r="31" spans="1:4" x14ac:dyDescent="0.25">
      <c r="A31" s="78"/>
    </row>
    <row r="32" spans="1:4" x14ac:dyDescent="0.25">
      <c r="A32" s="81"/>
    </row>
    <row r="33" spans="1:1" x14ac:dyDescent="0.25">
      <c r="A33" s="81"/>
    </row>
    <row r="34" spans="1:1" x14ac:dyDescent="0.25">
      <c r="A34" s="81"/>
    </row>
    <row r="35" spans="1:1" x14ac:dyDescent="0.25">
      <c r="A35" s="81"/>
    </row>
    <row r="36" spans="1:1" x14ac:dyDescent="0.25">
      <c r="A36" s="81"/>
    </row>
    <row r="37" spans="1:1" x14ac:dyDescent="0.25">
      <c r="A37" s="81"/>
    </row>
    <row r="38" spans="1:1" x14ac:dyDescent="0.25">
      <c r="A38" s="81"/>
    </row>
    <row r="39" spans="1:1" x14ac:dyDescent="0.25">
      <c r="A39" s="82"/>
    </row>
    <row r="40" spans="1:1" x14ac:dyDescent="0.25">
      <c r="A40" s="82"/>
    </row>
  </sheetData>
  <mergeCells count="11">
    <mergeCell ref="C1:D1"/>
    <mergeCell ref="B2:D3"/>
    <mergeCell ref="A13:D13"/>
    <mergeCell ref="A14:D14"/>
    <mergeCell ref="A15:D15"/>
    <mergeCell ref="A6:D6"/>
    <mergeCell ref="A7:D7"/>
    <mergeCell ref="A8:D8"/>
    <mergeCell ref="A9:D9"/>
    <mergeCell ref="B11:D11"/>
    <mergeCell ref="A12:B12"/>
  </mergeCells>
  <pageMargins left="0.7" right="0.7" top="0.75" bottom="0.75" header="0.3" footer="0.3"/>
  <pageSetup paperSize="9" scale="9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selection activeCell="B2" sqref="B2:D3"/>
    </sheetView>
  </sheetViews>
  <sheetFormatPr defaultRowHeight="12.75" x14ac:dyDescent="0.2"/>
  <cols>
    <col min="1" max="1" width="52.5" style="39" customWidth="1"/>
    <col min="2" max="2" width="21.83203125" style="39" customWidth="1"/>
    <col min="3" max="3" width="22.1640625" style="39" customWidth="1"/>
    <col min="4" max="4" width="21.5" style="39" customWidth="1"/>
    <col min="5" max="256" width="9.33203125" style="39"/>
    <col min="257" max="257" width="52.5" style="39" customWidth="1"/>
    <col min="258" max="258" width="21.83203125" style="39" customWidth="1"/>
    <col min="259" max="259" width="22.1640625" style="39" customWidth="1"/>
    <col min="260" max="260" width="21.5" style="39" customWidth="1"/>
    <col min="261" max="512" width="9.33203125" style="39"/>
    <col min="513" max="513" width="52.5" style="39" customWidth="1"/>
    <col min="514" max="514" width="21.83203125" style="39" customWidth="1"/>
    <col min="515" max="515" width="22.1640625" style="39" customWidth="1"/>
    <col min="516" max="516" width="21.5" style="39" customWidth="1"/>
    <col min="517" max="768" width="9.33203125" style="39"/>
    <col min="769" max="769" width="52.5" style="39" customWidth="1"/>
    <col min="770" max="770" width="21.83203125" style="39" customWidth="1"/>
    <col min="771" max="771" width="22.1640625" style="39" customWidth="1"/>
    <col min="772" max="772" width="21.5" style="39" customWidth="1"/>
    <col min="773" max="1024" width="9.33203125" style="39"/>
    <col min="1025" max="1025" width="52.5" style="39" customWidth="1"/>
    <col min="1026" max="1026" width="21.83203125" style="39" customWidth="1"/>
    <col min="1027" max="1027" width="22.1640625" style="39" customWidth="1"/>
    <col min="1028" max="1028" width="21.5" style="39" customWidth="1"/>
    <col min="1029" max="1280" width="9.33203125" style="39"/>
    <col min="1281" max="1281" width="52.5" style="39" customWidth="1"/>
    <col min="1282" max="1282" width="21.83203125" style="39" customWidth="1"/>
    <col min="1283" max="1283" width="22.1640625" style="39" customWidth="1"/>
    <col min="1284" max="1284" width="21.5" style="39" customWidth="1"/>
    <col min="1285" max="1536" width="9.33203125" style="39"/>
    <col min="1537" max="1537" width="52.5" style="39" customWidth="1"/>
    <col min="1538" max="1538" width="21.83203125" style="39" customWidth="1"/>
    <col min="1539" max="1539" width="22.1640625" style="39" customWidth="1"/>
    <col min="1540" max="1540" width="21.5" style="39" customWidth="1"/>
    <col min="1541" max="1792" width="9.33203125" style="39"/>
    <col min="1793" max="1793" width="52.5" style="39" customWidth="1"/>
    <col min="1794" max="1794" width="21.83203125" style="39" customWidth="1"/>
    <col min="1795" max="1795" width="22.1640625" style="39" customWidth="1"/>
    <col min="1796" max="1796" width="21.5" style="39" customWidth="1"/>
    <col min="1797" max="2048" width="9.33203125" style="39"/>
    <col min="2049" max="2049" width="52.5" style="39" customWidth="1"/>
    <col min="2050" max="2050" width="21.83203125" style="39" customWidth="1"/>
    <col min="2051" max="2051" width="22.1640625" style="39" customWidth="1"/>
    <col min="2052" max="2052" width="21.5" style="39" customWidth="1"/>
    <col min="2053" max="2304" width="9.33203125" style="39"/>
    <col min="2305" max="2305" width="52.5" style="39" customWidth="1"/>
    <col min="2306" max="2306" width="21.83203125" style="39" customWidth="1"/>
    <col min="2307" max="2307" width="22.1640625" style="39" customWidth="1"/>
    <col min="2308" max="2308" width="21.5" style="39" customWidth="1"/>
    <col min="2309" max="2560" width="9.33203125" style="39"/>
    <col min="2561" max="2561" width="52.5" style="39" customWidth="1"/>
    <col min="2562" max="2562" width="21.83203125" style="39" customWidth="1"/>
    <col min="2563" max="2563" width="22.1640625" style="39" customWidth="1"/>
    <col min="2564" max="2564" width="21.5" style="39" customWidth="1"/>
    <col min="2565" max="2816" width="9.33203125" style="39"/>
    <col min="2817" max="2817" width="52.5" style="39" customWidth="1"/>
    <col min="2818" max="2818" width="21.83203125" style="39" customWidth="1"/>
    <col min="2819" max="2819" width="22.1640625" style="39" customWidth="1"/>
    <col min="2820" max="2820" width="21.5" style="39" customWidth="1"/>
    <col min="2821" max="3072" width="9.33203125" style="39"/>
    <col min="3073" max="3073" width="52.5" style="39" customWidth="1"/>
    <col min="3074" max="3074" width="21.83203125" style="39" customWidth="1"/>
    <col min="3075" max="3075" width="22.1640625" style="39" customWidth="1"/>
    <col min="3076" max="3076" width="21.5" style="39" customWidth="1"/>
    <col min="3077" max="3328" width="9.33203125" style="39"/>
    <col min="3329" max="3329" width="52.5" style="39" customWidth="1"/>
    <col min="3330" max="3330" width="21.83203125" style="39" customWidth="1"/>
    <col min="3331" max="3331" width="22.1640625" style="39" customWidth="1"/>
    <col min="3332" max="3332" width="21.5" style="39" customWidth="1"/>
    <col min="3333" max="3584" width="9.33203125" style="39"/>
    <col min="3585" max="3585" width="52.5" style="39" customWidth="1"/>
    <col min="3586" max="3586" width="21.83203125" style="39" customWidth="1"/>
    <col min="3587" max="3587" width="22.1640625" style="39" customWidth="1"/>
    <col min="3588" max="3588" width="21.5" style="39" customWidth="1"/>
    <col min="3589" max="3840" width="9.33203125" style="39"/>
    <col min="3841" max="3841" width="52.5" style="39" customWidth="1"/>
    <col min="3842" max="3842" width="21.83203125" style="39" customWidth="1"/>
    <col min="3843" max="3843" width="22.1640625" style="39" customWidth="1"/>
    <col min="3844" max="3844" width="21.5" style="39" customWidth="1"/>
    <col min="3845" max="4096" width="9.33203125" style="39"/>
    <col min="4097" max="4097" width="52.5" style="39" customWidth="1"/>
    <col min="4098" max="4098" width="21.83203125" style="39" customWidth="1"/>
    <col min="4099" max="4099" width="22.1640625" style="39" customWidth="1"/>
    <col min="4100" max="4100" width="21.5" style="39" customWidth="1"/>
    <col min="4101" max="4352" width="9.33203125" style="39"/>
    <col min="4353" max="4353" width="52.5" style="39" customWidth="1"/>
    <col min="4354" max="4354" width="21.83203125" style="39" customWidth="1"/>
    <col min="4355" max="4355" width="22.1640625" style="39" customWidth="1"/>
    <col min="4356" max="4356" width="21.5" style="39" customWidth="1"/>
    <col min="4357" max="4608" width="9.33203125" style="39"/>
    <col min="4609" max="4609" width="52.5" style="39" customWidth="1"/>
    <col min="4610" max="4610" width="21.83203125" style="39" customWidth="1"/>
    <col min="4611" max="4611" width="22.1640625" style="39" customWidth="1"/>
    <col min="4612" max="4612" width="21.5" style="39" customWidth="1"/>
    <col min="4613" max="4864" width="9.33203125" style="39"/>
    <col min="4865" max="4865" width="52.5" style="39" customWidth="1"/>
    <col min="4866" max="4866" width="21.83203125" style="39" customWidth="1"/>
    <col min="4867" max="4867" width="22.1640625" style="39" customWidth="1"/>
    <col min="4868" max="4868" width="21.5" style="39" customWidth="1"/>
    <col min="4869" max="5120" width="9.33203125" style="39"/>
    <col min="5121" max="5121" width="52.5" style="39" customWidth="1"/>
    <col min="5122" max="5122" width="21.83203125" style="39" customWidth="1"/>
    <col min="5123" max="5123" width="22.1640625" style="39" customWidth="1"/>
    <col min="5124" max="5124" width="21.5" style="39" customWidth="1"/>
    <col min="5125" max="5376" width="9.33203125" style="39"/>
    <col min="5377" max="5377" width="52.5" style="39" customWidth="1"/>
    <col min="5378" max="5378" width="21.83203125" style="39" customWidth="1"/>
    <col min="5379" max="5379" width="22.1640625" style="39" customWidth="1"/>
    <col min="5380" max="5380" width="21.5" style="39" customWidth="1"/>
    <col min="5381" max="5632" width="9.33203125" style="39"/>
    <col min="5633" max="5633" width="52.5" style="39" customWidth="1"/>
    <col min="5634" max="5634" width="21.83203125" style="39" customWidth="1"/>
    <col min="5635" max="5635" width="22.1640625" style="39" customWidth="1"/>
    <col min="5636" max="5636" width="21.5" style="39" customWidth="1"/>
    <col min="5637" max="5888" width="9.33203125" style="39"/>
    <col min="5889" max="5889" width="52.5" style="39" customWidth="1"/>
    <col min="5890" max="5890" width="21.83203125" style="39" customWidth="1"/>
    <col min="5891" max="5891" width="22.1640625" style="39" customWidth="1"/>
    <col min="5892" max="5892" width="21.5" style="39" customWidth="1"/>
    <col min="5893" max="6144" width="9.33203125" style="39"/>
    <col min="6145" max="6145" width="52.5" style="39" customWidth="1"/>
    <col min="6146" max="6146" width="21.83203125" style="39" customWidth="1"/>
    <col min="6147" max="6147" width="22.1640625" style="39" customWidth="1"/>
    <col min="6148" max="6148" width="21.5" style="39" customWidth="1"/>
    <col min="6149" max="6400" width="9.33203125" style="39"/>
    <col min="6401" max="6401" width="52.5" style="39" customWidth="1"/>
    <col min="6402" max="6402" width="21.83203125" style="39" customWidth="1"/>
    <col min="6403" max="6403" width="22.1640625" style="39" customWidth="1"/>
    <col min="6404" max="6404" width="21.5" style="39" customWidth="1"/>
    <col min="6405" max="6656" width="9.33203125" style="39"/>
    <col min="6657" max="6657" width="52.5" style="39" customWidth="1"/>
    <col min="6658" max="6658" width="21.83203125" style="39" customWidth="1"/>
    <col min="6659" max="6659" width="22.1640625" style="39" customWidth="1"/>
    <col min="6660" max="6660" width="21.5" style="39" customWidth="1"/>
    <col min="6661" max="6912" width="9.33203125" style="39"/>
    <col min="6913" max="6913" width="52.5" style="39" customWidth="1"/>
    <col min="6914" max="6914" width="21.83203125" style="39" customWidth="1"/>
    <col min="6915" max="6915" width="22.1640625" style="39" customWidth="1"/>
    <col min="6916" max="6916" width="21.5" style="39" customWidth="1"/>
    <col min="6917" max="7168" width="9.33203125" style="39"/>
    <col min="7169" max="7169" width="52.5" style="39" customWidth="1"/>
    <col min="7170" max="7170" width="21.83203125" style="39" customWidth="1"/>
    <col min="7171" max="7171" width="22.1640625" style="39" customWidth="1"/>
    <col min="7172" max="7172" width="21.5" style="39" customWidth="1"/>
    <col min="7173" max="7424" width="9.33203125" style="39"/>
    <col min="7425" max="7425" width="52.5" style="39" customWidth="1"/>
    <col min="7426" max="7426" width="21.83203125" style="39" customWidth="1"/>
    <col min="7427" max="7427" width="22.1640625" style="39" customWidth="1"/>
    <col min="7428" max="7428" width="21.5" style="39" customWidth="1"/>
    <col min="7429" max="7680" width="9.33203125" style="39"/>
    <col min="7681" max="7681" width="52.5" style="39" customWidth="1"/>
    <col min="7682" max="7682" width="21.83203125" style="39" customWidth="1"/>
    <col min="7683" max="7683" width="22.1640625" style="39" customWidth="1"/>
    <col min="7684" max="7684" width="21.5" style="39" customWidth="1"/>
    <col min="7685" max="7936" width="9.33203125" style="39"/>
    <col min="7937" max="7937" width="52.5" style="39" customWidth="1"/>
    <col min="7938" max="7938" width="21.83203125" style="39" customWidth="1"/>
    <col min="7939" max="7939" width="22.1640625" style="39" customWidth="1"/>
    <col min="7940" max="7940" width="21.5" style="39" customWidth="1"/>
    <col min="7941" max="8192" width="9.33203125" style="39"/>
    <col min="8193" max="8193" width="52.5" style="39" customWidth="1"/>
    <col min="8194" max="8194" width="21.83203125" style="39" customWidth="1"/>
    <col min="8195" max="8195" width="22.1640625" style="39" customWidth="1"/>
    <col min="8196" max="8196" width="21.5" style="39" customWidth="1"/>
    <col min="8197" max="8448" width="9.33203125" style="39"/>
    <col min="8449" max="8449" width="52.5" style="39" customWidth="1"/>
    <col min="8450" max="8450" width="21.83203125" style="39" customWidth="1"/>
    <col min="8451" max="8451" width="22.1640625" style="39" customWidth="1"/>
    <col min="8452" max="8452" width="21.5" style="39" customWidth="1"/>
    <col min="8453" max="8704" width="9.33203125" style="39"/>
    <col min="8705" max="8705" width="52.5" style="39" customWidth="1"/>
    <col min="8706" max="8706" width="21.83203125" style="39" customWidth="1"/>
    <col min="8707" max="8707" width="22.1640625" style="39" customWidth="1"/>
    <col min="8708" max="8708" width="21.5" style="39" customWidth="1"/>
    <col min="8709" max="8960" width="9.33203125" style="39"/>
    <col min="8961" max="8961" width="52.5" style="39" customWidth="1"/>
    <col min="8962" max="8962" width="21.83203125" style="39" customWidth="1"/>
    <col min="8963" max="8963" width="22.1640625" style="39" customWidth="1"/>
    <col min="8964" max="8964" width="21.5" style="39" customWidth="1"/>
    <col min="8965" max="9216" width="9.33203125" style="39"/>
    <col min="9217" max="9217" width="52.5" style="39" customWidth="1"/>
    <col min="9218" max="9218" width="21.83203125" style="39" customWidth="1"/>
    <col min="9219" max="9219" width="22.1640625" style="39" customWidth="1"/>
    <col min="9220" max="9220" width="21.5" style="39" customWidth="1"/>
    <col min="9221" max="9472" width="9.33203125" style="39"/>
    <col min="9473" max="9473" width="52.5" style="39" customWidth="1"/>
    <col min="9474" max="9474" width="21.83203125" style="39" customWidth="1"/>
    <col min="9475" max="9475" width="22.1640625" style="39" customWidth="1"/>
    <col min="9476" max="9476" width="21.5" style="39" customWidth="1"/>
    <col min="9477" max="9728" width="9.33203125" style="39"/>
    <col min="9729" max="9729" width="52.5" style="39" customWidth="1"/>
    <col min="9730" max="9730" width="21.83203125" style="39" customWidth="1"/>
    <col min="9731" max="9731" width="22.1640625" style="39" customWidth="1"/>
    <col min="9732" max="9732" width="21.5" style="39" customWidth="1"/>
    <col min="9733" max="9984" width="9.33203125" style="39"/>
    <col min="9985" max="9985" width="52.5" style="39" customWidth="1"/>
    <col min="9986" max="9986" width="21.83203125" style="39" customWidth="1"/>
    <col min="9987" max="9987" width="22.1640625" style="39" customWidth="1"/>
    <col min="9988" max="9988" width="21.5" style="39" customWidth="1"/>
    <col min="9989" max="10240" width="9.33203125" style="39"/>
    <col min="10241" max="10241" width="52.5" style="39" customWidth="1"/>
    <col min="10242" max="10242" width="21.83203125" style="39" customWidth="1"/>
    <col min="10243" max="10243" width="22.1640625" style="39" customWidth="1"/>
    <col min="10244" max="10244" width="21.5" style="39" customWidth="1"/>
    <col min="10245" max="10496" width="9.33203125" style="39"/>
    <col min="10497" max="10497" width="52.5" style="39" customWidth="1"/>
    <col min="10498" max="10498" width="21.83203125" style="39" customWidth="1"/>
    <col min="10499" max="10499" width="22.1640625" style="39" customWidth="1"/>
    <col min="10500" max="10500" width="21.5" style="39" customWidth="1"/>
    <col min="10501" max="10752" width="9.33203125" style="39"/>
    <col min="10753" max="10753" width="52.5" style="39" customWidth="1"/>
    <col min="10754" max="10754" width="21.83203125" style="39" customWidth="1"/>
    <col min="10755" max="10755" width="22.1640625" style="39" customWidth="1"/>
    <col min="10756" max="10756" width="21.5" style="39" customWidth="1"/>
    <col min="10757" max="11008" width="9.33203125" style="39"/>
    <col min="11009" max="11009" width="52.5" style="39" customWidth="1"/>
    <col min="11010" max="11010" width="21.83203125" style="39" customWidth="1"/>
    <col min="11011" max="11011" width="22.1640625" style="39" customWidth="1"/>
    <col min="11012" max="11012" width="21.5" style="39" customWidth="1"/>
    <col min="11013" max="11264" width="9.33203125" style="39"/>
    <col min="11265" max="11265" width="52.5" style="39" customWidth="1"/>
    <col min="11266" max="11266" width="21.83203125" style="39" customWidth="1"/>
    <col min="11267" max="11267" width="22.1640625" style="39" customWidth="1"/>
    <col min="11268" max="11268" width="21.5" style="39" customWidth="1"/>
    <col min="11269" max="11520" width="9.33203125" style="39"/>
    <col min="11521" max="11521" width="52.5" style="39" customWidth="1"/>
    <col min="11522" max="11522" width="21.83203125" style="39" customWidth="1"/>
    <col min="11523" max="11523" width="22.1640625" style="39" customWidth="1"/>
    <col min="11524" max="11524" width="21.5" style="39" customWidth="1"/>
    <col min="11525" max="11776" width="9.33203125" style="39"/>
    <col min="11777" max="11777" width="52.5" style="39" customWidth="1"/>
    <col min="11778" max="11778" width="21.83203125" style="39" customWidth="1"/>
    <col min="11779" max="11779" width="22.1640625" style="39" customWidth="1"/>
    <col min="11780" max="11780" width="21.5" style="39" customWidth="1"/>
    <col min="11781" max="12032" width="9.33203125" style="39"/>
    <col min="12033" max="12033" width="52.5" style="39" customWidth="1"/>
    <col min="12034" max="12034" width="21.83203125" style="39" customWidth="1"/>
    <col min="12035" max="12035" width="22.1640625" style="39" customWidth="1"/>
    <col min="12036" max="12036" width="21.5" style="39" customWidth="1"/>
    <col min="12037" max="12288" width="9.33203125" style="39"/>
    <col min="12289" max="12289" width="52.5" style="39" customWidth="1"/>
    <col min="12290" max="12290" width="21.83203125" style="39" customWidth="1"/>
    <col min="12291" max="12291" width="22.1640625" style="39" customWidth="1"/>
    <col min="12292" max="12292" width="21.5" style="39" customWidth="1"/>
    <col min="12293" max="12544" width="9.33203125" style="39"/>
    <col min="12545" max="12545" width="52.5" style="39" customWidth="1"/>
    <col min="12546" max="12546" width="21.83203125" style="39" customWidth="1"/>
    <col min="12547" max="12547" width="22.1640625" style="39" customWidth="1"/>
    <col min="12548" max="12548" width="21.5" style="39" customWidth="1"/>
    <col min="12549" max="12800" width="9.33203125" style="39"/>
    <col min="12801" max="12801" width="52.5" style="39" customWidth="1"/>
    <col min="12802" max="12802" width="21.83203125" style="39" customWidth="1"/>
    <col min="12803" max="12803" width="22.1640625" style="39" customWidth="1"/>
    <col min="12804" max="12804" width="21.5" style="39" customWidth="1"/>
    <col min="12805" max="13056" width="9.33203125" style="39"/>
    <col min="13057" max="13057" width="52.5" style="39" customWidth="1"/>
    <col min="13058" max="13058" width="21.83203125" style="39" customWidth="1"/>
    <col min="13059" max="13059" width="22.1640625" style="39" customWidth="1"/>
    <col min="13060" max="13060" width="21.5" style="39" customWidth="1"/>
    <col min="13061" max="13312" width="9.33203125" style="39"/>
    <col min="13313" max="13313" width="52.5" style="39" customWidth="1"/>
    <col min="13314" max="13314" width="21.83203125" style="39" customWidth="1"/>
    <col min="13315" max="13315" width="22.1640625" style="39" customWidth="1"/>
    <col min="13316" max="13316" width="21.5" style="39" customWidth="1"/>
    <col min="13317" max="13568" width="9.33203125" style="39"/>
    <col min="13569" max="13569" width="52.5" style="39" customWidth="1"/>
    <col min="13570" max="13570" width="21.83203125" style="39" customWidth="1"/>
    <col min="13571" max="13571" width="22.1640625" style="39" customWidth="1"/>
    <col min="13572" max="13572" width="21.5" style="39" customWidth="1"/>
    <col min="13573" max="13824" width="9.33203125" style="39"/>
    <col min="13825" max="13825" width="52.5" style="39" customWidth="1"/>
    <col min="13826" max="13826" width="21.83203125" style="39" customWidth="1"/>
    <col min="13827" max="13827" width="22.1640625" style="39" customWidth="1"/>
    <col min="13828" max="13828" width="21.5" style="39" customWidth="1"/>
    <col min="13829" max="14080" width="9.33203125" style="39"/>
    <col min="14081" max="14081" width="52.5" style="39" customWidth="1"/>
    <col min="14082" max="14082" width="21.83203125" style="39" customWidth="1"/>
    <col min="14083" max="14083" width="22.1640625" style="39" customWidth="1"/>
    <col min="14084" max="14084" width="21.5" style="39" customWidth="1"/>
    <col min="14085" max="14336" width="9.33203125" style="39"/>
    <col min="14337" max="14337" width="52.5" style="39" customWidth="1"/>
    <col min="14338" max="14338" width="21.83203125" style="39" customWidth="1"/>
    <col min="14339" max="14339" width="22.1640625" style="39" customWidth="1"/>
    <col min="14340" max="14340" width="21.5" style="39" customWidth="1"/>
    <col min="14341" max="14592" width="9.33203125" style="39"/>
    <col min="14593" max="14593" width="52.5" style="39" customWidth="1"/>
    <col min="14594" max="14594" width="21.83203125" style="39" customWidth="1"/>
    <col min="14595" max="14595" width="22.1640625" style="39" customWidth="1"/>
    <col min="14596" max="14596" width="21.5" style="39" customWidth="1"/>
    <col min="14597" max="14848" width="9.33203125" style="39"/>
    <col min="14849" max="14849" width="52.5" style="39" customWidth="1"/>
    <col min="14850" max="14850" width="21.83203125" style="39" customWidth="1"/>
    <col min="14851" max="14851" width="22.1640625" style="39" customWidth="1"/>
    <col min="14852" max="14852" width="21.5" style="39" customWidth="1"/>
    <col min="14853" max="15104" width="9.33203125" style="39"/>
    <col min="15105" max="15105" width="52.5" style="39" customWidth="1"/>
    <col min="15106" max="15106" width="21.83203125" style="39" customWidth="1"/>
    <col min="15107" max="15107" width="22.1640625" style="39" customWidth="1"/>
    <col min="15108" max="15108" width="21.5" style="39" customWidth="1"/>
    <col min="15109" max="15360" width="9.33203125" style="39"/>
    <col min="15361" max="15361" width="52.5" style="39" customWidth="1"/>
    <col min="15362" max="15362" width="21.83203125" style="39" customWidth="1"/>
    <col min="15363" max="15363" width="22.1640625" style="39" customWidth="1"/>
    <col min="15364" max="15364" width="21.5" style="39" customWidth="1"/>
    <col min="15365" max="15616" width="9.33203125" style="39"/>
    <col min="15617" max="15617" width="52.5" style="39" customWidth="1"/>
    <col min="15618" max="15618" width="21.83203125" style="39" customWidth="1"/>
    <col min="15619" max="15619" width="22.1640625" style="39" customWidth="1"/>
    <col min="15620" max="15620" width="21.5" style="39" customWidth="1"/>
    <col min="15621" max="15872" width="9.33203125" style="39"/>
    <col min="15873" max="15873" width="52.5" style="39" customWidth="1"/>
    <col min="15874" max="15874" width="21.83203125" style="39" customWidth="1"/>
    <col min="15875" max="15875" width="22.1640625" style="39" customWidth="1"/>
    <col min="15876" max="15876" width="21.5" style="39" customWidth="1"/>
    <col min="15877" max="16128" width="9.33203125" style="39"/>
    <col min="16129" max="16129" width="52.5" style="39" customWidth="1"/>
    <col min="16130" max="16130" width="21.83203125" style="39" customWidth="1"/>
    <col min="16131" max="16131" width="22.1640625" style="39" customWidth="1"/>
    <col min="16132" max="16132" width="21.5" style="39" customWidth="1"/>
    <col min="16133" max="16384" width="9.33203125" style="39"/>
  </cols>
  <sheetData>
    <row r="1" spans="1:4" ht="18.75" x14ac:dyDescent="0.3">
      <c r="A1" s="25"/>
      <c r="B1" s="25"/>
      <c r="C1" s="189" t="s">
        <v>47</v>
      </c>
      <c r="D1" s="189"/>
    </row>
    <row r="2" spans="1:4" ht="36" customHeight="1" x14ac:dyDescent="0.3">
      <c r="A2" s="25"/>
      <c r="B2" s="190" t="str">
        <f>'т 7 прил 15'!B2:D3</f>
        <v>к решению Совета муниципального             района "Княжпогостский"                                                                          от 22 декабря 2020г. №146</v>
      </c>
      <c r="C2" s="190"/>
      <c r="D2" s="190"/>
    </row>
    <row r="3" spans="1:4" ht="18.75" x14ac:dyDescent="0.3">
      <c r="A3" s="25"/>
      <c r="B3" s="190"/>
      <c r="C3" s="190"/>
      <c r="D3" s="190"/>
    </row>
    <row r="4" spans="1:4" ht="18.75" x14ac:dyDescent="0.3">
      <c r="A4" s="25"/>
      <c r="B4" s="25"/>
      <c r="C4" s="25"/>
      <c r="D4" s="25"/>
    </row>
    <row r="5" spans="1:4" ht="18.75" x14ac:dyDescent="0.3">
      <c r="A5" s="196" t="s">
        <v>43</v>
      </c>
      <c r="B5" s="196"/>
      <c r="C5" s="198"/>
      <c r="D5" s="198"/>
    </row>
    <row r="6" spans="1:4" ht="18.75" x14ac:dyDescent="0.3">
      <c r="A6" s="196" t="s">
        <v>77</v>
      </c>
      <c r="B6" s="196"/>
      <c r="C6" s="198"/>
      <c r="D6" s="198"/>
    </row>
    <row r="7" spans="1:4" ht="18.75" x14ac:dyDescent="0.3">
      <c r="A7" s="164" t="s">
        <v>78</v>
      </c>
      <c r="B7" s="199"/>
      <c r="C7" s="199"/>
      <c r="D7" s="199"/>
    </row>
    <row r="8" spans="1:4" s="120" customFormat="1" ht="18.75" customHeight="1" x14ac:dyDescent="0.3">
      <c r="A8" s="118"/>
      <c r="B8" s="122"/>
      <c r="C8" s="190" t="s">
        <v>900</v>
      </c>
      <c r="D8" s="190"/>
    </row>
    <row r="9" spans="1:4" ht="18.75" x14ac:dyDescent="0.3">
      <c r="A9" s="26"/>
      <c r="B9" s="26"/>
      <c r="C9" s="26"/>
      <c r="D9" s="26"/>
    </row>
    <row r="10" spans="1:4" ht="18.75" x14ac:dyDescent="0.3">
      <c r="A10" s="164" t="s">
        <v>44</v>
      </c>
      <c r="B10" s="164"/>
      <c r="C10" s="198"/>
      <c r="D10" s="198"/>
    </row>
    <row r="11" spans="1:4" ht="18.75" x14ac:dyDescent="0.3">
      <c r="A11" s="164"/>
      <c r="B11" s="164"/>
      <c r="C11" s="27"/>
      <c r="D11" s="27"/>
    </row>
    <row r="12" spans="1:4" ht="18.75" x14ac:dyDescent="0.3">
      <c r="A12" s="191" t="s">
        <v>32</v>
      </c>
      <c r="B12" s="200"/>
      <c r="C12" s="194"/>
      <c r="D12" s="194"/>
    </row>
    <row r="13" spans="1:4" ht="22.5" customHeight="1" x14ac:dyDescent="0.3">
      <c r="A13" s="192" t="s">
        <v>45</v>
      </c>
      <c r="B13" s="201"/>
      <c r="C13" s="194"/>
      <c r="D13" s="194"/>
    </row>
    <row r="14" spans="1:4" ht="18.75" x14ac:dyDescent="0.3">
      <c r="A14" s="28"/>
      <c r="B14" s="29"/>
      <c r="C14" s="27"/>
      <c r="D14" s="27"/>
    </row>
    <row r="15" spans="1:4" x14ac:dyDescent="0.2">
      <c r="A15" s="202" t="s">
        <v>33</v>
      </c>
      <c r="B15" s="205"/>
      <c r="C15" s="205"/>
      <c r="D15" s="206"/>
    </row>
    <row r="16" spans="1:4" ht="18.75" x14ac:dyDescent="0.2">
      <c r="A16" s="203"/>
      <c r="B16" s="30" t="s">
        <v>0</v>
      </c>
      <c r="C16" s="31" t="s">
        <v>1</v>
      </c>
      <c r="D16" s="31" t="s">
        <v>2</v>
      </c>
    </row>
    <row r="17" spans="1:4" ht="18.75" x14ac:dyDescent="0.2">
      <c r="A17" s="204"/>
      <c r="B17" s="32" t="s">
        <v>34</v>
      </c>
      <c r="C17" s="33"/>
      <c r="D17" s="33"/>
    </row>
    <row r="18" spans="1:4" ht="18.75" x14ac:dyDescent="0.3">
      <c r="A18" s="43" t="s">
        <v>35</v>
      </c>
      <c r="B18" s="44">
        <f>B19+B20+B21+B22+B23+B24</f>
        <v>4333.4539999999997</v>
      </c>
      <c r="C18" s="44">
        <f>C19+C20+C21+C22+C23+C24</f>
        <v>0</v>
      </c>
      <c r="D18" s="44">
        <f>D19+D20+D21+D22+D23+D24</f>
        <v>0</v>
      </c>
    </row>
    <row r="19" spans="1:4" ht="18.75" x14ac:dyDescent="0.3">
      <c r="A19" s="45" t="s">
        <v>39</v>
      </c>
      <c r="B19" s="41">
        <f>450.77+250+137.771-100.772-0.02</f>
        <v>737.74899999999991</v>
      </c>
      <c r="C19" s="42"/>
      <c r="D19" s="42"/>
    </row>
    <row r="20" spans="1:4" ht="18.75" x14ac:dyDescent="0.3">
      <c r="A20" s="40" t="s">
        <v>36</v>
      </c>
      <c r="B20" s="41">
        <f>1200+2395.705</f>
        <v>3595.7049999999999</v>
      </c>
      <c r="C20" s="42"/>
      <c r="D20" s="42"/>
    </row>
  </sheetData>
  <mergeCells count="12">
    <mergeCell ref="A11:B11"/>
    <mergeCell ref="A12:D12"/>
    <mergeCell ref="A13:D13"/>
    <mergeCell ref="A15:A17"/>
    <mergeCell ref="B15:D15"/>
    <mergeCell ref="A10:D10"/>
    <mergeCell ref="C1:D1"/>
    <mergeCell ref="B2:D3"/>
    <mergeCell ref="A5:D5"/>
    <mergeCell ref="A6:D6"/>
    <mergeCell ref="A7:D7"/>
    <mergeCell ref="C8:D8"/>
  </mergeCells>
  <pageMargins left="0.7" right="0.7" top="0.75" bottom="0.75" header="0.3" footer="0.3"/>
  <pageSetup paperSize="9"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3"/>
  <sheetViews>
    <sheetView view="pageBreakPreview" zoomScaleNormal="100" zoomScaleSheetLayoutView="100" workbookViewId="0">
      <selection activeCell="H23" sqref="H23"/>
    </sheetView>
  </sheetViews>
  <sheetFormatPr defaultRowHeight="15.75" x14ac:dyDescent="0.25"/>
  <cols>
    <col min="1" max="1" width="48.83203125" style="27" customWidth="1"/>
    <col min="2" max="2" width="19" style="27" customWidth="1"/>
    <col min="3" max="3" width="18.6640625" style="27" customWidth="1"/>
    <col min="4" max="4" width="20.6640625" style="27" customWidth="1"/>
    <col min="5" max="5" width="10.6640625" style="27" customWidth="1"/>
    <col min="6" max="6" width="9.33203125" style="27"/>
    <col min="7" max="7" width="17" style="27" customWidth="1"/>
    <col min="8" max="256" width="9.33203125" style="27"/>
    <col min="257" max="257" width="48.83203125" style="27" customWidth="1"/>
    <col min="258" max="258" width="17.5" style="27" customWidth="1"/>
    <col min="259" max="259" width="16.6640625" style="27" customWidth="1"/>
    <col min="260" max="260" width="17.6640625" style="27" customWidth="1"/>
    <col min="261" max="261" width="10.6640625" style="27" customWidth="1"/>
    <col min="262" max="262" width="9.33203125" style="27"/>
    <col min="263" max="263" width="17" style="27" customWidth="1"/>
    <col min="264" max="512" width="9.33203125" style="27"/>
    <col min="513" max="513" width="48.83203125" style="27" customWidth="1"/>
    <col min="514" max="514" width="17.5" style="27" customWidth="1"/>
    <col min="515" max="515" width="16.6640625" style="27" customWidth="1"/>
    <col min="516" max="516" width="17.6640625" style="27" customWidth="1"/>
    <col min="517" max="517" width="10.6640625" style="27" customWidth="1"/>
    <col min="518" max="518" width="9.33203125" style="27"/>
    <col min="519" max="519" width="17" style="27" customWidth="1"/>
    <col min="520" max="768" width="9.33203125" style="27"/>
    <col min="769" max="769" width="48.83203125" style="27" customWidth="1"/>
    <col min="770" max="770" width="17.5" style="27" customWidth="1"/>
    <col min="771" max="771" width="16.6640625" style="27" customWidth="1"/>
    <col min="772" max="772" width="17.6640625" style="27" customWidth="1"/>
    <col min="773" max="773" width="10.6640625" style="27" customWidth="1"/>
    <col min="774" max="774" width="9.33203125" style="27"/>
    <col min="775" max="775" width="17" style="27" customWidth="1"/>
    <col min="776" max="1024" width="9.33203125" style="27"/>
    <col min="1025" max="1025" width="48.83203125" style="27" customWidth="1"/>
    <col min="1026" max="1026" width="17.5" style="27" customWidth="1"/>
    <col min="1027" max="1027" width="16.6640625" style="27" customWidth="1"/>
    <col min="1028" max="1028" width="17.6640625" style="27" customWidth="1"/>
    <col min="1029" max="1029" width="10.6640625" style="27" customWidth="1"/>
    <col min="1030" max="1030" width="9.33203125" style="27"/>
    <col min="1031" max="1031" width="17" style="27" customWidth="1"/>
    <col min="1032" max="1280" width="9.33203125" style="27"/>
    <col min="1281" max="1281" width="48.83203125" style="27" customWidth="1"/>
    <col min="1282" max="1282" width="17.5" style="27" customWidth="1"/>
    <col min="1283" max="1283" width="16.6640625" style="27" customWidth="1"/>
    <col min="1284" max="1284" width="17.6640625" style="27" customWidth="1"/>
    <col min="1285" max="1285" width="10.6640625" style="27" customWidth="1"/>
    <col min="1286" max="1286" width="9.33203125" style="27"/>
    <col min="1287" max="1287" width="17" style="27" customWidth="1"/>
    <col min="1288" max="1536" width="9.33203125" style="27"/>
    <col min="1537" max="1537" width="48.83203125" style="27" customWidth="1"/>
    <col min="1538" max="1538" width="17.5" style="27" customWidth="1"/>
    <col min="1539" max="1539" width="16.6640625" style="27" customWidth="1"/>
    <col min="1540" max="1540" width="17.6640625" style="27" customWidth="1"/>
    <col min="1541" max="1541" width="10.6640625" style="27" customWidth="1"/>
    <col min="1542" max="1542" width="9.33203125" style="27"/>
    <col min="1543" max="1543" width="17" style="27" customWidth="1"/>
    <col min="1544" max="1792" width="9.33203125" style="27"/>
    <col min="1793" max="1793" width="48.83203125" style="27" customWidth="1"/>
    <col min="1794" max="1794" width="17.5" style="27" customWidth="1"/>
    <col min="1795" max="1795" width="16.6640625" style="27" customWidth="1"/>
    <col min="1796" max="1796" width="17.6640625" style="27" customWidth="1"/>
    <col min="1797" max="1797" width="10.6640625" style="27" customWidth="1"/>
    <col min="1798" max="1798" width="9.33203125" style="27"/>
    <col min="1799" max="1799" width="17" style="27" customWidth="1"/>
    <col min="1800" max="2048" width="9.33203125" style="27"/>
    <col min="2049" max="2049" width="48.83203125" style="27" customWidth="1"/>
    <col min="2050" max="2050" width="17.5" style="27" customWidth="1"/>
    <col min="2051" max="2051" width="16.6640625" style="27" customWidth="1"/>
    <col min="2052" max="2052" width="17.6640625" style="27" customWidth="1"/>
    <col min="2053" max="2053" width="10.6640625" style="27" customWidth="1"/>
    <col min="2054" max="2054" width="9.33203125" style="27"/>
    <col min="2055" max="2055" width="17" style="27" customWidth="1"/>
    <col min="2056" max="2304" width="9.33203125" style="27"/>
    <col min="2305" max="2305" width="48.83203125" style="27" customWidth="1"/>
    <col min="2306" max="2306" width="17.5" style="27" customWidth="1"/>
    <col min="2307" max="2307" width="16.6640625" style="27" customWidth="1"/>
    <col min="2308" max="2308" width="17.6640625" style="27" customWidth="1"/>
    <col min="2309" max="2309" width="10.6640625" style="27" customWidth="1"/>
    <col min="2310" max="2310" width="9.33203125" style="27"/>
    <col min="2311" max="2311" width="17" style="27" customWidth="1"/>
    <col min="2312" max="2560" width="9.33203125" style="27"/>
    <col min="2561" max="2561" width="48.83203125" style="27" customWidth="1"/>
    <col min="2562" max="2562" width="17.5" style="27" customWidth="1"/>
    <col min="2563" max="2563" width="16.6640625" style="27" customWidth="1"/>
    <col min="2564" max="2564" width="17.6640625" style="27" customWidth="1"/>
    <col min="2565" max="2565" width="10.6640625" style="27" customWidth="1"/>
    <col min="2566" max="2566" width="9.33203125" style="27"/>
    <col min="2567" max="2567" width="17" style="27" customWidth="1"/>
    <col min="2568" max="2816" width="9.33203125" style="27"/>
    <col min="2817" max="2817" width="48.83203125" style="27" customWidth="1"/>
    <col min="2818" max="2818" width="17.5" style="27" customWidth="1"/>
    <col min="2819" max="2819" width="16.6640625" style="27" customWidth="1"/>
    <col min="2820" max="2820" width="17.6640625" style="27" customWidth="1"/>
    <col min="2821" max="2821" width="10.6640625" style="27" customWidth="1"/>
    <col min="2822" max="2822" width="9.33203125" style="27"/>
    <col min="2823" max="2823" width="17" style="27" customWidth="1"/>
    <col min="2824" max="3072" width="9.33203125" style="27"/>
    <col min="3073" max="3073" width="48.83203125" style="27" customWidth="1"/>
    <col min="3074" max="3074" width="17.5" style="27" customWidth="1"/>
    <col min="3075" max="3075" width="16.6640625" style="27" customWidth="1"/>
    <col min="3076" max="3076" width="17.6640625" style="27" customWidth="1"/>
    <col min="3077" max="3077" width="10.6640625" style="27" customWidth="1"/>
    <col min="3078" max="3078" width="9.33203125" style="27"/>
    <col min="3079" max="3079" width="17" style="27" customWidth="1"/>
    <col min="3080" max="3328" width="9.33203125" style="27"/>
    <col min="3329" max="3329" width="48.83203125" style="27" customWidth="1"/>
    <col min="3330" max="3330" width="17.5" style="27" customWidth="1"/>
    <col min="3331" max="3331" width="16.6640625" style="27" customWidth="1"/>
    <col min="3332" max="3332" width="17.6640625" style="27" customWidth="1"/>
    <col min="3333" max="3333" width="10.6640625" style="27" customWidth="1"/>
    <col min="3334" max="3334" width="9.33203125" style="27"/>
    <col min="3335" max="3335" width="17" style="27" customWidth="1"/>
    <col min="3336" max="3584" width="9.33203125" style="27"/>
    <col min="3585" max="3585" width="48.83203125" style="27" customWidth="1"/>
    <col min="3586" max="3586" width="17.5" style="27" customWidth="1"/>
    <col min="3587" max="3587" width="16.6640625" style="27" customWidth="1"/>
    <col min="3588" max="3588" width="17.6640625" style="27" customWidth="1"/>
    <col min="3589" max="3589" width="10.6640625" style="27" customWidth="1"/>
    <col min="3590" max="3590" width="9.33203125" style="27"/>
    <col min="3591" max="3591" width="17" style="27" customWidth="1"/>
    <col min="3592" max="3840" width="9.33203125" style="27"/>
    <col min="3841" max="3841" width="48.83203125" style="27" customWidth="1"/>
    <col min="3842" max="3842" width="17.5" style="27" customWidth="1"/>
    <col min="3843" max="3843" width="16.6640625" style="27" customWidth="1"/>
    <col min="3844" max="3844" width="17.6640625" style="27" customWidth="1"/>
    <col min="3845" max="3845" width="10.6640625" style="27" customWidth="1"/>
    <col min="3846" max="3846" width="9.33203125" style="27"/>
    <col min="3847" max="3847" width="17" style="27" customWidth="1"/>
    <col min="3848" max="4096" width="9.33203125" style="27"/>
    <col min="4097" max="4097" width="48.83203125" style="27" customWidth="1"/>
    <col min="4098" max="4098" width="17.5" style="27" customWidth="1"/>
    <col min="4099" max="4099" width="16.6640625" style="27" customWidth="1"/>
    <col min="4100" max="4100" width="17.6640625" style="27" customWidth="1"/>
    <col min="4101" max="4101" width="10.6640625" style="27" customWidth="1"/>
    <col min="4102" max="4102" width="9.33203125" style="27"/>
    <col min="4103" max="4103" width="17" style="27" customWidth="1"/>
    <col min="4104" max="4352" width="9.33203125" style="27"/>
    <col min="4353" max="4353" width="48.83203125" style="27" customWidth="1"/>
    <col min="4354" max="4354" width="17.5" style="27" customWidth="1"/>
    <col min="4355" max="4355" width="16.6640625" style="27" customWidth="1"/>
    <col min="4356" max="4356" width="17.6640625" style="27" customWidth="1"/>
    <col min="4357" max="4357" width="10.6640625" style="27" customWidth="1"/>
    <col min="4358" max="4358" width="9.33203125" style="27"/>
    <col min="4359" max="4359" width="17" style="27" customWidth="1"/>
    <col min="4360" max="4608" width="9.33203125" style="27"/>
    <col min="4609" max="4609" width="48.83203125" style="27" customWidth="1"/>
    <col min="4610" max="4610" width="17.5" style="27" customWidth="1"/>
    <col min="4611" max="4611" width="16.6640625" style="27" customWidth="1"/>
    <col min="4612" max="4612" width="17.6640625" style="27" customWidth="1"/>
    <col min="4613" max="4613" width="10.6640625" style="27" customWidth="1"/>
    <col min="4614" max="4614" width="9.33203125" style="27"/>
    <col min="4615" max="4615" width="17" style="27" customWidth="1"/>
    <col min="4616" max="4864" width="9.33203125" style="27"/>
    <col min="4865" max="4865" width="48.83203125" style="27" customWidth="1"/>
    <col min="4866" max="4866" width="17.5" style="27" customWidth="1"/>
    <col min="4867" max="4867" width="16.6640625" style="27" customWidth="1"/>
    <col min="4868" max="4868" width="17.6640625" style="27" customWidth="1"/>
    <col min="4869" max="4869" width="10.6640625" style="27" customWidth="1"/>
    <col min="4870" max="4870" width="9.33203125" style="27"/>
    <col min="4871" max="4871" width="17" style="27" customWidth="1"/>
    <col min="4872" max="5120" width="9.33203125" style="27"/>
    <col min="5121" max="5121" width="48.83203125" style="27" customWidth="1"/>
    <col min="5122" max="5122" width="17.5" style="27" customWidth="1"/>
    <col min="5123" max="5123" width="16.6640625" style="27" customWidth="1"/>
    <col min="5124" max="5124" width="17.6640625" style="27" customWidth="1"/>
    <col min="5125" max="5125" width="10.6640625" style="27" customWidth="1"/>
    <col min="5126" max="5126" width="9.33203125" style="27"/>
    <col min="5127" max="5127" width="17" style="27" customWidth="1"/>
    <col min="5128" max="5376" width="9.33203125" style="27"/>
    <col min="5377" max="5377" width="48.83203125" style="27" customWidth="1"/>
    <col min="5378" max="5378" width="17.5" style="27" customWidth="1"/>
    <col min="5379" max="5379" width="16.6640625" style="27" customWidth="1"/>
    <col min="5380" max="5380" width="17.6640625" style="27" customWidth="1"/>
    <col min="5381" max="5381" width="10.6640625" style="27" customWidth="1"/>
    <col min="5382" max="5382" width="9.33203125" style="27"/>
    <col min="5383" max="5383" width="17" style="27" customWidth="1"/>
    <col min="5384" max="5632" width="9.33203125" style="27"/>
    <col min="5633" max="5633" width="48.83203125" style="27" customWidth="1"/>
    <col min="5634" max="5634" width="17.5" style="27" customWidth="1"/>
    <col min="5635" max="5635" width="16.6640625" style="27" customWidth="1"/>
    <col min="5636" max="5636" width="17.6640625" style="27" customWidth="1"/>
    <col min="5637" max="5637" width="10.6640625" style="27" customWidth="1"/>
    <col min="5638" max="5638" width="9.33203125" style="27"/>
    <col min="5639" max="5639" width="17" style="27" customWidth="1"/>
    <col min="5640" max="5888" width="9.33203125" style="27"/>
    <col min="5889" max="5889" width="48.83203125" style="27" customWidth="1"/>
    <col min="5890" max="5890" width="17.5" style="27" customWidth="1"/>
    <col min="5891" max="5891" width="16.6640625" style="27" customWidth="1"/>
    <col min="5892" max="5892" width="17.6640625" style="27" customWidth="1"/>
    <col min="5893" max="5893" width="10.6640625" style="27" customWidth="1"/>
    <col min="5894" max="5894" width="9.33203125" style="27"/>
    <col min="5895" max="5895" width="17" style="27" customWidth="1"/>
    <col min="5896" max="6144" width="9.33203125" style="27"/>
    <col min="6145" max="6145" width="48.83203125" style="27" customWidth="1"/>
    <col min="6146" max="6146" width="17.5" style="27" customWidth="1"/>
    <col min="6147" max="6147" width="16.6640625" style="27" customWidth="1"/>
    <col min="6148" max="6148" width="17.6640625" style="27" customWidth="1"/>
    <col min="6149" max="6149" width="10.6640625" style="27" customWidth="1"/>
    <col min="6150" max="6150" width="9.33203125" style="27"/>
    <col min="6151" max="6151" width="17" style="27" customWidth="1"/>
    <col min="6152" max="6400" width="9.33203125" style="27"/>
    <col min="6401" max="6401" width="48.83203125" style="27" customWidth="1"/>
    <col min="6402" max="6402" width="17.5" style="27" customWidth="1"/>
    <col min="6403" max="6403" width="16.6640625" style="27" customWidth="1"/>
    <col min="6404" max="6404" width="17.6640625" style="27" customWidth="1"/>
    <col min="6405" max="6405" width="10.6640625" style="27" customWidth="1"/>
    <col min="6406" max="6406" width="9.33203125" style="27"/>
    <col min="6407" max="6407" width="17" style="27" customWidth="1"/>
    <col min="6408" max="6656" width="9.33203125" style="27"/>
    <col min="6657" max="6657" width="48.83203125" style="27" customWidth="1"/>
    <col min="6658" max="6658" width="17.5" style="27" customWidth="1"/>
    <col min="6659" max="6659" width="16.6640625" style="27" customWidth="1"/>
    <col min="6660" max="6660" width="17.6640625" style="27" customWidth="1"/>
    <col min="6661" max="6661" width="10.6640625" style="27" customWidth="1"/>
    <col min="6662" max="6662" width="9.33203125" style="27"/>
    <col min="6663" max="6663" width="17" style="27" customWidth="1"/>
    <col min="6664" max="6912" width="9.33203125" style="27"/>
    <col min="6913" max="6913" width="48.83203125" style="27" customWidth="1"/>
    <col min="6914" max="6914" width="17.5" style="27" customWidth="1"/>
    <col min="6915" max="6915" width="16.6640625" style="27" customWidth="1"/>
    <col min="6916" max="6916" width="17.6640625" style="27" customWidth="1"/>
    <col min="6917" max="6917" width="10.6640625" style="27" customWidth="1"/>
    <col min="6918" max="6918" width="9.33203125" style="27"/>
    <col min="6919" max="6919" width="17" style="27" customWidth="1"/>
    <col min="6920" max="7168" width="9.33203125" style="27"/>
    <col min="7169" max="7169" width="48.83203125" style="27" customWidth="1"/>
    <col min="7170" max="7170" width="17.5" style="27" customWidth="1"/>
    <col min="7171" max="7171" width="16.6640625" style="27" customWidth="1"/>
    <col min="7172" max="7172" width="17.6640625" style="27" customWidth="1"/>
    <col min="7173" max="7173" width="10.6640625" style="27" customWidth="1"/>
    <col min="7174" max="7174" width="9.33203125" style="27"/>
    <col min="7175" max="7175" width="17" style="27" customWidth="1"/>
    <col min="7176" max="7424" width="9.33203125" style="27"/>
    <col min="7425" max="7425" width="48.83203125" style="27" customWidth="1"/>
    <col min="7426" max="7426" width="17.5" style="27" customWidth="1"/>
    <col min="7427" max="7427" width="16.6640625" style="27" customWidth="1"/>
    <col min="7428" max="7428" width="17.6640625" style="27" customWidth="1"/>
    <col min="7429" max="7429" width="10.6640625" style="27" customWidth="1"/>
    <col min="7430" max="7430" width="9.33203125" style="27"/>
    <col min="7431" max="7431" width="17" style="27" customWidth="1"/>
    <col min="7432" max="7680" width="9.33203125" style="27"/>
    <col min="7681" max="7681" width="48.83203125" style="27" customWidth="1"/>
    <col min="7682" max="7682" width="17.5" style="27" customWidth="1"/>
    <col min="7683" max="7683" width="16.6640625" style="27" customWidth="1"/>
    <col min="7684" max="7684" width="17.6640625" style="27" customWidth="1"/>
    <col min="7685" max="7685" width="10.6640625" style="27" customWidth="1"/>
    <col min="7686" max="7686" width="9.33203125" style="27"/>
    <col min="7687" max="7687" width="17" style="27" customWidth="1"/>
    <col min="7688" max="7936" width="9.33203125" style="27"/>
    <col min="7937" max="7937" width="48.83203125" style="27" customWidth="1"/>
    <col min="7938" max="7938" width="17.5" style="27" customWidth="1"/>
    <col min="7939" max="7939" width="16.6640625" style="27" customWidth="1"/>
    <col min="7940" max="7940" width="17.6640625" style="27" customWidth="1"/>
    <col min="7941" max="7941" width="10.6640625" style="27" customWidth="1"/>
    <col min="7942" max="7942" width="9.33203125" style="27"/>
    <col min="7943" max="7943" width="17" style="27" customWidth="1"/>
    <col min="7944" max="8192" width="9.33203125" style="27"/>
    <col min="8193" max="8193" width="48.83203125" style="27" customWidth="1"/>
    <col min="8194" max="8194" width="17.5" style="27" customWidth="1"/>
    <col min="8195" max="8195" width="16.6640625" style="27" customWidth="1"/>
    <col min="8196" max="8196" width="17.6640625" style="27" customWidth="1"/>
    <col min="8197" max="8197" width="10.6640625" style="27" customWidth="1"/>
    <col min="8198" max="8198" width="9.33203125" style="27"/>
    <col min="8199" max="8199" width="17" style="27" customWidth="1"/>
    <col min="8200" max="8448" width="9.33203125" style="27"/>
    <col min="8449" max="8449" width="48.83203125" style="27" customWidth="1"/>
    <col min="8450" max="8450" width="17.5" style="27" customWidth="1"/>
    <col min="8451" max="8451" width="16.6640625" style="27" customWidth="1"/>
    <col min="8452" max="8452" width="17.6640625" style="27" customWidth="1"/>
    <col min="8453" max="8453" width="10.6640625" style="27" customWidth="1"/>
    <col min="8454" max="8454" width="9.33203125" style="27"/>
    <col min="8455" max="8455" width="17" style="27" customWidth="1"/>
    <col min="8456" max="8704" width="9.33203125" style="27"/>
    <col min="8705" max="8705" width="48.83203125" style="27" customWidth="1"/>
    <col min="8706" max="8706" width="17.5" style="27" customWidth="1"/>
    <col min="8707" max="8707" width="16.6640625" style="27" customWidth="1"/>
    <col min="8708" max="8708" width="17.6640625" style="27" customWidth="1"/>
    <col min="8709" max="8709" width="10.6640625" style="27" customWidth="1"/>
    <col min="8710" max="8710" width="9.33203125" style="27"/>
    <col min="8711" max="8711" width="17" style="27" customWidth="1"/>
    <col min="8712" max="8960" width="9.33203125" style="27"/>
    <col min="8961" max="8961" width="48.83203125" style="27" customWidth="1"/>
    <col min="8962" max="8962" width="17.5" style="27" customWidth="1"/>
    <col min="8963" max="8963" width="16.6640625" style="27" customWidth="1"/>
    <col min="8964" max="8964" width="17.6640625" style="27" customWidth="1"/>
    <col min="8965" max="8965" width="10.6640625" style="27" customWidth="1"/>
    <col min="8966" max="8966" width="9.33203125" style="27"/>
    <col min="8967" max="8967" width="17" style="27" customWidth="1"/>
    <col min="8968" max="9216" width="9.33203125" style="27"/>
    <col min="9217" max="9217" width="48.83203125" style="27" customWidth="1"/>
    <col min="9218" max="9218" width="17.5" style="27" customWidth="1"/>
    <col min="9219" max="9219" width="16.6640625" style="27" customWidth="1"/>
    <col min="9220" max="9220" width="17.6640625" style="27" customWidth="1"/>
    <col min="9221" max="9221" width="10.6640625" style="27" customWidth="1"/>
    <col min="9222" max="9222" width="9.33203125" style="27"/>
    <col min="9223" max="9223" width="17" style="27" customWidth="1"/>
    <col min="9224" max="9472" width="9.33203125" style="27"/>
    <col min="9473" max="9473" width="48.83203125" style="27" customWidth="1"/>
    <col min="9474" max="9474" width="17.5" style="27" customWidth="1"/>
    <col min="9475" max="9475" width="16.6640625" style="27" customWidth="1"/>
    <col min="9476" max="9476" width="17.6640625" style="27" customWidth="1"/>
    <col min="9477" max="9477" width="10.6640625" style="27" customWidth="1"/>
    <col min="9478" max="9478" width="9.33203125" style="27"/>
    <col min="9479" max="9479" width="17" style="27" customWidth="1"/>
    <col min="9480" max="9728" width="9.33203125" style="27"/>
    <col min="9729" max="9729" width="48.83203125" style="27" customWidth="1"/>
    <col min="9730" max="9730" width="17.5" style="27" customWidth="1"/>
    <col min="9731" max="9731" width="16.6640625" style="27" customWidth="1"/>
    <col min="9732" max="9732" width="17.6640625" style="27" customWidth="1"/>
    <col min="9733" max="9733" width="10.6640625" style="27" customWidth="1"/>
    <col min="9734" max="9734" width="9.33203125" style="27"/>
    <col min="9735" max="9735" width="17" style="27" customWidth="1"/>
    <col min="9736" max="9984" width="9.33203125" style="27"/>
    <col min="9985" max="9985" width="48.83203125" style="27" customWidth="1"/>
    <col min="9986" max="9986" width="17.5" style="27" customWidth="1"/>
    <col min="9987" max="9987" width="16.6640625" style="27" customWidth="1"/>
    <col min="9988" max="9988" width="17.6640625" style="27" customWidth="1"/>
    <col min="9989" max="9989" width="10.6640625" style="27" customWidth="1"/>
    <col min="9990" max="9990" width="9.33203125" style="27"/>
    <col min="9991" max="9991" width="17" style="27" customWidth="1"/>
    <col min="9992" max="10240" width="9.33203125" style="27"/>
    <col min="10241" max="10241" width="48.83203125" style="27" customWidth="1"/>
    <col min="10242" max="10242" width="17.5" style="27" customWidth="1"/>
    <col min="10243" max="10243" width="16.6640625" style="27" customWidth="1"/>
    <col min="10244" max="10244" width="17.6640625" style="27" customWidth="1"/>
    <col min="10245" max="10245" width="10.6640625" style="27" customWidth="1"/>
    <col min="10246" max="10246" width="9.33203125" style="27"/>
    <col min="10247" max="10247" width="17" style="27" customWidth="1"/>
    <col min="10248" max="10496" width="9.33203125" style="27"/>
    <col min="10497" max="10497" width="48.83203125" style="27" customWidth="1"/>
    <col min="10498" max="10498" width="17.5" style="27" customWidth="1"/>
    <col min="10499" max="10499" width="16.6640625" style="27" customWidth="1"/>
    <col min="10500" max="10500" width="17.6640625" style="27" customWidth="1"/>
    <col min="10501" max="10501" width="10.6640625" style="27" customWidth="1"/>
    <col min="10502" max="10502" width="9.33203125" style="27"/>
    <col min="10503" max="10503" width="17" style="27" customWidth="1"/>
    <col min="10504" max="10752" width="9.33203125" style="27"/>
    <col min="10753" max="10753" width="48.83203125" style="27" customWidth="1"/>
    <col min="10754" max="10754" width="17.5" style="27" customWidth="1"/>
    <col min="10755" max="10755" width="16.6640625" style="27" customWidth="1"/>
    <col min="10756" max="10756" width="17.6640625" style="27" customWidth="1"/>
    <col min="10757" max="10757" width="10.6640625" style="27" customWidth="1"/>
    <col min="10758" max="10758" width="9.33203125" style="27"/>
    <col min="10759" max="10759" width="17" style="27" customWidth="1"/>
    <col min="10760" max="11008" width="9.33203125" style="27"/>
    <col min="11009" max="11009" width="48.83203125" style="27" customWidth="1"/>
    <col min="11010" max="11010" width="17.5" style="27" customWidth="1"/>
    <col min="11011" max="11011" width="16.6640625" style="27" customWidth="1"/>
    <col min="11012" max="11012" width="17.6640625" style="27" customWidth="1"/>
    <col min="11013" max="11013" width="10.6640625" style="27" customWidth="1"/>
    <col min="11014" max="11014" width="9.33203125" style="27"/>
    <col min="11015" max="11015" width="17" style="27" customWidth="1"/>
    <col min="11016" max="11264" width="9.33203125" style="27"/>
    <col min="11265" max="11265" width="48.83203125" style="27" customWidth="1"/>
    <col min="11266" max="11266" width="17.5" style="27" customWidth="1"/>
    <col min="11267" max="11267" width="16.6640625" style="27" customWidth="1"/>
    <col min="11268" max="11268" width="17.6640625" style="27" customWidth="1"/>
    <col min="11269" max="11269" width="10.6640625" style="27" customWidth="1"/>
    <col min="11270" max="11270" width="9.33203125" style="27"/>
    <col min="11271" max="11271" width="17" style="27" customWidth="1"/>
    <col min="11272" max="11520" width="9.33203125" style="27"/>
    <col min="11521" max="11521" width="48.83203125" style="27" customWidth="1"/>
    <col min="11522" max="11522" width="17.5" style="27" customWidth="1"/>
    <col min="11523" max="11523" width="16.6640625" style="27" customWidth="1"/>
    <col min="11524" max="11524" width="17.6640625" style="27" customWidth="1"/>
    <col min="11525" max="11525" width="10.6640625" style="27" customWidth="1"/>
    <col min="11526" max="11526" width="9.33203125" style="27"/>
    <col min="11527" max="11527" width="17" style="27" customWidth="1"/>
    <col min="11528" max="11776" width="9.33203125" style="27"/>
    <col min="11777" max="11777" width="48.83203125" style="27" customWidth="1"/>
    <col min="11778" max="11778" width="17.5" style="27" customWidth="1"/>
    <col min="11779" max="11779" width="16.6640625" style="27" customWidth="1"/>
    <col min="11780" max="11780" width="17.6640625" style="27" customWidth="1"/>
    <col min="11781" max="11781" width="10.6640625" style="27" customWidth="1"/>
    <col min="11782" max="11782" width="9.33203125" style="27"/>
    <col min="11783" max="11783" width="17" style="27" customWidth="1"/>
    <col min="11784" max="12032" width="9.33203125" style="27"/>
    <col min="12033" max="12033" width="48.83203125" style="27" customWidth="1"/>
    <col min="12034" max="12034" width="17.5" style="27" customWidth="1"/>
    <col min="12035" max="12035" width="16.6640625" style="27" customWidth="1"/>
    <col min="12036" max="12036" width="17.6640625" style="27" customWidth="1"/>
    <col min="12037" max="12037" width="10.6640625" style="27" customWidth="1"/>
    <col min="12038" max="12038" width="9.33203125" style="27"/>
    <col min="12039" max="12039" width="17" style="27" customWidth="1"/>
    <col min="12040" max="12288" width="9.33203125" style="27"/>
    <col min="12289" max="12289" width="48.83203125" style="27" customWidth="1"/>
    <col min="12290" max="12290" width="17.5" style="27" customWidth="1"/>
    <col min="12291" max="12291" width="16.6640625" style="27" customWidth="1"/>
    <col min="12292" max="12292" width="17.6640625" style="27" customWidth="1"/>
    <col min="12293" max="12293" width="10.6640625" style="27" customWidth="1"/>
    <col min="12294" max="12294" width="9.33203125" style="27"/>
    <col min="12295" max="12295" width="17" style="27" customWidth="1"/>
    <col min="12296" max="12544" width="9.33203125" style="27"/>
    <col min="12545" max="12545" width="48.83203125" style="27" customWidth="1"/>
    <col min="12546" max="12546" width="17.5" style="27" customWidth="1"/>
    <col min="12547" max="12547" width="16.6640625" style="27" customWidth="1"/>
    <col min="12548" max="12548" width="17.6640625" style="27" customWidth="1"/>
    <col min="12549" max="12549" width="10.6640625" style="27" customWidth="1"/>
    <col min="12550" max="12550" width="9.33203125" style="27"/>
    <col min="12551" max="12551" width="17" style="27" customWidth="1"/>
    <col min="12552" max="12800" width="9.33203125" style="27"/>
    <col min="12801" max="12801" width="48.83203125" style="27" customWidth="1"/>
    <col min="12802" max="12802" width="17.5" style="27" customWidth="1"/>
    <col min="12803" max="12803" width="16.6640625" style="27" customWidth="1"/>
    <col min="12804" max="12804" width="17.6640625" style="27" customWidth="1"/>
    <col min="12805" max="12805" width="10.6640625" style="27" customWidth="1"/>
    <col min="12806" max="12806" width="9.33203125" style="27"/>
    <col min="12807" max="12807" width="17" style="27" customWidth="1"/>
    <col min="12808" max="13056" width="9.33203125" style="27"/>
    <col min="13057" max="13057" width="48.83203125" style="27" customWidth="1"/>
    <col min="13058" max="13058" width="17.5" style="27" customWidth="1"/>
    <col min="13059" max="13059" width="16.6640625" style="27" customWidth="1"/>
    <col min="13060" max="13060" width="17.6640625" style="27" customWidth="1"/>
    <col min="13061" max="13061" width="10.6640625" style="27" customWidth="1"/>
    <col min="13062" max="13062" width="9.33203125" style="27"/>
    <col min="13063" max="13063" width="17" style="27" customWidth="1"/>
    <col min="13064" max="13312" width="9.33203125" style="27"/>
    <col min="13313" max="13313" width="48.83203125" style="27" customWidth="1"/>
    <col min="13314" max="13314" width="17.5" style="27" customWidth="1"/>
    <col min="13315" max="13315" width="16.6640625" style="27" customWidth="1"/>
    <col min="13316" max="13316" width="17.6640625" style="27" customWidth="1"/>
    <col min="13317" max="13317" width="10.6640625" style="27" customWidth="1"/>
    <col min="13318" max="13318" width="9.33203125" style="27"/>
    <col min="13319" max="13319" width="17" style="27" customWidth="1"/>
    <col min="13320" max="13568" width="9.33203125" style="27"/>
    <col min="13569" max="13569" width="48.83203125" style="27" customWidth="1"/>
    <col min="13570" max="13570" width="17.5" style="27" customWidth="1"/>
    <col min="13571" max="13571" width="16.6640625" style="27" customWidth="1"/>
    <col min="13572" max="13572" width="17.6640625" style="27" customWidth="1"/>
    <col min="13573" max="13573" width="10.6640625" style="27" customWidth="1"/>
    <col min="13574" max="13574" width="9.33203125" style="27"/>
    <col min="13575" max="13575" width="17" style="27" customWidth="1"/>
    <col min="13576" max="13824" width="9.33203125" style="27"/>
    <col min="13825" max="13825" width="48.83203125" style="27" customWidth="1"/>
    <col min="13826" max="13826" width="17.5" style="27" customWidth="1"/>
    <col min="13827" max="13827" width="16.6640625" style="27" customWidth="1"/>
    <col min="13828" max="13828" width="17.6640625" style="27" customWidth="1"/>
    <col min="13829" max="13829" width="10.6640625" style="27" customWidth="1"/>
    <col min="13830" max="13830" width="9.33203125" style="27"/>
    <col min="13831" max="13831" width="17" style="27" customWidth="1"/>
    <col min="13832" max="14080" width="9.33203125" style="27"/>
    <col min="14081" max="14081" width="48.83203125" style="27" customWidth="1"/>
    <col min="14082" max="14082" width="17.5" style="27" customWidth="1"/>
    <col min="14083" max="14083" width="16.6640625" style="27" customWidth="1"/>
    <col min="14084" max="14084" width="17.6640625" style="27" customWidth="1"/>
    <col min="14085" max="14085" width="10.6640625" style="27" customWidth="1"/>
    <col min="14086" max="14086" width="9.33203125" style="27"/>
    <col min="14087" max="14087" width="17" style="27" customWidth="1"/>
    <col min="14088" max="14336" width="9.33203125" style="27"/>
    <col min="14337" max="14337" width="48.83203125" style="27" customWidth="1"/>
    <col min="14338" max="14338" width="17.5" style="27" customWidth="1"/>
    <col min="14339" max="14339" width="16.6640625" style="27" customWidth="1"/>
    <col min="14340" max="14340" width="17.6640625" style="27" customWidth="1"/>
    <col min="14341" max="14341" width="10.6640625" style="27" customWidth="1"/>
    <col min="14342" max="14342" width="9.33203125" style="27"/>
    <col min="14343" max="14343" width="17" style="27" customWidth="1"/>
    <col min="14344" max="14592" width="9.33203125" style="27"/>
    <col min="14593" max="14593" width="48.83203125" style="27" customWidth="1"/>
    <col min="14594" max="14594" width="17.5" style="27" customWidth="1"/>
    <col min="14595" max="14595" width="16.6640625" style="27" customWidth="1"/>
    <col min="14596" max="14596" width="17.6640625" style="27" customWidth="1"/>
    <col min="14597" max="14597" width="10.6640625" style="27" customWidth="1"/>
    <col min="14598" max="14598" width="9.33203125" style="27"/>
    <col min="14599" max="14599" width="17" style="27" customWidth="1"/>
    <col min="14600" max="14848" width="9.33203125" style="27"/>
    <col min="14849" max="14849" width="48.83203125" style="27" customWidth="1"/>
    <col min="14850" max="14850" width="17.5" style="27" customWidth="1"/>
    <col min="14851" max="14851" width="16.6640625" style="27" customWidth="1"/>
    <col min="14852" max="14852" width="17.6640625" style="27" customWidth="1"/>
    <col min="14853" max="14853" width="10.6640625" style="27" customWidth="1"/>
    <col min="14854" max="14854" width="9.33203125" style="27"/>
    <col min="14855" max="14855" width="17" style="27" customWidth="1"/>
    <col min="14856" max="15104" width="9.33203125" style="27"/>
    <col min="15105" max="15105" width="48.83203125" style="27" customWidth="1"/>
    <col min="15106" max="15106" width="17.5" style="27" customWidth="1"/>
    <col min="15107" max="15107" width="16.6640625" style="27" customWidth="1"/>
    <col min="15108" max="15108" width="17.6640625" style="27" customWidth="1"/>
    <col min="15109" max="15109" width="10.6640625" style="27" customWidth="1"/>
    <col min="15110" max="15110" width="9.33203125" style="27"/>
    <col min="15111" max="15111" width="17" style="27" customWidth="1"/>
    <col min="15112" max="15360" width="9.33203125" style="27"/>
    <col min="15361" max="15361" width="48.83203125" style="27" customWidth="1"/>
    <col min="15362" max="15362" width="17.5" style="27" customWidth="1"/>
    <col min="15363" max="15363" width="16.6640625" style="27" customWidth="1"/>
    <col min="15364" max="15364" width="17.6640625" style="27" customWidth="1"/>
    <col min="15365" max="15365" width="10.6640625" style="27" customWidth="1"/>
    <col min="15366" max="15366" width="9.33203125" style="27"/>
    <col min="15367" max="15367" width="17" style="27" customWidth="1"/>
    <col min="15368" max="15616" width="9.33203125" style="27"/>
    <col min="15617" max="15617" width="48.83203125" style="27" customWidth="1"/>
    <col min="15618" max="15618" width="17.5" style="27" customWidth="1"/>
    <col min="15619" max="15619" width="16.6640625" style="27" customWidth="1"/>
    <col min="15620" max="15620" width="17.6640625" style="27" customWidth="1"/>
    <col min="15621" max="15621" width="10.6640625" style="27" customWidth="1"/>
    <col min="15622" max="15622" width="9.33203125" style="27"/>
    <col min="15623" max="15623" width="17" style="27" customWidth="1"/>
    <col min="15624" max="15872" width="9.33203125" style="27"/>
    <col min="15873" max="15873" width="48.83203125" style="27" customWidth="1"/>
    <col min="15874" max="15874" width="17.5" style="27" customWidth="1"/>
    <col min="15875" max="15875" width="16.6640625" style="27" customWidth="1"/>
    <col min="15876" max="15876" width="17.6640625" style="27" customWidth="1"/>
    <col min="15877" max="15877" width="10.6640625" style="27" customWidth="1"/>
    <col min="15878" max="15878" width="9.33203125" style="27"/>
    <col min="15879" max="15879" width="17" style="27" customWidth="1"/>
    <col min="15880" max="16128" width="9.33203125" style="27"/>
    <col min="16129" max="16129" width="48.83203125" style="27" customWidth="1"/>
    <col min="16130" max="16130" width="17.5" style="27" customWidth="1"/>
    <col min="16131" max="16131" width="16.6640625" style="27" customWidth="1"/>
    <col min="16132" max="16132" width="17.6640625" style="27" customWidth="1"/>
    <col min="16133" max="16133" width="10.6640625" style="27" customWidth="1"/>
    <col min="16134" max="16134" width="9.33203125" style="27"/>
    <col min="16135" max="16135" width="17" style="27" customWidth="1"/>
    <col min="16136" max="16384" width="9.33203125" style="27"/>
  </cols>
  <sheetData>
    <row r="1" spans="1:4" ht="18.75" x14ac:dyDescent="0.3">
      <c r="A1" s="52"/>
      <c r="B1" s="52"/>
      <c r="C1" s="189" t="s">
        <v>48</v>
      </c>
      <c r="D1" s="189"/>
    </row>
    <row r="2" spans="1:4" ht="30.75" customHeight="1" x14ac:dyDescent="0.3">
      <c r="A2" s="121"/>
      <c r="B2" s="190" t="str">
        <f>'т.6 пр14'!B2:D3</f>
        <v>к решению Совета муниципального             района "Княжпогостский"                                                                          от 22 декабря 2020г. №146</v>
      </c>
      <c r="C2" s="190"/>
      <c r="D2" s="190"/>
    </row>
    <row r="3" spans="1:4" ht="26.25" customHeight="1" x14ac:dyDescent="0.3">
      <c r="A3" s="121"/>
      <c r="B3" s="190"/>
      <c r="C3" s="190"/>
      <c r="D3" s="190"/>
    </row>
    <row r="4" spans="1:4" ht="18.75" x14ac:dyDescent="0.3">
      <c r="A4" s="52"/>
      <c r="B4" s="121"/>
      <c r="C4" s="120"/>
      <c r="D4" s="120"/>
    </row>
    <row r="5" spans="1:4" ht="18.75" x14ac:dyDescent="0.3">
      <c r="A5" s="196" t="s">
        <v>79</v>
      </c>
      <c r="B5" s="196"/>
      <c r="C5" s="195"/>
      <c r="D5" s="195"/>
    </row>
    <row r="6" spans="1:4" ht="18.75" x14ac:dyDescent="0.3">
      <c r="A6" s="26"/>
      <c r="B6" s="196" t="s">
        <v>84</v>
      </c>
      <c r="C6" s="196"/>
      <c r="D6" s="196"/>
    </row>
    <row r="7" spans="1:4" ht="16.5" x14ac:dyDescent="0.3">
      <c r="A7" s="164" t="s">
        <v>85</v>
      </c>
      <c r="B7" s="194"/>
      <c r="C7" s="194"/>
      <c r="D7" s="194"/>
    </row>
    <row r="8" spans="1:4" ht="18.75" x14ac:dyDescent="0.3">
      <c r="A8" s="164" t="s">
        <v>900</v>
      </c>
      <c r="B8" s="164"/>
      <c r="C8" s="194"/>
      <c r="D8" s="194"/>
    </row>
    <row r="9" spans="1:4" ht="18.75" x14ac:dyDescent="0.3">
      <c r="A9" s="26"/>
      <c r="B9" s="26"/>
    </row>
    <row r="10" spans="1:4" ht="18.75" x14ac:dyDescent="0.3">
      <c r="A10" s="164" t="s">
        <v>80</v>
      </c>
      <c r="B10" s="164"/>
      <c r="C10" s="195"/>
      <c r="D10" s="195"/>
    </row>
    <row r="11" spans="1:4" ht="18.75" x14ac:dyDescent="0.3">
      <c r="A11" s="164"/>
      <c r="B11" s="164"/>
    </row>
    <row r="12" spans="1:4" ht="18.75" x14ac:dyDescent="0.3">
      <c r="A12" s="191" t="s">
        <v>32</v>
      </c>
      <c r="B12" s="200"/>
      <c r="C12" s="194"/>
      <c r="D12" s="194"/>
    </row>
    <row r="13" spans="1:4" ht="36" customHeight="1" x14ac:dyDescent="0.3">
      <c r="A13" s="192" t="s">
        <v>81</v>
      </c>
      <c r="B13" s="201"/>
      <c r="C13" s="194"/>
      <c r="D13" s="194"/>
    </row>
    <row r="14" spans="1:4" ht="18.75" x14ac:dyDescent="0.3">
      <c r="A14" s="28"/>
      <c r="B14" s="29"/>
    </row>
    <row r="15" spans="1:4" x14ac:dyDescent="0.25">
      <c r="A15" s="202" t="s">
        <v>33</v>
      </c>
      <c r="B15" s="208" t="s">
        <v>53</v>
      </c>
      <c r="C15" s="209"/>
      <c r="D15" s="210"/>
    </row>
    <row r="16" spans="1:4" ht="18.75" x14ac:dyDescent="0.25">
      <c r="A16" s="207"/>
      <c r="B16" s="32" t="s">
        <v>82</v>
      </c>
      <c r="C16" s="55" t="s">
        <v>1</v>
      </c>
      <c r="D16" s="55" t="s">
        <v>2</v>
      </c>
    </row>
    <row r="17" spans="1:7" ht="18.75" x14ac:dyDescent="0.3">
      <c r="A17" s="46" t="s">
        <v>35</v>
      </c>
      <c r="B17" s="44">
        <f>B19+B20+B21+B22</f>
        <v>1299.4873299999999</v>
      </c>
      <c r="C17" s="44">
        <f>C19+C20+C21+C22</f>
        <v>0</v>
      </c>
      <c r="D17" s="44">
        <f>D19+D20+D21+D22</f>
        <v>0</v>
      </c>
    </row>
    <row r="18" spans="1:7" ht="18.75" x14ac:dyDescent="0.3">
      <c r="A18" s="28"/>
      <c r="B18" s="47"/>
      <c r="C18" s="83"/>
      <c r="D18" s="83"/>
      <c r="E18" s="82"/>
      <c r="F18" s="82"/>
      <c r="G18" s="82"/>
    </row>
    <row r="19" spans="1:7" ht="18.75" x14ac:dyDescent="0.3">
      <c r="A19" s="40" t="s">
        <v>39</v>
      </c>
      <c r="B19" s="84">
        <f>-0.08895+360</f>
        <v>359.91104999999999</v>
      </c>
      <c r="C19" s="85"/>
      <c r="D19" s="85"/>
      <c r="E19" s="86"/>
      <c r="F19" s="87"/>
      <c r="G19" s="88"/>
    </row>
    <row r="20" spans="1:7" ht="18.75" x14ac:dyDescent="0.3">
      <c r="A20" s="40" t="s">
        <v>36</v>
      </c>
      <c r="B20" s="84">
        <f>520-0.34741</f>
        <v>519.65259000000003</v>
      </c>
      <c r="C20" s="85"/>
      <c r="D20" s="85"/>
      <c r="E20" s="86"/>
      <c r="F20" s="87"/>
      <c r="G20" s="88"/>
    </row>
    <row r="21" spans="1:7" ht="18.75" x14ac:dyDescent="0.3">
      <c r="A21" s="40" t="s">
        <v>37</v>
      </c>
      <c r="B21" s="84">
        <f>160-0.01293</f>
        <v>159.98706999999999</v>
      </c>
      <c r="C21" s="85"/>
      <c r="D21" s="85"/>
      <c r="E21" s="86"/>
      <c r="F21" s="87"/>
      <c r="G21" s="88"/>
    </row>
    <row r="22" spans="1:7" ht="18.75" x14ac:dyDescent="0.3">
      <c r="A22" s="26" t="s">
        <v>62</v>
      </c>
      <c r="B22" s="85">
        <f>260-0.06338</f>
        <v>259.93662</v>
      </c>
      <c r="C22" s="85"/>
      <c r="D22" s="85"/>
      <c r="E22" s="89"/>
      <c r="F22" s="90"/>
      <c r="G22" s="90"/>
    </row>
    <row r="23" spans="1:7" ht="107.25" customHeight="1" x14ac:dyDescent="0.3">
      <c r="A23" s="91"/>
      <c r="B23" s="84"/>
      <c r="E23" s="82"/>
      <c r="F23" s="82"/>
      <c r="G23" s="82"/>
    </row>
    <row r="24" spans="1:7" ht="18.75" x14ac:dyDescent="0.3">
      <c r="A24" s="91"/>
      <c r="B24" s="92"/>
    </row>
    <row r="25" spans="1:7" x14ac:dyDescent="0.25">
      <c r="A25" s="78"/>
      <c r="B25" s="93"/>
    </row>
    <row r="26" spans="1:7" x14ac:dyDescent="0.25">
      <c r="A26" s="78"/>
      <c r="B26" s="94"/>
    </row>
    <row r="27" spans="1:7" x14ac:dyDescent="0.25">
      <c r="A27" s="78"/>
      <c r="B27" s="94"/>
    </row>
    <row r="28" spans="1:7" x14ac:dyDescent="0.25">
      <c r="A28" s="78"/>
      <c r="B28" s="94"/>
    </row>
    <row r="29" spans="1:7" x14ac:dyDescent="0.25">
      <c r="A29" s="78"/>
      <c r="B29" s="94"/>
    </row>
    <row r="30" spans="1:7" x14ac:dyDescent="0.25">
      <c r="A30" s="78"/>
      <c r="B30" s="94"/>
    </row>
    <row r="31" spans="1:7" x14ac:dyDescent="0.25">
      <c r="A31" s="81"/>
      <c r="B31" s="94"/>
    </row>
    <row r="32" spans="1:7" x14ac:dyDescent="0.25">
      <c r="A32" s="81"/>
      <c r="B32" s="95"/>
    </row>
    <row r="33" spans="1:2" x14ac:dyDescent="0.25">
      <c r="A33" s="78"/>
      <c r="B33" s="95"/>
    </row>
    <row r="34" spans="1:2" x14ac:dyDescent="0.25">
      <c r="A34" s="78"/>
      <c r="B34" s="94"/>
    </row>
    <row r="35" spans="1:2" x14ac:dyDescent="0.25">
      <c r="A35" s="81"/>
      <c r="B35" s="95"/>
    </row>
    <row r="36" spans="1:2" x14ac:dyDescent="0.25">
      <c r="A36" s="81"/>
      <c r="B36" s="95"/>
    </row>
    <row r="37" spans="1:2" x14ac:dyDescent="0.25">
      <c r="A37" s="81"/>
      <c r="B37" s="95"/>
    </row>
    <row r="38" spans="1:2" x14ac:dyDescent="0.25">
      <c r="A38" s="81"/>
      <c r="B38" s="95"/>
    </row>
    <row r="39" spans="1:2" x14ac:dyDescent="0.25">
      <c r="A39" s="81"/>
      <c r="B39" s="95"/>
    </row>
    <row r="40" spans="1:2" x14ac:dyDescent="0.25">
      <c r="A40" s="81"/>
      <c r="B40" s="95"/>
    </row>
    <row r="41" spans="1:2" x14ac:dyDescent="0.25">
      <c r="A41" s="81"/>
      <c r="B41" s="95"/>
    </row>
    <row r="42" spans="1:2" x14ac:dyDescent="0.25">
      <c r="A42" s="82"/>
      <c r="B42" s="95"/>
    </row>
    <row r="43" spans="1:2" x14ac:dyDescent="0.25">
      <c r="A43" s="82"/>
      <c r="B43" s="96"/>
    </row>
    <row r="44" spans="1:2" x14ac:dyDescent="0.25">
      <c r="B44" s="97"/>
    </row>
    <row r="45" spans="1:2" x14ac:dyDescent="0.25">
      <c r="B45" s="97"/>
    </row>
    <row r="46" spans="1:2" x14ac:dyDescent="0.25">
      <c r="B46" s="97"/>
    </row>
    <row r="47" spans="1:2" x14ac:dyDescent="0.25">
      <c r="B47" s="97"/>
    </row>
    <row r="48" spans="1:2" x14ac:dyDescent="0.25">
      <c r="B48" s="97"/>
    </row>
    <row r="49" spans="2:2" x14ac:dyDescent="0.25">
      <c r="B49" s="97"/>
    </row>
    <row r="50" spans="2:2" x14ac:dyDescent="0.25">
      <c r="B50" s="97"/>
    </row>
    <row r="51" spans="2:2" x14ac:dyDescent="0.25">
      <c r="B51" s="97"/>
    </row>
    <row r="52" spans="2:2" x14ac:dyDescent="0.25">
      <c r="B52" s="97"/>
    </row>
    <row r="53" spans="2:2" x14ac:dyDescent="0.25">
      <c r="B53" s="97"/>
    </row>
    <row r="54" spans="2:2" x14ac:dyDescent="0.25">
      <c r="B54" s="97"/>
    </row>
    <row r="55" spans="2:2" x14ac:dyDescent="0.25">
      <c r="B55" s="97"/>
    </row>
    <row r="56" spans="2:2" x14ac:dyDescent="0.25">
      <c r="B56" s="97"/>
    </row>
    <row r="57" spans="2:2" x14ac:dyDescent="0.25">
      <c r="B57" s="97"/>
    </row>
    <row r="58" spans="2:2" x14ac:dyDescent="0.25">
      <c r="B58" s="97"/>
    </row>
    <row r="59" spans="2:2" x14ac:dyDescent="0.25">
      <c r="B59" s="97"/>
    </row>
    <row r="60" spans="2:2" x14ac:dyDescent="0.25">
      <c r="B60" s="97"/>
    </row>
    <row r="61" spans="2:2" x14ac:dyDescent="0.25">
      <c r="B61" s="97"/>
    </row>
    <row r="62" spans="2:2" x14ac:dyDescent="0.25">
      <c r="B62" s="97"/>
    </row>
    <row r="63" spans="2:2" x14ac:dyDescent="0.25">
      <c r="B63" s="97"/>
    </row>
    <row r="64" spans="2:2" x14ac:dyDescent="0.25">
      <c r="B64" s="97"/>
    </row>
    <row r="65" spans="2:2" x14ac:dyDescent="0.25">
      <c r="B65" s="97"/>
    </row>
    <row r="66" spans="2:2" x14ac:dyDescent="0.25">
      <c r="B66" s="97"/>
    </row>
    <row r="67" spans="2:2" x14ac:dyDescent="0.25">
      <c r="B67" s="97"/>
    </row>
    <row r="68" spans="2:2" x14ac:dyDescent="0.25">
      <c r="B68" s="97"/>
    </row>
    <row r="69" spans="2:2" x14ac:dyDescent="0.25">
      <c r="B69" s="97"/>
    </row>
    <row r="70" spans="2:2" x14ac:dyDescent="0.25">
      <c r="B70" s="97"/>
    </row>
    <row r="71" spans="2:2" x14ac:dyDescent="0.25">
      <c r="B71" s="97"/>
    </row>
    <row r="72" spans="2:2" x14ac:dyDescent="0.25">
      <c r="B72" s="97"/>
    </row>
    <row r="73" spans="2:2" x14ac:dyDescent="0.25">
      <c r="B73" s="97"/>
    </row>
    <row r="74" spans="2:2" x14ac:dyDescent="0.25">
      <c r="B74" s="97"/>
    </row>
    <row r="75" spans="2:2" x14ac:dyDescent="0.25">
      <c r="B75" s="97"/>
    </row>
    <row r="76" spans="2:2" x14ac:dyDescent="0.25">
      <c r="B76" s="97"/>
    </row>
    <row r="77" spans="2:2" x14ac:dyDescent="0.25">
      <c r="B77" s="97"/>
    </row>
    <row r="78" spans="2:2" x14ac:dyDescent="0.25">
      <c r="B78" s="97"/>
    </row>
    <row r="79" spans="2:2" x14ac:dyDescent="0.25">
      <c r="B79" s="97"/>
    </row>
    <row r="80" spans="2:2" x14ac:dyDescent="0.25">
      <c r="B80" s="97"/>
    </row>
    <row r="81" spans="2:2" x14ac:dyDescent="0.25">
      <c r="B81" s="97"/>
    </row>
    <row r="82" spans="2:2" x14ac:dyDescent="0.25">
      <c r="B82" s="97"/>
    </row>
    <row r="83" spans="2:2" x14ac:dyDescent="0.25">
      <c r="B83" s="97"/>
    </row>
    <row r="84" spans="2:2" x14ac:dyDescent="0.25">
      <c r="B84" s="97"/>
    </row>
    <row r="85" spans="2:2" x14ac:dyDescent="0.25">
      <c r="B85" s="97"/>
    </row>
    <row r="86" spans="2:2" x14ac:dyDescent="0.25">
      <c r="B86" s="97"/>
    </row>
    <row r="87" spans="2:2" x14ac:dyDescent="0.25">
      <c r="B87" s="97"/>
    </row>
    <row r="88" spans="2:2" x14ac:dyDescent="0.25">
      <c r="B88" s="97"/>
    </row>
    <row r="89" spans="2:2" x14ac:dyDescent="0.25">
      <c r="B89" s="97"/>
    </row>
    <row r="90" spans="2:2" x14ac:dyDescent="0.25">
      <c r="B90" s="97"/>
    </row>
    <row r="91" spans="2:2" x14ac:dyDescent="0.25">
      <c r="B91" s="97"/>
    </row>
    <row r="92" spans="2:2" x14ac:dyDescent="0.25">
      <c r="B92" s="97"/>
    </row>
    <row r="93" spans="2:2" x14ac:dyDescent="0.25">
      <c r="B93" s="97"/>
    </row>
    <row r="94" spans="2:2" x14ac:dyDescent="0.25">
      <c r="B94" s="97"/>
    </row>
    <row r="95" spans="2:2" x14ac:dyDescent="0.25">
      <c r="B95" s="97"/>
    </row>
    <row r="96" spans="2:2" x14ac:dyDescent="0.25">
      <c r="B96" s="97"/>
    </row>
    <row r="97" spans="2:2" x14ac:dyDescent="0.25">
      <c r="B97" s="97"/>
    </row>
    <row r="98" spans="2:2" x14ac:dyDescent="0.25">
      <c r="B98" s="97"/>
    </row>
    <row r="99" spans="2:2" x14ac:dyDescent="0.25">
      <c r="B99" s="97"/>
    </row>
    <row r="100" spans="2:2" x14ac:dyDescent="0.25">
      <c r="B100" s="97"/>
    </row>
    <row r="101" spans="2:2" x14ac:dyDescent="0.25">
      <c r="B101" s="97"/>
    </row>
    <row r="102" spans="2:2" x14ac:dyDescent="0.25">
      <c r="B102" s="97"/>
    </row>
    <row r="103" spans="2:2" x14ac:dyDescent="0.25">
      <c r="B103" s="97"/>
    </row>
    <row r="104" spans="2:2" x14ac:dyDescent="0.25">
      <c r="B104" s="97"/>
    </row>
    <row r="105" spans="2:2" x14ac:dyDescent="0.25">
      <c r="B105" s="97"/>
    </row>
    <row r="106" spans="2:2" x14ac:dyDescent="0.25">
      <c r="B106" s="97"/>
    </row>
    <row r="107" spans="2:2" x14ac:dyDescent="0.25">
      <c r="B107" s="97"/>
    </row>
    <row r="108" spans="2:2" x14ac:dyDescent="0.25">
      <c r="B108" s="97"/>
    </row>
    <row r="109" spans="2:2" x14ac:dyDescent="0.25">
      <c r="B109" s="97"/>
    </row>
    <row r="110" spans="2:2" x14ac:dyDescent="0.25">
      <c r="B110" s="97"/>
    </row>
    <row r="111" spans="2:2" x14ac:dyDescent="0.25">
      <c r="B111" s="97"/>
    </row>
    <row r="112" spans="2:2" x14ac:dyDescent="0.25">
      <c r="B112" s="97"/>
    </row>
    <row r="113" spans="2:2" x14ac:dyDescent="0.25">
      <c r="B113" s="97"/>
    </row>
    <row r="114" spans="2:2" x14ac:dyDescent="0.25">
      <c r="B114" s="97"/>
    </row>
    <row r="115" spans="2:2" x14ac:dyDescent="0.25">
      <c r="B115" s="97"/>
    </row>
    <row r="116" spans="2:2" x14ac:dyDescent="0.25">
      <c r="B116" s="97"/>
    </row>
    <row r="117" spans="2:2" x14ac:dyDescent="0.25">
      <c r="B117" s="97"/>
    </row>
    <row r="118" spans="2:2" x14ac:dyDescent="0.25">
      <c r="B118" s="97"/>
    </row>
    <row r="119" spans="2:2" x14ac:dyDescent="0.25">
      <c r="B119" s="97"/>
    </row>
    <row r="120" spans="2:2" x14ac:dyDescent="0.25">
      <c r="B120" s="97"/>
    </row>
    <row r="121" spans="2:2" x14ac:dyDescent="0.25">
      <c r="B121" s="97"/>
    </row>
    <row r="122" spans="2:2" x14ac:dyDescent="0.25">
      <c r="B122" s="97"/>
    </row>
    <row r="123" spans="2:2" x14ac:dyDescent="0.25">
      <c r="B123" s="97"/>
    </row>
    <row r="124" spans="2:2" x14ac:dyDescent="0.25">
      <c r="B124" s="97"/>
    </row>
    <row r="125" spans="2:2" x14ac:dyDescent="0.25">
      <c r="B125" s="97"/>
    </row>
    <row r="126" spans="2:2" x14ac:dyDescent="0.25">
      <c r="B126" s="97"/>
    </row>
    <row r="127" spans="2:2" x14ac:dyDescent="0.25">
      <c r="B127" s="97"/>
    </row>
    <row r="128" spans="2:2" x14ac:dyDescent="0.25">
      <c r="B128" s="97"/>
    </row>
    <row r="129" spans="2:2" x14ac:dyDescent="0.25">
      <c r="B129" s="97"/>
    </row>
    <row r="130" spans="2:2" x14ac:dyDescent="0.25">
      <c r="B130" s="97"/>
    </row>
    <row r="131" spans="2:2" x14ac:dyDescent="0.25">
      <c r="B131" s="97"/>
    </row>
    <row r="132" spans="2:2" x14ac:dyDescent="0.25">
      <c r="B132" s="97"/>
    </row>
    <row r="133" spans="2:2" x14ac:dyDescent="0.25">
      <c r="B133" s="97"/>
    </row>
    <row r="134" spans="2:2" x14ac:dyDescent="0.25">
      <c r="B134" s="97"/>
    </row>
    <row r="135" spans="2:2" x14ac:dyDescent="0.25">
      <c r="B135" s="97"/>
    </row>
    <row r="136" spans="2:2" x14ac:dyDescent="0.25">
      <c r="B136" s="97"/>
    </row>
    <row r="137" spans="2:2" x14ac:dyDescent="0.25">
      <c r="B137" s="97"/>
    </row>
    <row r="138" spans="2:2" x14ac:dyDescent="0.25">
      <c r="B138" s="97"/>
    </row>
    <row r="139" spans="2:2" x14ac:dyDescent="0.25">
      <c r="B139" s="97"/>
    </row>
    <row r="140" spans="2:2" x14ac:dyDescent="0.25">
      <c r="B140" s="97"/>
    </row>
    <row r="141" spans="2:2" x14ac:dyDescent="0.25">
      <c r="B141" s="97"/>
    </row>
    <row r="142" spans="2:2" x14ac:dyDescent="0.25">
      <c r="B142" s="97"/>
    </row>
    <row r="143" spans="2:2" x14ac:dyDescent="0.25">
      <c r="B143" s="97"/>
    </row>
    <row r="144" spans="2:2" x14ac:dyDescent="0.25">
      <c r="B144" s="97"/>
    </row>
    <row r="145" spans="2:2" x14ac:dyDescent="0.25">
      <c r="B145" s="97"/>
    </row>
    <row r="146" spans="2:2" x14ac:dyDescent="0.25">
      <c r="B146" s="97"/>
    </row>
    <row r="147" spans="2:2" x14ac:dyDescent="0.25">
      <c r="B147" s="97"/>
    </row>
    <row r="148" spans="2:2" x14ac:dyDescent="0.25">
      <c r="B148" s="97"/>
    </row>
    <row r="149" spans="2:2" x14ac:dyDescent="0.25">
      <c r="B149" s="97"/>
    </row>
    <row r="150" spans="2:2" x14ac:dyDescent="0.25">
      <c r="B150" s="97"/>
    </row>
    <row r="151" spans="2:2" x14ac:dyDescent="0.25">
      <c r="B151" s="97"/>
    </row>
    <row r="152" spans="2:2" x14ac:dyDescent="0.25">
      <c r="B152" s="97"/>
    </row>
    <row r="153" spans="2:2" x14ac:dyDescent="0.25">
      <c r="B153" s="97"/>
    </row>
    <row r="154" spans="2:2" x14ac:dyDescent="0.25">
      <c r="B154" s="97"/>
    </row>
    <row r="155" spans="2:2" x14ac:dyDescent="0.25">
      <c r="B155" s="97"/>
    </row>
    <row r="156" spans="2:2" x14ac:dyDescent="0.25">
      <c r="B156" s="97"/>
    </row>
    <row r="157" spans="2:2" x14ac:dyDescent="0.25">
      <c r="B157" s="97"/>
    </row>
    <row r="158" spans="2:2" x14ac:dyDescent="0.25">
      <c r="B158" s="97"/>
    </row>
    <row r="159" spans="2:2" x14ac:dyDescent="0.25">
      <c r="B159" s="97"/>
    </row>
    <row r="160" spans="2:2" x14ac:dyDescent="0.25">
      <c r="B160" s="97"/>
    </row>
    <row r="161" spans="2:2" x14ac:dyDescent="0.25">
      <c r="B161" s="97"/>
    </row>
    <row r="162" spans="2:2" x14ac:dyDescent="0.25">
      <c r="B162" s="97"/>
    </row>
    <row r="163" spans="2:2" x14ac:dyDescent="0.25">
      <c r="B163" s="97"/>
    </row>
    <row r="164" spans="2:2" x14ac:dyDescent="0.25">
      <c r="B164" s="97"/>
    </row>
    <row r="165" spans="2:2" x14ac:dyDescent="0.25">
      <c r="B165" s="97"/>
    </row>
    <row r="166" spans="2:2" x14ac:dyDescent="0.25">
      <c r="B166" s="97"/>
    </row>
    <row r="167" spans="2:2" x14ac:dyDescent="0.25">
      <c r="B167" s="97"/>
    </row>
    <row r="168" spans="2:2" x14ac:dyDescent="0.25">
      <c r="B168" s="97"/>
    </row>
    <row r="169" spans="2:2" x14ac:dyDescent="0.25">
      <c r="B169" s="97"/>
    </row>
    <row r="170" spans="2:2" x14ac:dyDescent="0.25">
      <c r="B170" s="97"/>
    </row>
    <row r="171" spans="2:2" x14ac:dyDescent="0.25">
      <c r="B171" s="97"/>
    </row>
    <row r="172" spans="2:2" x14ac:dyDescent="0.25">
      <c r="B172" s="97"/>
    </row>
    <row r="173" spans="2:2" x14ac:dyDescent="0.25">
      <c r="B173" s="97"/>
    </row>
    <row r="174" spans="2:2" x14ac:dyDescent="0.25">
      <c r="B174" s="97"/>
    </row>
    <row r="175" spans="2:2" x14ac:dyDescent="0.25">
      <c r="B175" s="97"/>
    </row>
    <row r="176" spans="2:2" x14ac:dyDescent="0.25">
      <c r="B176" s="97"/>
    </row>
    <row r="177" spans="2:2" x14ac:dyDescent="0.25">
      <c r="B177" s="97"/>
    </row>
    <row r="178" spans="2:2" x14ac:dyDescent="0.25">
      <c r="B178" s="97"/>
    </row>
    <row r="179" spans="2:2" x14ac:dyDescent="0.25">
      <c r="B179" s="97"/>
    </row>
    <row r="180" spans="2:2" x14ac:dyDescent="0.25">
      <c r="B180" s="97"/>
    </row>
    <row r="181" spans="2:2" x14ac:dyDescent="0.25">
      <c r="B181" s="97"/>
    </row>
    <row r="182" spans="2:2" x14ac:dyDescent="0.25">
      <c r="B182" s="97"/>
    </row>
    <row r="183" spans="2:2" x14ac:dyDescent="0.25">
      <c r="B183" s="97"/>
    </row>
    <row r="184" spans="2:2" x14ac:dyDescent="0.25">
      <c r="B184" s="97"/>
    </row>
    <row r="185" spans="2:2" x14ac:dyDescent="0.25">
      <c r="B185" s="97"/>
    </row>
    <row r="186" spans="2:2" x14ac:dyDescent="0.25">
      <c r="B186" s="97"/>
    </row>
    <row r="187" spans="2:2" x14ac:dyDescent="0.25">
      <c r="B187" s="97"/>
    </row>
    <row r="188" spans="2:2" x14ac:dyDescent="0.25">
      <c r="B188" s="97"/>
    </row>
    <row r="189" spans="2:2" x14ac:dyDescent="0.25">
      <c r="B189" s="97"/>
    </row>
    <row r="190" spans="2:2" x14ac:dyDescent="0.25">
      <c r="B190" s="97"/>
    </row>
    <row r="191" spans="2:2" x14ac:dyDescent="0.25">
      <c r="B191" s="97"/>
    </row>
    <row r="192" spans="2:2" x14ac:dyDescent="0.25">
      <c r="B192" s="97"/>
    </row>
    <row r="193" spans="2:2" x14ac:dyDescent="0.25">
      <c r="B193" s="97"/>
    </row>
    <row r="194" spans="2:2" x14ac:dyDescent="0.25">
      <c r="B194" s="97"/>
    </row>
    <row r="195" spans="2:2" x14ac:dyDescent="0.25">
      <c r="B195" s="97"/>
    </row>
    <row r="196" spans="2:2" x14ac:dyDescent="0.25">
      <c r="B196" s="97"/>
    </row>
    <row r="197" spans="2:2" x14ac:dyDescent="0.25">
      <c r="B197" s="97"/>
    </row>
    <row r="198" spans="2:2" x14ac:dyDescent="0.25">
      <c r="B198" s="97"/>
    </row>
    <row r="199" spans="2:2" x14ac:dyDescent="0.25">
      <c r="B199" s="97"/>
    </row>
    <row r="200" spans="2:2" x14ac:dyDescent="0.25">
      <c r="B200" s="97"/>
    </row>
    <row r="201" spans="2:2" x14ac:dyDescent="0.25">
      <c r="B201" s="97"/>
    </row>
    <row r="202" spans="2:2" x14ac:dyDescent="0.25">
      <c r="B202" s="97"/>
    </row>
    <row r="203" spans="2:2" x14ac:dyDescent="0.25">
      <c r="B203" s="97"/>
    </row>
    <row r="204" spans="2:2" x14ac:dyDescent="0.25">
      <c r="B204" s="97"/>
    </row>
    <row r="205" spans="2:2" x14ac:dyDescent="0.25">
      <c r="B205" s="97"/>
    </row>
    <row r="206" spans="2:2" x14ac:dyDescent="0.25">
      <c r="B206" s="97"/>
    </row>
    <row r="207" spans="2:2" x14ac:dyDescent="0.25">
      <c r="B207" s="97"/>
    </row>
    <row r="208" spans="2:2" x14ac:dyDescent="0.25">
      <c r="B208" s="97"/>
    </row>
    <row r="209" spans="2:2" x14ac:dyDescent="0.25">
      <c r="B209" s="97"/>
    </row>
    <row r="210" spans="2:2" x14ac:dyDescent="0.25">
      <c r="B210" s="97"/>
    </row>
    <row r="211" spans="2:2" x14ac:dyDescent="0.25">
      <c r="B211" s="97"/>
    </row>
    <row r="212" spans="2:2" x14ac:dyDescent="0.25">
      <c r="B212" s="97"/>
    </row>
    <row r="213" spans="2:2" x14ac:dyDescent="0.25">
      <c r="B213" s="97"/>
    </row>
    <row r="214" spans="2:2" x14ac:dyDescent="0.25">
      <c r="B214" s="97"/>
    </row>
    <row r="215" spans="2:2" x14ac:dyDescent="0.25">
      <c r="B215" s="97"/>
    </row>
    <row r="216" spans="2:2" x14ac:dyDescent="0.25">
      <c r="B216" s="97"/>
    </row>
    <row r="217" spans="2:2" x14ac:dyDescent="0.25">
      <c r="B217" s="97"/>
    </row>
    <row r="218" spans="2:2" x14ac:dyDescent="0.25">
      <c r="B218" s="97"/>
    </row>
    <row r="219" spans="2:2" x14ac:dyDescent="0.25">
      <c r="B219" s="97"/>
    </row>
    <row r="220" spans="2:2" x14ac:dyDescent="0.25">
      <c r="B220" s="97"/>
    </row>
    <row r="221" spans="2:2" x14ac:dyDescent="0.25">
      <c r="B221" s="97"/>
    </row>
    <row r="222" spans="2:2" x14ac:dyDescent="0.25">
      <c r="B222" s="97"/>
    </row>
    <row r="223" spans="2:2" x14ac:dyDescent="0.25">
      <c r="B223" s="97"/>
    </row>
    <row r="224" spans="2:2" x14ac:dyDescent="0.25">
      <c r="B224" s="97"/>
    </row>
    <row r="225" spans="2:2" x14ac:dyDescent="0.25">
      <c r="B225" s="97"/>
    </row>
    <row r="226" spans="2:2" x14ac:dyDescent="0.25">
      <c r="B226" s="97"/>
    </row>
    <row r="227" spans="2:2" x14ac:dyDescent="0.25">
      <c r="B227" s="97"/>
    </row>
    <row r="228" spans="2:2" x14ac:dyDescent="0.25">
      <c r="B228" s="97"/>
    </row>
    <row r="229" spans="2:2" x14ac:dyDescent="0.25">
      <c r="B229" s="97"/>
    </row>
    <row r="230" spans="2:2" x14ac:dyDescent="0.25">
      <c r="B230" s="97"/>
    </row>
    <row r="231" spans="2:2" x14ac:dyDescent="0.25">
      <c r="B231" s="97"/>
    </row>
    <row r="232" spans="2:2" x14ac:dyDescent="0.25">
      <c r="B232" s="97"/>
    </row>
    <row r="233" spans="2:2" x14ac:dyDescent="0.25">
      <c r="B233" s="97"/>
    </row>
    <row r="234" spans="2:2" x14ac:dyDescent="0.25">
      <c r="B234" s="97"/>
    </row>
    <row r="235" spans="2:2" x14ac:dyDescent="0.25">
      <c r="B235" s="97"/>
    </row>
    <row r="236" spans="2:2" x14ac:dyDescent="0.25">
      <c r="B236" s="97"/>
    </row>
    <row r="237" spans="2:2" x14ac:dyDescent="0.25">
      <c r="B237" s="97"/>
    </row>
    <row r="238" spans="2:2" x14ac:dyDescent="0.25">
      <c r="B238" s="97"/>
    </row>
    <row r="239" spans="2:2" x14ac:dyDescent="0.25">
      <c r="B239" s="97"/>
    </row>
    <row r="240" spans="2:2" x14ac:dyDescent="0.25">
      <c r="B240" s="97"/>
    </row>
    <row r="241" spans="2:2" x14ac:dyDescent="0.25">
      <c r="B241" s="97"/>
    </row>
    <row r="242" spans="2:2" x14ac:dyDescent="0.25">
      <c r="B242" s="97"/>
    </row>
    <row r="243" spans="2:2" x14ac:dyDescent="0.25">
      <c r="B243" s="97"/>
    </row>
    <row r="244" spans="2:2" x14ac:dyDescent="0.25">
      <c r="B244" s="97"/>
    </row>
    <row r="245" spans="2:2" x14ac:dyDescent="0.25">
      <c r="B245" s="97"/>
    </row>
    <row r="246" spans="2:2" x14ac:dyDescent="0.25">
      <c r="B246" s="97"/>
    </row>
    <row r="247" spans="2:2" x14ac:dyDescent="0.25">
      <c r="B247" s="97"/>
    </row>
    <row r="248" spans="2:2" x14ac:dyDescent="0.25">
      <c r="B248" s="97"/>
    </row>
    <row r="249" spans="2:2" x14ac:dyDescent="0.25">
      <c r="B249" s="97"/>
    </row>
    <row r="250" spans="2:2" x14ac:dyDescent="0.25">
      <c r="B250" s="97"/>
    </row>
    <row r="251" spans="2:2" x14ac:dyDescent="0.25">
      <c r="B251" s="97"/>
    </row>
    <row r="252" spans="2:2" x14ac:dyDescent="0.25">
      <c r="B252" s="97"/>
    </row>
    <row r="253" spans="2:2" x14ac:dyDescent="0.25">
      <c r="B253" s="97"/>
    </row>
    <row r="254" spans="2:2" x14ac:dyDescent="0.25">
      <c r="B254" s="97"/>
    </row>
    <row r="255" spans="2:2" x14ac:dyDescent="0.25">
      <c r="B255" s="97"/>
    </row>
    <row r="256" spans="2:2" x14ac:dyDescent="0.25">
      <c r="B256" s="97"/>
    </row>
    <row r="257" spans="2:2" x14ac:dyDescent="0.25">
      <c r="B257" s="97"/>
    </row>
    <row r="258" spans="2:2" x14ac:dyDescent="0.25">
      <c r="B258" s="97"/>
    </row>
    <row r="259" spans="2:2" x14ac:dyDescent="0.25">
      <c r="B259" s="97"/>
    </row>
    <row r="260" spans="2:2" x14ac:dyDescent="0.25">
      <c r="B260" s="97"/>
    </row>
    <row r="261" spans="2:2" x14ac:dyDescent="0.25">
      <c r="B261" s="97"/>
    </row>
    <row r="262" spans="2:2" x14ac:dyDescent="0.25">
      <c r="B262" s="97"/>
    </row>
    <row r="263" spans="2:2" x14ac:dyDescent="0.25">
      <c r="B263" s="97"/>
    </row>
    <row r="264" spans="2:2" x14ac:dyDescent="0.25">
      <c r="B264" s="97"/>
    </row>
    <row r="265" spans="2:2" x14ac:dyDescent="0.25">
      <c r="B265" s="97"/>
    </row>
    <row r="266" spans="2:2" x14ac:dyDescent="0.25">
      <c r="B266" s="97"/>
    </row>
    <row r="267" spans="2:2" x14ac:dyDescent="0.25">
      <c r="B267" s="97"/>
    </row>
    <row r="268" spans="2:2" x14ac:dyDescent="0.25">
      <c r="B268" s="97"/>
    </row>
    <row r="269" spans="2:2" x14ac:dyDescent="0.25">
      <c r="B269" s="97"/>
    </row>
    <row r="270" spans="2:2" x14ac:dyDescent="0.25">
      <c r="B270" s="97"/>
    </row>
    <row r="271" spans="2:2" x14ac:dyDescent="0.25">
      <c r="B271" s="97"/>
    </row>
    <row r="272" spans="2:2" x14ac:dyDescent="0.25">
      <c r="B272" s="97"/>
    </row>
    <row r="273" spans="2:2" x14ac:dyDescent="0.25">
      <c r="B273" s="97"/>
    </row>
    <row r="274" spans="2:2" x14ac:dyDescent="0.25">
      <c r="B274" s="97"/>
    </row>
    <row r="275" spans="2:2" x14ac:dyDescent="0.25">
      <c r="B275" s="97"/>
    </row>
    <row r="276" spans="2:2" x14ac:dyDescent="0.25">
      <c r="B276" s="97"/>
    </row>
    <row r="277" spans="2:2" x14ac:dyDescent="0.25">
      <c r="B277" s="97"/>
    </row>
    <row r="278" spans="2:2" x14ac:dyDescent="0.25">
      <c r="B278" s="97"/>
    </row>
    <row r="279" spans="2:2" x14ac:dyDescent="0.25">
      <c r="B279" s="97"/>
    </row>
    <row r="280" spans="2:2" x14ac:dyDescent="0.25">
      <c r="B280" s="97"/>
    </row>
    <row r="281" spans="2:2" x14ac:dyDescent="0.25">
      <c r="B281" s="97"/>
    </row>
    <row r="282" spans="2:2" x14ac:dyDescent="0.25">
      <c r="B282" s="97"/>
    </row>
    <row r="283" spans="2:2" x14ac:dyDescent="0.25">
      <c r="B283" s="97"/>
    </row>
    <row r="284" spans="2:2" x14ac:dyDescent="0.25">
      <c r="B284" s="97"/>
    </row>
    <row r="285" spans="2:2" x14ac:dyDescent="0.25">
      <c r="B285" s="97"/>
    </row>
    <row r="286" spans="2:2" x14ac:dyDescent="0.25">
      <c r="B286" s="97"/>
    </row>
    <row r="287" spans="2:2" x14ac:dyDescent="0.25">
      <c r="B287" s="97"/>
    </row>
    <row r="288" spans="2:2" x14ac:dyDescent="0.25">
      <c r="B288" s="97"/>
    </row>
    <row r="289" spans="2:2" x14ac:dyDescent="0.25">
      <c r="B289" s="97"/>
    </row>
    <row r="290" spans="2:2" x14ac:dyDescent="0.25">
      <c r="B290" s="97"/>
    </row>
    <row r="291" spans="2:2" x14ac:dyDescent="0.25">
      <c r="B291" s="97"/>
    </row>
    <row r="292" spans="2:2" x14ac:dyDescent="0.25">
      <c r="B292" s="97"/>
    </row>
    <row r="293" spans="2:2" x14ac:dyDescent="0.25">
      <c r="B293" s="97"/>
    </row>
    <row r="294" spans="2:2" x14ac:dyDescent="0.25">
      <c r="B294" s="97"/>
    </row>
    <row r="295" spans="2:2" x14ac:dyDescent="0.25">
      <c r="B295" s="97"/>
    </row>
    <row r="296" spans="2:2" x14ac:dyDescent="0.25">
      <c r="B296" s="97"/>
    </row>
    <row r="297" spans="2:2" x14ac:dyDescent="0.25">
      <c r="B297" s="97"/>
    </row>
    <row r="298" spans="2:2" x14ac:dyDescent="0.25">
      <c r="B298" s="97"/>
    </row>
    <row r="299" spans="2:2" x14ac:dyDescent="0.25">
      <c r="B299" s="97"/>
    </row>
    <row r="300" spans="2:2" x14ac:dyDescent="0.25">
      <c r="B300" s="97"/>
    </row>
    <row r="301" spans="2:2" x14ac:dyDescent="0.25">
      <c r="B301" s="97"/>
    </row>
    <row r="302" spans="2:2" x14ac:dyDescent="0.25">
      <c r="B302" s="97"/>
    </row>
    <row r="303" spans="2:2" x14ac:dyDescent="0.25">
      <c r="B303" s="97"/>
    </row>
    <row r="304" spans="2:2" x14ac:dyDescent="0.25">
      <c r="B304" s="97"/>
    </row>
    <row r="305" spans="2:2" x14ac:dyDescent="0.25">
      <c r="B305" s="97"/>
    </row>
    <row r="306" spans="2:2" x14ac:dyDescent="0.25">
      <c r="B306" s="97"/>
    </row>
    <row r="307" spans="2:2" x14ac:dyDescent="0.25">
      <c r="B307" s="97"/>
    </row>
    <row r="308" spans="2:2" x14ac:dyDescent="0.25">
      <c r="B308" s="97"/>
    </row>
    <row r="309" spans="2:2" x14ac:dyDescent="0.25">
      <c r="B309" s="97"/>
    </row>
    <row r="310" spans="2:2" x14ac:dyDescent="0.25">
      <c r="B310" s="97"/>
    </row>
    <row r="311" spans="2:2" x14ac:dyDescent="0.25">
      <c r="B311" s="97"/>
    </row>
    <row r="312" spans="2:2" x14ac:dyDescent="0.25">
      <c r="B312" s="97"/>
    </row>
    <row r="313" spans="2:2" x14ac:dyDescent="0.25">
      <c r="B313" s="97"/>
    </row>
    <row r="314" spans="2:2" x14ac:dyDescent="0.25">
      <c r="B314" s="97"/>
    </row>
    <row r="315" spans="2:2" x14ac:dyDescent="0.25">
      <c r="B315" s="97"/>
    </row>
    <row r="316" spans="2:2" x14ac:dyDescent="0.25">
      <c r="B316" s="97"/>
    </row>
    <row r="317" spans="2:2" x14ac:dyDescent="0.25">
      <c r="B317" s="97"/>
    </row>
    <row r="318" spans="2:2" x14ac:dyDescent="0.25">
      <c r="B318" s="97"/>
    </row>
    <row r="319" spans="2:2" x14ac:dyDescent="0.25">
      <c r="B319" s="97"/>
    </row>
    <row r="320" spans="2:2" x14ac:dyDescent="0.25">
      <c r="B320" s="97"/>
    </row>
    <row r="321" spans="2:2" x14ac:dyDescent="0.25">
      <c r="B321" s="97"/>
    </row>
    <row r="322" spans="2:2" x14ac:dyDescent="0.25">
      <c r="B322" s="97"/>
    </row>
    <row r="323" spans="2:2" x14ac:dyDescent="0.25">
      <c r="B323" s="97"/>
    </row>
    <row r="324" spans="2:2" x14ac:dyDescent="0.25">
      <c r="B324" s="97"/>
    </row>
    <row r="325" spans="2:2" x14ac:dyDescent="0.25">
      <c r="B325" s="97"/>
    </row>
    <row r="326" spans="2:2" x14ac:dyDescent="0.25">
      <c r="B326" s="97"/>
    </row>
    <row r="327" spans="2:2" x14ac:dyDescent="0.25">
      <c r="B327" s="97"/>
    </row>
    <row r="328" spans="2:2" x14ac:dyDescent="0.25">
      <c r="B328" s="97"/>
    </row>
    <row r="329" spans="2:2" x14ac:dyDescent="0.25">
      <c r="B329" s="97"/>
    </row>
    <row r="330" spans="2:2" x14ac:dyDescent="0.25">
      <c r="B330" s="97"/>
    </row>
    <row r="331" spans="2:2" x14ac:dyDescent="0.25">
      <c r="B331" s="97"/>
    </row>
    <row r="332" spans="2:2" x14ac:dyDescent="0.25">
      <c r="B332" s="97"/>
    </row>
    <row r="333" spans="2:2" x14ac:dyDescent="0.25">
      <c r="B333" s="97"/>
    </row>
    <row r="334" spans="2:2" x14ac:dyDescent="0.25">
      <c r="B334" s="97"/>
    </row>
    <row r="335" spans="2:2" x14ac:dyDescent="0.25">
      <c r="B335" s="97"/>
    </row>
    <row r="336" spans="2:2" x14ac:dyDescent="0.25">
      <c r="B336" s="97"/>
    </row>
    <row r="337" spans="2:2" x14ac:dyDescent="0.25">
      <c r="B337" s="97"/>
    </row>
    <row r="338" spans="2:2" x14ac:dyDescent="0.25">
      <c r="B338" s="97"/>
    </row>
    <row r="339" spans="2:2" x14ac:dyDescent="0.25">
      <c r="B339" s="97"/>
    </row>
    <row r="340" spans="2:2" x14ac:dyDescent="0.25">
      <c r="B340" s="97"/>
    </row>
    <row r="341" spans="2:2" x14ac:dyDescent="0.25">
      <c r="B341" s="97"/>
    </row>
    <row r="342" spans="2:2" x14ac:dyDescent="0.25">
      <c r="B342" s="97"/>
    </row>
    <row r="343" spans="2:2" x14ac:dyDescent="0.25">
      <c r="B343" s="97"/>
    </row>
    <row r="344" spans="2:2" x14ac:dyDescent="0.25">
      <c r="B344" s="97"/>
    </row>
    <row r="345" spans="2:2" x14ac:dyDescent="0.25">
      <c r="B345" s="97"/>
    </row>
    <row r="346" spans="2:2" x14ac:dyDescent="0.25">
      <c r="B346" s="97"/>
    </row>
    <row r="347" spans="2:2" x14ac:dyDescent="0.25">
      <c r="B347" s="97"/>
    </row>
    <row r="348" spans="2:2" x14ac:dyDescent="0.25">
      <c r="B348" s="97"/>
    </row>
    <row r="349" spans="2:2" x14ac:dyDescent="0.25">
      <c r="B349" s="97"/>
    </row>
    <row r="350" spans="2:2" x14ac:dyDescent="0.25">
      <c r="B350" s="97"/>
    </row>
    <row r="351" spans="2:2" x14ac:dyDescent="0.25">
      <c r="B351" s="97"/>
    </row>
    <row r="352" spans="2:2" x14ac:dyDescent="0.25">
      <c r="B352" s="97"/>
    </row>
    <row r="353" spans="2:2" x14ac:dyDescent="0.25">
      <c r="B353" s="97"/>
    </row>
    <row r="354" spans="2:2" x14ac:dyDescent="0.25">
      <c r="B354" s="97"/>
    </row>
    <row r="355" spans="2:2" x14ac:dyDescent="0.25">
      <c r="B355" s="97"/>
    </row>
    <row r="356" spans="2:2" x14ac:dyDescent="0.25">
      <c r="B356" s="97"/>
    </row>
    <row r="357" spans="2:2" x14ac:dyDescent="0.25">
      <c r="B357" s="97"/>
    </row>
    <row r="358" spans="2:2" x14ac:dyDescent="0.25">
      <c r="B358" s="97"/>
    </row>
    <row r="359" spans="2:2" x14ac:dyDescent="0.25">
      <c r="B359" s="97"/>
    </row>
    <row r="360" spans="2:2" x14ac:dyDescent="0.25">
      <c r="B360" s="97"/>
    </row>
    <row r="361" spans="2:2" x14ac:dyDescent="0.25">
      <c r="B361" s="97"/>
    </row>
    <row r="362" spans="2:2" x14ac:dyDescent="0.25">
      <c r="B362" s="97"/>
    </row>
    <row r="363" spans="2:2" x14ac:dyDescent="0.25">
      <c r="B363" s="97"/>
    </row>
    <row r="364" spans="2:2" x14ac:dyDescent="0.25">
      <c r="B364" s="97"/>
    </row>
    <row r="365" spans="2:2" x14ac:dyDescent="0.25">
      <c r="B365" s="97"/>
    </row>
    <row r="366" spans="2:2" x14ac:dyDescent="0.25">
      <c r="B366" s="97"/>
    </row>
    <row r="367" spans="2:2" x14ac:dyDescent="0.25">
      <c r="B367" s="97"/>
    </row>
    <row r="368" spans="2:2" x14ac:dyDescent="0.25">
      <c r="B368" s="97"/>
    </row>
    <row r="369" spans="2:2" x14ac:dyDescent="0.25">
      <c r="B369" s="97"/>
    </row>
    <row r="370" spans="2:2" x14ac:dyDescent="0.25">
      <c r="B370" s="97"/>
    </row>
    <row r="371" spans="2:2" x14ac:dyDescent="0.25">
      <c r="B371" s="97"/>
    </row>
    <row r="372" spans="2:2" x14ac:dyDescent="0.25">
      <c r="B372" s="97"/>
    </row>
    <row r="373" spans="2:2" x14ac:dyDescent="0.25">
      <c r="B373" s="97"/>
    </row>
    <row r="374" spans="2:2" x14ac:dyDescent="0.25">
      <c r="B374" s="97"/>
    </row>
    <row r="375" spans="2:2" x14ac:dyDescent="0.25">
      <c r="B375" s="97"/>
    </row>
    <row r="376" spans="2:2" x14ac:dyDescent="0.25">
      <c r="B376" s="97"/>
    </row>
    <row r="377" spans="2:2" x14ac:dyDescent="0.25">
      <c r="B377" s="97"/>
    </row>
    <row r="378" spans="2:2" x14ac:dyDescent="0.25">
      <c r="B378" s="97"/>
    </row>
    <row r="379" spans="2:2" x14ac:dyDescent="0.25">
      <c r="B379" s="97"/>
    </row>
    <row r="380" spans="2:2" x14ac:dyDescent="0.25">
      <c r="B380" s="97"/>
    </row>
    <row r="381" spans="2:2" x14ac:dyDescent="0.25">
      <c r="B381" s="97"/>
    </row>
    <row r="382" spans="2:2" x14ac:dyDescent="0.25">
      <c r="B382" s="97"/>
    </row>
    <row r="383" spans="2:2" x14ac:dyDescent="0.25">
      <c r="B383" s="97"/>
    </row>
    <row r="384" spans="2:2" x14ac:dyDescent="0.25">
      <c r="B384" s="97"/>
    </row>
    <row r="385" spans="2:2" x14ac:dyDescent="0.25">
      <c r="B385" s="97"/>
    </row>
    <row r="386" spans="2:2" x14ac:dyDescent="0.25">
      <c r="B386" s="97"/>
    </row>
    <row r="387" spans="2:2" x14ac:dyDescent="0.25">
      <c r="B387" s="97"/>
    </row>
    <row r="388" spans="2:2" x14ac:dyDescent="0.25">
      <c r="B388" s="97"/>
    </row>
    <row r="389" spans="2:2" x14ac:dyDescent="0.25">
      <c r="B389" s="97"/>
    </row>
    <row r="390" spans="2:2" x14ac:dyDescent="0.25">
      <c r="B390" s="97"/>
    </row>
    <row r="391" spans="2:2" x14ac:dyDescent="0.25">
      <c r="B391" s="97"/>
    </row>
    <row r="392" spans="2:2" x14ac:dyDescent="0.25">
      <c r="B392" s="97"/>
    </row>
    <row r="393" spans="2:2" x14ac:dyDescent="0.25">
      <c r="B393" s="97"/>
    </row>
    <row r="394" spans="2:2" x14ac:dyDescent="0.25">
      <c r="B394" s="97"/>
    </row>
    <row r="395" spans="2:2" x14ac:dyDescent="0.25">
      <c r="B395" s="97"/>
    </row>
    <row r="396" spans="2:2" x14ac:dyDescent="0.25">
      <c r="B396" s="97"/>
    </row>
    <row r="397" spans="2:2" x14ac:dyDescent="0.25">
      <c r="B397" s="97"/>
    </row>
    <row r="398" spans="2:2" x14ac:dyDescent="0.25">
      <c r="B398" s="97"/>
    </row>
    <row r="399" spans="2:2" x14ac:dyDescent="0.25">
      <c r="B399" s="97"/>
    </row>
    <row r="400" spans="2:2" x14ac:dyDescent="0.25">
      <c r="B400" s="97"/>
    </row>
    <row r="401" spans="2:2" x14ac:dyDescent="0.25">
      <c r="B401" s="97"/>
    </row>
    <row r="402" spans="2:2" x14ac:dyDescent="0.25">
      <c r="B402" s="97"/>
    </row>
    <row r="403" spans="2:2" x14ac:dyDescent="0.25">
      <c r="B403" s="97"/>
    </row>
    <row r="404" spans="2:2" x14ac:dyDescent="0.25">
      <c r="B404" s="97"/>
    </row>
    <row r="405" spans="2:2" x14ac:dyDescent="0.25">
      <c r="B405" s="97"/>
    </row>
    <row r="406" spans="2:2" x14ac:dyDescent="0.25">
      <c r="B406" s="97"/>
    </row>
    <row r="407" spans="2:2" x14ac:dyDescent="0.25">
      <c r="B407" s="97"/>
    </row>
    <row r="408" spans="2:2" x14ac:dyDescent="0.25">
      <c r="B408" s="97"/>
    </row>
    <row r="409" spans="2:2" x14ac:dyDescent="0.25">
      <c r="B409" s="97"/>
    </row>
    <row r="410" spans="2:2" x14ac:dyDescent="0.25">
      <c r="B410" s="97"/>
    </row>
    <row r="411" spans="2:2" x14ac:dyDescent="0.25">
      <c r="B411" s="97"/>
    </row>
    <row r="412" spans="2:2" x14ac:dyDescent="0.25">
      <c r="B412" s="97"/>
    </row>
    <row r="413" spans="2:2" x14ac:dyDescent="0.25">
      <c r="B413" s="97"/>
    </row>
    <row r="414" spans="2:2" x14ac:dyDescent="0.25">
      <c r="B414" s="97"/>
    </row>
    <row r="415" spans="2:2" x14ac:dyDescent="0.25">
      <c r="B415" s="97"/>
    </row>
    <row r="416" spans="2:2" x14ac:dyDescent="0.25">
      <c r="B416" s="97"/>
    </row>
    <row r="417" spans="2:2" x14ac:dyDescent="0.25">
      <c r="B417" s="97"/>
    </row>
    <row r="418" spans="2:2" x14ac:dyDescent="0.25">
      <c r="B418" s="97"/>
    </row>
    <row r="419" spans="2:2" x14ac:dyDescent="0.25">
      <c r="B419" s="97"/>
    </row>
    <row r="420" spans="2:2" x14ac:dyDescent="0.25">
      <c r="B420" s="97"/>
    </row>
    <row r="421" spans="2:2" x14ac:dyDescent="0.25">
      <c r="B421" s="97"/>
    </row>
    <row r="422" spans="2:2" x14ac:dyDescent="0.25">
      <c r="B422" s="97"/>
    </row>
    <row r="423" spans="2:2" x14ac:dyDescent="0.25">
      <c r="B423" s="97"/>
    </row>
    <row r="424" spans="2:2" x14ac:dyDescent="0.25">
      <c r="B424" s="97"/>
    </row>
    <row r="425" spans="2:2" x14ac:dyDescent="0.25">
      <c r="B425" s="97"/>
    </row>
    <row r="426" spans="2:2" x14ac:dyDescent="0.25">
      <c r="B426" s="97"/>
    </row>
    <row r="427" spans="2:2" x14ac:dyDescent="0.25">
      <c r="B427" s="97"/>
    </row>
    <row r="428" spans="2:2" x14ac:dyDescent="0.25">
      <c r="B428" s="97"/>
    </row>
    <row r="429" spans="2:2" x14ac:dyDescent="0.25">
      <c r="B429" s="97"/>
    </row>
    <row r="430" spans="2:2" x14ac:dyDescent="0.25">
      <c r="B430" s="97"/>
    </row>
    <row r="431" spans="2:2" x14ac:dyDescent="0.25">
      <c r="B431" s="97"/>
    </row>
    <row r="432" spans="2:2" x14ac:dyDescent="0.25">
      <c r="B432" s="97"/>
    </row>
    <row r="433" spans="2:2" x14ac:dyDescent="0.25">
      <c r="B433" s="97"/>
    </row>
    <row r="434" spans="2:2" x14ac:dyDescent="0.25">
      <c r="B434" s="97"/>
    </row>
    <row r="435" spans="2:2" x14ac:dyDescent="0.25">
      <c r="B435" s="97"/>
    </row>
    <row r="436" spans="2:2" x14ac:dyDescent="0.25">
      <c r="B436" s="97"/>
    </row>
    <row r="437" spans="2:2" x14ac:dyDescent="0.25">
      <c r="B437" s="97"/>
    </row>
    <row r="438" spans="2:2" x14ac:dyDescent="0.25">
      <c r="B438" s="97"/>
    </row>
    <row r="439" spans="2:2" x14ac:dyDescent="0.25">
      <c r="B439" s="97"/>
    </row>
    <row r="440" spans="2:2" x14ac:dyDescent="0.25">
      <c r="B440" s="97"/>
    </row>
    <row r="441" spans="2:2" x14ac:dyDescent="0.25">
      <c r="B441" s="97"/>
    </row>
    <row r="442" spans="2:2" x14ac:dyDescent="0.25">
      <c r="B442" s="97"/>
    </row>
    <row r="443" spans="2:2" x14ac:dyDescent="0.25">
      <c r="B443" s="97"/>
    </row>
    <row r="444" spans="2:2" x14ac:dyDescent="0.25">
      <c r="B444" s="97"/>
    </row>
    <row r="445" spans="2:2" x14ac:dyDescent="0.25">
      <c r="B445" s="97"/>
    </row>
    <row r="446" spans="2:2" x14ac:dyDescent="0.25">
      <c r="B446" s="97"/>
    </row>
    <row r="447" spans="2:2" x14ac:dyDescent="0.25">
      <c r="B447" s="97"/>
    </row>
    <row r="448" spans="2:2" x14ac:dyDescent="0.25">
      <c r="B448" s="97"/>
    </row>
    <row r="449" spans="2:2" x14ac:dyDescent="0.25">
      <c r="B449" s="97"/>
    </row>
    <row r="450" spans="2:2" x14ac:dyDescent="0.25">
      <c r="B450" s="97"/>
    </row>
    <row r="451" spans="2:2" x14ac:dyDescent="0.25">
      <c r="B451" s="97"/>
    </row>
    <row r="452" spans="2:2" x14ac:dyDescent="0.25">
      <c r="B452" s="97"/>
    </row>
    <row r="453" spans="2:2" x14ac:dyDescent="0.25">
      <c r="B453" s="97"/>
    </row>
    <row r="454" spans="2:2" x14ac:dyDescent="0.25">
      <c r="B454" s="97"/>
    </row>
    <row r="455" spans="2:2" x14ac:dyDescent="0.25">
      <c r="B455" s="97"/>
    </row>
    <row r="456" spans="2:2" x14ac:dyDescent="0.25">
      <c r="B456" s="97"/>
    </row>
    <row r="457" spans="2:2" x14ac:dyDescent="0.25">
      <c r="B457" s="97"/>
    </row>
    <row r="458" spans="2:2" x14ac:dyDescent="0.25">
      <c r="B458" s="97"/>
    </row>
    <row r="459" spans="2:2" x14ac:dyDescent="0.25">
      <c r="B459" s="97"/>
    </row>
    <row r="460" spans="2:2" x14ac:dyDescent="0.25">
      <c r="B460" s="97"/>
    </row>
    <row r="461" spans="2:2" x14ac:dyDescent="0.25">
      <c r="B461" s="97"/>
    </row>
    <row r="462" spans="2:2" x14ac:dyDescent="0.25">
      <c r="B462" s="97"/>
    </row>
    <row r="463" spans="2:2" x14ac:dyDescent="0.25">
      <c r="B463" s="97"/>
    </row>
    <row r="464" spans="2:2" x14ac:dyDescent="0.25">
      <c r="B464" s="97"/>
    </row>
    <row r="465" spans="2:2" x14ac:dyDescent="0.25">
      <c r="B465" s="97"/>
    </row>
    <row r="466" spans="2:2" x14ac:dyDescent="0.25">
      <c r="B466" s="97"/>
    </row>
    <row r="467" spans="2:2" x14ac:dyDescent="0.25">
      <c r="B467" s="97"/>
    </row>
    <row r="468" spans="2:2" x14ac:dyDescent="0.25">
      <c r="B468" s="97"/>
    </row>
    <row r="469" spans="2:2" x14ac:dyDescent="0.25">
      <c r="B469" s="97"/>
    </row>
    <row r="470" spans="2:2" x14ac:dyDescent="0.25">
      <c r="B470" s="97"/>
    </row>
    <row r="471" spans="2:2" x14ac:dyDescent="0.25">
      <c r="B471" s="97"/>
    </row>
    <row r="472" spans="2:2" x14ac:dyDescent="0.25">
      <c r="B472" s="97"/>
    </row>
    <row r="473" spans="2:2" x14ac:dyDescent="0.25">
      <c r="B473" s="97"/>
    </row>
    <row r="474" spans="2:2" x14ac:dyDescent="0.25">
      <c r="B474" s="97"/>
    </row>
    <row r="475" spans="2:2" x14ac:dyDescent="0.25">
      <c r="B475" s="97"/>
    </row>
    <row r="476" spans="2:2" x14ac:dyDescent="0.25">
      <c r="B476" s="97"/>
    </row>
    <row r="477" spans="2:2" x14ac:dyDescent="0.25">
      <c r="B477" s="97"/>
    </row>
    <row r="478" spans="2:2" x14ac:dyDescent="0.25">
      <c r="B478" s="97"/>
    </row>
    <row r="479" spans="2:2" x14ac:dyDescent="0.25">
      <c r="B479" s="97"/>
    </row>
    <row r="480" spans="2:2" x14ac:dyDescent="0.25">
      <c r="B480" s="97"/>
    </row>
    <row r="481" spans="2:2" x14ac:dyDescent="0.25">
      <c r="B481" s="97"/>
    </row>
    <row r="482" spans="2:2" x14ac:dyDescent="0.25">
      <c r="B482" s="97"/>
    </row>
    <row r="483" spans="2:2" x14ac:dyDescent="0.25">
      <c r="B483" s="97"/>
    </row>
    <row r="484" spans="2:2" x14ac:dyDescent="0.25">
      <c r="B484" s="97"/>
    </row>
    <row r="485" spans="2:2" x14ac:dyDescent="0.25">
      <c r="B485" s="97"/>
    </row>
    <row r="486" spans="2:2" x14ac:dyDescent="0.25">
      <c r="B486" s="97"/>
    </row>
    <row r="487" spans="2:2" x14ac:dyDescent="0.25">
      <c r="B487" s="97"/>
    </row>
    <row r="488" spans="2:2" x14ac:dyDescent="0.25">
      <c r="B488" s="97"/>
    </row>
    <row r="489" spans="2:2" x14ac:dyDescent="0.25">
      <c r="B489" s="97"/>
    </row>
    <row r="490" spans="2:2" x14ac:dyDescent="0.25">
      <c r="B490" s="97"/>
    </row>
    <row r="491" spans="2:2" x14ac:dyDescent="0.25">
      <c r="B491" s="97"/>
    </row>
    <row r="492" spans="2:2" x14ac:dyDescent="0.25">
      <c r="B492" s="97"/>
    </row>
    <row r="493" spans="2:2" x14ac:dyDescent="0.25">
      <c r="B493" s="97"/>
    </row>
    <row r="494" spans="2:2" x14ac:dyDescent="0.25">
      <c r="B494" s="97"/>
    </row>
    <row r="495" spans="2:2" x14ac:dyDescent="0.25">
      <c r="B495" s="97"/>
    </row>
    <row r="496" spans="2:2" x14ac:dyDescent="0.25">
      <c r="B496" s="97"/>
    </row>
    <row r="497" spans="2:2" x14ac:dyDescent="0.25">
      <c r="B497" s="97"/>
    </row>
    <row r="498" spans="2:2" x14ac:dyDescent="0.25">
      <c r="B498" s="97"/>
    </row>
    <row r="499" spans="2:2" x14ac:dyDescent="0.25">
      <c r="B499" s="97"/>
    </row>
    <row r="500" spans="2:2" x14ac:dyDescent="0.25">
      <c r="B500" s="97"/>
    </row>
    <row r="501" spans="2:2" x14ac:dyDescent="0.25">
      <c r="B501" s="97"/>
    </row>
    <row r="502" spans="2:2" x14ac:dyDescent="0.25">
      <c r="B502" s="97"/>
    </row>
    <row r="503" spans="2:2" x14ac:dyDescent="0.25">
      <c r="B503" s="97"/>
    </row>
    <row r="504" spans="2:2" x14ac:dyDescent="0.25">
      <c r="B504" s="97"/>
    </row>
    <row r="505" spans="2:2" x14ac:dyDescent="0.25">
      <c r="B505" s="97"/>
    </row>
    <row r="506" spans="2:2" x14ac:dyDescent="0.25">
      <c r="B506" s="97"/>
    </row>
    <row r="507" spans="2:2" x14ac:dyDescent="0.25">
      <c r="B507" s="97"/>
    </row>
    <row r="508" spans="2:2" x14ac:dyDescent="0.25">
      <c r="B508" s="97"/>
    </row>
    <row r="509" spans="2:2" x14ac:dyDescent="0.25">
      <c r="B509" s="97"/>
    </row>
    <row r="510" spans="2:2" x14ac:dyDescent="0.25">
      <c r="B510" s="97"/>
    </row>
    <row r="511" spans="2:2" x14ac:dyDescent="0.25">
      <c r="B511" s="97"/>
    </row>
    <row r="512" spans="2:2" x14ac:dyDescent="0.25">
      <c r="B512" s="97"/>
    </row>
    <row r="513" spans="2:2" x14ac:dyDescent="0.25">
      <c r="B513" s="97"/>
    </row>
    <row r="514" spans="2:2" x14ac:dyDescent="0.25">
      <c r="B514" s="97"/>
    </row>
    <row r="515" spans="2:2" x14ac:dyDescent="0.25">
      <c r="B515" s="97"/>
    </row>
    <row r="516" spans="2:2" x14ac:dyDescent="0.25">
      <c r="B516" s="97"/>
    </row>
    <row r="517" spans="2:2" x14ac:dyDescent="0.25">
      <c r="B517" s="97"/>
    </row>
    <row r="518" spans="2:2" x14ac:dyDescent="0.25">
      <c r="B518" s="97"/>
    </row>
    <row r="519" spans="2:2" x14ac:dyDescent="0.25">
      <c r="B519" s="97"/>
    </row>
    <row r="520" spans="2:2" x14ac:dyDescent="0.25">
      <c r="B520" s="97"/>
    </row>
    <row r="521" spans="2:2" x14ac:dyDescent="0.25">
      <c r="B521" s="97"/>
    </row>
    <row r="522" spans="2:2" x14ac:dyDescent="0.25">
      <c r="B522" s="97"/>
    </row>
    <row r="523" spans="2:2" x14ac:dyDescent="0.25">
      <c r="B523" s="97"/>
    </row>
    <row r="524" spans="2:2" x14ac:dyDescent="0.25">
      <c r="B524" s="97"/>
    </row>
    <row r="525" spans="2:2" x14ac:dyDescent="0.25">
      <c r="B525" s="97"/>
    </row>
    <row r="526" spans="2:2" x14ac:dyDescent="0.25">
      <c r="B526" s="97"/>
    </row>
    <row r="527" spans="2:2" x14ac:dyDescent="0.25">
      <c r="B527" s="97"/>
    </row>
    <row r="528" spans="2:2" x14ac:dyDescent="0.25">
      <c r="B528" s="97"/>
    </row>
    <row r="529" spans="2:2" x14ac:dyDescent="0.25">
      <c r="B529" s="97"/>
    </row>
    <row r="530" spans="2:2" x14ac:dyDescent="0.25">
      <c r="B530" s="97"/>
    </row>
    <row r="531" spans="2:2" x14ac:dyDescent="0.25">
      <c r="B531" s="97"/>
    </row>
    <row r="532" spans="2:2" x14ac:dyDescent="0.25">
      <c r="B532" s="97"/>
    </row>
    <row r="533" spans="2:2" x14ac:dyDescent="0.25">
      <c r="B533" s="97"/>
    </row>
    <row r="534" spans="2:2" x14ac:dyDescent="0.25">
      <c r="B534" s="97"/>
    </row>
    <row r="535" spans="2:2" x14ac:dyDescent="0.25">
      <c r="B535" s="97"/>
    </row>
    <row r="536" spans="2:2" x14ac:dyDescent="0.25">
      <c r="B536" s="97"/>
    </row>
    <row r="537" spans="2:2" x14ac:dyDescent="0.25">
      <c r="B537" s="97"/>
    </row>
    <row r="538" spans="2:2" x14ac:dyDescent="0.25">
      <c r="B538" s="97"/>
    </row>
    <row r="539" spans="2:2" x14ac:dyDescent="0.25">
      <c r="B539" s="97"/>
    </row>
    <row r="540" spans="2:2" x14ac:dyDescent="0.25">
      <c r="B540" s="97"/>
    </row>
    <row r="541" spans="2:2" x14ac:dyDescent="0.25">
      <c r="B541" s="97"/>
    </row>
    <row r="542" spans="2:2" x14ac:dyDescent="0.25">
      <c r="B542" s="97"/>
    </row>
    <row r="543" spans="2:2" x14ac:dyDescent="0.25">
      <c r="B543" s="97"/>
    </row>
    <row r="544" spans="2:2" x14ac:dyDescent="0.25">
      <c r="B544" s="97"/>
    </row>
    <row r="545" spans="2:2" x14ac:dyDescent="0.25">
      <c r="B545" s="97"/>
    </row>
    <row r="546" spans="2:2" x14ac:dyDescent="0.25">
      <c r="B546" s="97"/>
    </row>
    <row r="547" spans="2:2" x14ac:dyDescent="0.25">
      <c r="B547" s="97"/>
    </row>
    <row r="548" spans="2:2" x14ac:dyDescent="0.25">
      <c r="B548" s="97"/>
    </row>
    <row r="549" spans="2:2" x14ac:dyDescent="0.25">
      <c r="B549" s="97"/>
    </row>
    <row r="550" spans="2:2" x14ac:dyDescent="0.25">
      <c r="B550" s="97"/>
    </row>
    <row r="551" spans="2:2" x14ac:dyDescent="0.25">
      <c r="B551" s="97"/>
    </row>
    <row r="552" spans="2:2" x14ac:dyDescent="0.25">
      <c r="B552" s="97"/>
    </row>
    <row r="553" spans="2:2" x14ac:dyDescent="0.25">
      <c r="B553" s="97"/>
    </row>
    <row r="554" spans="2:2" x14ac:dyDescent="0.25">
      <c r="B554" s="97"/>
    </row>
    <row r="555" spans="2:2" x14ac:dyDescent="0.25">
      <c r="B555" s="97"/>
    </row>
    <row r="556" spans="2:2" x14ac:dyDescent="0.25">
      <c r="B556" s="97"/>
    </row>
    <row r="557" spans="2:2" x14ac:dyDescent="0.25">
      <c r="B557" s="97"/>
    </row>
    <row r="558" spans="2:2" x14ac:dyDescent="0.25">
      <c r="B558" s="97"/>
    </row>
    <row r="559" spans="2:2" x14ac:dyDescent="0.25">
      <c r="B559" s="97"/>
    </row>
    <row r="560" spans="2:2" x14ac:dyDescent="0.25">
      <c r="B560" s="97"/>
    </row>
    <row r="561" spans="2:2" x14ac:dyDescent="0.25">
      <c r="B561" s="97"/>
    </row>
    <row r="562" spans="2:2" x14ac:dyDescent="0.25">
      <c r="B562" s="97"/>
    </row>
    <row r="563" spans="2:2" x14ac:dyDescent="0.25">
      <c r="B563" s="97"/>
    </row>
    <row r="564" spans="2:2" x14ac:dyDescent="0.25">
      <c r="B564" s="97"/>
    </row>
    <row r="565" spans="2:2" x14ac:dyDescent="0.25">
      <c r="B565" s="97"/>
    </row>
    <row r="566" spans="2:2" x14ac:dyDescent="0.25">
      <c r="B566" s="97"/>
    </row>
    <row r="567" spans="2:2" x14ac:dyDescent="0.25">
      <c r="B567" s="97"/>
    </row>
    <row r="568" spans="2:2" x14ac:dyDescent="0.25">
      <c r="B568" s="97"/>
    </row>
    <row r="569" spans="2:2" x14ac:dyDescent="0.25">
      <c r="B569" s="97"/>
    </row>
    <row r="570" spans="2:2" x14ac:dyDescent="0.25">
      <c r="B570" s="97"/>
    </row>
    <row r="571" spans="2:2" x14ac:dyDescent="0.25">
      <c r="B571" s="97"/>
    </row>
    <row r="572" spans="2:2" x14ac:dyDescent="0.25">
      <c r="B572" s="97"/>
    </row>
    <row r="573" spans="2:2" x14ac:dyDescent="0.25">
      <c r="B573" s="97"/>
    </row>
    <row r="574" spans="2:2" x14ac:dyDescent="0.25">
      <c r="B574" s="97"/>
    </row>
    <row r="575" spans="2:2" x14ac:dyDescent="0.25">
      <c r="B575" s="97"/>
    </row>
    <row r="576" spans="2:2" x14ac:dyDescent="0.25">
      <c r="B576" s="97"/>
    </row>
    <row r="577" spans="2:2" x14ac:dyDescent="0.25">
      <c r="B577" s="97"/>
    </row>
    <row r="578" spans="2:2" x14ac:dyDescent="0.25">
      <c r="B578" s="97"/>
    </row>
    <row r="579" spans="2:2" x14ac:dyDescent="0.25">
      <c r="B579" s="97"/>
    </row>
    <row r="580" spans="2:2" x14ac:dyDescent="0.25">
      <c r="B580" s="97"/>
    </row>
    <row r="581" spans="2:2" x14ac:dyDescent="0.25">
      <c r="B581" s="97"/>
    </row>
    <row r="582" spans="2:2" x14ac:dyDescent="0.25">
      <c r="B582" s="97"/>
    </row>
    <row r="583" spans="2:2" x14ac:dyDescent="0.25">
      <c r="B583" s="97"/>
    </row>
    <row r="584" spans="2:2" x14ac:dyDescent="0.25">
      <c r="B584" s="97"/>
    </row>
    <row r="585" spans="2:2" x14ac:dyDescent="0.25">
      <c r="B585" s="97"/>
    </row>
    <row r="586" spans="2:2" x14ac:dyDescent="0.25">
      <c r="B586" s="97"/>
    </row>
    <row r="587" spans="2:2" x14ac:dyDescent="0.25">
      <c r="B587" s="97"/>
    </row>
    <row r="588" spans="2:2" x14ac:dyDescent="0.25">
      <c r="B588" s="97"/>
    </row>
    <row r="589" spans="2:2" x14ac:dyDescent="0.25">
      <c r="B589" s="97"/>
    </row>
    <row r="590" spans="2:2" x14ac:dyDescent="0.25">
      <c r="B590" s="97"/>
    </row>
    <row r="591" spans="2:2" x14ac:dyDescent="0.25">
      <c r="B591" s="97"/>
    </row>
    <row r="592" spans="2:2" x14ac:dyDescent="0.25">
      <c r="B592" s="97"/>
    </row>
    <row r="593" spans="2:2" x14ac:dyDescent="0.25">
      <c r="B593" s="97"/>
    </row>
    <row r="594" spans="2:2" x14ac:dyDescent="0.25">
      <c r="B594" s="97"/>
    </row>
    <row r="595" spans="2:2" x14ac:dyDescent="0.25">
      <c r="B595" s="97"/>
    </row>
    <row r="596" spans="2:2" x14ac:dyDescent="0.25">
      <c r="B596" s="97"/>
    </row>
    <row r="597" spans="2:2" x14ac:dyDescent="0.25">
      <c r="B597" s="97"/>
    </row>
    <row r="598" spans="2:2" x14ac:dyDescent="0.25">
      <c r="B598" s="97"/>
    </row>
    <row r="599" spans="2:2" x14ac:dyDescent="0.25">
      <c r="B599" s="97"/>
    </row>
    <row r="600" spans="2:2" x14ac:dyDescent="0.25">
      <c r="B600" s="97"/>
    </row>
    <row r="601" spans="2:2" x14ac:dyDescent="0.25">
      <c r="B601" s="97"/>
    </row>
    <row r="602" spans="2:2" x14ac:dyDescent="0.25">
      <c r="B602" s="97"/>
    </row>
    <row r="603" spans="2:2" x14ac:dyDescent="0.25">
      <c r="B603" s="97"/>
    </row>
    <row r="604" spans="2:2" x14ac:dyDescent="0.25">
      <c r="B604" s="97"/>
    </row>
    <row r="605" spans="2:2" x14ac:dyDescent="0.25">
      <c r="B605" s="97"/>
    </row>
    <row r="606" spans="2:2" x14ac:dyDescent="0.25">
      <c r="B606" s="97"/>
    </row>
    <row r="607" spans="2:2" x14ac:dyDescent="0.25">
      <c r="B607" s="97"/>
    </row>
    <row r="608" spans="2:2" x14ac:dyDescent="0.25">
      <c r="B608" s="97"/>
    </row>
    <row r="609" spans="2:2" x14ac:dyDescent="0.25">
      <c r="B609" s="97"/>
    </row>
    <row r="610" spans="2:2" x14ac:dyDescent="0.25">
      <c r="B610" s="97"/>
    </row>
    <row r="611" spans="2:2" x14ac:dyDescent="0.25">
      <c r="B611" s="97"/>
    </row>
    <row r="612" spans="2:2" x14ac:dyDescent="0.25">
      <c r="B612" s="97"/>
    </row>
    <row r="613" spans="2:2" x14ac:dyDescent="0.25">
      <c r="B613" s="97"/>
    </row>
    <row r="614" spans="2:2" x14ac:dyDescent="0.25">
      <c r="B614" s="97"/>
    </row>
    <row r="615" spans="2:2" x14ac:dyDescent="0.25">
      <c r="B615" s="97"/>
    </row>
    <row r="616" spans="2:2" x14ac:dyDescent="0.25">
      <c r="B616" s="97"/>
    </row>
    <row r="617" spans="2:2" x14ac:dyDescent="0.25">
      <c r="B617" s="97"/>
    </row>
    <row r="618" spans="2:2" x14ac:dyDescent="0.25">
      <c r="B618" s="97"/>
    </row>
    <row r="619" spans="2:2" x14ac:dyDescent="0.25">
      <c r="B619" s="97"/>
    </row>
    <row r="620" spans="2:2" x14ac:dyDescent="0.25">
      <c r="B620" s="97"/>
    </row>
    <row r="621" spans="2:2" x14ac:dyDescent="0.25">
      <c r="B621" s="97"/>
    </row>
    <row r="622" spans="2:2" x14ac:dyDescent="0.25">
      <c r="B622" s="97"/>
    </row>
    <row r="623" spans="2:2" x14ac:dyDescent="0.25">
      <c r="B623" s="97"/>
    </row>
    <row r="624" spans="2:2" x14ac:dyDescent="0.25">
      <c r="B624" s="97"/>
    </row>
    <row r="625" spans="2:2" x14ac:dyDescent="0.25">
      <c r="B625" s="97"/>
    </row>
    <row r="626" spans="2:2" x14ac:dyDescent="0.25">
      <c r="B626" s="97"/>
    </row>
    <row r="627" spans="2:2" x14ac:dyDescent="0.25">
      <c r="B627" s="97"/>
    </row>
    <row r="628" spans="2:2" x14ac:dyDescent="0.25">
      <c r="B628" s="97"/>
    </row>
    <row r="629" spans="2:2" x14ac:dyDescent="0.25">
      <c r="B629" s="97"/>
    </row>
    <row r="630" spans="2:2" x14ac:dyDescent="0.25">
      <c r="B630" s="97"/>
    </row>
    <row r="631" spans="2:2" x14ac:dyDescent="0.25">
      <c r="B631" s="97"/>
    </row>
    <row r="632" spans="2:2" x14ac:dyDescent="0.25">
      <c r="B632" s="97"/>
    </row>
    <row r="633" spans="2:2" x14ac:dyDescent="0.25">
      <c r="B633" s="97"/>
    </row>
    <row r="634" spans="2:2" x14ac:dyDescent="0.25">
      <c r="B634" s="97"/>
    </row>
    <row r="635" spans="2:2" x14ac:dyDescent="0.25">
      <c r="B635" s="97"/>
    </row>
    <row r="636" spans="2:2" x14ac:dyDescent="0.25">
      <c r="B636" s="97"/>
    </row>
    <row r="637" spans="2:2" x14ac:dyDescent="0.25">
      <c r="B637" s="97"/>
    </row>
    <row r="638" spans="2:2" x14ac:dyDescent="0.25">
      <c r="B638" s="97"/>
    </row>
    <row r="639" spans="2:2" x14ac:dyDescent="0.25">
      <c r="B639" s="97"/>
    </row>
    <row r="640" spans="2:2" x14ac:dyDescent="0.25">
      <c r="B640" s="97"/>
    </row>
    <row r="641" spans="2:2" x14ac:dyDescent="0.25">
      <c r="B641" s="97"/>
    </row>
    <row r="642" spans="2:2" x14ac:dyDescent="0.25">
      <c r="B642" s="97"/>
    </row>
    <row r="643" spans="2:2" x14ac:dyDescent="0.25">
      <c r="B643" s="97"/>
    </row>
    <row r="644" spans="2:2" x14ac:dyDescent="0.25">
      <c r="B644" s="97"/>
    </row>
    <row r="645" spans="2:2" x14ac:dyDescent="0.25">
      <c r="B645" s="97"/>
    </row>
    <row r="646" spans="2:2" x14ac:dyDescent="0.25">
      <c r="B646" s="97"/>
    </row>
    <row r="647" spans="2:2" x14ac:dyDescent="0.25">
      <c r="B647" s="97"/>
    </row>
    <row r="648" spans="2:2" x14ac:dyDescent="0.25">
      <c r="B648" s="97"/>
    </row>
    <row r="649" spans="2:2" x14ac:dyDescent="0.25">
      <c r="B649" s="97"/>
    </row>
    <row r="650" spans="2:2" x14ac:dyDescent="0.25">
      <c r="B650" s="97"/>
    </row>
    <row r="651" spans="2:2" x14ac:dyDescent="0.25">
      <c r="B651" s="97"/>
    </row>
    <row r="652" spans="2:2" x14ac:dyDescent="0.25">
      <c r="B652" s="97"/>
    </row>
    <row r="653" spans="2:2" x14ac:dyDescent="0.25">
      <c r="B653" s="97"/>
    </row>
    <row r="654" spans="2:2" x14ac:dyDescent="0.25">
      <c r="B654" s="97"/>
    </row>
    <row r="655" spans="2:2" x14ac:dyDescent="0.25">
      <c r="B655" s="97"/>
    </row>
    <row r="656" spans="2:2" x14ac:dyDescent="0.25">
      <c r="B656" s="97"/>
    </row>
    <row r="657" spans="2:2" x14ac:dyDescent="0.25">
      <c r="B657" s="97"/>
    </row>
    <row r="658" spans="2:2" x14ac:dyDescent="0.25">
      <c r="B658" s="97"/>
    </row>
    <row r="659" spans="2:2" x14ac:dyDescent="0.25">
      <c r="B659" s="97"/>
    </row>
    <row r="660" spans="2:2" x14ac:dyDescent="0.25">
      <c r="B660" s="97"/>
    </row>
    <row r="661" spans="2:2" x14ac:dyDescent="0.25">
      <c r="B661" s="97"/>
    </row>
    <row r="662" spans="2:2" x14ac:dyDescent="0.25">
      <c r="B662" s="97"/>
    </row>
    <row r="663" spans="2:2" x14ac:dyDescent="0.25">
      <c r="B663" s="97"/>
    </row>
    <row r="664" spans="2:2" x14ac:dyDescent="0.25">
      <c r="B664" s="97"/>
    </row>
    <row r="665" spans="2:2" x14ac:dyDescent="0.25">
      <c r="B665" s="97"/>
    </row>
    <row r="666" spans="2:2" x14ac:dyDescent="0.25">
      <c r="B666" s="97"/>
    </row>
    <row r="667" spans="2:2" x14ac:dyDescent="0.25">
      <c r="B667" s="97"/>
    </row>
    <row r="668" spans="2:2" x14ac:dyDescent="0.25">
      <c r="B668" s="97"/>
    </row>
    <row r="669" spans="2:2" x14ac:dyDescent="0.25">
      <c r="B669" s="97"/>
    </row>
    <row r="670" spans="2:2" x14ac:dyDescent="0.25">
      <c r="B670" s="97"/>
    </row>
    <row r="671" spans="2:2" x14ac:dyDescent="0.25">
      <c r="B671" s="97"/>
    </row>
    <row r="672" spans="2:2" x14ac:dyDescent="0.25">
      <c r="B672" s="97"/>
    </row>
    <row r="673" spans="2:2" x14ac:dyDescent="0.25">
      <c r="B673" s="97"/>
    </row>
    <row r="674" spans="2:2" x14ac:dyDescent="0.25">
      <c r="B674" s="97"/>
    </row>
    <row r="675" spans="2:2" x14ac:dyDescent="0.25">
      <c r="B675" s="97"/>
    </row>
    <row r="676" spans="2:2" x14ac:dyDescent="0.25">
      <c r="B676" s="97"/>
    </row>
    <row r="677" spans="2:2" x14ac:dyDescent="0.25">
      <c r="B677" s="97"/>
    </row>
    <row r="678" spans="2:2" x14ac:dyDescent="0.25">
      <c r="B678" s="97"/>
    </row>
    <row r="679" spans="2:2" x14ac:dyDescent="0.25">
      <c r="B679" s="97"/>
    </row>
    <row r="680" spans="2:2" x14ac:dyDescent="0.25">
      <c r="B680" s="97"/>
    </row>
    <row r="681" spans="2:2" x14ac:dyDescent="0.25">
      <c r="B681" s="97"/>
    </row>
    <row r="682" spans="2:2" x14ac:dyDescent="0.25">
      <c r="B682" s="97"/>
    </row>
    <row r="683" spans="2:2" x14ac:dyDescent="0.25">
      <c r="B683" s="97"/>
    </row>
    <row r="684" spans="2:2" x14ac:dyDescent="0.25">
      <c r="B684" s="97"/>
    </row>
    <row r="685" spans="2:2" x14ac:dyDescent="0.25">
      <c r="B685" s="97"/>
    </row>
    <row r="686" spans="2:2" x14ac:dyDescent="0.25">
      <c r="B686" s="97"/>
    </row>
    <row r="687" spans="2:2" x14ac:dyDescent="0.25">
      <c r="B687" s="97"/>
    </row>
    <row r="688" spans="2:2" x14ac:dyDescent="0.25">
      <c r="B688" s="97"/>
    </row>
    <row r="689" spans="2:2" x14ac:dyDescent="0.25">
      <c r="B689" s="97"/>
    </row>
    <row r="690" spans="2:2" x14ac:dyDescent="0.25">
      <c r="B690" s="97"/>
    </row>
    <row r="691" spans="2:2" x14ac:dyDescent="0.25">
      <c r="B691" s="97"/>
    </row>
    <row r="692" spans="2:2" x14ac:dyDescent="0.25">
      <c r="B692" s="97"/>
    </row>
    <row r="693" spans="2:2" x14ac:dyDescent="0.25">
      <c r="B693" s="97"/>
    </row>
    <row r="694" spans="2:2" x14ac:dyDescent="0.25">
      <c r="B694" s="97"/>
    </row>
    <row r="695" spans="2:2" x14ac:dyDescent="0.25">
      <c r="B695" s="97"/>
    </row>
    <row r="696" spans="2:2" x14ac:dyDescent="0.25">
      <c r="B696" s="97"/>
    </row>
    <row r="697" spans="2:2" x14ac:dyDescent="0.25">
      <c r="B697" s="97"/>
    </row>
    <row r="698" spans="2:2" x14ac:dyDescent="0.25">
      <c r="B698" s="97"/>
    </row>
    <row r="699" spans="2:2" x14ac:dyDescent="0.25">
      <c r="B699" s="97"/>
    </row>
    <row r="700" spans="2:2" x14ac:dyDescent="0.25">
      <c r="B700" s="97"/>
    </row>
    <row r="701" spans="2:2" x14ac:dyDescent="0.25">
      <c r="B701" s="97"/>
    </row>
    <row r="702" spans="2:2" x14ac:dyDescent="0.25">
      <c r="B702" s="97"/>
    </row>
    <row r="703" spans="2:2" x14ac:dyDescent="0.25">
      <c r="B703" s="97"/>
    </row>
    <row r="704" spans="2:2" x14ac:dyDescent="0.25">
      <c r="B704" s="97"/>
    </row>
    <row r="705" spans="2:2" x14ac:dyDescent="0.25">
      <c r="B705" s="97"/>
    </row>
    <row r="706" spans="2:2" x14ac:dyDescent="0.25">
      <c r="B706" s="97"/>
    </row>
    <row r="707" spans="2:2" x14ac:dyDescent="0.25">
      <c r="B707" s="97"/>
    </row>
    <row r="708" spans="2:2" x14ac:dyDescent="0.25">
      <c r="B708" s="97"/>
    </row>
    <row r="709" spans="2:2" x14ac:dyDescent="0.25">
      <c r="B709" s="97"/>
    </row>
    <row r="710" spans="2:2" x14ac:dyDescent="0.25">
      <c r="B710" s="97"/>
    </row>
    <row r="711" spans="2:2" x14ac:dyDescent="0.25">
      <c r="B711" s="97"/>
    </row>
    <row r="712" spans="2:2" x14ac:dyDescent="0.25">
      <c r="B712" s="97"/>
    </row>
    <row r="713" spans="2:2" x14ac:dyDescent="0.25">
      <c r="B713" s="97"/>
    </row>
    <row r="714" spans="2:2" x14ac:dyDescent="0.25">
      <c r="B714" s="97"/>
    </row>
    <row r="715" spans="2:2" x14ac:dyDescent="0.25">
      <c r="B715" s="97"/>
    </row>
    <row r="716" spans="2:2" x14ac:dyDescent="0.25">
      <c r="B716" s="97"/>
    </row>
    <row r="717" spans="2:2" x14ac:dyDescent="0.25">
      <c r="B717" s="97"/>
    </row>
    <row r="718" spans="2:2" x14ac:dyDescent="0.25">
      <c r="B718" s="97"/>
    </row>
    <row r="719" spans="2:2" x14ac:dyDescent="0.25">
      <c r="B719" s="97"/>
    </row>
    <row r="720" spans="2:2" x14ac:dyDescent="0.25">
      <c r="B720" s="97"/>
    </row>
    <row r="721" spans="2:2" x14ac:dyDescent="0.25">
      <c r="B721" s="97"/>
    </row>
    <row r="722" spans="2:2" x14ac:dyDescent="0.25">
      <c r="B722" s="97"/>
    </row>
    <row r="723" spans="2:2" x14ac:dyDescent="0.25">
      <c r="B723" s="97"/>
    </row>
    <row r="724" spans="2:2" x14ac:dyDescent="0.25">
      <c r="B724" s="97"/>
    </row>
    <row r="725" spans="2:2" x14ac:dyDescent="0.25">
      <c r="B725" s="97"/>
    </row>
    <row r="726" spans="2:2" x14ac:dyDescent="0.25">
      <c r="B726" s="97"/>
    </row>
    <row r="727" spans="2:2" x14ac:dyDescent="0.25">
      <c r="B727" s="97"/>
    </row>
    <row r="728" spans="2:2" x14ac:dyDescent="0.25">
      <c r="B728" s="97"/>
    </row>
    <row r="729" spans="2:2" x14ac:dyDescent="0.25">
      <c r="B729" s="97"/>
    </row>
    <row r="730" spans="2:2" x14ac:dyDescent="0.25">
      <c r="B730" s="97"/>
    </row>
    <row r="731" spans="2:2" x14ac:dyDescent="0.25">
      <c r="B731" s="97"/>
    </row>
    <row r="732" spans="2:2" x14ac:dyDescent="0.25">
      <c r="B732" s="97"/>
    </row>
    <row r="733" spans="2:2" x14ac:dyDescent="0.25">
      <c r="B733" s="97"/>
    </row>
    <row r="734" spans="2:2" x14ac:dyDescent="0.25">
      <c r="B734" s="97"/>
    </row>
    <row r="735" spans="2:2" x14ac:dyDescent="0.25">
      <c r="B735" s="97"/>
    </row>
    <row r="736" spans="2:2" x14ac:dyDescent="0.25">
      <c r="B736" s="97"/>
    </row>
    <row r="737" spans="2:2" x14ac:dyDescent="0.25">
      <c r="B737" s="97"/>
    </row>
    <row r="738" spans="2:2" x14ac:dyDescent="0.25">
      <c r="B738" s="97"/>
    </row>
    <row r="739" spans="2:2" x14ac:dyDescent="0.25">
      <c r="B739" s="97"/>
    </row>
    <row r="740" spans="2:2" x14ac:dyDescent="0.25">
      <c r="B740" s="97"/>
    </row>
    <row r="741" spans="2:2" x14ac:dyDescent="0.25">
      <c r="B741" s="97"/>
    </row>
    <row r="742" spans="2:2" x14ac:dyDescent="0.25">
      <c r="B742" s="97"/>
    </row>
    <row r="743" spans="2:2" x14ac:dyDescent="0.25">
      <c r="B743" s="97"/>
    </row>
    <row r="744" spans="2:2" x14ac:dyDescent="0.25">
      <c r="B744" s="97"/>
    </row>
    <row r="745" spans="2:2" x14ac:dyDescent="0.25">
      <c r="B745" s="97"/>
    </row>
    <row r="746" spans="2:2" x14ac:dyDescent="0.25">
      <c r="B746" s="97"/>
    </row>
    <row r="747" spans="2:2" x14ac:dyDescent="0.25">
      <c r="B747" s="97"/>
    </row>
    <row r="748" spans="2:2" x14ac:dyDescent="0.25">
      <c r="B748" s="97"/>
    </row>
    <row r="749" spans="2:2" x14ac:dyDescent="0.25">
      <c r="B749" s="97"/>
    </row>
    <row r="750" spans="2:2" x14ac:dyDescent="0.25">
      <c r="B750" s="97"/>
    </row>
    <row r="751" spans="2:2" x14ac:dyDescent="0.25">
      <c r="B751" s="97"/>
    </row>
    <row r="752" spans="2:2" x14ac:dyDescent="0.25">
      <c r="B752" s="97"/>
    </row>
    <row r="753" spans="2:2" x14ac:dyDescent="0.25">
      <c r="B753" s="97"/>
    </row>
    <row r="754" spans="2:2" x14ac:dyDescent="0.25">
      <c r="B754" s="97"/>
    </row>
    <row r="755" spans="2:2" x14ac:dyDescent="0.25">
      <c r="B755" s="97"/>
    </row>
    <row r="756" spans="2:2" x14ac:dyDescent="0.25">
      <c r="B756" s="97"/>
    </row>
    <row r="757" spans="2:2" x14ac:dyDescent="0.25">
      <c r="B757" s="97"/>
    </row>
    <row r="758" spans="2:2" x14ac:dyDescent="0.25">
      <c r="B758" s="97"/>
    </row>
    <row r="759" spans="2:2" x14ac:dyDescent="0.25">
      <c r="B759" s="97"/>
    </row>
    <row r="760" spans="2:2" x14ac:dyDescent="0.25">
      <c r="B760" s="97"/>
    </row>
    <row r="761" spans="2:2" x14ac:dyDescent="0.25">
      <c r="B761" s="97"/>
    </row>
    <row r="762" spans="2:2" x14ac:dyDescent="0.25">
      <c r="B762" s="97"/>
    </row>
    <row r="763" spans="2:2" x14ac:dyDescent="0.25">
      <c r="B763" s="97"/>
    </row>
    <row r="764" spans="2:2" x14ac:dyDescent="0.25">
      <c r="B764" s="97"/>
    </row>
    <row r="765" spans="2:2" x14ac:dyDescent="0.25">
      <c r="B765" s="97"/>
    </row>
    <row r="766" spans="2:2" x14ac:dyDescent="0.25">
      <c r="B766" s="97"/>
    </row>
    <row r="767" spans="2:2" x14ac:dyDescent="0.25">
      <c r="B767" s="97"/>
    </row>
    <row r="768" spans="2:2" x14ac:dyDescent="0.25">
      <c r="B768" s="97"/>
    </row>
    <row r="769" spans="2:2" x14ac:dyDescent="0.25">
      <c r="B769" s="97"/>
    </row>
    <row r="770" spans="2:2" x14ac:dyDescent="0.25">
      <c r="B770" s="97"/>
    </row>
    <row r="771" spans="2:2" x14ac:dyDescent="0.25">
      <c r="B771" s="97"/>
    </row>
    <row r="772" spans="2:2" x14ac:dyDescent="0.25">
      <c r="B772" s="97"/>
    </row>
    <row r="773" spans="2:2" x14ac:dyDescent="0.25">
      <c r="B773" s="97"/>
    </row>
    <row r="774" spans="2:2" x14ac:dyDescent="0.25">
      <c r="B774" s="97"/>
    </row>
    <row r="775" spans="2:2" x14ac:dyDescent="0.25">
      <c r="B775" s="97"/>
    </row>
    <row r="776" spans="2:2" x14ac:dyDescent="0.25">
      <c r="B776" s="97"/>
    </row>
    <row r="777" spans="2:2" x14ac:dyDescent="0.25">
      <c r="B777" s="97"/>
    </row>
    <row r="778" spans="2:2" x14ac:dyDescent="0.25">
      <c r="B778" s="97"/>
    </row>
    <row r="779" spans="2:2" x14ac:dyDescent="0.25">
      <c r="B779" s="97"/>
    </row>
    <row r="780" spans="2:2" x14ac:dyDescent="0.25">
      <c r="B780" s="97"/>
    </row>
    <row r="781" spans="2:2" x14ac:dyDescent="0.25">
      <c r="B781" s="97"/>
    </row>
    <row r="782" spans="2:2" x14ac:dyDescent="0.25">
      <c r="B782" s="97"/>
    </row>
    <row r="783" spans="2:2" x14ac:dyDescent="0.25">
      <c r="B783" s="97"/>
    </row>
    <row r="784" spans="2:2" x14ac:dyDescent="0.25">
      <c r="B784" s="97"/>
    </row>
    <row r="785" spans="2:2" x14ac:dyDescent="0.25">
      <c r="B785" s="97"/>
    </row>
    <row r="786" spans="2:2" x14ac:dyDescent="0.25">
      <c r="B786" s="97"/>
    </row>
    <row r="787" spans="2:2" x14ac:dyDescent="0.25">
      <c r="B787" s="97"/>
    </row>
    <row r="788" spans="2:2" x14ac:dyDescent="0.25">
      <c r="B788" s="97"/>
    </row>
    <row r="789" spans="2:2" x14ac:dyDescent="0.25">
      <c r="B789" s="97"/>
    </row>
    <row r="790" spans="2:2" x14ac:dyDescent="0.25">
      <c r="B790" s="97"/>
    </row>
    <row r="791" spans="2:2" x14ac:dyDescent="0.25">
      <c r="B791" s="97"/>
    </row>
    <row r="792" spans="2:2" x14ac:dyDescent="0.25">
      <c r="B792" s="97"/>
    </row>
    <row r="793" spans="2:2" x14ac:dyDescent="0.25">
      <c r="B793" s="97"/>
    </row>
    <row r="794" spans="2:2" x14ac:dyDescent="0.25">
      <c r="B794" s="97"/>
    </row>
    <row r="795" spans="2:2" x14ac:dyDescent="0.25">
      <c r="B795" s="97"/>
    </row>
    <row r="796" spans="2:2" x14ac:dyDescent="0.25">
      <c r="B796" s="97"/>
    </row>
    <row r="797" spans="2:2" x14ac:dyDescent="0.25">
      <c r="B797" s="97"/>
    </row>
    <row r="798" spans="2:2" x14ac:dyDescent="0.25">
      <c r="B798" s="97"/>
    </row>
    <row r="799" spans="2:2" x14ac:dyDescent="0.25">
      <c r="B799" s="97"/>
    </row>
    <row r="800" spans="2:2" x14ac:dyDescent="0.25">
      <c r="B800" s="97"/>
    </row>
    <row r="801" spans="2:2" x14ac:dyDescent="0.25">
      <c r="B801" s="97"/>
    </row>
    <row r="802" spans="2:2" x14ac:dyDescent="0.25">
      <c r="B802" s="97"/>
    </row>
    <row r="803" spans="2:2" x14ac:dyDescent="0.25">
      <c r="B803" s="97"/>
    </row>
    <row r="804" spans="2:2" x14ac:dyDescent="0.25">
      <c r="B804" s="97"/>
    </row>
    <row r="805" spans="2:2" x14ac:dyDescent="0.25">
      <c r="B805" s="97"/>
    </row>
    <row r="806" spans="2:2" x14ac:dyDescent="0.25">
      <c r="B806" s="97"/>
    </row>
    <row r="807" spans="2:2" x14ac:dyDescent="0.25">
      <c r="B807" s="97"/>
    </row>
    <row r="808" spans="2:2" x14ac:dyDescent="0.25">
      <c r="B808" s="97"/>
    </row>
    <row r="809" spans="2:2" x14ac:dyDescent="0.25">
      <c r="B809" s="97"/>
    </row>
    <row r="810" spans="2:2" x14ac:dyDescent="0.25">
      <c r="B810" s="97"/>
    </row>
    <row r="811" spans="2:2" x14ac:dyDescent="0.25">
      <c r="B811" s="97"/>
    </row>
    <row r="812" spans="2:2" x14ac:dyDescent="0.25">
      <c r="B812" s="97"/>
    </row>
    <row r="813" spans="2:2" x14ac:dyDescent="0.25">
      <c r="B813" s="97"/>
    </row>
    <row r="814" spans="2:2" x14ac:dyDescent="0.25">
      <c r="B814" s="97"/>
    </row>
    <row r="815" spans="2:2" x14ac:dyDescent="0.25">
      <c r="B815" s="97"/>
    </row>
    <row r="816" spans="2:2" x14ac:dyDescent="0.25">
      <c r="B816" s="97"/>
    </row>
    <row r="817" spans="2:2" x14ac:dyDescent="0.25">
      <c r="B817" s="97"/>
    </row>
    <row r="818" spans="2:2" x14ac:dyDescent="0.25">
      <c r="B818" s="97"/>
    </row>
    <row r="819" spans="2:2" x14ac:dyDescent="0.25">
      <c r="B819" s="97"/>
    </row>
    <row r="820" spans="2:2" x14ac:dyDescent="0.25">
      <c r="B820" s="97"/>
    </row>
    <row r="821" spans="2:2" x14ac:dyDescent="0.25">
      <c r="B821" s="97"/>
    </row>
    <row r="822" spans="2:2" x14ac:dyDescent="0.25">
      <c r="B822" s="97"/>
    </row>
    <row r="823" spans="2:2" x14ac:dyDescent="0.25">
      <c r="B823" s="97"/>
    </row>
    <row r="824" spans="2:2" x14ac:dyDescent="0.25">
      <c r="B824" s="97"/>
    </row>
    <row r="825" spans="2:2" x14ac:dyDescent="0.25">
      <c r="B825" s="97"/>
    </row>
    <row r="826" spans="2:2" x14ac:dyDescent="0.25">
      <c r="B826" s="97"/>
    </row>
    <row r="827" spans="2:2" x14ac:dyDescent="0.25">
      <c r="B827" s="97"/>
    </row>
    <row r="828" spans="2:2" x14ac:dyDescent="0.25">
      <c r="B828" s="97"/>
    </row>
    <row r="829" spans="2:2" x14ac:dyDescent="0.25">
      <c r="B829" s="97"/>
    </row>
    <row r="830" spans="2:2" x14ac:dyDescent="0.25">
      <c r="B830" s="97"/>
    </row>
    <row r="831" spans="2:2" x14ac:dyDescent="0.25">
      <c r="B831" s="97"/>
    </row>
    <row r="832" spans="2:2" x14ac:dyDescent="0.25">
      <c r="B832" s="97"/>
    </row>
    <row r="833" spans="2:2" x14ac:dyDescent="0.25">
      <c r="B833" s="97"/>
    </row>
    <row r="834" spans="2:2" x14ac:dyDescent="0.25">
      <c r="B834" s="97"/>
    </row>
    <row r="835" spans="2:2" x14ac:dyDescent="0.25">
      <c r="B835" s="97"/>
    </row>
    <row r="836" spans="2:2" x14ac:dyDescent="0.25">
      <c r="B836" s="97"/>
    </row>
    <row r="837" spans="2:2" x14ac:dyDescent="0.25">
      <c r="B837" s="97"/>
    </row>
    <row r="838" spans="2:2" x14ac:dyDescent="0.25">
      <c r="B838" s="97"/>
    </row>
    <row r="839" spans="2:2" x14ac:dyDescent="0.25">
      <c r="B839" s="97"/>
    </row>
    <row r="840" spans="2:2" x14ac:dyDescent="0.25">
      <c r="B840" s="97"/>
    </row>
    <row r="841" spans="2:2" x14ac:dyDescent="0.25">
      <c r="B841" s="97"/>
    </row>
    <row r="842" spans="2:2" x14ac:dyDescent="0.25">
      <c r="B842" s="97"/>
    </row>
    <row r="843" spans="2:2" x14ac:dyDescent="0.25">
      <c r="B843" s="97"/>
    </row>
    <row r="844" spans="2:2" x14ac:dyDescent="0.25">
      <c r="B844" s="97"/>
    </row>
    <row r="845" spans="2:2" x14ac:dyDescent="0.25">
      <c r="B845" s="97"/>
    </row>
    <row r="846" spans="2:2" x14ac:dyDescent="0.25">
      <c r="B846" s="97"/>
    </row>
    <row r="847" spans="2:2" x14ac:dyDescent="0.25">
      <c r="B847" s="97"/>
    </row>
    <row r="848" spans="2:2" x14ac:dyDescent="0.25">
      <c r="B848" s="97"/>
    </row>
    <row r="849" spans="2:2" x14ac:dyDescent="0.25">
      <c r="B849" s="97"/>
    </row>
    <row r="850" spans="2:2" x14ac:dyDescent="0.25">
      <c r="B850" s="97"/>
    </row>
    <row r="851" spans="2:2" x14ac:dyDescent="0.25">
      <c r="B851" s="97"/>
    </row>
    <row r="852" spans="2:2" x14ac:dyDescent="0.25">
      <c r="B852" s="97"/>
    </row>
    <row r="853" spans="2:2" x14ac:dyDescent="0.25">
      <c r="B853" s="97"/>
    </row>
    <row r="854" spans="2:2" x14ac:dyDescent="0.25">
      <c r="B854" s="97"/>
    </row>
    <row r="855" spans="2:2" x14ac:dyDescent="0.25">
      <c r="B855" s="97"/>
    </row>
    <row r="856" spans="2:2" x14ac:dyDescent="0.25">
      <c r="B856" s="97"/>
    </row>
    <row r="857" spans="2:2" x14ac:dyDescent="0.25">
      <c r="B857" s="97"/>
    </row>
    <row r="858" spans="2:2" x14ac:dyDescent="0.25">
      <c r="B858" s="97"/>
    </row>
    <row r="859" spans="2:2" x14ac:dyDescent="0.25">
      <c r="B859" s="97"/>
    </row>
    <row r="860" spans="2:2" x14ac:dyDescent="0.25">
      <c r="B860" s="97"/>
    </row>
    <row r="861" spans="2:2" x14ac:dyDescent="0.25">
      <c r="B861" s="97"/>
    </row>
    <row r="862" spans="2:2" x14ac:dyDescent="0.25">
      <c r="B862" s="97"/>
    </row>
    <row r="863" spans="2:2" x14ac:dyDescent="0.25">
      <c r="B863" s="97"/>
    </row>
    <row r="864" spans="2:2" x14ac:dyDescent="0.25">
      <c r="B864" s="97"/>
    </row>
    <row r="865" spans="2:2" x14ac:dyDescent="0.25">
      <c r="B865" s="97"/>
    </row>
    <row r="866" spans="2:2" x14ac:dyDescent="0.25">
      <c r="B866" s="97"/>
    </row>
    <row r="867" spans="2:2" x14ac:dyDescent="0.25">
      <c r="B867" s="97"/>
    </row>
    <row r="868" spans="2:2" x14ac:dyDescent="0.25">
      <c r="B868" s="97"/>
    </row>
    <row r="869" spans="2:2" x14ac:dyDescent="0.25">
      <c r="B869" s="97"/>
    </row>
    <row r="870" spans="2:2" x14ac:dyDescent="0.25">
      <c r="B870" s="97"/>
    </row>
    <row r="871" spans="2:2" x14ac:dyDescent="0.25">
      <c r="B871" s="97"/>
    </row>
    <row r="872" spans="2:2" x14ac:dyDescent="0.25">
      <c r="B872" s="97"/>
    </row>
    <row r="873" spans="2:2" x14ac:dyDescent="0.25">
      <c r="B873" s="97"/>
    </row>
    <row r="874" spans="2:2" x14ac:dyDescent="0.25">
      <c r="B874" s="97"/>
    </row>
    <row r="875" spans="2:2" x14ac:dyDescent="0.25">
      <c r="B875" s="97"/>
    </row>
    <row r="876" spans="2:2" x14ac:dyDescent="0.25">
      <c r="B876" s="97"/>
    </row>
    <row r="877" spans="2:2" x14ac:dyDescent="0.25">
      <c r="B877" s="97"/>
    </row>
    <row r="878" spans="2:2" x14ac:dyDescent="0.25">
      <c r="B878" s="97"/>
    </row>
    <row r="879" spans="2:2" x14ac:dyDescent="0.25">
      <c r="B879" s="97"/>
    </row>
    <row r="880" spans="2:2" x14ac:dyDescent="0.25">
      <c r="B880" s="97"/>
    </row>
    <row r="881" spans="2:2" x14ac:dyDescent="0.25">
      <c r="B881" s="97"/>
    </row>
    <row r="882" spans="2:2" x14ac:dyDescent="0.25">
      <c r="B882" s="97"/>
    </row>
    <row r="883" spans="2:2" x14ac:dyDescent="0.25">
      <c r="B883" s="97"/>
    </row>
    <row r="884" spans="2:2" x14ac:dyDescent="0.25">
      <c r="B884" s="97"/>
    </row>
    <row r="885" spans="2:2" x14ac:dyDescent="0.25">
      <c r="B885" s="97"/>
    </row>
    <row r="886" spans="2:2" x14ac:dyDescent="0.25">
      <c r="B886" s="97"/>
    </row>
    <row r="887" spans="2:2" x14ac:dyDescent="0.25">
      <c r="B887" s="97"/>
    </row>
    <row r="888" spans="2:2" x14ac:dyDescent="0.25">
      <c r="B888" s="97"/>
    </row>
    <row r="889" spans="2:2" x14ac:dyDescent="0.25">
      <c r="B889" s="97"/>
    </row>
    <row r="890" spans="2:2" x14ac:dyDescent="0.25">
      <c r="B890" s="97"/>
    </row>
    <row r="891" spans="2:2" x14ac:dyDescent="0.25">
      <c r="B891" s="97"/>
    </row>
    <row r="892" spans="2:2" x14ac:dyDescent="0.25">
      <c r="B892" s="97"/>
    </row>
    <row r="893" spans="2:2" x14ac:dyDescent="0.25">
      <c r="B893" s="97"/>
    </row>
    <row r="894" spans="2:2" x14ac:dyDescent="0.25">
      <c r="B894" s="97"/>
    </row>
    <row r="895" spans="2:2" x14ac:dyDescent="0.25">
      <c r="B895" s="97"/>
    </row>
    <row r="896" spans="2:2" x14ac:dyDescent="0.25">
      <c r="B896" s="97"/>
    </row>
    <row r="897" spans="2:2" x14ac:dyDescent="0.25">
      <c r="B897" s="97"/>
    </row>
    <row r="898" spans="2:2" x14ac:dyDescent="0.25">
      <c r="B898" s="97"/>
    </row>
    <row r="899" spans="2:2" x14ac:dyDescent="0.25">
      <c r="B899" s="97"/>
    </row>
    <row r="900" spans="2:2" x14ac:dyDescent="0.25">
      <c r="B900" s="97"/>
    </row>
    <row r="901" spans="2:2" x14ac:dyDescent="0.25">
      <c r="B901" s="97"/>
    </row>
    <row r="902" spans="2:2" x14ac:dyDescent="0.25">
      <c r="B902" s="97"/>
    </row>
    <row r="903" spans="2:2" x14ac:dyDescent="0.25">
      <c r="B903" s="97"/>
    </row>
    <row r="904" spans="2:2" x14ac:dyDescent="0.25">
      <c r="B904" s="97"/>
    </row>
    <row r="905" spans="2:2" x14ac:dyDescent="0.25">
      <c r="B905" s="97"/>
    </row>
    <row r="906" spans="2:2" x14ac:dyDescent="0.25">
      <c r="B906" s="97"/>
    </row>
    <row r="907" spans="2:2" x14ac:dyDescent="0.25">
      <c r="B907" s="97"/>
    </row>
    <row r="908" spans="2:2" x14ac:dyDescent="0.25">
      <c r="B908" s="97"/>
    </row>
    <row r="909" spans="2:2" x14ac:dyDescent="0.25">
      <c r="B909" s="97"/>
    </row>
    <row r="910" spans="2:2" x14ac:dyDescent="0.25">
      <c r="B910" s="97"/>
    </row>
    <row r="911" spans="2:2" x14ac:dyDescent="0.25">
      <c r="B911" s="97"/>
    </row>
    <row r="912" spans="2:2" x14ac:dyDescent="0.25">
      <c r="B912" s="97"/>
    </row>
    <row r="913" spans="2:2" x14ac:dyDescent="0.25">
      <c r="B913" s="97"/>
    </row>
    <row r="914" spans="2:2" x14ac:dyDescent="0.25">
      <c r="B914" s="97"/>
    </row>
    <row r="915" spans="2:2" x14ac:dyDescent="0.25">
      <c r="B915" s="97"/>
    </row>
    <row r="916" spans="2:2" x14ac:dyDescent="0.25">
      <c r="B916" s="97"/>
    </row>
    <row r="917" spans="2:2" x14ac:dyDescent="0.25">
      <c r="B917" s="97"/>
    </row>
    <row r="918" spans="2:2" x14ac:dyDescent="0.25">
      <c r="B918" s="97"/>
    </row>
    <row r="919" spans="2:2" x14ac:dyDescent="0.25">
      <c r="B919" s="97"/>
    </row>
    <row r="920" spans="2:2" x14ac:dyDescent="0.25">
      <c r="B920" s="97"/>
    </row>
    <row r="921" spans="2:2" x14ac:dyDescent="0.25">
      <c r="B921" s="97"/>
    </row>
    <row r="922" spans="2:2" x14ac:dyDescent="0.25">
      <c r="B922" s="97"/>
    </row>
    <row r="923" spans="2:2" x14ac:dyDescent="0.25">
      <c r="B923" s="97"/>
    </row>
    <row r="924" spans="2:2" x14ac:dyDescent="0.25">
      <c r="B924" s="97"/>
    </row>
    <row r="925" spans="2:2" x14ac:dyDescent="0.25">
      <c r="B925" s="97"/>
    </row>
    <row r="926" spans="2:2" x14ac:dyDescent="0.25">
      <c r="B926" s="97"/>
    </row>
    <row r="927" spans="2:2" x14ac:dyDescent="0.25">
      <c r="B927" s="97"/>
    </row>
    <row r="928" spans="2:2" x14ac:dyDescent="0.25">
      <c r="B928" s="97"/>
    </row>
    <row r="929" spans="2:2" x14ac:dyDescent="0.25">
      <c r="B929" s="97"/>
    </row>
    <row r="930" spans="2:2" x14ac:dyDescent="0.25">
      <c r="B930" s="97"/>
    </row>
    <row r="931" spans="2:2" x14ac:dyDescent="0.25">
      <c r="B931" s="97"/>
    </row>
    <row r="932" spans="2:2" x14ac:dyDescent="0.25">
      <c r="B932" s="97"/>
    </row>
    <row r="933" spans="2:2" x14ac:dyDescent="0.25">
      <c r="B933" s="97"/>
    </row>
    <row r="934" spans="2:2" x14ac:dyDescent="0.25">
      <c r="B934" s="97"/>
    </row>
    <row r="935" spans="2:2" x14ac:dyDescent="0.25">
      <c r="B935" s="97"/>
    </row>
    <row r="936" spans="2:2" x14ac:dyDescent="0.25">
      <c r="B936" s="97"/>
    </row>
    <row r="937" spans="2:2" x14ac:dyDescent="0.25">
      <c r="B937" s="97"/>
    </row>
    <row r="938" spans="2:2" x14ac:dyDescent="0.25">
      <c r="B938" s="97"/>
    </row>
    <row r="939" spans="2:2" x14ac:dyDescent="0.25">
      <c r="B939" s="97"/>
    </row>
    <row r="940" spans="2:2" x14ac:dyDescent="0.25">
      <c r="B940" s="97"/>
    </row>
    <row r="941" spans="2:2" x14ac:dyDescent="0.25">
      <c r="B941" s="97"/>
    </row>
    <row r="942" spans="2:2" x14ac:dyDescent="0.25">
      <c r="B942" s="97"/>
    </row>
    <row r="943" spans="2:2" x14ac:dyDescent="0.25">
      <c r="B943" s="97"/>
    </row>
    <row r="944" spans="2:2" x14ac:dyDescent="0.25">
      <c r="B944" s="97"/>
    </row>
    <row r="945" spans="2:2" x14ac:dyDescent="0.25">
      <c r="B945" s="97"/>
    </row>
    <row r="946" spans="2:2" x14ac:dyDescent="0.25">
      <c r="B946" s="97"/>
    </row>
    <row r="947" spans="2:2" x14ac:dyDescent="0.25">
      <c r="B947" s="97"/>
    </row>
    <row r="948" spans="2:2" x14ac:dyDescent="0.25">
      <c r="B948" s="97"/>
    </row>
    <row r="949" spans="2:2" x14ac:dyDescent="0.25">
      <c r="B949" s="97"/>
    </row>
    <row r="950" spans="2:2" x14ac:dyDescent="0.25">
      <c r="B950" s="97"/>
    </row>
    <row r="951" spans="2:2" x14ac:dyDescent="0.25">
      <c r="B951" s="97"/>
    </row>
    <row r="952" spans="2:2" x14ac:dyDescent="0.25">
      <c r="B952" s="97"/>
    </row>
    <row r="953" spans="2:2" x14ac:dyDescent="0.25">
      <c r="B953" s="97"/>
    </row>
  </sheetData>
  <mergeCells count="12">
    <mergeCell ref="C1:D1"/>
    <mergeCell ref="A5:D5"/>
    <mergeCell ref="B2:D3"/>
    <mergeCell ref="B6:D6"/>
    <mergeCell ref="A15:A16"/>
    <mergeCell ref="B15:D15"/>
    <mergeCell ref="A7:D7"/>
    <mergeCell ref="A8:D8"/>
    <mergeCell ref="A10:D10"/>
    <mergeCell ref="A11:B11"/>
    <mergeCell ref="A12:D12"/>
    <mergeCell ref="A13:D13"/>
  </mergeCells>
  <pageMargins left="0.7" right="0.7" top="0.75" bottom="0.75" header="0.3" footer="0.3"/>
  <pageSetup paperSize="9" scale="9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selection activeCell="F15" sqref="F15"/>
    </sheetView>
  </sheetViews>
  <sheetFormatPr defaultRowHeight="15.75" x14ac:dyDescent="0.25"/>
  <cols>
    <col min="1" max="1" width="29.6640625" style="27" customWidth="1"/>
    <col min="2" max="2" width="18.5" style="57" customWidth="1"/>
    <col min="3" max="3" width="21.1640625" style="57" customWidth="1"/>
    <col min="4" max="4" width="29.6640625" style="57" customWidth="1"/>
    <col min="5" max="256" width="9.33203125" style="57"/>
    <col min="257" max="257" width="29.6640625" style="57" customWidth="1"/>
    <col min="258" max="258" width="18.5" style="57" customWidth="1"/>
    <col min="259" max="259" width="28.33203125" style="57" customWidth="1"/>
    <col min="260" max="260" width="30.1640625" style="57" customWidth="1"/>
    <col min="261" max="512" width="9.33203125" style="57"/>
    <col min="513" max="513" width="29.6640625" style="57" customWidth="1"/>
    <col min="514" max="514" width="18.5" style="57" customWidth="1"/>
    <col min="515" max="515" width="28.33203125" style="57" customWidth="1"/>
    <col min="516" max="516" width="30.1640625" style="57" customWidth="1"/>
    <col min="517" max="768" width="9.33203125" style="57"/>
    <col min="769" max="769" width="29.6640625" style="57" customWidth="1"/>
    <col min="770" max="770" width="18.5" style="57" customWidth="1"/>
    <col min="771" max="771" width="28.33203125" style="57" customWidth="1"/>
    <col min="772" max="772" width="30.1640625" style="57" customWidth="1"/>
    <col min="773" max="1024" width="9.33203125" style="57"/>
    <col min="1025" max="1025" width="29.6640625" style="57" customWidth="1"/>
    <col min="1026" max="1026" width="18.5" style="57" customWidth="1"/>
    <col min="1027" max="1027" width="28.33203125" style="57" customWidth="1"/>
    <col min="1028" max="1028" width="30.1640625" style="57" customWidth="1"/>
    <col min="1029" max="1280" width="9.33203125" style="57"/>
    <col min="1281" max="1281" width="29.6640625" style="57" customWidth="1"/>
    <col min="1282" max="1282" width="18.5" style="57" customWidth="1"/>
    <col min="1283" max="1283" width="28.33203125" style="57" customWidth="1"/>
    <col min="1284" max="1284" width="30.1640625" style="57" customWidth="1"/>
    <col min="1285" max="1536" width="9.33203125" style="57"/>
    <col min="1537" max="1537" width="29.6640625" style="57" customWidth="1"/>
    <col min="1538" max="1538" width="18.5" style="57" customWidth="1"/>
    <col min="1539" max="1539" width="28.33203125" style="57" customWidth="1"/>
    <col min="1540" max="1540" width="30.1640625" style="57" customWidth="1"/>
    <col min="1541" max="1792" width="9.33203125" style="57"/>
    <col min="1793" max="1793" width="29.6640625" style="57" customWidth="1"/>
    <col min="1794" max="1794" width="18.5" style="57" customWidth="1"/>
    <col min="1795" max="1795" width="28.33203125" style="57" customWidth="1"/>
    <col min="1796" max="1796" width="30.1640625" style="57" customWidth="1"/>
    <col min="1797" max="2048" width="9.33203125" style="57"/>
    <col min="2049" max="2049" width="29.6640625" style="57" customWidth="1"/>
    <col min="2050" max="2050" width="18.5" style="57" customWidth="1"/>
    <col min="2051" max="2051" width="28.33203125" style="57" customWidth="1"/>
    <col min="2052" max="2052" width="30.1640625" style="57" customWidth="1"/>
    <col min="2053" max="2304" width="9.33203125" style="57"/>
    <col min="2305" max="2305" width="29.6640625" style="57" customWidth="1"/>
    <col min="2306" max="2306" width="18.5" style="57" customWidth="1"/>
    <col min="2307" max="2307" width="28.33203125" style="57" customWidth="1"/>
    <col min="2308" max="2308" width="30.1640625" style="57" customWidth="1"/>
    <col min="2309" max="2560" width="9.33203125" style="57"/>
    <col min="2561" max="2561" width="29.6640625" style="57" customWidth="1"/>
    <col min="2562" max="2562" width="18.5" style="57" customWidth="1"/>
    <col min="2563" max="2563" width="28.33203125" style="57" customWidth="1"/>
    <col min="2564" max="2564" width="30.1640625" style="57" customWidth="1"/>
    <col min="2565" max="2816" width="9.33203125" style="57"/>
    <col min="2817" max="2817" width="29.6640625" style="57" customWidth="1"/>
    <col min="2818" max="2818" width="18.5" style="57" customWidth="1"/>
    <col min="2819" max="2819" width="28.33203125" style="57" customWidth="1"/>
    <col min="2820" max="2820" width="30.1640625" style="57" customWidth="1"/>
    <col min="2821" max="3072" width="9.33203125" style="57"/>
    <col min="3073" max="3073" width="29.6640625" style="57" customWidth="1"/>
    <col min="3074" max="3074" width="18.5" style="57" customWidth="1"/>
    <col min="3075" max="3075" width="28.33203125" style="57" customWidth="1"/>
    <col min="3076" max="3076" width="30.1640625" style="57" customWidth="1"/>
    <col min="3077" max="3328" width="9.33203125" style="57"/>
    <col min="3329" max="3329" width="29.6640625" style="57" customWidth="1"/>
    <col min="3330" max="3330" width="18.5" style="57" customWidth="1"/>
    <col min="3331" max="3331" width="28.33203125" style="57" customWidth="1"/>
    <col min="3332" max="3332" width="30.1640625" style="57" customWidth="1"/>
    <col min="3333" max="3584" width="9.33203125" style="57"/>
    <col min="3585" max="3585" width="29.6640625" style="57" customWidth="1"/>
    <col min="3586" max="3586" width="18.5" style="57" customWidth="1"/>
    <col min="3587" max="3587" width="28.33203125" style="57" customWidth="1"/>
    <col min="3588" max="3588" width="30.1640625" style="57" customWidth="1"/>
    <col min="3589" max="3840" width="9.33203125" style="57"/>
    <col min="3841" max="3841" width="29.6640625" style="57" customWidth="1"/>
    <col min="3842" max="3842" width="18.5" style="57" customWidth="1"/>
    <col min="3843" max="3843" width="28.33203125" style="57" customWidth="1"/>
    <col min="3844" max="3844" width="30.1640625" style="57" customWidth="1"/>
    <col min="3845" max="4096" width="9.33203125" style="57"/>
    <col min="4097" max="4097" width="29.6640625" style="57" customWidth="1"/>
    <col min="4098" max="4098" width="18.5" style="57" customWidth="1"/>
    <col min="4099" max="4099" width="28.33203125" style="57" customWidth="1"/>
    <col min="4100" max="4100" width="30.1640625" style="57" customWidth="1"/>
    <col min="4101" max="4352" width="9.33203125" style="57"/>
    <col min="4353" max="4353" width="29.6640625" style="57" customWidth="1"/>
    <col min="4354" max="4354" width="18.5" style="57" customWidth="1"/>
    <col min="4355" max="4355" width="28.33203125" style="57" customWidth="1"/>
    <col min="4356" max="4356" width="30.1640625" style="57" customWidth="1"/>
    <col min="4357" max="4608" width="9.33203125" style="57"/>
    <col min="4609" max="4609" width="29.6640625" style="57" customWidth="1"/>
    <col min="4610" max="4610" width="18.5" style="57" customWidth="1"/>
    <col min="4611" max="4611" width="28.33203125" style="57" customWidth="1"/>
    <col min="4612" max="4612" width="30.1640625" style="57" customWidth="1"/>
    <col min="4613" max="4864" width="9.33203125" style="57"/>
    <col min="4865" max="4865" width="29.6640625" style="57" customWidth="1"/>
    <col min="4866" max="4866" width="18.5" style="57" customWidth="1"/>
    <col min="4867" max="4867" width="28.33203125" style="57" customWidth="1"/>
    <col min="4868" max="4868" width="30.1640625" style="57" customWidth="1"/>
    <col min="4869" max="5120" width="9.33203125" style="57"/>
    <col min="5121" max="5121" width="29.6640625" style="57" customWidth="1"/>
    <col min="5122" max="5122" width="18.5" style="57" customWidth="1"/>
    <col min="5123" max="5123" width="28.33203125" style="57" customWidth="1"/>
    <col min="5124" max="5124" width="30.1640625" style="57" customWidth="1"/>
    <col min="5125" max="5376" width="9.33203125" style="57"/>
    <col min="5377" max="5377" width="29.6640625" style="57" customWidth="1"/>
    <col min="5378" max="5378" width="18.5" style="57" customWidth="1"/>
    <col min="5379" max="5379" width="28.33203125" style="57" customWidth="1"/>
    <col min="5380" max="5380" width="30.1640625" style="57" customWidth="1"/>
    <col min="5381" max="5632" width="9.33203125" style="57"/>
    <col min="5633" max="5633" width="29.6640625" style="57" customWidth="1"/>
    <col min="5634" max="5634" width="18.5" style="57" customWidth="1"/>
    <col min="5635" max="5635" width="28.33203125" style="57" customWidth="1"/>
    <col min="5636" max="5636" width="30.1640625" style="57" customWidth="1"/>
    <col min="5637" max="5888" width="9.33203125" style="57"/>
    <col min="5889" max="5889" width="29.6640625" style="57" customWidth="1"/>
    <col min="5890" max="5890" width="18.5" style="57" customWidth="1"/>
    <col min="5891" max="5891" width="28.33203125" style="57" customWidth="1"/>
    <col min="5892" max="5892" width="30.1640625" style="57" customWidth="1"/>
    <col min="5893" max="6144" width="9.33203125" style="57"/>
    <col min="6145" max="6145" width="29.6640625" style="57" customWidth="1"/>
    <col min="6146" max="6146" width="18.5" style="57" customWidth="1"/>
    <col min="6147" max="6147" width="28.33203125" style="57" customWidth="1"/>
    <col min="6148" max="6148" width="30.1640625" style="57" customWidth="1"/>
    <col min="6149" max="6400" width="9.33203125" style="57"/>
    <col min="6401" max="6401" width="29.6640625" style="57" customWidth="1"/>
    <col min="6402" max="6402" width="18.5" style="57" customWidth="1"/>
    <col min="6403" max="6403" width="28.33203125" style="57" customWidth="1"/>
    <col min="6404" max="6404" width="30.1640625" style="57" customWidth="1"/>
    <col min="6405" max="6656" width="9.33203125" style="57"/>
    <col min="6657" max="6657" width="29.6640625" style="57" customWidth="1"/>
    <col min="6658" max="6658" width="18.5" style="57" customWidth="1"/>
    <col min="6659" max="6659" width="28.33203125" style="57" customWidth="1"/>
    <col min="6660" max="6660" width="30.1640625" style="57" customWidth="1"/>
    <col min="6661" max="6912" width="9.33203125" style="57"/>
    <col min="6913" max="6913" width="29.6640625" style="57" customWidth="1"/>
    <col min="6914" max="6914" width="18.5" style="57" customWidth="1"/>
    <col min="6915" max="6915" width="28.33203125" style="57" customWidth="1"/>
    <col min="6916" max="6916" width="30.1640625" style="57" customWidth="1"/>
    <col min="6917" max="7168" width="9.33203125" style="57"/>
    <col min="7169" max="7169" width="29.6640625" style="57" customWidth="1"/>
    <col min="7170" max="7170" width="18.5" style="57" customWidth="1"/>
    <col min="7171" max="7171" width="28.33203125" style="57" customWidth="1"/>
    <col min="7172" max="7172" width="30.1640625" style="57" customWidth="1"/>
    <col min="7173" max="7424" width="9.33203125" style="57"/>
    <col min="7425" max="7425" width="29.6640625" style="57" customWidth="1"/>
    <col min="7426" max="7426" width="18.5" style="57" customWidth="1"/>
    <col min="7427" max="7427" width="28.33203125" style="57" customWidth="1"/>
    <col min="7428" max="7428" width="30.1640625" style="57" customWidth="1"/>
    <col min="7429" max="7680" width="9.33203125" style="57"/>
    <col min="7681" max="7681" width="29.6640625" style="57" customWidth="1"/>
    <col min="7682" max="7682" width="18.5" style="57" customWidth="1"/>
    <col min="7683" max="7683" width="28.33203125" style="57" customWidth="1"/>
    <col min="7684" max="7684" width="30.1640625" style="57" customWidth="1"/>
    <col min="7685" max="7936" width="9.33203125" style="57"/>
    <col min="7937" max="7937" width="29.6640625" style="57" customWidth="1"/>
    <col min="7938" max="7938" width="18.5" style="57" customWidth="1"/>
    <col min="7939" max="7939" width="28.33203125" style="57" customWidth="1"/>
    <col min="7940" max="7940" width="30.1640625" style="57" customWidth="1"/>
    <col min="7941" max="8192" width="9.33203125" style="57"/>
    <col min="8193" max="8193" width="29.6640625" style="57" customWidth="1"/>
    <col min="8194" max="8194" width="18.5" style="57" customWidth="1"/>
    <col min="8195" max="8195" width="28.33203125" style="57" customWidth="1"/>
    <col min="8196" max="8196" width="30.1640625" style="57" customWidth="1"/>
    <col min="8197" max="8448" width="9.33203125" style="57"/>
    <col min="8449" max="8449" width="29.6640625" style="57" customWidth="1"/>
    <col min="8450" max="8450" width="18.5" style="57" customWidth="1"/>
    <col min="8451" max="8451" width="28.33203125" style="57" customWidth="1"/>
    <col min="8452" max="8452" width="30.1640625" style="57" customWidth="1"/>
    <col min="8453" max="8704" width="9.33203125" style="57"/>
    <col min="8705" max="8705" width="29.6640625" style="57" customWidth="1"/>
    <col min="8706" max="8706" width="18.5" style="57" customWidth="1"/>
    <col min="8707" max="8707" width="28.33203125" style="57" customWidth="1"/>
    <col min="8708" max="8708" width="30.1640625" style="57" customWidth="1"/>
    <col min="8709" max="8960" width="9.33203125" style="57"/>
    <col min="8961" max="8961" width="29.6640625" style="57" customWidth="1"/>
    <col min="8962" max="8962" width="18.5" style="57" customWidth="1"/>
    <col min="8963" max="8963" width="28.33203125" style="57" customWidth="1"/>
    <col min="8964" max="8964" width="30.1640625" style="57" customWidth="1"/>
    <col min="8965" max="9216" width="9.33203125" style="57"/>
    <col min="9217" max="9217" width="29.6640625" style="57" customWidth="1"/>
    <col min="9218" max="9218" width="18.5" style="57" customWidth="1"/>
    <col min="9219" max="9219" width="28.33203125" style="57" customWidth="1"/>
    <col min="9220" max="9220" width="30.1640625" style="57" customWidth="1"/>
    <col min="9221" max="9472" width="9.33203125" style="57"/>
    <col min="9473" max="9473" width="29.6640625" style="57" customWidth="1"/>
    <col min="9474" max="9474" width="18.5" style="57" customWidth="1"/>
    <col min="9475" max="9475" width="28.33203125" style="57" customWidth="1"/>
    <col min="9476" max="9476" width="30.1640625" style="57" customWidth="1"/>
    <col min="9477" max="9728" width="9.33203125" style="57"/>
    <col min="9729" max="9729" width="29.6640625" style="57" customWidth="1"/>
    <col min="9730" max="9730" width="18.5" style="57" customWidth="1"/>
    <col min="9731" max="9731" width="28.33203125" style="57" customWidth="1"/>
    <col min="9732" max="9732" width="30.1640625" style="57" customWidth="1"/>
    <col min="9733" max="9984" width="9.33203125" style="57"/>
    <col min="9985" max="9985" width="29.6640625" style="57" customWidth="1"/>
    <col min="9986" max="9986" width="18.5" style="57" customWidth="1"/>
    <col min="9987" max="9987" width="28.33203125" style="57" customWidth="1"/>
    <col min="9988" max="9988" width="30.1640625" style="57" customWidth="1"/>
    <col min="9989" max="10240" width="9.33203125" style="57"/>
    <col min="10241" max="10241" width="29.6640625" style="57" customWidth="1"/>
    <col min="10242" max="10242" width="18.5" style="57" customWidth="1"/>
    <col min="10243" max="10243" width="28.33203125" style="57" customWidth="1"/>
    <col min="10244" max="10244" width="30.1640625" style="57" customWidth="1"/>
    <col min="10245" max="10496" width="9.33203125" style="57"/>
    <col min="10497" max="10497" width="29.6640625" style="57" customWidth="1"/>
    <col min="10498" max="10498" width="18.5" style="57" customWidth="1"/>
    <col min="10499" max="10499" width="28.33203125" style="57" customWidth="1"/>
    <col min="10500" max="10500" width="30.1640625" style="57" customWidth="1"/>
    <col min="10501" max="10752" width="9.33203125" style="57"/>
    <col min="10753" max="10753" width="29.6640625" style="57" customWidth="1"/>
    <col min="10754" max="10754" width="18.5" style="57" customWidth="1"/>
    <col min="10755" max="10755" width="28.33203125" style="57" customWidth="1"/>
    <col min="10756" max="10756" width="30.1640625" style="57" customWidth="1"/>
    <col min="10757" max="11008" width="9.33203125" style="57"/>
    <col min="11009" max="11009" width="29.6640625" style="57" customWidth="1"/>
    <col min="11010" max="11010" width="18.5" style="57" customWidth="1"/>
    <col min="11011" max="11011" width="28.33203125" style="57" customWidth="1"/>
    <col min="11012" max="11012" width="30.1640625" style="57" customWidth="1"/>
    <col min="11013" max="11264" width="9.33203125" style="57"/>
    <col min="11265" max="11265" width="29.6640625" style="57" customWidth="1"/>
    <col min="11266" max="11266" width="18.5" style="57" customWidth="1"/>
    <col min="11267" max="11267" width="28.33203125" style="57" customWidth="1"/>
    <col min="11268" max="11268" width="30.1640625" style="57" customWidth="1"/>
    <col min="11269" max="11520" width="9.33203125" style="57"/>
    <col min="11521" max="11521" width="29.6640625" style="57" customWidth="1"/>
    <col min="11522" max="11522" width="18.5" style="57" customWidth="1"/>
    <col min="11523" max="11523" width="28.33203125" style="57" customWidth="1"/>
    <col min="11524" max="11524" width="30.1640625" style="57" customWidth="1"/>
    <col min="11525" max="11776" width="9.33203125" style="57"/>
    <col min="11777" max="11777" width="29.6640625" style="57" customWidth="1"/>
    <col min="11778" max="11778" width="18.5" style="57" customWidth="1"/>
    <col min="11779" max="11779" width="28.33203125" style="57" customWidth="1"/>
    <col min="11780" max="11780" width="30.1640625" style="57" customWidth="1"/>
    <col min="11781" max="12032" width="9.33203125" style="57"/>
    <col min="12033" max="12033" width="29.6640625" style="57" customWidth="1"/>
    <col min="12034" max="12034" width="18.5" style="57" customWidth="1"/>
    <col min="12035" max="12035" width="28.33203125" style="57" customWidth="1"/>
    <col min="12036" max="12036" width="30.1640625" style="57" customWidth="1"/>
    <col min="12037" max="12288" width="9.33203125" style="57"/>
    <col min="12289" max="12289" width="29.6640625" style="57" customWidth="1"/>
    <col min="12290" max="12290" width="18.5" style="57" customWidth="1"/>
    <col min="12291" max="12291" width="28.33203125" style="57" customWidth="1"/>
    <col min="12292" max="12292" width="30.1640625" style="57" customWidth="1"/>
    <col min="12293" max="12544" width="9.33203125" style="57"/>
    <col min="12545" max="12545" width="29.6640625" style="57" customWidth="1"/>
    <col min="12546" max="12546" width="18.5" style="57" customWidth="1"/>
    <col min="12547" max="12547" width="28.33203125" style="57" customWidth="1"/>
    <col min="12548" max="12548" width="30.1640625" style="57" customWidth="1"/>
    <col min="12549" max="12800" width="9.33203125" style="57"/>
    <col min="12801" max="12801" width="29.6640625" style="57" customWidth="1"/>
    <col min="12802" max="12802" width="18.5" style="57" customWidth="1"/>
    <col min="12803" max="12803" width="28.33203125" style="57" customWidth="1"/>
    <col min="12804" max="12804" width="30.1640625" style="57" customWidth="1"/>
    <col min="12805" max="13056" width="9.33203125" style="57"/>
    <col min="13057" max="13057" width="29.6640625" style="57" customWidth="1"/>
    <col min="13058" max="13058" width="18.5" style="57" customWidth="1"/>
    <col min="13059" max="13059" width="28.33203125" style="57" customWidth="1"/>
    <col min="13060" max="13060" width="30.1640625" style="57" customWidth="1"/>
    <col min="13061" max="13312" width="9.33203125" style="57"/>
    <col min="13313" max="13313" width="29.6640625" style="57" customWidth="1"/>
    <col min="13314" max="13314" width="18.5" style="57" customWidth="1"/>
    <col min="13315" max="13315" width="28.33203125" style="57" customWidth="1"/>
    <col min="13316" max="13316" width="30.1640625" style="57" customWidth="1"/>
    <col min="13317" max="13568" width="9.33203125" style="57"/>
    <col min="13569" max="13569" width="29.6640625" style="57" customWidth="1"/>
    <col min="13570" max="13570" width="18.5" style="57" customWidth="1"/>
    <col min="13571" max="13571" width="28.33203125" style="57" customWidth="1"/>
    <col min="13572" max="13572" width="30.1640625" style="57" customWidth="1"/>
    <col min="13573" max="13824" width="9.33203125" style="57"/>
    <col min="13825" max="13825" width="29.6640625" style="57" customWidth="1"/>
    <col min="13826" max="13826" width="18.5" style="57" customWidth="1"/>
    <col min="13827" max="13827" width="28.33203125" style="57" customWidth="1"/>
    <col min="13828" max="13828" width="30.1640625" style="57" customWidth="1"/>
    <col min="13829" max="14080" width="9.33203125" style="57"/>
    <col min="14081" max="14081" width="29.6640625" style="57" customWidth="1"/>
    <col min="14082" max="14082" width="18.5" style="57" customWidth="1"/>
    <col min="14083" max="14083" width="28.33203125" style="57" customWidth="1"/>
    <col min="14084" max="14084" width="30.1640625" style="57" customWidth="1"/>
    <col min="14085" max="14336" width="9.33203125" style="57"/>
    <col min="14337" max="14337" width="29.6640625" style="57" customWidth="1"/>
    <col min="14338" max="14338" width="18.5" style="57" customWidth="1"/>
    <col min="14339" max="14339" width="28.33203125" style="57" customWidth="1"/>
    <col min="14340" max="14340" width="30.1640625" style="57" customWidth="1"/>
    <col min="14341" max="14592" width="9.33203125" style="57"/>
    <col min="14593" max="14593" width="29.6640625" style="57" customWidth="1"/>
    <col min="14594" max="14594" width="18.5" style="57" customWidth="1"/>
    <col min="14595" max="14595" width="28.33203125" style="57" customWidth="1"/>
    <col min="14596" max="14596" width="30.1640625" style="57" customWidth="1"/>
    <col min="14597" max="14848" width="9.33203125" style="57"/>
    <col min="14849" max="14849" width="29.6640625" style="57" customWidth="1"/>
    <col min="14850" max="14850" width="18.5" style="57" customWidth="1"/>
    <col min="14851" max="14851" width="28.33203125" style="57" customWidth="1"/>
    <col min="14852" max="14852" width="30.1640625" style="57" customWidth="1"/>
    <col min="14853" max="15104" width="9.33203125" style="57"/>
    <col min="15105" max="15105" width="29.6640625" style="57" customWidth="1"/>
    <col min="15106" max="15106" width="18.5" style="57" customWidth="1"/>
    <col min="15107" max="15107" width="28.33203125" style="57" customWidth="1"/>
    <col min="15108" max="15108" width="30.1640625" style="57" customWidth="1"/>
    <col min="15109" max="15360" width="9.33203125" style="57"/>
    <col min="15361" max="15361" width="29.6640625" style="57" customWidth="1"/>
    <col min="15362" max="15362" width="18.5" style="57" customWidth="1"/>
    <col min="15363" max="15363" width="28.33203125" style="57" customWidth="1"/>
    <col min="15364" max="15364" width="30.1640625" style="57" customWidth="1"/>
    <col min="15365" max="15616" width="9.33203125" style="57"/>
    <col min="15617" max="15617" width="29.6640625" style="57" customWidth="1"/>
    <col min="15618" max="15618" width="18.5" style="57" customWidth="1"/>
    <col min="15619" max="15619" width="28.33203125" style="57" customWidth="1"/>
    <col min="15620" max="15620" width="30.1640625" style="57" customWidth="1"/>
    <col min="15621" max="15872" width="9.33203125" style="57"/>
    <col min="15873" max="15873" width="29.6640625" style="57" customWidth="1"/>
    <col min="15874" max="15874" width="18.5" style="57" customWidth="1"/>
    <col min="15875" max="15875" width="28.33203125" style="57" customWidth="1"/>
    <col min="15876" max="15876" width="30.1640625" style="57" customWidth="1"/>
    <col min="15877" max="16128" width="9.33203125" style="57"/>
    <col min="16129" max="16129" width="29.6640625" style="57" customWidth="1"/>
    <col min="16130" max="16130" width="18.5" style="57" customWidth="1"/>
    <col min="16131" max="16131" width="28.33203125" style="57" customWidth="1"/>
    <col min="16132" max="16132" width="30.1640625" style="57" customWidth="1"/>
    <col min="16133" max="16384" width="9.33203125" style="57"/>
  </cols>
  <sheetData>
    <row r="1" spans="1:4" ht="18.75" x14ac:dyDescent="0.3">
      <c r="A1" s="196" t="s">
        <v>49</v>
      </c>
      <c r="B1" s="196"/>
      <c r="C1" s="195"/>
      <c r="D1" s="195"/>
    </row>
    <row r="2" spans="1:4" ht="30.75" customHeight="1" x14ac:dyDescent="0.3">
      <c r="A2" s="49"/>
      <c r="B2" s="164" t="str">
        <f>'т.6 пр14'!B2:D3</f>
        <v>к решению Совета муниципального             района "Княжпогостский"                                                                          от 22 декабря 2020г. №146</v>
      </c>
      <c r="C2" s="164"/>
      <c r="D2" s="164"/>
    </row>
    <row r="3" spans="1:4" ht="18.75" x14ac:dyDescent="0.3">
      <c r="A3" s="49"/>
      <c r="B3" s="164"/>
      <c r="C3" s="164"/>
      <c r="D3" s="164"/>
    </row>
    <row r="4" spans="1:4" ht="7.5" customHeight="1" x14ac:dyDescent="0.3">
      <c r="A4" s="49"/>
      <c r="B4" s="164"/>
      <c r="C4" s="164"/>
      <c r="D4" s="164"/>
    </row>
    <row r="6" spans="1:4" ht="18.75" x14ac:dyDescent="0.3">
      <c r="A6" s="164" t="s">
        <v>64</v>
      </c>
      <c r="B6" s="211"/>
      <c r="C6" s="211"/>
      <c r="D6" s="211"/>
    </row>
    <row r="7" spans="1:4" ht="18.75" x14ac:dyDescent="0.3">
      <c r="A7" s="164" t="s">
        <v>77</v>
      </c>
      <c r="B7" s="211"/>
      <c r="C7" s="211"/>
      <c r="D7" s="211"/>
    </row>
    <row r="8" spans="1:4" ht="18.75" x14ac:dyDescent="0.3">
      <c r="A8" s="164" t="s">
        <v>85</v>
      </c>
      <c r="B8" s="211"/>
      <c r="C8" s="211"/>
      <c r="D8" s="211"/>
    </row>
    <row r="9" spans="1:4" ht="18.75" x14ac:dyDescent="0.3">
      <c r="A9" s="118"/>
      <c r="B9" s="123"/>
      <c r="C9" s="196" t="s">
        <v>901</v>
      </c>
      <c r="D9" s="196"/>
    </row>
    <row r="10" spans="1:4" ht="18.75" x14ac:dyDescent="0.3">
      <c r="A10" s="26"/>
      <c r="B10" s="58"/>
      <c r="C10" s="58"/>
      <c r="D10" s="58"/>
    </row>
    <row r="11" spans="1:4" ht="18.75" x14ac:dyDescent="0.3">
      <c r="A11" s="51"/>
      <c r="B11" s="164" t="s">
        <v>65</v>
      </c>
      <c r="C11" s="193"/>
      <c r="D11" s="193"/>
    </row>
    <row r="12" spans="1:4" ht="18.75" x14ac:dyDescent="0.3">
      <c r="A12" s="196"/>
      <c r="B12" s="196"/>
      <c r="C12" s="58"/>
      <c r="D12" s="58"/>
    </row>
    <row r="13" spans="1:4" ht="18.75" x14ac:dyDescent="0.3">
      <c r="A13" s="51"/>
      <c r="B13" s="58"/>
      <c r="C13" s="58"/>
      <c r="D13" s="58"/>
    </row>
    <row r="14" spans="1:4" ht="18.75" x14ac:dyDescent="0.3">
      <c r="A14" s="191" t="s">
        <v>57</v>
      </c>
      <c r="B14" s="193"/>
      <c r="C14" s="193"/>
      <c r="D14" s="193"/>
    </row>
    <row r="15" spans="1:4" ht="12.75" x14ac:dyDescent="0.2">
      <c r="A15" s="192" t="s">
        <v>66</v>
      </c>
      <c r="B15" s="193"/>
      <c r="C15" s="193"/>
      <c r="D15" s="193"/>
    </row>
    <row r="16" spans="1:4" ht="36" customHeight="1" x14ac:dyDescent="0.2">
      <c r="A16" s="195"/>
      <c r="B16" s="195"/>
      <c r="C16" s="195"/>
      <c r="D16" s="195"/>
    </row>
    <row r="17" spans="1:4" ht="18.75" x14ac:dyDescent="0.3">
      <c r="A17" s="59"/>
      <c r="B17" s="58"/>
      <c r="C17" s="58"/>
      <c r="D17" s="58"/>
    </row>
    <row r="18" spans="1:4" ht="93.75" x14ac:dyDescent="0.2">
      <c r="A18" s="60" t="s">
        <v>33</v>
      </c>
      <c r="B18" s="60" t="s">
        <v>59</v>
      </c>
      <c r="C18" s="61" t="s">
        <v>60</v>
      </c>
      <c r="D18" s="61" t="s">
        <v>61</v>
      </c>
    </row>
    <row r="19" spans="1:4" ht="18.75" x14ac:dyDescent="0.3">
      <c r="A19" s="62" t="s">
        <v>35</v>
      </c>
      <c r="B19" s="63">
        <f>B20</f>
        <v>3822.5</v>
      </c>
      <c r="C19" s="63">
        <f>C20</f>
        <v>0</v>
      </c>
      <c r="D19" s="63">
        <f>D20</f>
        <v>3822.5</v>
      </c>
    </row>
    <row r="20" spans="1:4" ht="37.5" x14ac:dyDescent="0.3">
      <c r="A20" s="65" t="s">
        <v>36</v>
      </c>
      <c r="B20" s="38">
        <f>C20+D20</f>
        <v>3822.5</v>
      </c>
      <c r="C20" s="38"/>
      <c r="D20" s="38">
        <f>5000-1177.5</f>
        <v>3822.5</v>
      </c>
    </row>
  </sheetData>
  <mergeCells count="10">
    <mergeCell ref="A12:B12"/>
    <mergeCell ref="A14:D14"/>
    <mergeCell ref="A15:D16"/>
    <mergeCell ref="A1:D1"/>
    <mergeCell ref="B2:D4"/>
    <mergeCell ref="A6:D6"/>
    <mergeCell ref="A7:D7"/>
    <mergeCell ref="A8:D8"/>
    <mergeCell ref="B11:D11"/>
    <mergeCell ref="C9:D9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Доходы1</vt:lpstr>
      <vt:lpstr>Расходы2</vt:lpstr>
      <vt:lpstr>Программные3</vt:lpstr>
      <vt:lpstr>источники 4</vt:lpstr>
      <vt:lpstr>т.6 пр14</vt:lpstr>
      <vt:lpstr>т 7 прил 15</vt:lpstr>
      <vt:lpstr>Прил 20 т12</vt:lpstr>
      <vt:lpstr>т.15 пр23</vt:lpstr>
      <vt:lpstr>прил 24 т.16</vt:lpstr>
      <vt:lpstr>прил 25 т.17</vt:lpstr>
      <vt:lpstr>т.18 пр26</vt:lpstr>
      <vt:lpstr>Прил 29 т.21</vt:lpstr>
      <vt:lpstr>т.27 пр35</vt:lpstr>
      <vt:lpstr>прил 36 т.28</vt:lpstr>
      <vt:lpstr>Прил 39 т.31</vt:lpstr>
      <vt:lpstr>т.32 пр40</vt:lpstr>
      <vt:lpstr>'источники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2020-12-25T06:53:15Z</dcterms:modified>
</cp:coreProperties>
</file>