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400" yWindow="-180" windowWidth="14325" windowHeight="12810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часть'!$10:$10</definedName>
    <definedName name="_xlnm.Print_Area" localSheetId="0">'Доходная часть'!$A$1:$E$56</definedName>
    <definedName name="_xlnm.Print_Area" localSheetId="1">'Расходная часть'!$A$1:$E$282</definedName>
    <definedName name="_xlnm.Print_Area" localSheetId="3">Сведения!$A$1:$C$42</definedName>
  </definedNames>
  <calcPr calcId="145621"/>
</workbook>
</file>

<file path=xl/calcChain.xml><?xml version="1.0" encoding="utf-8"?>
<calcChain xmlns="http://schemas.openxmlformats.org/spreadsheetml/2006/main">
  <c r="E16" i="4" l="1"/>
  <c r="E17" i="4"/>
  <c r="D17" i="4"/>
  <c r="C22" i="5" l="1"/>
  <c r="B22" i="5"/>
  <c r="C20" i="5" l="1"/>
  <c r="C12" i="5"/>
  <c r="B20" i="5"/>
  <c r="B15" i="5"/>
  <c r="B12" i="5"/>
  <c r="A3" i="5"/>
  <c r="A3" i="4"/>
  <c r="A2" i="5"/>
  <c r="A2" i="4"/>
  <c r="D16" i="4"/>
  <c r="E282" i="3" l="1"/>
  <c r="C258" i="3"/>
  <c r="E258" i="3" s="1"/>
  <c r="C269" i="3"/>
  <c r="E269" i="3" s="1"/>
  <c r="A3" i="3"/>
  <c r="E56" i="2" l="1"/>
  <c r="F16" i="4" s="1"/>
  <c r="E50" i="2"/>
  <c r="E47" i="2"/>
  <c r="E44" i="2" l="1"/>
  <c r="D53" i="2"/>
  <c r="C21" i="5" s="1"/>
  <c r="D49" i="2"/>
  <c r="E49" i="2" s="1"/>
  <c r="C49" i="2"/>
  <c r="D48" i="2"/>
  <c r="E48" i="2" s="1"/>
  <c r="C48" i="2"/>
  <c r="D46" i="2"/>
  <c r="C46" i="2"/>
  <c r="B14" i="5" s="1"/>
  <c r="D45" i="2"/>
  <c r="E45" i="2" s="1"/>
  <c r="C45" i="2"/>
  <c r="D44" i="2"/>
  <c r="C13" i="5" s="1"/>
  <c r="C44" i="2"/>
  <c r="B13" i="5" s="1"/>
  <c r="B10" i="5" s="1"/>
  <c r="C14" i="5" l="1"/>
  <c r="E46" i="2"/>
  <c r="E10" i="4"/>
  <c r="C19" i="5"/>
  <c r="B19" i="5"/>
  <c r="C18" i="5"/>
  <c r="B18" i="5"/>
  <c r="C15" i="5"/>
  <c r="A7" i="5"/>
  <c r="A4" i="5"/>
  <c r="A6" i="4" l="1"/>
  <c r="A6" i="3"/>
  <c r="A4" i="3"/>
  <c r="A2" i="3"/>
  <c r="F17" i="4" l="1"/>
  <c r="C17" i="5" l="1"/>
  <c r="B17" i="5"/>
  <c r="C16" i="5"/>
  <c r="B16" i="5"/>
  <c r="D10" i="4" l="1"/>
  <c r="B36" i="5" s="1"/>
  <c r="C10" i="5"/>
  <c r="C34" i="5" s="1"/>
  <c r="B35" i="5" l="1"/>
  <c r="B34" i="5"/>
  <c r="F10" i="4"/>
  <c r="C36" i="5"/>
  <c r="C35" i="5"/>
</calcChain>
</file>

<file path=xl/sharedStrings.xml><?xml version="1.0" encoding="utf-8"?>
<sst xmlns="http://schemas.openxmlformats.org/spreadsheetml/2006/main" count="743" uniqueCount="643">
  <si>
    <t>Единица измерения: руб.</t>
  </si>
  <si>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</si>
  <si>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</si>
  <si>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</si>
  <si>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</si>
  <si>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</si>
  <si>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</si>
  <si>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</si>
  <si>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</si>
  <si>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</si>
  <si>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</si>
  <si>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</si>
  <si>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</si>
  <si>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</si>
  <si>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</si>
  <si>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</si>
  <si>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</si>
  <si>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</si>
  <si>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</si>
  <si>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</si>
  <si>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</si>
  <si>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</si>
  <si>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</si>
  <si>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</si>
  <si>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</si>
  <si>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</si>
  <si>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</si>
  <si>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НАЛОГИ НА ИМУЩЕСТВО (0000)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</si>
  <si>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</si>
  <si>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</si>
  <si>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</si>
  <si>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</si>
  <si>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</si>
  <si>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</si>
  <si>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</si>
  <si>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</si>
  <si>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</si>
  <si>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</si>
  <si>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</si>
  <si>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</si>
  <si>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</si>
  <si>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</si>
  <si>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</si>
  <si>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</si>
  <si>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</si>
  <si>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</si>
  <si>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</si>
  <si>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</si>
  <si>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</si>
  <si>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</si>
  <si>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</si>
  <si>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</si>
  <si>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</si>
  <si>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</si>
  <si>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</si>
  <si>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</si>
  <si>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</si>
  <si>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</si>
  <si>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</si>
  <si>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</si>
  <si>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</si>
  <si>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</si>
  <si>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</si>
  <si>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</si>
  <si>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</si>
  <si>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</si>
  <si>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</si>
  <si>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</si>
  <si>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</si>
  <si>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</si>
  <si>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</si>
  <si>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</si>
  <si>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</si>
  <si>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</si>
  <si>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</si>
  <si>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</si>
  <si>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</si>
  <si>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</si>
  <si>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</si>
  <si>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</si>
  <si>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</si>
  <si>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</si>
  <si>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</si>
  <si>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</si>
  <si>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</si>
  <si>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</si>
  <si>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</si>
  <si>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</si>
  <si>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</si>
  <si>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Исполнение консолидированного бюджета МР "Княжпогостский" по доходам</t>
  </si>
  <si>
    <t>Исполнение консолидированного бюджета МР "Княжпогостский" по расходам</t>
  </si>
  <si>
    <t>Код целевой статьи</t>
  </si>
  <si>
    <t>Наименование целевой статьи</t>
  </si>
  <si>
    <t>0112Б00000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</si>
  <si>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</t>
  </si>
  <si>
    <t>0211A00000</t>
  </si>
  <si>
    <t>Содержание автомобильных дорог общего пользования местного значения</t>
  </si>
  <si>
    <t>0211Б00000</t>
  </si>
  <si>
    <t>Капитальный ремонт и ремонт автомобильных дорого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</si>
  <si>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</si>
  <si>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</si>
  <si>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</si>
  <si>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</si>
  <si>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</si>
  <si>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</si>
  <si>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</si>
  <si>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0311Г00000</t>
  </si>
  <si>
    <t>Предоставление земельных участков отдельным категориям граждан</t>
  </si>
  <si>
    <t>0311Д51760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</si>
  <si>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</si>
  <si>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</si>
  <si>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</si>
  <si>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</si>
  <si>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</si>
  <si>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</si>
  <si>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</si>
  <si>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</si>
  <si>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</si>
  <si>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</si>
  <si>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</si>
  <si>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</si>
  <si>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</si>
  <si>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</si>
  <si>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</si>
  <si>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</si>
  <si>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0411Д00000</t>
  </si>
  <si>
    <t>Проведение текущих ремонтов в дошкольных образовательных организациях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</si>
  <si>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</si>
  <si>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</si>
  <si>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</si>
  <si>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</si>
  <si>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</si>
  <si>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</si>
  <si>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</si>
  <si>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</si>
  <si>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</si>
  <si>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</si>
  <si>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0433КL4970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</si>
  <si>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</si>
  <si>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</si>
  <si>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</si>
  <si>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</si>
  <si>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</si>
  <si>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</si>
  <si>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</si>
  <si>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</si>
  <si>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</si>
  <si>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</si>
  <si>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</si>
  <si>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</si>
  <si>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</si>
  <si>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</si>
  <si>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0522АS2470</t>
  </si>
  <si>
    <t>0522Б00000</t>
  </si>
  <si>
    <t>Подписка на периодические издания</t>
  </si>
  <si>
    <t>0522Д00000</t>
  </si>
  <si>
    <t>Выполнение муниципального задания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</si>
  <si>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</si>
  <si>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</si>
  <si>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</si>
  <si>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</si>
  <si>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</si>
  <si>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</si>
  <si>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</si>
  <si>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</si>
  <si>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</si>
  <si>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</si>
  <si>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</si>
  <si>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</si>
  <si>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</si>
  <si>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</si>
  <si>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</si>
  <si>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</si>
  <si>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Организация и проведение ремонтных работ муниципальных учреждений спорта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</si>
  <si>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</si>
  <si>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</si>
  <si>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</si>
  <si>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</si>
  <si>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</si>
  <si>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0644АS2700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</si>
  <si>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</si>
  <si>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</si>
  <si>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</si>
  <si>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</si>
  <si>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Руководство и управление в сфере установленных функций органов местного самоуправления</t>
  </si>
  <si>
    <t>Техническое обслуживание пожарной сигнализации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</si>
  <si>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</si>
  <si>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</si>
  <si>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Расходы за оказание услуг по начислению, сбору и перечислению платежей за пользование жилыми помещениями</t>
  </si>
  <si>
    <t>Расходы на содержание уличного освещения</t>
  </si>
  <si>
    <t>Содержание улично-дорожной сети</t>
  </si>
  <si>
    <t>Расходы на содержание бани</t>
  </si>
  <si>
    <t>Отчисление региональному оператору на капитальный ремонт</t>
  </si>
  <si>
    <t>Благоустройство территории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</si>
  <si>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</si>
  <si>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Реализация народных проектов в сфере занятости населения, прошедших отбор в рамках "Народный бюджет"</t>
  </si>
  <si>
    <t>Техническое обслуживание автоматической пожарной сигнализации</t>
  </si>
  <si>
    <t>Осуществление полномочий по решению Совета МР "Княжпогостский" с 2020 года (Содержание транспортного средства, оснащенного пожарно-техническим оборудованием, используемым при пожарно-спасательных работах)</t>
  </si>
  <si>
    <t>Межевание земельных участков</t>
  </si>
  <si>
    <t>Содержание и ремонт улично-дорожной сети</t>
  </si>
  <si>
    <t>Услуги по транспортировке трупов</t>
  </si>
  <si>
    <t>Отчисления региональному оператору на проведение капитального ремонта</t>
  </si>
  <si>
    <t>Оплата услуг по начислению, сбору, взысканию и перечислению платы за наём муниципального жилищного фонда</t>
  </si>
  <si>
    <t>Организация охраны общественного порядка добровольными народными дружинами</t>
  </si>
  <si>
    <t>Реализация народного проекта в сфере благоустройства территории, прошедших отбор в рамках проекта "Народный бюджет"</t>
  </si>
  <si>
    <t>Проведение спортивно-массовых мероприятий</t>
  </si>
  <si>
    <t>Обеспечение деятельности подведомственных учреждений</t>
  </si>
  <si>
    <t>2344А00000</t>
  </si>
  <si>
    <t>Оказание мер социальной поддержки специалистам отрасли "Физическая культура и спорт"</t>
  </si>
  <si>
    <t>2411А00000</t>
  </si>
  <si>
    <t>Приведение в нормативное состояние жилищного фонда</t>
  </si>
  <si>
    <t>Техническое обслуживание наружных стальных газопроводов, арматуры и сооружений г.Емва</t>
  </si>
  <si>
    <t>Расходы по содержанию бани</t>
  </si>
  <si>
    <t>Организация паромной переправы</t>
  </si>
  <si>
    <t>Организация транспортного обслуживания на городских маршрутах</t>
  </si>
  <si>
    <t>2521А00000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</si>
  <si>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</si>
  <si>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Осуществление полномочий по решению Совета МР "Княжпогостский" с 2020 года (Вывоз ТКО)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</si>
  <si>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</si>
  <si>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</si>
  <si>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</si>
  <si>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Содержание и ремонт автомобильных дорог местного значения</t>
  </si>
  <si>
    <t>Субсидии на поддержку муниципальных программ формирования современной сельской среды.</t>
  </si>
  <si>
    <t>Субсидии на поддержку муниципальных программ формирования современной городской среды.</t>
  </si>
  <si>
    <t>Распространение буклетов, плакатов, памяток и рекомендаций по антитеррористической тематике</t>
  </si>
  <si>
    <t>Расходы на содержание уличного освещение</t>
  </si>
  <si>
    <t>Изготовление печатных памяток по тематике противодействия экстремизму и терроризму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</si>
  <si>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</si>
  <si>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</si>
  <si>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</si>
  <si>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</si>
  <si>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</si>
  <si>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</si>
  <si>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9990004080</t>
  </si>
  <si>
    <t>Содержание парома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</si>
  <si>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</si>
  <si>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</si>
  <si>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</si>
  <si>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</si>
  <si>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9990054690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</si>
  <si>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</si>
  <si>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</si>
  <si>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</si>
  <si>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</si>
  <si>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</si>
  <si>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</si>
  <si>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9990073040</t>
  </si>
  <si>
    <t>9990073050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</si>
  <si>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</si>
  <si>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9990073080</t>
  </si>
  <si>
    <t>9990073140</t>
  </si>
  <si>
    <t>9990073150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</si>
  <si>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</si>
  <si>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"Об административной ответственности в Республике Коми"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</si>
  <si>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</si>
  <si>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</si>
  <si>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9990092710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</si>
  <si>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</si>
  <si>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</si>
  <si>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</si>
  <si>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Приложение 3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</si>
  <si>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</si>
  <si>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</si>
  <si>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</si>
  <si>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</si>
  <si>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</si>
  <si>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</si>
  <si>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</si>
  <si>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</si>
  <si>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</si>
  <si>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</si>
  <si>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</si>
  <si>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</si>
  <si>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</si>
  <si>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</si>
  <si>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</si>
  <si>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</si>
  <si>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</si>
  <si>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</si>
  <si>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>Приложение 1</t>
  </si>
  <si>
    <t>Приложение 2</t>
  </si>
  <si>
    <t xml:space="preserve">Исполнение консолидированного бюджета МР "Княжпогостский" по источникам финансирования дефицита бюджета </t>
  </si>
  <si>
    <t xml:space="preserve">Исполнено </t>
  </si>
  <si>
    <t>Код строки</t>
  </si>
  <si>
    <t>Приложение 4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</si>
  <si>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</si>
  <si>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</si>
  <si>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</si>
  <si>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</si>
  <si>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</si>
  <si>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</si>
  <si>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</si>
  <si>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</si>
  <si>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</si>
  <si>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</si>
  <si>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</si>
  <si>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</si>
  <si>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</si>
  <si>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</si>
  <si>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</si>
  <si>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</si>
  <si>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</si>
  <si>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</si>
  <si>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</si>
  <si>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Изменение остатков средств на счетах по учету средств бюджета</t>
  </si>
  <si>
    <t>Справочно:</t>
  </si>
  <si>
    <t>Численность муниципальных служащих, чел.</t>
  </si>
  <si>
    <t>Сведения об исполнении консолидированного бюджета МР "Княжпогостский", о численности муниципальных служащих, работниках муниципальных бюджетных учреждений и фактических расходах на их денежное содержание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</si>
  <si>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</si>
  <si>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</si>
  <si>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</si>
  <si>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0333Г64512</t>
  </si>
  <si>
    <t>0422РL3040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</si>
  <si>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</si>
  <si>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0511Е00000</t>
  </si>
  <si>
    <t>Проведение капитальных ремонтов</t>
  </si>
  <si>
    <t>Обеспечение мероприятий по проведению ремонтных работ источников холодного водоснабжения,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</si>
  <si>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4711А00000</t>
  </si>
  <si>
    <t>Мероприятия по энергосбережению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</si>
  <si>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</si>
  <si>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</si>
  <si>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</si>
  <si>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</si>
  <si>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                                                                   </t>
  </si>
  <si>
    <t xml:space="preserve"> за 1 квартал 2021 года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</si>
  <si>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</si>
  <si>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</si>
  <si>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</si>
  <si>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</si>
  <si>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00020705000130000150</t>
  </si>
  <si>
    <t>Прочие безвозмездные поступления в бюджеты городских поселений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</si>
  <si>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</si>
  <si>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</si>
  <si>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</si>
  <si>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</si>
  <si>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</si>
  <si>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</si>
  <si>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0211AS2220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</si>
  <si>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</si>
  <si>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</si>
  <si>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0322Л00000</t>
  </si>
  <si>
    <t>Мероприятия по обустройству мест захоронения, транспортировки и вывоз в морг тел умерших</t>
  </si>
  <si>
    <t>0355БS2850</t>
  </si>
  <si>
    <t>Оплата муниципальными учреждениями услуг по обращению с твердыми коммунальными отходами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</si>
  <si>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</si>
  <si>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</si>
  <si>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</si>
  <si>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</si>
  <si>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</si>
  <si>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</si>
  <si>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0422И53030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</si>
  <si>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</si>
  <si>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0422СS2Я00</t>
  </si>
  <si>
    <t>0455Б00000</t>
  </si>
  <si>
    <t>Военно-патриотическое воспитание молодежи допризывного возраста</t>
  </si>
  <si>
    <t>0500000000</t>
  </si>
  <si>
    <t>Муниципальная программа "Развитие отрасли "Культура в Княжпогостском районе"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</si>
  <si>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</si>
  <si>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</si>
  <si>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0533ГS2500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</si>
  <si>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</si>
  <si>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0544ВS2150</t>
  </si>
  <si>
    <t>Укрепление материально-технической базы муниципальных учреждений сферы культуры</t>
  </si>
  <si>
    <t>0544ЛS2500</t>
  </si>
  <si>
    <t>0571А00000</t>
  </si>
  <si>
    <t>0571АS2690</t>
  </si>
  <si>
    <t>0571БL4670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</si>
  <si>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</si>
  <si>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0571В00000</t>
  </si>
  <si>
    <t>Проведение ремонтных работ</t>
  </si>
  <si>
    <t>0600000000</t>
  </si>
  <si>
    <t>Муниципальная программа "Развитие отрасли "Физическая культура и спорт" в "Княжпогостском районе"</t>
  </si>
  <si>
    <t>0611Ж00000</t>
  </si>
  <si>
    <t>Выполнение муниципального задания (СШ)</t>
  </si>
  <si>
    <t>0644В00000</t>
  </si>
  <si>
    <t>Выполнение муниципального задания МАУ "Княжпогостский ФСК"</t>
  </si>
  <si>
    <t>0700000000</t>
  </si>
  <si>
    <t>Муниципальная программа "Развитие муниципального управления"</t>
  </si>
  <si>
    <t>0711А00000</t>
  </si>
  <si>
    <t>0711А64502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</si>
  <si>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</si>
  <si>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</si>
  <si>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</si>
  <si>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</si>
  <si>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</si>
  <si>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0811А00000</t>
  </si>
  <si>
    <t>Организационное и информационное обеспечение деятельности заседаний муниципальной комиссии по профилактике правонарушений</t>
  </si>
  <si>
    <t>0812А00000</t>
  </si>
  <si>
    <t>Проведение мероприятий по устранению причин и условий, способствующих совершению преступлений и правонарушений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</si>
  <si>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</si>
  <si>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</si>
  <si>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</si>
  <si>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</si>
  <si>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</si>
  <si>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</si>
  <si>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0816А00000</t>
  </si>
  <si>
    <t>Оказание правовой помощи осужденным, освободившимся из мест лишения свободы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</si>
  <si>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</si>
  <si>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</si>
  <si>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</si>
  <si>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</si>
  <si>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0831А00000</t>
  </si>
  <si>
    <t>Мероприятия по профилактике алкоголизма и наркомании несовершеннолетних и молодежи</t>
  </si>
  <si>
    <t>0841А00000</t>
  </si>
  <si>
    <t>Мероприятия по предупреждению и ликвидации чрезвычайных ситуаций и обеспечение пожарной безопасности</t>
  </si>
  <si>
    <t>0842А92710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</si>
  <si>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</si>
  <si>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</si>
  <si>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</si>
  <si>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</si>
  <si>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</si>
  <si>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</si>
  <si>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0922А00000</t>
  </si>
  <si>
    <t>Оказание помощи ветеранам и пожилым людям</t>
  </si>
  <si>
    <t>0922Б00000</t>
  </si>
  <si>
    <t>Предоставление на конкурсной основе субсидий СО НКО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</si>
  <si>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</si>
  <si>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</si>
  <si>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1100000000</t>
  </si>
  <si>
    <t>Муниципальная программа "Развитие жилищно-коммунального хозяйства и благоустройства городского поселения "Емва"</t>
  </si>
  <si>
    <t>1111А64584</t>
  </si>
  <si>
    <t>1111А64601</t>
  </si>
  <si>
    <t>Организация мероприятий по обеспечению безопасности людей на водных объектах поселений</t>
  </si>
  <si>
    <t>1111Б00000</t>
  </si>
  <si>
    <t>1111В00000</t>
  </si>
  <si>
    <t>1111Г00100</t>
  </si>
  <si>
    <t>Выполнение мероприятий по содержанию мест захоронения, транспортировки умерших</t>
  </si>
  <si>
    <t>1111ДS2400</t>
  </si>
  <si>
    <t>Реализацию народных проектов в сфере занятости населения, прошедших отбор в рамках проекта "Народный бюджет"</t>
  </si>
  <si>
    <t>1121А00000</t>
  </si>
  <si>
    <t>1121Б00000</t>
  </si>
  <si>
    <t>1121В00000</t>
  </si>
  <si>
    <t>1121Г00000</t>
  </si>
  <si>
    <t>1200000000</t>
  </si>
  <si>
    <t>Муниципальная программа "Формирование комфортной городской среды на территории ГП "Емва"</t>
  </si>
  <si>
    <t>1212АS2300</t>
  </si>
  <si>
    <t>121F255550</t>
  </si>
  <si>
    <t>1300000000</t>
  </si>
  <si>
    <t>Муниципальная программа "Развитие транспортной системы на территории городского поселения "Емва"</t>
  </si>
  <si>
    <t>1311А00100</t>
  </si>
  <si>
    <t>Содержание и ремонт автомобильных дорог, улично-дорожной сети (ГП)</t>
  </si>
  <si>
    <t>1311А00409</t>
  </si>
  <si>
    <t>Содержание и ремонт автомобильных дорог, улично-дорожной сети (ДФ)</t>
  </si>
  <si>
    <t>1311АS2220</t>
  </si>
  <si>
    <t>Содержание автомобильных дорог общего пользования местного значения (РБ)</t>
  </si>
  <si>
    <t>1311БS2Д00</t>
  </si>
  <si>
    <t>Реализация народного проекта в сфере ДОРОЖНОЙ ДЕЯТЕЛЬНОСТИ, прошедшего отбор в рамках проекта "Народный бюджет"</t>
  </si>
  <si>
    <t>1311В00100</t>
  </si>
  <si>
    <t>1311Г00100</t>
  </si>
  <si>
    <t>1311Д00000</t>
  </si>
  <si>
    <t>Содержание улично-дорожной сети в рамках благоустройства</t>
  </si>
  <si>
    <t>1321А00100</t>
  </si>
  <si>
    <t>Обслуживание камер видионаблюдения по предупреждению и пресечению преступлений, профилактики правонарушений</t>
  </si>
  <si>
    <t>2100000000</t>
  </si>
  <si>
    <t>Муниципальная программа "Безопасность жизнедеятельности населения на территории городского поселения "Синдор"</t>
  </si>
  <si>
    <t>2111А00100</t>
  </si>
  <si>
    <t>Реализация народных проектов в сфере ЗАНЯТОСТИ НАСЕЛЕНИЯ, прошедших отбор в рамках проекта "Народный бюджет" (средства ГП)</t>
  </si>
  <si>
    <t>2111АS2400</t>
  </si>
  <si>
    <t>Реализация народных проектов в сфере ЗАНЯТОСТИ НАСЕЛЕНИЯ, прошедших отбор в рамках проекта "Народный бюджет"</t>
  </si>
  <si>
    <t>2121А00000</t>
  </si>
  <si>
    <t>2121Б00000</t>
  </si>
  <si>
    <t>Установка системы оповещения</t>
  </si>
  <si>
    <t>2121В00000</t>
  </si>
  <si>
    <t>Приобретение противопожарного инвентаря</t>
  </si>
  <si>
    <t>2131А64584</t>
  </si>
  <si>
    <t>2200000000</t>
  </si>
  <si>
    <t>Муниципальная программа "Развитие транспортной системы на территории ГП "Синдор"</t>
  </si>
  <si>
    <t>2211А00000</t>
  </si>
  <si>
    <t>2300000000</t>
  </si>
  <si>
    <t>Муниципальная программа "Развитие физической культуры и спорта" городского поселения "Синдор"</t>
  </si>
  <si>
    <t>2311А00000</t>
  </si>
  <si>
    <t>2321А00000</t>
  </si>
  <si>
    <t>2321БS2100</t>
  </si>
  <si>
    <t>Реализация народных проектов в сфере физической культуры и спорта, прошедших отбор в рамках "Народный бюджет" за счет средств МР "Княжпогостский"</t>
  </si>
  <si>
    <t>2400000000</t>
  </si>
  <si>
    <t>Муниципальная программа "Энергосбережение в городском поселении "Синдор"</t>
  </si>
  <si>
    <t>2500000000</t>
  </si>
  <si>
    <t>Муниципальная программа "Развитие жилищно-коммунального хозяйства, лесного хозяйства и повышения степени благоустройства на территории городского поселения "Синдор"</t>
  </si>
  <si>
    <t>2511А00000</t>
  </si>
  <si>
    <t>2511Б00000</t>
  </si>
  <si>
    <t>2511В00000</t>
  </si>
  <si>
    <t>2511Г00000</t>
  </si>
  <si>
    <t>2511Д00000</t>
  </si>
  <si>
    <t>2511ЖS2200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</si>
  <si>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</si>
  <si>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2511И00000</t>
  </si>
  <si>
    <t>Изготовление технической документации на объекты недвижимости</t>
  </si>
  <si>
    <t>2511К00000</t>
  </si>
  <si>
    <t>Содержание и ремонт объектов имущества</t>
  </si>
  <si>
    <t>2521Б00000</t>
  </si>
  <si>
    <t>Оплата мероприятий по вывозу ТКО</t>
  </si>
  <si>
    <t>2521В00000</t>
  </si>
  <si>
    <t>2521Г00000</t>
  </si>
  <si>
    <t>2521Д00000</t>
  </si>
  <si>
    <t>Изотовление схем тепло-водоснабжения</t>
  </si>
  <si>
    <t>2900000000</t>
  </si>
  <si>
    <t>Муниципальная программа "Формирование комфортной городской среды на территории ГП "Синдор"</t>
  </si>
  <si>
    <t>3100000000</t>
  </si>
  <si>
    <t>Муниципальная программа "Развитие жилищно-коммунального хозяйства и благоустройства сельского поселения "Иоссер"</t>
  </si>
  <si>
    <t>3111А00000</t>
  </si>
  <si>
    <t>3111ЕS2100</t>
  </si>
  <si>
    <t>Реализация народных проектов в сфере физической культуры и спорта, прошедших отбор в рамках проекта "Народный бюджет"</t>
  </si>
  <si>
    <t>3111ЕS2500</t>
  </si>
  <si>
    <t>3111Ж00000</t>
  </si>
  <si>
    <t>3111ПS2200</t>
  </si>
  <si>
    <t>3111ПS2260</t>
  </si>
  <si>
    <t>3111РS2300</t>
  </si>
  <si>
    <t>Реализация народных проектов в сфере БЛАГОУСТРОЙСТВА, прошедших отбор в рамках проекта "Народный проект"</t>
  </si>
  <si>
    <t>3111РS2480</t>
  </si>
  <si>
    <t>3122А00000</t>
  </si>
  <si>
    <t>3122И64585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</si>
  <si>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</si>
  <si>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3122К64585</t>
  </si>
  <si>
    <t>3200000000</t>
  </si>
  <si>
    <t>Муниципальная программа "Комплексные меры по профилактике терроризма и экстремизма в муниципальном образовании СП "Иоссер"</t>
  </si>
  <si>
    <t>3210Б00000</t>
  </si>
  <si>
    <t>3300000000</t>
  </si>
  <si>
    <t>Муниципальная программа "Пожарная безопасность в населенных пунктах на территории сельского поселения "Иоссер"</t>
  </si>
  <si>
    <t>3311А00000</t>
  </si>
  <si>
    <t>Реализация противопожарных мероприятий</t>
  </si>
  <si>
    <t>4100000000</t>
  </si>
  <si>
    <t>Муниципальная программа "Безопасность жизнедеятельности населения сельского поселения "Мещура"</t>
  </si>
  <si>
    <t>4111А00000</t>
  </si>
  <si>
    <t>4121A64585</t>
  </si>
  <si>
    <t>4200000000</t>
  </si>
  <si>
    <t>Муниципальная программа "Развитие коммунального хозяйства и повышение степени благоустройства сельского поселения "Мещура"</t>
  </si>
  <si>
    <t>4211А00000</t>
  </si>
  <si>
    <t>Содержание уличного освещения</t>
  </si>
  <si>
    <t>4211Б00000</t>
  </si>
  <si>
    <t>4211ГS2300</t>
  </si>
  <si>
    <t>4211ГS2480</t>
  </si>
  <si>
    <t>4211ДS2200</t>
  </si>
  <si>
    <t>4211ДS2260</t>
  </si>
  <si>
    <t>4500000000</t>
  </si>
  <si>
    <t>Муниципальная программа "Энергосбережение, повышение энергетической эффективности на территории сельского поселения "Шошка"</t>
  </si>
  <si>
    <t>4511А00000</t>
  </si>
  <si>
    <t>Повышение энергетической эффективности зданий, строений, сооружений</t>
  </si>
  <si>
    <t>4600000000</t>
  </si>
  <si>
    <t>Муниципальная программа "Пожарная безопасность в населенных пунктах на территории сельского поселения "Шошка"</t>
  </si>
  <si>
    <t>4611А64585</t>
  </si>
  <si>
    <t>4611БS2400</t>
  </si>
  <si>
    <t>4621Б00000</t>
  </si>
  <si>
    <t>4700000000</t>
  </si>
  <si>
    <t>Муниципальная программа "Развитие жилищно-коммунального хозяйства и повышение степени благоустройства сельского поселения "Шошка"</t>
  </si>
  <si>
    <t>4711Б00100</t>
  </si>
  <si>
    <t>Выполнение работ по локализации и ликвидации очагов распространения борщевика</t>
  </si>
  <si>
    <t>4711БS2300</t>
  </si>
  <si>
    <t>Реализация народного проекта в сфере благоустройства, прошедших отбор в рамках проекта "Народный бюджет"</t>
  </si>
  <si>
    <t>4711В00000</t>
  </si>
  <si>
    <t>4711Г64601</t>
  </si>
  <si>
    <t>4711Д64585</t>
  </si>
  <si>
    <t>Осуществление полномочий по решению Совета МР "Княжпогостский" с 2020 года (транспортировка и вывоз в морг тел умерших)</t>
  </si>
  <si>
    <t>4721А64585</t>
  </si>
  <si>
    <t>Осуществление полномочий по решению Совета МР "Княжпогостский" с 2020 года (Содержание муниципального жилищного фонда)</t>
  </si>
  <si>
    <t>4721Б64585</t>
  </si>
  <si>
    <t>4721ВS2200</t>
  </si>
  <si>
    <t>5100000000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</si>
  <si>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</si>
  <si>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5111А00000</t>
  </si>
  <si>
    <t>5111Б00000</t>
  </si>
  <si>
    <t>5111В00000</t>
  </si>
  <si>
    <t>5111Г64585</t>
  </si>
  <si>
    <t>5111Д00000</t>
  </si>
  <si>
    <t>Вывоз твердо- коммунальных отходов</t>
  </si>
  <si>
    <t>5111Д64585</t>
  </si>
  <si>
    <t>5111Ж74090</t>
  </si>
  <si>
    <t>5200000000</t>
  </si>
  <si>
    <t>Муниципальная программа "Пожарная безопасность в населенных пунктах на территории сельского поселения "Серёгово"</t>
  </si>
  <si>
    <t>5211А00000</t>
  </si>
  <si>
    <t>Обустройство минерализованной полосы</t>
  </si>
  <si>
    <t>5221А00000</t>
  </si>
  <si>
    <t>5300000000</t>
  </si>
  <si>
    <t>Муниципальная программа "Развитие отрасли "Культура" в СП "Серёгово""</t>
  </si>
  <si>
    <t>5311А00000</t>
  </si>
  <si>
    <t>6100000000</t>
  </si>
  <si>
    <t>Муниципальная программа "Пожарная безопасность в населенных пунктах на территории сельского поселения "Тракт"</t>
  </si>
  <si>
    <t>6111А00000</t>
  </si>
  <si>
    <t>6122АS2400</t>
  </si>
  <si>
    <t>6200000000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</si>
  <si>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</si>
  <si>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6211А00000</t>
  </si>
  <si>
    <t>6211Б00000</t>
  </si>
  <si>
    <t>6222А00000</t>
  </si>
  <si>
    <t>6222Б00000</t>
  </si>
  <si>
    <t>6222Г00000</t>
  </si>
  <si>
    <t>6300000000</t>
  </si>
  <si>
    <t>Муниципальная программа "Энергосбережение, повышение энергетической эффективности на территории сельского поселения "Тракт"</t>
  </si>
  <si>
    <t>6311А00000</t>
  </si>
  <si>
    <t>7100000000</t>
  </si>
  <si>
    <t>Муниципальная программа "Пожарная безопасность в населенных пунктах на территории сельского поселения "Туръя"</t>
  </si>
  <si>
    <t>7122А00000</t>
  </si>
  <si>
    <t>7133Б64585</t>
  </si>
  <si>
    <t>7200000000</t>
  </si>
  <si>
    <t>Муниципальная программа "Развитие жилищно-коммунального хозяйства и благоустройства сельского поселения "Туръя"</t>
  </si>
  <si>
    <t>7211А00000</t>
  </si>
  <si>
    <t>7211В00000</t>
  </si>
  <si>
    <t>7211ДS2400</t>
  </si>
  <si>
    <t>7211Е64585</t>
  </si>
  <si>
    <t>7211Ж64589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</si>
  <si>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санитарно-эпидемическим правилам</t>
  </si>
  <si>
    <t>7211Ж74090</t>
  </si>
  <si>
    <t>7300000000</t>
  </si>
  <si>
    <t>Муниципальная программа "Противодействие экстремизму и профилактика терроризма на территории сельского поселения «Туръя» Княжпогостского района Республики Коми"</t>
  </si>
  <si>
    <t>7311Б00100</t>
  </si>
  <si>
    <t>8100000000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</si>
  <si>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</si>
  <si>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8111А64585</t>
  </si>
  <si>
    <t>8111Б64585</t>
  </si>
  <si>
    <t>8111В00000</t>
  </si>
  <si>
    <t>8111ГS2400</t>
  </si>
  <si>
    <t>Реализация народных проектов в сфере занятости населения, прошедших отбор в рамках проекта "Народный бюджет"</t>
  </si>
  <si>
    <t>8111Д00000</t>
  </si>
  <si>
    <t>8122Б00000</t>
  </si>
  <si>
    <t>8122В00000</t>
  </si>
  <si>
    <t>8122ГS2200</t>
  </si>
  <si>
    <t>8122ДS2300</t>
  </si>
  <si>
    <t>8200000000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</si>
  <si>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</si>
  <si>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8211А00000</t>
  </si>
  <si>
    <t>Содержание пожарных водоемов</t>
  </si>
  <si>
    <t>8222А00000</t>
  </si>
  <si>
    <t>8400000000</t>
  </si>
  <si>
    <t>Муниципальная программа "Формирование комфортной сельской среды на территории сельского поселения "Чиньяворык"</t>
  </si>
  <si>
    <t>841F255550</t>
  </si>
  <si>
    <t>9900000000</t>
  </si>
  <si>
    <t>Непрограммные мероприятия</t>
  </si>
  <si>
    <t>9990000101</t>
  </si>
  <si>
    <t>Выполнение планового объема оказываемых муниципальных услуг, установленного муниципальным заданием (МАУ ФСК)</t>
  </si>
  <si>
    <t>Проведение Всероссийской переписи населения</t>
  </si>
  <si>
    <t>9990064601</t>
  </si>
  <si>
    <t>9990064602</t>
  </si>
  <si>
    <t>Содержание учреждений отрасли физическая культура и спорт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</si>
  <si>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</si>
  <si>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</si>
  <si>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</si>
  <si>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</si>
  <si>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Единица измерения: тыс. руб.</t>
  </si>
  <si>
    <t>Межбюджетные трансферты общего характера бюджетам бюджетной системы Российской Федерации</t>
  </si>
  <si>
    <t xml:space="preserve">Численность работников муниципальных учреждений, чел. </t>
  </si>
  <si>
    <t>Кассовые выплаты на их денежное содержание, тыс. руб.</t>
  </si>
  <si>
    <t>ИСТОЧНИКИ ФИНАНСИРОВАНИЯ ДЕФИЦИТА БЮДЖЕТОВ, всего</t>
  </si>
  <si>
    <t>к постановлению администрации МР "Княжпогостский"</t>
  </si>
  <si>
    <t>от 09 апреля 2021 г. №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</si>
</sst>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2"/>
        <bgColor rgb="FFFFFFFF"/>
      </patternFill>
    </fill>
    <fill>
      <patternFill patternType="solid">
        <fgColor rgb="FFFFD5AB"/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6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</cellStyleXfs>
  <cellXfs count="140">
    <xf numFmtId="0" fontId="0" fillId="0" borderId="0" xfId="0"/>
    <xf numFmtId="49" fontId="3" fillId="0" borderId="2" xfId="3" applyNumberFormat="1" applyProtection="1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4" xfId="5" applyNumberFormat="1" applyProtection="1">
      <alignment horizontal="center" vertical="center" wrapText="1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" fontId="18" fillId="0" borderId="0" xfId="0" applyNumberFormat="1" applyFont="1" applyProtection="1">
      <protection locked="0"/>
    </xf>
    <xf numFmtId="49" fontId="3" fillId="0" borderId="5" xfId="6" applyNumberFormat="1" applyProtection="1">
      <alignment horizontal="center" vertical="center" wrapText="1"/>
    </xf>
    <xf numFmtId="49" fontId="3" fillId="0" borderId="6" xfId="7" applyNumberFormat="1" applyProtection="1">
      <alignment horizontal="center" vertical="center" wrapText="1"/>
    </xf>
    <xf numFmtId="49" fontId="3" fillId="0" borderId="7" xfId="8" applyNumberFormat="1" applyProtection="1">
      <alignment horizontal="center" vertical="center" wrapText="1"/>
    </xf>
    <xf numFmtId="49" fontId="4" fillId="2" borderId="8" xfId="9" applyNumberFormat="1" applyProtection="1">
      <alignment horizontal="center" vertical="top" shrinkToFit="1"/>
    </xf>
    <xf numFmtId="0" fontId="4" fillId="2" borderId="9" xfId="10" quotePrefix="1" applyNumberFormat="1" applyProtection="1">
      <alignment horizontal="left" vertical="top" wrapText="1"/>
    </xf>
    <xf numFmtId="4" fontId="4" fillId="2" borderId="9" xfId="11" applyNumberFormat="1" applyProtection="1">
      <alignment horizontal="right" vertical="top" wrapText="1" shrinkToFit="1"/>
    </xf>
    <xf numFmtId="49" fontId="3" fillId="3" borderId="11" xfId="13" applyNumberFormat="1" applyProtection="1">
      <alignment horizontal="center" vertical="top" shrinkToFit="1"/>
    </xf>
    <xf numFmtId="0" fontId="3" fillId="3" borderId="12" xfId="14" quotePrefix="1" applyNumberFormat="1" applyProtection="1">
      <alignment horizontal="left" vertical="top" wrapText="1"/>
    </xf>
    <xf numFmtId="4" fontId="3" fillId="3" borderId="12" xfId="15" applyNumberFormat="1" applyProtection="1">
      <alignment horizontal="right" vertical="top" shrinkToFit="1"/>
    </xf>
    <xf numFmtId="0" fontId="2" fillId="0" borderId="39" xfId="62" applyNumberFormat="1" applyProtection="1"/>
    <xf numFmtId="0" fontId="2" fillId="0" borderId="40" xfId="63" applyNumberFormat="1" applyProtection="1"/>
    <xf numFmtId="0" fontId="4" fillId="5" borderId="17" xfId="25" applyNumberFormat="1" applyProtection="1"/>
    <xf numFmtId="0" fontId="4" fillId="5" borderId="18" xfId="26" applyNumberFormat="1" applyProtection="1"/>
    <xf numFmtId="4" fontId="4" fillId="5" borderId="18" xfId="27" applyNumberFormat="1" applyProtection="1">
      <alignment horizontal="right" shrinkToFit="1"/>
    </xf>
    <xf numFmtId="49" fontId="2" fillId="0" borderId="14" xfId="17" applyNumberFormat="1" applyFont="1" applyFill="1" applyProtection="1">
      <alignment horizontal="center" vertical="top" shrinkToFit="1"/>
    </xf>
    <xf numFmtId="0" fontId="2" fillId="0" borderId="15" xfId="18" quotePrefix="1" applyNumberFormat="1" applyFont="1" applyFill="1" applyProtection="1">
      <alignment horizontal="left" vertical="top" wrapText="1"/>
    </xf>
    <xf numFmtId="4" fontId="2" fillId="0" borderId="15" xfId="19" applyNumberFormat="1" applyFont="1" applyFill="1" applyProtection="1">
      <alignment horizontal="right" vertical="top" shrinkToFit="1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49" fontId="17" fillId="0" borderId="5" xfId="6" applyNumberFormat="1" applyFont="1" applyFill="1" applyBorder="1" applyProtection="1">
      <alignment horizontal="center" vertical="center" wrapText="1"/>
    </xf>
    <xf numFmtId="49" fontId="17" fillId="0" borderId="6" xfId="7" applyNumberFormat="1" applyFont="1" applyFill="1" applyBorder="1" applyProtection="1">
      <alignment horizontal="center" vertical="center" wrapText="1"/>
    </xf>
    <xf numFmtId="49" fontId="17" fillId="0" borderId="7" xfId="8" applyNumberFormat="1" applyFont="1" applyFill="1" applyBorder="1" applyProtection="1">
      <alignment horizontal="center" vertical="center" wrapText="1"/>
    </xf>
    <xf numFmtId="49" fontId="17" fillId="7" borderId="11" xfId="9" applyNumberFormat="1" applyFont="1" applyFill="1" applyBorder="1" applyProtection="1">
      <alignment horizontal="center" vertical="top" shrinkToFit="1"/>
    </xf>
    <xf numFmtId="0" fontId="17" fillId="7" borderId="12" xfId="10" applyNumberFormat="1" applyFont="1" applyFill="1" applyBorder="1" applyProtection="1">
      <alignment horizontal="left" vertical="top" wrapText="1"/>
    </xf>
    <xf numFmtId="4" fontId="17" fillId="7" borderId="12" xfId="11" applyNumberFormat="1" applyFont="1" applyFill="1" applyBorder="1" applyAlignment="1" applyProtection="1">
      <alignment horizontal="right" vertical="top" shrinkToFit="1"/>
    </xf>
    <xf numFmtId="49" fontId="19" fillId="0" borderId="14" xfId="17" applyNumberFormat="1" applyFont="1" applyFill="1" applyBorder="1" applyProtection="1">
      <alignment horizontal="center" vertical="top" shrinkToFit="1"/>
    </xf>
    <xf numFmtId="0" fontId="19" fillId="0" borderId="15" xfId="18" quotePrefix="1" applyNumberFormat="1" applyFont="1" applyFill="1" applyBorder="1" applyProtection="1">
      <alignment horizontal="left" vertical="top" wrapText="1"/>
    </xf>
    <xf numFmtId="4" fontId="19" fillId="0" borderId="15" xfId="19" applyNumberFormat="1" applyFont="1" applyFill="1" applyBorder="1" applyProtection="1">
      <alignment horizontal="right" vertical="top" shrinkToFit="1"/>
    </xf>
    <xf numFmtId="0" fontId="19" fillId="0" borderId="39" xfId="62" applyNumberFormat="1" applyFont="1" applyFill="1" applyBorder="1" applyProtection="1"/>
    <xf numFmtId="0" fontId="19" fillId="0" borderId="40" xfId="63" applyNumberFormat="1" applyFont="1" applyFill="1" applyBorder="1" applyProtection="1"/>
    <xf numFmtId="0" fontId="17" fillId="8" borderId="17" xfId="25" applyNumberFormat="1" applyFont="1" applyFill="1" applyBorder="1" applyProtection="1"/>
    <xf numFmtId="0" fontId="17" fillId="8" borderId="18" xfId="26" applyNumberFormat="1" applyFont="1" applyFill="1" applyBorder="1" applyProtection="1"/>
    <xf numFmtId="4" fontId="17" fillId="8" borderId="18" xfId="27" applyNumberFormat="1" applyFont="1" applyFill="1" applyBorder="1" applyProtection="1">
      <alignment horizontal="right" shrinkToFit="1"/>
    </xf>
    <xf numFmtId="165" fontId="4" fillId="2" borderId="10" xfId="12" applyNumberFormat="1" applyProtection="1">
      <alignment horizontal="right" vertical="top" shrinkToFit="1"/>
    </xf>
    <xf numFmtId="165" fontId="3" fillId="3" borderId="13" xfId="16" applyNumberFormat="1" applyProtection="1">
      <alignment horizontal="right" vertical="top" shrinkToFit="1"/>
    </xf>
    <xf numFmtId="165" fontId="2" fillId="0" borderId="16" xfId="20" applyNumberFormat="1" applyFont="1" applyFill="1" applyProtection="1">
      <alignment horizontal="right" vertical="top" shrinkToFit="1"/>
    </xf>
    <xf numFmtId="165" fontId="2" fillId="0" borderId="41" xfId="64" applyNumberFormat="1" applyProtection="1"/>
    <xf numFmtId="165" fontId="4" fillId="5" borderId="19" xfId="28" applyNumberFormat="1" applyProtection="1">
      <alignment horizontal="right" shrinkToFit="1"/>
    </xf>
    <xf numFmtId="165" fontId="17" fillId="7" borderId="13" xfId="12" applyNumberFormat="1" applyFont="1" applyFill="1" applyBorder="1" applyProtection="1">
      <alignment horizontal="right" vertical="top" shrinkToFit="1"/>
    </xf>
    <xf numFmtId="165" fontId="19" fillId="0" borderId="16" xfId="20" applyNumberFormat="1" applyFont="1" applyFill="1" applyBorder="1" applyProtection="1">
      <alignment horizontal="right" vertical="top" shrinkToFit="1"/>
    </xf>
    <xf numFmtId="165" fontId="19" fillId="0" borderId="41" xfId="64" applyNumberFormat="1" applyFont="1" applyFill="1" applyBorder="1" applyProtection="1"/>
    <xf numFmtId="165" fontId="17" fillId="8" borderId="19" xfId="28" applyNumberFormat="1" applyFont="1" applyFill="1" applyBorder="1" applyProtection="1">
      <alignment horizontal="right" shrinkToFi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49" fontId="19" fillId="0" borderId="25" xfId="51" applyFont="1" applyBorder="1" applyProtection="1">
      <alignment horizontal="center"/>
    </xf>
    <xf numFmtId="49" fontId="19" fillId="0" borderId="25" xfId="51" applyFont="1" applyFill="1" applyBorder="1" applyProtection="1">
      <alignment horizontal="center"/>
    </xf>
    <xf numFmtId="0" fontId="19" fillId="0" borderId="25" xfId="52" applyNumberFormat="1" applyFont="1" applyFill="1" applyBorder="1" applyProtection="1"/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9" fontId="19" fillId="0" borderId="25" xfId="55" applyFont="1" applyBorder="1" applyProtection="1">
      <alignment horizontal="center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165" fontId="19" fillId="0" borderId="25" xfId="52" applyNumberFormat="1" applyFont="1" applyFill="1" applyBorder="1" applyProtection="1"/>
    <xf numFmtId="165" fontId="19" fillId="0" borderId="25" xfId="56" applyNumberFormat="1" applyFont="1" applyFill="1" applyBorder="1" applyProtection="1">
      <alignment horizontal="right"/>
    </xf>
    <xf numFmtId="165" fontId="19" fillId="0" borderId="25" xfId="51" applyNumberFormat="1" applyFont="1" applyFill="1" applyBorder="1" applyProtection="1">
      <alignment horizontal="center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20" fillId="6" borderId="21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8" xfId="0" applyNumberFormat="1" applyFont="1" applyFill="1" applyBorder="1" applyAlignment="1" applyProtection="1">
      <alignment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applyNumberFormat="1" applyFont="1" applyFill="1" applyBorder="1" applyAlignment="1" applyProtection="1">
      <alignment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164" fontId="18" fillId="0" borderId="2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164" fontId="18" fillId="0" borderId="21" xfId="61" applyNumberFormat="1" applyFont="1" applyFill="1" applyBorder="1" applyAlignment="1" applyProtection="1">
      <alignment vertical="center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20" fillId="6" borderId="21" xfId="0" applyNumberFormat="1" applyFont="1" applyFill="1" applyBorder="1" applyAlignment="1">
      <alignment vertical="center"/>
    </xf>
    <xf numFmtId="0" fontId="20" fillId="0" borderId="21" xfId="0" applyNumberFormat="1" applyFont="1" applyFill="1" applyBorder="1" applyAlignment="1" applyProtection="1">
      <alignment horizontal="left" vertical="top" wrapText="1"/>
    </xf>
    <xf numFmtId="164" fontId="20" fillId="0" borderId="21" xfId="0" applyNumberFormat="1" applyFont="1" applyFill="1" applyBorder="1" applyAlignment="1" applyProtection="1">
      <alignment vertical="center"/>
    </xf>
    <xf numFmtId="0" fontId="20" fillId="0" borderId="21" xfId="0" applyFont="1" applyFill="1" applyBorder="1" applyAlignment="1">
      <alignment vertical="top" wrapText="1"/>
    </xf>
    <xf numFmtId="0" fontId="18" fillId="0" borderId="21" xfId="0" applyFont="1" applyFill="1" applyBorder="1" applyAlignment="1">
      <alignment horizontal="left" vertical="top" wrapText="1"/>
    </xf>
    <xf numFmtId="0" fontId="18" fillId="6" borderId="21" xfId="0" applyFont="1" applyFill="1" applyBorder="1" applyAlignment="1">
      <alignment horizontal="right" vertical="top" wrapText="1"/>
    </xf>
    <xf numFmtId="164" fontId="18" fillId="0" borderId="0" xfId="0" applyNumberFormat="1" applyFont="1" applyFill="1" applyAlignment="1">
      <alignment horizontal="center" vertical="top"/>
    </xf>
    <xf numFmtId="3" fontId="18" fillId="6" borderId="21" xfId="0" applyNumberFormat="1" applyFont="1" applyFill="1" applyBorder="1" applyAlignment="1">
      <alignment horizontal="right" vertical="top" wrapText="1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21" xfId="0" applyFont="1" applyFill="1" applyBorder="1" applyAlignment="1">
      <alignment wrapText="1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23" fillId="0" borderId="1" xfId="1" applyNumberFormat="1" applyFont="1" applyAlignment="1" applyProtection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23" fillId="0" borderId="1" xfId="1" applyFont="1" applyAlignment="1">
      <alignment horizontal="center" wrapText="1"/>
    </xf>
    <xf numFmtId="0" fontId="19" fillId="0" borderId="36" xfId="2" applyNumberFormat="1" applyFont="1" applyBorder="1" applyProtection="1">
      <alignment horizontal="right" vertical="top" wrapText="1"/>
    </xf>
    <xf numFmtId="0" fontId="18" fillId="0" borderId="0" xfId="0" applyFont="1" applyAlignment="1" applyProtection="1">
      <alignment horizontal="right"/>
      <protection locked="0"/>
    </xf>
    <xf numFmtId="0" fontId="18" fillId="0" borderId="24" xfId="0" applyFont="1" applyBorder="1" applyAlignment="1" applyProtection="1">
      <alignment horizontal="right"/>
    </xf>
    <xf numFmtId="0" fontId="18" fillId="0" borderId="1" xfId="36" applyNumberFormat="1" applyFont="1" applyFill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4" fontId="21" fillId="0" borderId="0" xfId="0" applyNumberFormat="1" applyFont="1" applyFill="1" applyAlignment="1">
      <alignment horizont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5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21.7109375" style="4" customWidth="1"/>
    <col min="2" max="2" width="46" style="4" customWidth="1"/>
    <col min="3" max="4" width="18.7109375" style="4" customWidth="1"/>
    <col min="5" max="5" width="16.7109375" style="4" customWidth="1"/>
    <col min="6" max="6" width="13.5703125" style="4" bestFit="1" customWidth="1"/>
    <col min="7" max="7" width="17.28515625" style="4" customWidth="1"/>
    <col min="8" max="16384" width="9.140625" style="4"/>
  </cols>
  <sheetData>
    <row r="1" spans="1:7" x14ac:dyDescent="0.25">
      <c r="C1" s="5"/>
      <c r="D1" s="5"/>
      <c r="E1" s="5" t="s">
        <v>279</v>
      </c>
    </row>
    <row r="2" spans="1:7" x14ac:dyDescent="0.25">
      <c r="A2" s="124" t="s">
        <v>641</v>
      </c>
      <c r="B2" s="124"/>
      <c r="C2" s="124"/>
      <c r="D2" s="124"/>
      <c r="E2" s="124"/>
    </row>
    <row r="3" spans="1:7" x14ac:dyDescent="0.25">
      <c r="A3" s="124" t="s">
        <v>642</v>
      </c>
      <c r="B3" s="124"/>
      <c r="C3" s="124"/>
      <c r="D3" s="124"/>
      <c r="E3" s="124"/>
    </row>
    <row r="4" spans="1:7" ht="15.75" customHeight="1" x14ac:dyDescent="0.25">
      <c r="A4" s="126" t="s">
        <v>323</v>
      </c>
      <c r="B4" s="126"/>
      <c r="C4" s="126"/>
      <c r="D4" s="126"/>
      <c r="E4" s="126"/>
    </row>
    <row r="5" spans="1:7" ht="26.25" customHeight="1" x14ac:dyDescent="0.25">
      <c r="A5" s="125" t="s">
        <v>89</v>
      </c>
      <c r="B5" s="125"/>
      <c r="C5" s="125"/>
      <c r="D5" s="125"/>
      <c r="E5" s="125"/>
    </row>
    <row r="6" spans="1:7" ht="20.25" customHeight="1" x14ac:dyDescent="0.25">
      <c r="A6" s="125" t="s">
        <v>324</v>
      </c>
      <c r="B6" s="127"/>
      <c r="C6" s="127"/>
      <c r="D6" s="127"/>
      <c r="E6" s="127"/>
    </row>
    <row r="7" spans="1:7" x14ac:dyDescent="0.25">
      <c r="A7" s="122" t="s">
        <v>0</v>
      </c>
      <c r="B7" s="123"/>
      <c r="C7" s="123"/>
      <c r="D7" s="123"/>
      <c r="E7" s="123"/>
    </row>
    <row r="8" spans="1:7" ht="38.25" x14ac:dyDescent="0.25">
      <c r="A8" s="1" t="s">
        <v>325</v>
      </c>
      <c r="B8" s="2" t="s">
        <v>326</v>
      </c>
      <c r="C8" s="2" t="s">
        <v>331</v>
      </c>
      <c r="D8" s="2" t="s">
        <v>282</v>
      </c>
      <c r="E8" s="3" t="s">
        <v>78</v>
      </c>
    </row>
    <row r="9" spans="1:7" x14ac:dyDescent="0.25">
      <c r="A9" s="7" t="s">
        <v>1</v>
      </c>
      <c r="B9" s="8" t="s">
        <v>2</v>
      </c>
      <c r="C9" s="8" t="s">
        <v>3</v>
      </c>
      <c r="D9" s="8" t="s">
        <v>4</v>
      </c>
      <c r="E9" s="9" t="s">
        <v>5</v>
      </c>
    </row>
    <row r="10" spans="1:7" ht="19.5" customHeight="1" thickBot="1" x14ac:dyDescent="0.3">
      <c r="A10" s="10" t="s">
        <v>6</v>
      </c>
      <c r="B10" s="11" t="s">
        <v>7</v>
      </c>
      <c r="C10" s="12">
        <v>318183536.41000003</v>
      </c>
      <c r="D10" s="12">
        <v>84338874.019999996</v>
      </c>
      <c r="E10" s="41">
        <v>26.506360125221541</v>
      </c>
    </row>
    <row r="11" spans="1:7" x14ac:dyDescent="0.25">
      <c r="A11" s="13" t="s">
        <v>8</v>
      </c>
      <c r="B11" s="14" t="s">
        <v>9</v>
      </c>
      <c r="C11" s="15">
        <v>261128530</v>
      </c>
      <c r="D11" s="15">
        <v>67184599.340000004</v>
      </c>
      <c r="E11" s="42">
        <v>25.728555719285058</v>
      </c>
      <c r="F11" s="6"/>
      <c r="G11" s="6"/>
    </row>
    <row r="12" spans="1:7" x14ac:dyDescent="0.25">
      <c r="A12" s="21" t="s">
        <v>10</v>
      </c>
      <c r="B12" s="22" t="s">
        <v>11</v>
      </c>
      <c r="C12" s="23">
        <v>261128530</v>
      </c>
      <c r="D12" s="23">
        <v>67184599.340000004</v>
      </c>
      <c r="E12" s="43">
        <v>25.728555719285058</v>
      </c>
    </row>
    <row r="13" spans="1:7" ht="38.25" x14ac:dyDescent="0.25">
      <c r="A13" s="13" t="s">
        <v>12</v>
      </c>
      <c r="B13" s="14" t="s">
        <v>13</v>
      </c>
      <c r="C13" s="15">
        <v>14904550</v>
      </c>
      <c r="D13" s="15">
        <v>3341903.65</v>
      </c>
      <c r="E13" s="42">
        <v>22.422036559305717</v>
      </c>
    </row>
    <row r="14" spans="1:7" ht="38.25" x14ac:dyDescent="0.25">
      <c r="A14" s="21" t="s">
        <v>14</v>
      </c>
      <c r="B14" s="22" t="s">
        <v>15</v>
      </c>
      <c r="C14" s="23">
        <v>14904550</v>
      </c>
      <c r="D14" s="23">
        <v>3341903.65</v>
      </c>
      <c r="E14" s="43">
        <v>22.422036559305717</v>
      </c>
    </row>
    <row r="15" spans="1:7" x14ac:dyDescent="0.25">
      <c r="A15" s="13" t="s">
        <v>16</v>
      </c>
      <c r="B15" s="14" t="s">
        <v>17</v>
      </c>
      <c r="C15" s="15">
        <v>12135000</v>
      </c>
      <c r="D15" s="15">
        <v>2958885.71</v>
      </c>
      <c r="E15" s="42">
        <v>24.38307136382365</v>
      </c>
    </row>
    <row r="16" spans="1:7" ht="25.5" x14ac:dyDescent="0.25">
      <c r="A16" s="21" t="s">
        <v>18</v>
      </c>
      <c r="B16" s="22" t="s">
        <v>19</v>
      </c>
      <c r="C16" s="23">
        <v>9090000</v>
      </c>
      <c r="D16" s="23">
        <v>880576.01</v>
      </c>
      <c r="E16" s="43">
        <v>9.6873048404840478</v>
      </c>
    </row>
    <row r="17" spans="1:5" ht="25.5" x14ac:dyDescent="0.25">
      <c r="A17" s="21" t="s">
        <v>20</v>
      </c>
      <c r="B17" s="22" t="s">
        <v>21</v>
      </c>
      <c r="C17" s="23">
        <v>2450000</v>
      </c>
      <c r="D17" s="23">
        <v>1619862.6</v>
      </c>
      <c r="E17" s="43">
        <v>66.11684081632653</v>
      </c>
    </row>
    <row r="18" spans="1:5" x14ac:dyDescent="0.25">
      <c r="A18" s="21" t="s">
        <v>22</v>
      </c>
      <c r="B18" s="22" t="s">
        <v>23</v>
      </c>
      <c r="C18" s="23">
        <v>151000</v>
      </c>
      <c r="D18" s="23">
        <v>5495.5</v>
      </c>
      <c r="E18" s="43">
        <v>3.6394039735099337</v>
      </c>
    </row>
    <row r="19" spans="1:5" ht="25.5" x14ac:dyDescent="0.25">
      <c r="A19" s="21" t="s">
        <v>24</v>
      </c>
      <c r="B19" s="22" t="s">
        <v>25</v>
      </c>
      <c r="C19" s="23">
        <v>444000</v>
      </c>
      <c r="D19" s="23">
        <v>452951.6</v>
      </c>
      <c r="E19" s="43">
        <v>102.01612612612612</v>
      </c>
    </row>
    <row r="20" spans="1:5" x14ac:dyDescent="0.25">
      <c r="A20" s="13" t="s">
        <v>26</v>
      </c>
      <c r="B20" s="14" t="s">
        <v>27</v>
      </c>
      <c r="C20" s="15">
        <v>6666000</v>
      </c>
      <c r="D20" s="15">
        <v>599322.21</v>
      </c>
      <c r="E20" s="42">
        <v>8.9907322232223219</v>
      </c>
    </row>
    <row r="21" spans="1:5" x14ac:dyDescent="0.25">
      <c r="A21" s="21" t="s">
        <v>80</v>
      </c>
      <c r="B21" s="22" t="s">
        <v>309</v>
      </c>
      <c r="C21" s="23">
        <v>4666000</v>
      </c>
      <c r="D21" s="23">
        <v>275071.90999999997</v>
      </c>
      <c r="E21" s="43">
        <v>5.8952402486069442</v>
      </c>
    </row>
    <row r="22" spans="1:5" x14ac:dyDescent="0.25">
      <c r="A22" s="21" t="s">
        <v>28</v>
      </c>
      <c r="B22" s="22" t="s">
        <v>310</v>
      </c>
      <c r="C22" s="23">
        <v>2000000</v>
      </c>
      <c r="D22" s="23">
        <v>324250.3</v>
      </c>
      <c r="E22" s="43">
        <v>16.212515</v>
      </c>
    </row>
    <row r="23" spans="1:5" x14ac:dyDescent="0.25">
      <c r="A23" s="13" t="s">
        <v>29</v>
      </c>
      <c r="B23" s="14" t="s">
        <v>30</v>
      </c>
      <c r="C23" s="15">
        <v>3324800</v>
      </c>
      <c r="D23" s="15">
        <v>954745.6</v>
      </c>
      <c r="E23" s="42">
        <v>28.715880654475455</v>
      </c>
    </row>
    <row r="24" spans="1:5" ht="38.25" x14ac:dyDescent="0.25">
      <c r="A24" s="21" t="s">
        <v>31</v>
      </c>
      <c r="B24" s="22" t="s">
        <v>32</v>
      </c>
      <c r="C24" s="23">
        <v>3300000</v>
      </c>
      <c r="D24" s="23">
        <v>947835.6</v>
      </c>
      <c r="E24" s="43">
        <v>28.722290909090908</v>
      </c>
    </row>
    <row r="25" spans="1:5" ht="51" x14ac:dyDescent="0.25">
      <c r="A25" s="21" t="s">
        <v>81</v>
      </c>
      <c r="B25" s="22" t="s">
        <v>82</v>
      </c>
      <c r="C25" s="23">
        <v>24800</v>
      </c>
      <c r="D25" s="23">
        <v>6910</v>
      </c>
      <c r="E25" s="43">
        <v>27.862903225806452</v>
      </c>
    </row>
    <row r="26" spans="1:5" ht="38.25" x14ac:dyDescent="0.25">
      <c r="A26" s="13" t="s">
        <v>33</v>
      </c>
      <c r="B26" s="14" t="s">
        <v>34</v>
      </c>
      <c r="C26" s="15">
        <v>14537200</v>
      </c>
      <c r="D26" s="15">
        <v>4014055.98</v>
      </c>
      <c r="E26" s="42">
        <v>27.612304845499821</v>
      </c>
    </row>
    <row r="27" spans="1:5" ht="89.25" x14ac:dyDescent="0.25">
      <c r="A27" s="21" t="s">
        <v>35</v>
      </c>
      <c r="B27" s="22" t="s">
        <v>36</v>
      </c>
      <c r="C27" s="23">
        <v>13746200</v>
      </c>
      <c r="D27" s="23">
        <v>3735736.86</v>
      </c>
      <c r="E27" s="43">
        <v>27.176505943460739</v>
      </c>
    </row>
    <row r="28" spans="1:5" ht="89.25" x14ac:dyDescent="0.25">
      <c r="A28" s="21" t="s">
        <v>37</v>
      </c>
      <c r="B28" s="22" t="s">
        <v>38</v>
      </c>
      <c r="C28" s="23">
        <v>791000</v>
      </c>
      <c r="D28" s="23">
        <v>278319.12</v>
      </c>
      <c r="E28" s="43">
        <v>35.185729456384323</v>
      </c>
    </row>
    <row r="29" spans="1:5" ht="25.5" x14ac:dyDescent="0.25">
      <c r="A29" s="13" t="s">
        <v>39</v>
      </c>
      <c r="B29" s="14" t="s">
        <v>40</v>
      </c>
      <c r="C29" s="15">
        <v>1778856.41</v>
      </c>
      <c r="D29" s="15">
        <v>2197096.66</v>
      </c>
      <c r="E29" s="42">
        <v>123.51174876447729</v>
      </c>
    </row>
    <row r="30" spans="1:5" ht="25.5" x14ac:dyDescent="0.25">
      <c r="A30" s="21" t="s">
        <v>41</v>
      </c>
      <c r="B30" s="22" t="s">
        <v>42</v>
      </c>
      <c r="C30" s="23">
        <v>1778856.41</v>
      </c>
      <c r="D30" s="23">
        <v>2197096.66</v>
      </c>
      <c r="E30" s="43">
        <v>123.51174876447729</v>
      </c>
    </row>
    <row r="31" spans="1:5" ht="25.5" x14ac:dyDescent="0.25">
      <c r="A31" s="13" t="s">
        <v>43</v>
      </c>
      <c r="B31" s="14" t="s">
        <v>44</v>
      </c>
      <c r="C31" s="15">
        <v>70000</v>
      </c>
      <c r="D31" s="15">
        <v>163707.67000000001</v>
      </c>
      <c r="E31" s="42">
        <v>233.8681</v>
      </c>
    </row>
    <row r="32" spans="1:5" x14ac:dyDescent="0.25">
      <c r="A32" s="21" t="s">
        <v>45</v>
      </c>
      <c r="B32" s="22" t="s">
        <v>46</v>
      </c>
      <c r="C32" s="23">
        <v>70000</v>
      </c>
      <c r="D32" s="23">
        <v>163707.67000000001</v>
      </c>
      <c r="E32" s="43">
        <v>233.8681</v>
      </c>
    </row>
    <row r="33" spans="1:7" ht="25.5" x14ac:dyDescent="0.25">
      <c r="A33" s="13" t="s">
        <v>47</v>
      </c>
      <c r="B33" s="14" t="s">
        <v>48</v>
      </c>
      <c r="C33" s="15">
        <v>1230000</v>
      </c>
      <c r="D33" s="15">
        <v>1991552.87</v>
      </c>
      <c r="E33" s="42">
        <v>161.9148674796748</v>
      </c>
    </row>
    <row r="34" spans="1:7" ht="77.25" customHeight="1" x14ac:dyDescent="0.25">
      <c r="A34" s="21" t="s">
        <v>49</v>
      </c>
      <c r="B34" s="22" t="s">
        <v>50</v>
      </c>
      <c r="C34" s="23">
        <v>600000</v>
      </c>
      <c r="D34" s="23">
        <v>100000</v>
      </c>
      <c r="E34" s="43">
        <v>16.666666666666668</v>
      </c>
    </row>
    <row r="35" spans="1:7" ht="38.25" x14ac:dyDescent="0.25">
      <c r="A35" s="21" t="s">
        <v>51</v>
      </c>
      <c r="B35" s="22" t="s">
        <v>52</v>
      </c>
      <c r="C35" s="23">
        <v>600000</v>
      </c>
      <c r="D35" s="23">
        <v>1865304.89</v>
      </c>
      <c r="E35" s="43">
        <v>310.88414833333331</v>
      </c>
    </row>
    <row r="36" spans="1:7" ht="76.5" x14ac:dyDescent="0.25">
      <c r="A36" s="21" t="s">
        <v>327</v>
      </c>
      <c r="B36" s="22" t="s">
        <v>328</v>
      </c>
      <c r="C36" s="23">
        <v>30000</v>
      </c>
      <c r="D36" s="23">
        <v>26247.98</v>
      </c>
      <c r="E36" s="43">
        <v>87.493266666666671</v>
      </c>
    </row>
    <row r="37" spans="1:7" x14ac:dyDescent="0.25">
      <c r="A37" s="13" t="s">
        <v>53</v>
      </c>
      <c r="B37" s="14" t="s">
        <v>54</v>
      </c>
      <c r="C37" s="15">
        <v>1627000</v>
      </c>
      <c r="D37" s="15">
        <v>646065.93999999994</v>
      </c>
      <c r="E37" s="42">
        <v>39.709031346035651</v>
      </c>
    </row>
    <row r="38" spans="1:7" ht="38.25" x14ac:dyDescent="0.25">
      <c r="A38" s="21" t="s">
        <v>55</v>
      </c>
      <c r="B38" s="22" t="s">
        <v>56</v>
      </c>
      <c r="C38" s="23">
        <v>100000</v>
      </c>
      <c r="D38" s="23">
        <v>353694.45</v>
      </c>
      <c r="E38" s="43">
        <v>353.69445000000002</v>
      </c>
    </row>
    <row r="39" spans="1:7" ht="25.5" x14ac:dyDescent="0.25">
      <c r="A39" s="21" t="s">
        <v>57</v>
      </c>
      <c r="B39" s="22" t="s">
        <v>58</v>
      </c>
      <c r="C39" s="23">
        <v>1467000</v>
      </c>
      <c r="D39" s="23">
        <v>252845.64</v>
      </c>
      <c r="E39" s="43">
        <v>17.23555828220859</v>
      </c>
    </row>
    <row r="40" spans="1:7" ht="16.5" customHeight="1" x14ac:dyDescent="0.25">
      <c r="A40" s="21" t="s">
        <v>59</v>
      </c>
      <c r="B40" s="22" t="s">
        <v>60</v>
      </c>
      <c r="C40" s="23">
        <v>60000</v>
      </c>
      <c r="D40" s="23">
        <v>39525.85</v>
      </c>
      <c r="E40" s="43">
        <v>65.876416666666671</v>
      </c>
    </row>
    <row r="41" spans="1:7" x14ac:dyDescent="0.25">
      <c r="A41" s="13" t="s">
        <v>61</v>
      </c>
      <c r="B41" s="14" t="s">
        <v>62</v>
      </c>
      <c r="C41" s="15">
        <v>781600</v>
      </c>
      <c r="D41" s="15">
        <v>286938.39</v>
      </c>
      <c r="E41" s="42">
        <v>36.711667093142275</v>
      </c>
    </row>
    <row r="42" spans="1:7" x14ac:dyDescent="0.25">
      <c r="A42" s="21" t="s">
        <v>63</v>
      </c>
      <c r="B42" s="22" t="s">
        <v>64</v>
      </c>
      <c r="C42" s="23">
        <v>0</v>
      </c>
      <c r="D42" s="23">
        <v>8471.42</v>
      </c>
      <c r="E42" s="43">
        <v>0</v>
      </c>
    </row>
    <row r="43" spans="1:7" x14ac:dyDescent="0.25">
      <c r="A43" s="21" t="s">
        <v>83</v>
      </c>
      <c r="B43" s="22" t="s">
        <v>84</v>
      </c>
      <c r="C43" s="23">
        <v>781600</v>
      </c>
      <c r="D43" s="23">
        <v>278466.96999999997</v>
      </c>
      <c r="E43" s="43">
        <v>35.627810900716476</v>
      </c>
    </row>
    <row r="44" spans="1:7" ht="16.5" thickBot="1" x14ac:dyDescent="0.3">
      <c r="A44" s="10" t="s">
        <v>65</v>
      </c>
      <c r="B44" s="11" t="s">
        <v>66</v>
      </c>
      <c r="C44" s="12">
        <f>447071536.52-48808798.3</f>
        <v>398262738.21999997</v>
      </c>
      <c r="D44" s="12">
        <f>81294969.9-13774262.7</f>
        <v>67520707.200000003</v>
      </c>
      <c r="E44" s="41">
        <f>D44/C44*100</f>
        <v>16.953809814540477</v>
      </c>
      <c r="F44" s="6"/>
      <c r="G44" s="6"/>
    </row>
    <row r="45" spans="1:7" ht="38.25" x14ac:dyDescent="0.25">
      <c r="A45" s="13" t="s">
        <v>67</v>
      </c>
      <c r="B45" s="14" t="s">
        <v>68</v>
      </c>
      <c r="C45" s="15">
        <f>447021236.52-48808798.3</f>
        <v>398212438.21999997</v>
      </c>
      <c r="D45" s="15">
        <f>81478709.1-13774262.7</f>
        <v>67704446.399999991</v>
      </c>
      <c r="E45" s="42">
        <f>D45/C45*100</f>
        <v>17.002092326055219</v>
      </c>
    </row>
    <row r="46" spans="1:7" ht="25.5" x14ac:dyDescent="0.25">
      <c r="A46" s="21" t="s">
        <v>69</v>
      </c>
      <c r="B46" s="22" t="s">
        <v>70</v>
      </c>
      <c r="C46" s="23">
        <f>48314777-30557277</f>
        <v>17757500</v>
      </c>
      <c r="D46" s="23">
        <f>9754475.01-5315100</f>
        <v>4439375.01</v>
      </c>
      <c r="E46" s="43">
        <f>D46/C46*100</f>
        <v>25.000000056314232</v>
      </c>
    </row>
    <row r="47" spans="1:7" ht="28.5" customHeight="1" x14ac:dyDescent="0.25">
      <c r="A47" s="21" t="s">
        <v>71</v>
      </c>
      <c r="B47" s="22" t="s">
        <v>72</v>
      </c>
      <c r="C47" s="23">
        <v>82007597.219999999</v>
      </c>
      <c r="D47" s="23">
        <v>10077169.66</v>
      </c>
      <c r="E47" s="43">
        <f t="shared" ref="E47:E49" si="0">D47/C47*100</f>
        <v>12.288092812872197</v>
      </c>
    </row>
    <row r="48" spans="1:7" ht="25.5" x14ac:dyDescent="0.25">
      <c r="A48" s="21" t="s">
        <v>73</v>
      </c>
      <c r="B48" s="22" t="s">
        <v>74</v>
      </c>
      <c r="C48" s="23">
        <f>283719590-197849</f>
        <v>283521741</v>
      </c>
      <c r="D48" s="23">
        <f>50528898.12-0</f>
        <v>50528898.119999997</v>
      </c>
      <c r="E48" s="43">
        <f t="shared" si="0"/>
        <v>17.821877765627857</v>
      </c>
    </row>
    <row r="49" spans="1:6" x14ac:dyDescent="0.25">
      <c r="A49" s="21" t="s">
        <v>75</v>
      </c>
      <c r="B49" s="22" t="s">
        <v>76</v>
      </c>
      <c r="C49" s="23">
        <f>32979272.3-18053672.3</f>
        <v>14925600</v>
      </c>
      <c r="D49" s="23">
        <f>11118166.31-8459162.7</f>
        <v>2659003.6100000013</v>
      </c>
      <c r="E49" s="43">
        <f t="shared" si="0"/>
        <v>17.815053398188354</v>
      </c>
    </row>
    <row r="50" spans="1:6" x14ac:dyDescent="0.25">
      <c r="A50" s="13" t="s">
        <v>85</v>
      </c>
      <c r="B50" s="14" t="s">
        <v>86</v>
      </c>
      <c r="C50" s="15">
        <v>50300</v>
      </c>
      <c r="D50" s="15">
        <v>153900</v>
      </c>
      <c r="E50" s="42">
        <f>D50/C50*100</f>
        <v>305.96421471172965</v>
      </c>
    </row>
    <row r="51" spans="1:6" ht="25.5" x14ac:dyDescent="0.25">
      <c r="A51" s="21" t="s">
        <v>87</v>
      </c>
      <c r="B51" s="22" t="s">
        <v>88</v>
      </c>
      <c r="C51" s="23">
        <v>38300</v>
      </c>
      <c r="D51" s="23">
        <v>74500</v>
      </c>
      <c r="E51" s="43">
        <v>194.51697127937337</v>
      </c>
      <c r="F51" s="6"/>
    </row>
    <row r="52" spans="1:6" ht="25.5" x14ac:dyDescent="0.25">
      <c r="A52" s="21" t="s">
        <v>329</v>
      </c>
      <c r="B52" s="22" t="s">
        <v>330</v>
      </c>
      <c r="C52" s="23">
        <v>12000</v>
      </c>
      <c r="D52" s="23">
        <v>79400</v>
      </c>
      <c r="E52" s="43">
        <v>661.66666666666663</v>
      </c>
    </row>
    <row r="53" spans="1:6" ht="51" x14ac:dyDescent="0.25">
      <c r="A53" s="13" t="s">
        <v>319</v>
      </c>
      <c r="B53" s="14" t="s">
        <v>320</v>
      </c>
      <c r="C53" s="15">
        <v>0</v>
      </c>
      <c r="D53" s="15">
        <f>D54</f>
        <v>-337639.2</v>
      </c>
      <c r="E53" s="42" t="s">
        <v>269</v>
      </c>
    </row>
    <row r="54" spans="1:6" ht="51" x14ac:dyDescent="0.25">
      <c r="A54" s="21" t="s">
        <v>321</v>
      </c>
      <c r="B54" s="22" t="s">
        <v>322</v>
      </c>
      <c r="C54" s="23">
        <v>0</v>
      </c>
      <c r="D54" s="23">
        <v>-337639.2</v>
      </c>
      <c r="E54" s="43" t="s">
        <v>269</v>
      </c>
    </row>
    <row r="55" spans="1:6" ht="16.5" thickBot="1" x14ac:dyDescent="0.3">
      <c r="A55" s="16"/>
      <c r="B55" s="17"/>
      <c r="C55" s="17"/>
      <c r="D55" s="17"/>
      <c r="E55" s="44"/>
    </row>
    <row r="56" spans="1:6" ht="16.5" thickBot="1" x14ac:dyDescent="0.3">
      <c r="A56" s="18" t="s">
        <v>77</v>
      </c>
      <c r="B56" s="19"/>
      <c r="C56" s="20">
        <v>716446274.63</v>
      </c>
      <c r="D56" s="20">
        <v>151859581.22</v>
      </c>
      <c r="E56" s="45">
        <f>D56/C56*100</f>
        <v>21.196227351231052</v>
      </c>
    </row>
    <row r="57" spans="1:6" x14ac:dyDescent="0.25">
      <c r="C57" s="6"/>
      <c r="D57" s="6"/>
    </row>
    <row r="58" spans="1:6" x14ac:dyDescent="0.25">
      <c r="D58" s="6"/>
    </row>
  </sheetData>
  <mergeCells count="6">
    <mergeCell ref="A7:E7"/>
    <mergeCell ref="A2:E2"/>
    <mergeCell ref="A3:E3"/>
    <mergeCell ref="A5:E5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3"/>
  <sheetViews>
    <sheetView view="pageBreakPreview" zoomScaleNormal="100" zoomScaleSheetLayoutView="100" workbookViewId="0">
      <selection activeCell="D1" sqref="D1:E1"/>
    </sheetView>
  </sheetViews>
  <sheetFormatPr defaultRowHeight="15.75" x14ac:dyDescent="0.25"/>
  <cols>
    <col min="1" max="1" width="17" style="4" customWidth="1"/>
    <col min="2" max="2" width="51.140625" style="4" customWidth="1"/>
    <col min="3" max="4" width="18.7109375" style="4" customWidth="1"/>
    <col min="5" max="5" width="16.7109375" style="4" customWidth="1"/>
    <col min="6" max="6" width="13.5703125" style="4" bestFit="1" customWidth="1"/>
    <col min="7" max="7" width="17.28515625" style="4" customWidth="1"/>
    <col min="8" max="16384" width="9.140625" style="4"/>
  </cols>
  <sheetData>
    <row r="1" spans="1:5" x14ac:dyDescent="0.25">
      <c r="C1" s="5"/>
      <c r="D1" s="129" t="s">
        <v>280</v>
      </c>
      <c r="E1" s="129"/>
    </row>
    <row r="2" spans="1:5" ht="17.25" customHeight="1" x14ac:dyDescent="0.25">
      <c r="A2" s="124" t="str">
        <f>'Доходная часть'!A2:E2</f>
        <v>к постановлению администрации МР "Княжпогостский"</v>
      </c>
      <c r="B2" s="124"/>
      <c r="C2" s="124"/>
      <c r="D2" s="124"/>
      <c r="E2" s="124"/>
    </row>
    <row r="3" spans="1:5" x14ac:dyDescent="0.25">
      <c r="A3" s="124" t="str">
        <f>'Доходная часть'!A3:E3</f>
        <v>от 09 апреля 2021 г. № 142</v>
      </c>
      <c r="B3" s="124"/>
      <c r="C3" s="124"/>
      <c r="D3" s="124"/>
      <c r="E3" s="124"/>
    </row>
    <row r="4" spans="1:5" ht="15.75" customHeight="1" x14ac:dyDescent="0.25">
      <c r="A4" s="124" t="str">
        <f>'Доходная часть'!A4:E4</f>
        <v xml:space="preserve">                                                                                             </v>
      </c>
      <c r="B4" s="124"/>
      <c r="C4" s="124"/>
      <c r="D4" s="124"/>
      <c r="E4" s="124"/>
    </row>
    <row r="5" spans="1:5" ht="27" customHeight="1" x14ac:dyDescent="0.25">
      <c r="A5" s="125" t="s">
        <v>90</v>
      </c>
      <c r="B5" s="125"/>
      <c r="C5" s="125"/>
      <c r="D5" s="125"/>
      <c r="E5" s="125"/>
    </row>
    <row r="6" spans="1:5" ht="19.5" customHeight="1" x14ac:dyDescent="0.25">
      <c r="A6" s="125" t="str">
        <f>'Доходная часть'!A6:E6</f>
        <v xml:space="preserve"> за 1 квартал 2021 года</v>
      </c>
      <c r="B6" s="125"/>
      <c r="C6" s="125"/>
      <c r="D6" s="125"/>
      <c r="E6" s="125"/>
    </row>
    <row r="7" spans="1:5" ht="15" customHeight="1" x14ac:dyDescent="0.25">
      <c r="A7" s="128" t="s">
        <v>0</v>
      </c>
      <c r="B7" s="128"/>
      <c r="C7" s="128"/>
      <c r="D7" s="128"/>
      <c r="E7" s="128"/>
    </row>
    <row r="8" spans="1:5" ht="31.5" x14ac:dyDescent="0.25">
      <c r="A8" s="24" t="s">
        <v>91</v>
      </c>
      <c r="B8" s="25" t="s">
        <v>92</v>
      </c>
      <c r="C8" s="25" t="s">
        <v>79</v>
      </c>
      <c r="D8" s="25" t="s">
        <v>332</v>
      </c>
      <c r="E8" s="26" t="s">
        <v>78</v>
      </c>
    </row>
    <row r="9" spans="1:5" x14ac:dyDescent="0.25">
      <c r="A9" s="27" t="s">
        <v>1</v>
      </c>
      <c r="B9" s="28" t="s">
        <v>2</v>
      </c>
      <c r="C9" s="28" t="s">
        <v>3</v>
      </c>
      <c r="D9" s="28" t="s">
        <v>4</v>
      </c>
      <c r="E9" s="29" t="s">
        <v>5</v>
      </c>
    </row>
    <row r="10" spans="1:5" ht="31.5" x14ac:dyDescent="0.25">
      <c r="A10" s="30" t="s">
        <v>333</v>
      </c>
      <c r="B10" s="31" t="s">
        <v>334</v>
      </c>
      <c r="C10" s="32">
        <v>300000</v>
      </c>
      <c r="D10" s="32">
        <v>0</v>
      </c>
      <c r="E10" s="46">
        <v>0</v>
      </c>
    </row>
    <row r="11" spans="1:5" ht="63" x14ac:dyDescent="0.25">
      <c r="A11" s="33" t="s">
        <v>93</v>
      </c>
      <c r="B11" s="34" t="s">
        <v>94</v>
      </c>
      <c r="C11" s="35">
        <v>300000</v>
      </c>
      <c r="D11" s="35">
        <v>0</v>
      </c>
      <c r="E11" s="47">
        <v>0</v>
      </c>
    </row>
    <row r="12" spans="1:5" ht="47.25" x14ac:dyDescent="0.25">
      <c r="A12" s="30" t="s">
        <v>335</v>
      </c>
      <c r="B12" s="31" t="s">
        <v>336</v>
      </c>
      <c r="C12" s="32">
        <v>31688395.920000002</v>
      </c>
      <c r="D12" s="32">
        <v>1301442.6499999999</v>
      </c>
      <c r="E12" s="46">
        <v>4.1070007244468938</v>
      </c>
    </row>
    <row r="13" spans="1:5" ht="31.5" x14ac:dyDescent="0.25">
      <c r="A13" s="33" t="s">
        <v>95</v>
      </c>
      <c r="B13" s="34" t="s">
        <v>96</v>
      </c>
      <c r="C13" s="35">
        <v>3238390.86</v>
      </c>
      <c r="D13" s="35">
        <v>707896.05</v>
      </c>
      <c r="E13" s="47">
        <v>21.859499998712323</v>
      </c>
    </row>
    <row r="14" spans="1:5" ht="31.5" x14ac:dyDescent="0.25">
      <c r="A14" s="33" t="s">
        <v>337</v>
      </c>
      <c r="B14" s="34" t="s">
        <v>96</v>
      </c>
      <c r="C14" s="35">
        <v>8981515.1500000004</v>
      </c>
      <c r="D14" s="35">
        <v>0</v>
      </c>
      <c r="E14" s="47">
        <v>0</v>
      </c>
    </row>
    <row r="15" spans="1:5" ht="33" customHeight="1" x14ac:dyDescent="0.25">
      <c r="A15" s="33" t="s">
        <v>97</v>
      </c>
      <c r="B15" s="34" t="s">
        <v>98</v>
      </c>
      <c r="C15" s="35">
        <v>7980341.3600000003</v>
      </c>
      <c r="D15" s="35">
        <v>0</v>
      </c>
      <c r="E15" s="47">
        <v>0</v>
      </c>
    </row>
    <row r="16" spans="1:5" ht="18.75" customHeight="1" x14ac:dyDescent="0.25">
      <c r="A16" s="33" t="s">
        <v>99</v>
      </c>
      <c r="B16" s="34" t="s">
        <v>100</v>
      </c>
      <c r="C16" s="35">
        <v>94263.16</v>
      </c>
      <c r="D16" s="35">
        <v>0</v>
      </c>
      <c r="E16" s="47">
        <v>0</v>
      </c>
    </row>
    <row r="17" spans="1:5" ht="19.5" customHeight="1" x14ac:dyDescent="0.25">
      <c r="A17" s="33" t="s">
        <v>101</v>
      </c>
      <c r="B17" s="34" t="s">
        <v>100</v>
      </c>
      <c r="C17" s="35">
        <v>445789.47</v>
      </c>
      <c r="D17" s="35">
        <v>0</v>
      </c>
      <c r="E17" s="47">
        <v>0</v>
      </c>
    </row>
    <row r="18" spans="1:5" x14ac:dyDescent="0.25">
      <c r="A18" s="33" t="s">
        <v>102</v>
      </c>
      <c r="B18" s="34" t="s">
        <v>103</v>
      </c>
      <c r="C18" s="35">
        <v>10948095.92</v>
      </c>
      <c r="D18" s="35">
        <v>593546.6</v>
      </c>
      <c r="E18" s="47">
        <v>5.4214596249171336</v>
      </c>
    </row>
    <row r="19" spans="1:5" ht="63" x14ac:dyDescent="0.25">
      <c r="A19" s="30" t="s">
        <v>338</v>
      </c>
      <c r="B19" s="31" t="s">
        <v>339</v>
      </c>
      <c r="C19" s="32">
        <v>18823984.98</v>
      </c>
      <c r="D19" s="32">
        <v>162973.51999999999</v>
      </c>
      <c r="E19" s="46">
        <v>0.86577587143824841</v>
      </c>
    </row>
    <row r="20" spans="1:5" ht="93.75" customHeight="1" x14ac:dyDescent="0.25">
      <c r="A20" s="33" t="s">
        <v>104</v>
      </c>
      <c r="B20" s="34" t="s">
        <v>105</v>
      </c>
      <c r="C20" s="35">
        <v>554000</v>
      </c>
      <c r="D20" s="35">
        <v>0</v>
      </c>
      <c r="E20" s="47">
        <v>0</v>
      </c>
    </row>
    <row r="21" spans="1:5" ht="31.5" x14ac:dyDescent="0.25">
      <c r="A21" s="33" t="s">
        <v>106</v>
      </c>
      <c r="B21" s="34" t="s">
        <v>107</v>
      </c>
      <c r="C21" s="35">
        <v>56000</v>
      </c>
      <c r="D21" s="35">
        <v>0</v>
      </c>
      <c r="E21" s="47">
        <v>0</v>
      </c>
    </row>
    <row r="22" spans="1:5" ht="78.75" customHeight="1" x14ac:dyDescent="0.25">
      <c r="A22" s="33" t="s">
        <v>108</v>
      </c>
      <c r="B22" s="34" t="s">
        <v>109</v>
      </c>
      <c r="C22" s="35">
        <v>834498</v>
      </c>
      <c r="D22" s="35">
        <v>0</v>
      </c>
      <c r="E22" s="47">
        <v>0</v>
      </c>
    </row>
    <row r="23" spans="1:5" ht="95.25" customHeight="1" x14ac:dyDescent="0.25">
      <c r="A23" s="33" t="s">
        <v>110</v>
      </c>
      <c r="B23" s="34" t="s">
        <v>111</v>
      </c>
      <c r="C23" s="35">
        <v>2942813</v>
      </c>
      <c r="D23" s="35">
        <v>0</v>
      </c>
      <c r="E23" s="47">
        <v>0</v>
      </c>
    </row>
    <row r="24" spans="1:5" ht="96" customHeight="1" x14ac:dyDescent="0.25">
      <c r="A24" s="33" t="s">
        <v>112</v>
      </c>
      <c r="B24" s="34" t="s">
        <v>111</v>
      </c>
      <c r="C24" s="35">
        <v>8584143</v>
      </c>
      <c r="D24" s="35">
        <v>0</v>
      </c>
      <c r="E24" s="47">
        <v>0</v>
      </c>
    </row>
    <row r="25" spans="1:5" ht="31.5" x14ac:dyDescent="0.25">
      <c r="A25" s="33" t="s">
        <v>113</v>
      </c>
      <c r="B25" s="34" t="s">
        <v>114</v>
      </c>
      <c r="C25" s="35">
        <v>1193358</v>
      </c>
      <c r="D25" s="35">
        <v>0</v>
      </c>
      <c r="E25" s="47">
        <v>0</v>
      </c>
    </row>
    <row r="26" spans="1:5" ht="31.5" x14ac:dyDescent="0.25">
      <c r="A26" s="33" t="s">
        <v>115</v>
      </c>
      <c r="B26" s="34" t="s">
        <v>116</v>
      </c>
      <c r="C26" s="35">
        <v>1050754</v>
      </c>
      <c r="D26" s="35">
        <v>0</v>
      </c>
      <c r="E26" s="47">
        <v>0</v>
      </c>
    </row>
    <row r="27" spans="1:5" ht="31.5" customHeight="1" x14ac:dyDescent="0.25">
      <c r="A27" s="33" t="s">
        <v>340</v>
      </c>
      <c r="B27" s="34" t="s">
        <v>341</v>
      </c>
      <c r="C27" s="35">
        <v>20000</v>
      </c>
      <c r="D27" s="35">
        <v>0</v>
      </c>
      <c r="E27" s="47">
        <v>0</v>
      </c>
    </row>
    <row r="28" spans="1:5" ht="63" x14ac:dyDescent="0.25">
      <c r="A28" s="33" t="s">
        <v>117</v>
      </c>
      <c r="B28" s="34" t="s">
        <v>118</v>
      </c>
      <c r="C28" s="35">
        <v>1615543.98</v>
      </c>
      <c r="D28" s="35">
        <v>0</v>
      </c>
      <c r="E28" s="47">
        <v>0</v>
      </c>
    </row>
    <row r="29" spans="1:5" ht="31.5" x14ac:dyDescent="0.25">
      <c r="A29" s="33" t="s">
        <v>311</v>
      </c>
      <c r="B29" s="34" t="s">
        <v>243</v>
      </c>
      <c r="C29" s="35">
        <v>1816</v>
      </c>
      <c r="D29" s="35">
        <v>0</v>
      </c>
      <c r="E29" s="47">
        <v>0</v>
      </c>
    </row>
    <row r="30" spans="1:5" ht="30" customHeight="1" x14ac:dyDescent="0.25">
      <c r="A30" s="33" t="s">
        <v>342</v>
      </c>
      <c r="B30" s="34" t="s">
        <v>343</v>
      </c>
      <c r="C30" s="35">
        <v>1282572</v>
      </c>
      <c r="D30" s="35">
        <v>162973.51999999999</v>
      </c>
      <c r="E30" s="47">
        <v>12.706773576844029</v>
      </c>
    </row>
    <row r="31" spans="1:5" ht="80.25" customHeight="1" x14ac:dyDescent="0.25">
      <c r="A31" s="33" t="s">
        <v>344</v>
      </c>
      <c r="B31" s="34" t="s">
        <v>345</v>
      </c>
      <c r="C31" s="35">
        <v>688487</v>
      </c>
      <c r="D31" s="35">
        <v>0</v>
      </c>
      <c r="E31" s="47">
        <v>0</v>
      </c>
    </row>
    <row r="32" spans="1:5" ht="31.5" x14ac:dyDescent="0.25">
      <c r="A32" s="30" t="s">
        <v>346</v>
      </c>
      <c r="B32" s="31" t="s">
        <v>347</v>
      </c>
      <c r="C32" s="32">
        <v>428812566.52999997</v>
      </c>
      <c r="D32" s="32">
        <v>88224357.590000004</v>
      </c>
      <c r="E32" s="46">
        <v>20.574107308449825</v>
      </c>
    </row>
    <row r="33" spans="1:7" ht="47.25" x14ac:dyDescent="0.25">
      <c r="A33" s="33" t="s">
        <v>119</v>
      </c>
      <c r="B33" s="34" t="s">
        <v>120</v>
      </c>
      <c r="C33" s="35">
        <v>48781030</v>
      </c>
      <c r="D33" s="35">
        <v>12874192</v>
      </c>
      <c r="E33" s="47">
        <v>26.391800255140165</v>
      </c>
    </row>
    <row r="34" spans="1:7" ht="66" customHeight="1" x14ac:dyDescent="0.25">
      <c r="A34" s="33" t="s">
        <v>121</v>
      </c>
      <c r="B34" s="34" t="s">
        <v>122</v>
      </c>
      <c r="C34" s="35">
        <v>95268752</v>
      </c>
      <c r="D34" s="35">
        <v>14610633</v>
      </c>
      <c r="E34" s="47">
        <v>15.336227979558291</v>
      </c>
    </row>
    <row r="35" spans="1:7" ht="96" customHeight="1" x14ac:dyDescent="0.25">
      <c r="A35" s="33" t="s">
        <v>123</v>
      </c>
      <c r="B35" s="34" t="s">
        <v>124</v>
      </c>
      <c r="C35" s="35">
        <v>2531200</v>
      </c>
      <c r="D35" s="35">
        <v>508406.63</v>
      </c>
      <c r="E35" s="47">
        <v>20.085596950063213</v>
      </c>
    </row>
    <row r="36" spans="1:7" ht="31.5" x14ac:dyDescent="0.25">
      <c r="A36" s="33" t="s">
        <v>125</v>
      </c>
      <c r="B36" s="34" t="s">
        <v>126</v>
      </c>
      <c r="C36" s="35">
        <v>800000</v>
      </c>
      <c r="D36" s="35">
        <v>0</v>
      </c>
      <c r="E36" s="47">
        <v>0</v>
      </c>
    </row>
    <row r="37" spans="1:7" x14ac:dyDescent="0.25">
      <c r="A37" s="33" t="s">
        <v>127</v>
      </c>
      <c r="B37" s="34" t="s">
        <v>128</v>
      </c>
      <c r="C37" s="35">
        <v>94800</v>
      </c>
      <c r="D37" s="35">
        <v>28800</v>
      </c>
      <c r="E37" s="47">
        <v>30.379746835443036</v>
      </c>
    </row>
    <row r="38" spans="1:7" ht="34.5" customHeight="1" x14ac:dyDescent="0.25">
      <c r="A38" s="33" t="s">
        <v>129</v>
      </c>
      <c r="B38" s="34" t="s">
        <v>130</v>
      </c>
      <c r="C38" s="35">
        <v>39640753.990000002</v>
      </c>
      <c r="D38" s="35">
        <v>13001575</v>
      </c>
      <c r="E38" s="47">
        <v>32.798505808642922</v>
      </c>
    </row>
    <row r="39" spans="1:7" ht="65.25" customHeight="1" x14ac:dyDescent="0.25">
      <c r="A39" s="33" t="s">
        <v>131</v>
      </c>
      <c r="B39" s="34" t="s">
        <v>122</v>
      </c>
      <c r="C39" s="35">
        <v>164212248</v>
      </c>
      <c r="D39" s="35">
        <v>33662346</v>
      </c>
      <c r="E39" s="47">
        <v>20.499290649744957</v>
      </c>
    </row>
    <row r="40" spans="1:7" ht="64.5" customHeight="1" x14ac:dyDescent="0.25">
      <c r="A40" s="33" t="s">
        <v>348</v>
      </c>
      <c r="B40" s="34" t="s">
        <v>349</v>
      </c>
      <c r="C40" s="35">
        <v>2869898.99</v>
      </c>
      <c r="D40" s="35">
        <v>0</v>
      </c>
      <c r="E40" s="47">
        <v>0</v>
      </c>
    </row>
    <row r="41" spans="1:7" ht="94.5" customHeight="1" x14ac:dyDescent="0.25">
      <c r="A41" s="33" t="s">
        <v>132</v>
      </c>
      <c r="B41" s="34" t="s">
        <v>124</v>
      </c>
      <c r="C41" s="35">
        <v>303000</v>
      </c>
      <c r="D41" s="35">
        <v>55793.37</v>
      </c>
      <c r="E41" s="47">
        <v>18.413653465346535</v>
      </c>
    </row>
    <row r="42" spans="1:7" x14ac:dyDescent="0.25">
      <c r="A42" s="33" t="s">
        <v>133</v>
      </c>
      <c r="B42" s="34" t="s">
        <v>128</v>
      </c>
      <c r="C42" s="35">
        <v>226800</v>
      </c>
      <c r="D42" s="35">
        <v>42239.040000000001</v>
      </c>
      <c r="E42" s="47">
        <v>18.623915343915343</v>
      </c>
    </row>
    <row r="43" spans="1:7" ht="48.75" customHeight="1" x14ac:dyDescent="0.25">
      <c r="A43" s="33" t="s">
        <v>134</v>
      </c>
      <c r="B43" s="34" t="s">
        <v>135</v>
      </c>
      <c r="C43" s="35">
        <v>2174666.67</v>
      </c>
      <c r="D43" s="35">
        <v>0</v>
      </c>
      <c r="E43" s="47">
        <v>0</v>
      </c>
    </row>
    <row r="44" spans="1:7" ht="65.25" customHeight="1" x14ac:dyDescent="0.25">
      <c r="A44" s="33" t="s">
        <v>350</v>
      </c>
      <c r="B44" s="34" t="s">
        <v>351</v>
      </c>
      <c r="C44" s="35">
        <v>14925600</v>
      </c>
      <c r="D44" s="35">
        <v>2659003.61</v>
      </c>
      <c r="E44" s="47">
        <v>17.815053398188347</v>
      </c>
    </row>
    <row r="45" spans="1:7" ht="63" customHeight="1" x14ac:dyDescent="0.25">
      <c r="A45" s="33" t="s">
        <v>312</v>
      </c>
      <c r="B45" s="34" t="s">
        <v>313</v>
      </c>
      <c r="C45" s="35">
        <v>9579696.9700000007</v>
      </c>
      <c r="D45" s="35">
        <v>942968.01</v>
      </c>
      <c r="E45" s="47">
        <v>9.8434012365215757</v>
      </c>
    </row>
    <row r="46" spans="1:7" ht="47.25" x14ac:dyDescent="0.25">
      <c r="A46" s="33" t="s">
        <v>352</v>
      </c>
      <c r="B46" s="34" t="s">
        <v>136</v>
      </c>
      <c r="C46" s="35">
        <v>1433333.34</v>
      </c>
      <c r="D46" s="35">
        <v>0</v>
      </c>
      <c r="E46" s="47">
        <v>0</v>
      </c>
    </row>
    <row r="47" spans="1:7" ht="63" x14ac:dyDescent="0.25">
      <c r="A47" s="33" t="s">
        <v>137</v>
      </c>
      <c r="B47" s="34" t="s">
        <v>138</v>
      </c>
      <c r="C47" s="35">
        <v>580192.19999999995</v>
      </c>
      <c r="D47" s="35">
        <v>580192.19999999995</v>
      </c>
      <c r="E47" s="47">
        <v>100</v>
      </c>
      <c r="F47" s="6"/>
      <c r="G47" s="6"/>
    </row>
    <row r="48" spans="1:7" ht="47.25" x14ac:dyDescent="0.25">
      <c r="A48" s="33" t="s">
        <v>139</v>
      </c>
      <c r="B48" s="34" t="s">
        <v>120</v>
      </c>
      <c r="C48" s="35">
        <v>19807473</v>
      </c>
      <c r="D48" s="35">
        <v>4581557</v>
      </c>
      <c r="E48" s="47">
        <v>23.130446776325279</v>
      </c>
    </row>
    <row r="49" spans="1:7" ht="64.5" customHeight="1" x14ac:dyDescent="0.25">
      <c r="A49" s="33" t="s">
        <v>140</v>
      </c>
      <c r="B49" s="34" t="s">
        <v>349</v>
      </c>
      <c r="C49" s="35">
        <v>1158686.8700000001</v>
      </c>
      <c r="D49" s="35">
        <v>1007539.39</v>
      </c>
      <c r="E49" s="47">
        <v>86.955278089929507</v>
      </c>
    </row>
    <row r="50" spans="1:7" ht="31.5" x14ac:dyDescent="0.25">
      <c r="A50" s="33" t="s">
        <v>141</v>
      </c>
      <c r="B50" s="34" t="s">
        <v>142</v>
      </c>
      <c r="C50" s="35">
        <v>20000</v>
      </c>
      <c r="D50" s="35">
        <v>0</v>
      </c>
      <c r="E50" s="47">
        <v>0</v>
      </c>
    </row>
    <row r="51" spans="1:7" ht="31.5" x14ac:dyDescent="0.25">
      <c r="A51" s="33" t="s">
        <v>143</v>
      </c>
      <c r="B51" s="34" t="s">
        <v>144</v>
      </c>
      <c r="C51" s="35">
        <v>949963.5</v>
      </c>
      <c r="D51" s="35">
        <v>0</v>
      </c>
      <c r="E51" s="47">
        <v>0</v>
      </c>
    </row>
    <row r="52" spans="1:7" ht="31.5" x14ac:dyDescent="0.25">
      <c r="A52" s="33" t="s">
        <v>145</v>
      </c>
      <c r="B52" s="34" t="s">
        <v>146</v>
      </c>
      <c r="C52" s="35">
        <v>156650</v>
      </c>
      <c r="D52" s="35">
        <v>0</v>
      </c>
      <c r="E52" s="47">
        <v>0</v>
      </c>
    </row>
    <row r="53" spans="1:7" ht="31.5" x14ac:dyDescent="0.25">
      <c r="A53" s="33" t="s">
        <v>353</v>
      </c>
      <c r="B53" s="34" t="s">
        <v>354</v>
      </c>
      <c r="C53" s="35">
        <v>150000</v>
      </c>
      <c r="D53" s="35">
        <v>150000</v>
      </c>
      <c r="E53" s="47">
        <v>100</v>
      </c>
    </row>
    <row r="54" spans="1:7" ht="31.5" x14ac:dyDescent="0.25">
      <c r="A54" s="33" t="s">
        <v>147</v>
      </c>
      <c r="B54" s="34" t="s">
        <v>148</v>
      </c>
      <c r="C54" s="35">
        <v>23147821</v>
      </c>
      <c r="D54" s="35">
        <v>3519112.34</v>
      </c>
      <c r="E54" s="47">
        <v>15.202780166651539</v>
      </c>
    </row>
    <row r="55" spans="1:7" ht="34.5" customHeight="1" x14ac:dyDescent="0.25">
      <c r="A55" s="30" t="s">
        <v>355</v>
      </c>
      <c r="B55" s="31" t="s">
        <v>356</v>
      </c>
      <c r="C55" s="32">
        <v>123468516.55</v>
      </c>
      <c r="D55" s="32">
        <v>30804004.969999999</v>
      </c>
      <c r="E55" s="46">
        <v>24.948874280453158</v>
      </c>
      <c r="F55" s="6"/>
      <c r="G55" s="6"/>
    </row>
    <row r="56" spans="1:7" ht="18.75" customHeight="1" x14ac:dyDescent="0.25">
      <c r="A56" s="33" t="s">
        <v>149</v>
      </c>
      <c r="B56" s="34" t="s">
        <v>150</v>
      </c>
      <c r="C56" s="35">
        <v>13791444</v>
      </c>
      <c r="D56" s="35">
        <v>4000000</v>
      </c>
      <c r="E56" s="47">
        <v>29.003489409810893</v>
      </c>
    </row>
    <row r="57" spans="1:7" ht="64.5" customHeight="1" x14ac:dyDescent="0.25">
      <c r="A57" s="33" t="s">
        <v>151</v>
      </c>
      <c r="B57" s="34" t="s">
        <v>349</v>
      </c>
      <c r="C57" s="35">
        <v>3963636.37</v>
      </c>
      <c r="D57" s="35">
        <v>687561.62</v>
      </c>
      <c r="E57" s="47">
        <v>17.346738091415787</v>
      </c>
    </row>
    <row r="58" spans="1:7" x14ac:dyDescent="0.25">
      <c r="A58" s="33" t="s">
        <v>314</v>
      </c>
      <c r="B58" s="34" t="s">
        <v>315</v>
      </c>
      <c r="C58" s="35">
        <v>900000</v>
      </c>
      <c r="D58" s="35">
        <v>0</v>
      </c>
      <c r="E58" s="47">
        <v>0</v>
      </c>
    </row>
    <row r="59" spans="1:7" ht="65.25" customHeight="1" x14ac:dyDescent="0.25">
      <c r="A59" s="33" t="s">
        <v>152</v>
      </c>
      <c r="B59" s="34" t="s">
        <v>357</v>
      </c>
      <c r="C59" s="35">
        <v>145820</v>
      </c>
      <c r="D59" s="35">
        <v>145820</v>
      </c>
      <c r="E59" s="47">
        <v>100</v>
      </c>
    </row>
    <row r="60" spans="1:7" x14ac:dyDescent="0.25">
      <c r="A60" s="33" t="s">
        <v>153</v>
      </c>
      <c r="B60" s="34" t="s">
        <v>154</v>
      </c>
      <c r="C60" s="35">
        <v>50000</v>
      </c>
      <c r="D60" s="35">
        <v>0</v>
      </c>
      <c r="E60" s="47">
        <v>0</v>
      </c>
    </row>
    <row r="61" spans="1:7" x14ac:dyDescent="0.25">
      <c r="A61" s="33" t="s">
        <v>155</v>
      </c>
      <c r="B61" s="34" t="s">
        <v>156</v>
      </c>
      <c r="C61" s="35">
        <v>13839477</v>
      </c>
      <c r="D61" s="35">
        <v>5000000</v>
      </c>
      <c r="E61" s="47">
        <v>36.128532891813755</v>
      </c>
    </row>
    <row r="62" spans="1:7" ht="48.75" customHeight="1" x14ac:dyDescent="0.25">
      <c r="A62" s="33" t="s">
        <v>157</v>
      </c>
      <c r="B62" s="34" t="s">
        <v>358</v>
      </c>
      <c r="C62" s="35">
        <v>8080808.0800000001</v>
      </c>
      <c r="D62" s="35">
        <v>1010101.01</v>
      </c>
      <c r="E62" s="47">
        <v>12.5</v>
      </c>
    </row>
    <row r="63" spans="1:7" x14ac:dyDescent="0.25">
      <c r="A63" s="33" t="s">
        <v>158</v>
      </c>
      <c r="B63" s="34" t="s">
        <v>156</v>
      </c>
      <c r="C63" s="35">
        <v>2303381</v>
      </c>
      <c r="D63" s="35">
        <v>700000</v>
      </c>
      <c r="E63" s="47">
        <v>30.390109148247728</v>
      </c>
    </row>
    <row r="64" spans="1:7" ht="49.5" customHeight="1" x14ac:dyDescent="0.25">
      <c r="A64" s="33" t="s">
        <v>159</v>
      </c>
      <c r="B64" s="34" t="s">
        <v>358</v>
      </c>
      <c r="C64" s="35">
        <v>1292929.29</v>
      </c>
      <c r="D64" s="35">
        <v>1292929.29</v>
      </c>
      <c r="E64" s="47">
        <v>100</v>
      </c>
    </row>
    <row r="65" spans="1:5" ht="47.25" x14ac:dyDescent="0.25">
      <c r="A65" s="33" t="s">
        <v>359</v>
      </c>
      <c r="B65" s="34" t="s">
        <v>166</v>
      </c>
      <c r="C65" s="35">
        <v>667456</v>
      </c>
      <c r="D65" s="35">
        <v>200236.79999999999</v>
      </c>
      <c r="E65" s="47">
        <v>30</v>
      </c>
    </row>
    <row r="66" spans="1:5" ht="31.5" x14ac:dyDescent="0.25">
      <c r="A66" s="33" t="s">
        <v>160</v>
      </c>
      <c r="B66" s="34" t="s">
        <v>161</v>
      </c>
      <c r="C66" s="35">
        <v>20365486.399999999</v>
      </c>
      <c r="D66" s="35">
        <v>6000000</v>
      </c>
      <c r="E66" s="47">
        <v>29.461609127096519</v>
      </c>
    </row>
    <row r="67" spans="1:5" ht="48" customHeight="1" x14ac:dyDescent="0.25">
      <c r="A67" s="33" t="s">
        <v>162</v>
      </c>
      <c r="B67" s="34" t="s">
        <v>358</v>
      </c>
      <c r="C67" s="35">
        <v>8919696.9700000007</v>
      </c>
      <c r="D67" s="35">
        <v>810101.01</v>
      </c>
      <c r="E67" s="47">
        <v>9.082158426734086</v>
      </c>
    </row>
    <row r="68" spans="1:5" ht="18" customHeight="1" x14ac:dyDescent="0.25">
      <c r="A68" s="33" t="s">
        <v>163</v>
      </c>
      <c r="B68" s="34" t="s">
        <v>164</v>
      </c>
      <c r="C68" s="35">
        <v>400000</v>
      </c>
      <c r="D68" s="35">
        <v>200000</v>
      </c>
      <c r="E68" s="47">
        <v>50</v>
      </c>
    </row>
    <row r="69" spans="1:5" ht="81" customHeight="1" x14ac:dyDescent="0.25">
      <c r="A69" s="33" t="s">
        <v>165</v>
      </c>
      <c r="B69" s="34" t="s">
        <v>360</v>
      </c>
      <c r="C69" s="35">
        <v>1454455.59</v>
      </c>
      <c r="D69" s="35">
        <v>436537.19</v>
      </c>
      <c r="E69" s="47">
        <v>30.013786120482372</v>
      </c>
    </row>
    <row r="70" spans="1:5" ht="33" customHeight="1" x14ac:dyDescent="0.25">
      <c r="A70" s="33" t="s">
        <v>361</v>
      </c>
      <c r="B70" s="34" t="s">
        <v>362</v>
      </c>
      <c r="C70" s="35">
        <v>737870</v>
      </c>
      <c r="D70" s="35">
        <v>221361</v>
      </c>
      <c r="E70" s="47">
        <v>30</v>
      </c>
    </row>
    <row r="71" spans="1:5" ht="47.25" x14ac:dyDescent="0.25">
      <c r="A71" s="33" t="s">
        <v>363</v>
      </c>
      <c r="B71" s="34" t="s">
        <v>166</v>
      </c>
      <c r="C71" s="35">
        <v>1335629</v>
      </c>
      <c r="D71" s="35">
        <v>400688.7</v>
      </c>
      <c r="E71" s="47">
        <v>30</v>
      </c>
    </row>
    <row r="72" spans="1:5" ht="31.5" x14ac:dyDescent="0.25">
      <c r="A72" s="33" t="s">
        <v>167</v>
      </c>
      <c r="B72" s="34" t="s">
        <v>168</v>
      </c>
      <c r="C72" s="35">
        <v>7778972.0199999996</v>
      </c>
      <c r="D72" s="35">
        <v>1010996.92</v>
      </c>
      <c r="E72" s="47">
        <v>12.996536269839932</v>
      </c>
    </row>
    <row r="73" spans="1:5" ht="18" customHeight="1" x14ac:dyDescent="0.25">
      <c r="A73" s="33" t="s">
        <v>169</v>
      </c>
      <c r="B73" s="34" t="s">
        <v>170</v>
      </c>
      <c r="C73" s="35">
        <v>25613901</v>
      </c>
      <c r="D73" s="35">
        <v>5500000</v>
      </c>
      <c r="E73" s="47">
        <v>21.472715147919093</v>
      </c>
    </row>
    <row r="74" spans="1:5" ht="50.25" customHeight="1" x14ac:dyDescent="0.25">
      <c r="A74" s="33" t="s">
        <v>171</v>
      </c>
      <c r="B74" s="34" t="s">
        <v>358</v>
      </c>
      <c r="C74" s="35">
        <v>7498383.8399999999</v>
      </c>
      <c r="D74" s="35">
        <v>1010101.01</v>
      </c>
      <c r="E74" s="47">
        <v>13.470916287475623</v>
      </c>
    </row>
    <row r="75" spans="1:5" ht="17.25" customHeight="1" x14ac:dyDescent="0.25">
      <c r="A75" s="33" t="s">
        <v>364</v>
      </c>
      <c r="B75" s="34" t="s">
        <v>172</v>
      </c>
      <c r="C75" s="35">
        <v>2221053</v>
      </c>
      <c r="D75" s="35">
        <v>700000</v>
      </c>
      <c r="E75" s="47">
        <v>31.516582449855992</v>
      </c>
    </row>
    <row r="76" spans="1:5" ht="48" customHeight="1" x14ac:dyDescent="0.25">
      <c r="A76" s="33" t="s">
        <v>365</v>
      </c>
      <c r="B76" s="34" t="s">
        <v>358</v>
      </c>
      <c r="C76" s="35">
        <v>1292929.29</v>
      </c>
      <c r="D76" s="35">
        <v>1292929.29</v>
      </c>
      <c r="E76" s="47">
        <v>100</v>
      </c>
    </row>
    <row r="77" spans="1:5" ht="63" x14ac:dyDescent="0.25">
      <c r="A77" s="33" t="s">
        <v>366</v>
      </c>
      <c r="B77" s="34" t="s">
        <v>367</v>
      </c>
      <c r="C77" s="35">
        <v>615187.69999999995</v>
      </c>
      <c r="D77" s="35">
        <v>184641.13</v>
      </c>
      <c r="E77" s="47">
        <v>30.013787661879455</v>
      </c>
    </row>
    <row r="78" spans="1:5" x14ac:dyDescent="0.25">
      <c r="A78" s="33" t="s">
        <v>368</v>
      </c>
      <c r="B78" s="34" t="s">
        <v>369</v>
      </c>
      <c r="C78" s="35">
        <v>200000</v>
      </c>
      <c r="D78" s="35">
        <v>0</v>
      </c>
      <c r="E78" s="47">
        <v>0</v>
      </c>
    </row>
    <row r="79" spans="1:5" ht="47.25" x14ac:dyDescent="0.25">
      <c r="A79" s="30" t="s">
        <v>370</v>
      </c>
      <c r="B79" s="31" t="s">
        <v>371</v>
      </c>
      <c r="C79" s="32">
        <v>23941023.390000001</v>
      </c>
      <c r="D79" s="32">
        <v>7594449.79</v>
      </c>
      <c r="E79" s="46">
        <v>31.72149187729439</v>
      </c>
    </row>
    <row r="80" spans="1:5" ht="31.5" x14ac:dyDescent="0.25">
      <c r="A80" s="33" t="s">
        <v>372</v>
      </c>
      <c r="B80" s="34" t="s">
        <v>173</v>
      </c>
      <c r="C80" s="35">
        <v>500000</v>
      </c>
      <c r="D80" s="35">
        <v>0</v>
      </c>
      <c r="E80" s="47">
        <v>0</v>
      </c>
    </row>
    <row r="81" spans="1:5" ht="63" x14ac:dyDescent="0.25">
      <c r="A81" s="33" t="s">
        <v>174</v>
      </c>
      <c r="B81" s="34" t="s">
        <v>175</v>
      </c>
      <c r="C81" s="35">
        <v>100000</v>
      </c>
      <c r="D81" s="35">
        <v>67000</v>
      </c>
      <c r="E81" s="47">
        <v>67</v>
      </c>
    </row>
    <row r="82" spans="1:5" ht="47.25" x14ac:dyDescent="0.25">
      <c r="A82" s="33" t="s">
        <v>176</v>
      </c>
      <c r="B82" s="34" t="s">
        <v>177</v>
      </c>
      <c r="C82" s="35">
        <v>200000</v>
      </c>
      <c r="D82" s="35">
        <v>123510.39999999999</v>
      </c>
      <c r="E82" s="47">
        <v>61.755200000000002</v>
      </c>
    </row>
    <row r="83" spans="1:5" x14ac:dyDescent="0.25">
      <c r="A83" s="33" t="s">
        <v>178</v>
      </c>
      <c r="B83" s="34" t="s">
        <v>373</v>
      </c>
      <c r="C83" s="35">
        <v>6610704</v>
      </c>
      <c r="D83" s="35">
        <v>1000000</v>
      </c>
      <c r="E83" s="47">
        <v>15.126981937173408</v>
      </c>
    </row>
    <row r="84" spans="1:5" ht="64.5" customHeight="1" x14ac:dyDescent="0.25">
      <c r="A84" s="33" t="s">
        <v>179</v>
      </c>
      <c r="B84" s="34" t="s">
        <v>349</v>
      </c>
      <c r="C84" s="35">
        <v>403939.39</v>
      </c>
      <c r="D84" s="35">
        <v>403939.39</v>
      </c>
      <c r="E84" s="47">
        <v>100</v>
      </c>
    </row>
    <row r="85" spans="1:5" ht="31.5" x14ac:dyDescent="0.25">
      <c r="A85" s="33" t="s">
        <v>374</v>
      </c>
      <c r="B85" s="34" t="s">
        <v>375</v>
      </c>
      <c r="C85" s="35">
        <v>16126380</v>
      </c>
      <c r="D85" s="35">
        <v>6000000</v>
      </c>
      <c r="E85" s="47">
        <v>37.206118174072543</v>
      </c>
    </row>
    <row r="86" spans="1:5" ht="31.5" x14ac:dyDescent="0.25">
      <c r="A86" s="30" t="s">
        <v>376</v>
      </c>
      <c r="B86" s="31" t="s">
        <v>377</v>
      </c>
      <c r="C86" s="32">
        <v>78313580.909999996</v>
      </c>
      <c r="D86" s="32">
        <v>14009889.77</v>
      </c>
      <c r="E86" s="46">
        <v>17.889476649140242</v>
      </c>
    </row>
    <row r="87" spans="1:5" x14ac:dyDescent="0.25">
      <c r="A87" s="33" t="s">
        <v>378</v>
      </c>
      <c r="B87" s="34" t="s">
        <v>182</v>
      </c>
      <c r="C87" s="35">
        <v>18862409</v>
      </c>
      <c r="D87" s="35">
        <v>2628124.4300000002</v>
      </c>
      <c r="E87" s="47">
        <v>13.933132454078374</v>
      </c>
    </row>
    <row r="88" spans="1:5" ht="47.25" x14ac:dyDescent="0.25">
      <c r="A88" s="33" t="s">
        <v>379</v>
      </c>
      <c r="B88" s="34" t="s">
        <v>183</v>
      </c>
      <c r="C88" s="35">
        <v>18539</v>
      </c>
      <c r="D88" s="35">
        <v>0</v>
      </c>
      <c r="E88" s="47">
        <v>0</v>
      </c>
    </row>
    <row r="89" spans="1:5" ht="31.5" x14ac:dyDescent="0.25">
      <c r="A89" s="33" t="s">
        <v>380</v>
      </c>
      <c r="B89" s="34" t="s">
        <v>181</v>
      </c>
      <c r="C89" s="35">
        <v>14055259.390000001</v>
      </c>
      <c r="D89" s="35">
        <v>2468030.11</v>
      </c>
      <c r="E89" s="47">
        <v>17.559477498906549</v>
      </c>
    </row>
    <row r="90" spans="1:5" ht="94.5" customHeight="1" x14ac:dyDescent="0.25">
      <c r="A90" s="33" t="s">
        <v>381</v>
      </c>
      <c r="B90" s="34" t="s">
        <v>382</v>
      </c>
      <c r="C90" s="35">
        <v>183342.24</v>
      </c>
      <c r="D90" s="35">
        <v>0</v>
      </c>
      <c r="E90" s="47">
        <v>0</v>
      </c>
    </row>
    <row r="91" spans="1:5" ht="33" customHeight="1" x14ac:dyDescent="0.25">
      <c r="A91" s="33" t="s">
        <v>180</v>
      </c>
      <c r="B91" s="34" t="s">
        <v>184</v>
      </c>
      <c r="C91" s="35">
        <v>45194031.280000001</v>
      </c>
      <c r="D91" s="35">
        <v>8913735.2300000004</v>
      </c>
      <c r="E91" s="47">
        <v>19.723257646070294</v>
      </c>
    </row>
    <row r="92" spans="1:5" ht="48" customHeight="1" x14ac:dyDescent="0.25">
      <c r="A92" s="30" t="s">
        <v>383</v>
      </c>
      <c r="B92" s="31" t="s">
        <v>384</v>
      </c>
      <c r="C92" s="32">
        <v>7314656.29</v>
      </c>
      <c r="D92" s="32">
        <v>505388.22</v>
      </c>
      <c r="E92" s="46">
        <v>6.9092545153615141</v>
      </c>
    </row>
    <row r="93" spans="1:5" ht="48" customHeight="1" x14ac:dyDescent="0.25">
      <c r="A93" s="33" t="s">
        <v>385</v>
      </c>
      <c r="B93" s="34" t="s">
        <v>386</v>
      </c>
      <c r="C93" s="35">
        <v>500</v>
      </c>
      <c r="D93" s="35">
        <v>0</v>
      </c>
      <c r="E93" s="47">
        <v>0</v>
      </c>
    </row>
    <row r="94" spans="1:5" ht="48" customHeight="1" x14ac:dyDescent="0.25">
      <c r="A94" s="33" t="s">
        <v>387</v>
      </c>
      <c r="B94" s="34" t="s">
        <v>388</v>
      </c>
      <c r="C94" s="35">
        <v>1500</v>
      </c>
      <c r="D94" s="35">
        <v>0</v>
      </c>
      <c r="E94" s="47">
        <v>0</v>
      </c>
    </row>
    <row r="95" spans="1:5" ht="110.25" customHeight="1" x14ac:dyDescent="0.25">
      <c r="A95" s="33" t="s">
        <v>389</v>
      </c>
      <c r="B95" s="34" t="s">
        <v>390</v>
      </c>
      <c r="C95" s="35">
        <v>4551</v>
      </c>
      <c r="D95" s="35">
        <v>0</v>
      </c>
      <c r="E95" s="47">
        <v>0</v>
      </c>
    </row>
    <row r="96" spans="1:5" ht="173.25" customHeight="1" x14ac:dyDescent="0.25">
      <c r="A96" s="33" t="s">
        <v>391</v>
      </c>
      <c r="B96" s="34" t="s">
        <v>392</v>
      </c>
      <c r="C96" s="35">
        <v>9000</v>
      </c>
      <c r="D96" s="35">
        <v>0</v>
      </c>
      <c r="E96" s="47">
        <v>0</v>
      </c>
    </row>
    <row r="97" spans="1:5" ht="47.25" x14ac:dyDescent="0.25">
      <c r="A97" s="33" t="s">
        <v>393</v>
      </c>
      <c r="B97" s="34" t="s">
        <v>394</v>
      </c>
      <c r="C97" s="35">
        <v>2236222.23</v>
      </c>
      <c r="D97" s="35">
        <v>0</v>
      </c>
      <c r="E97" s="47">
        <v>0</v>
      </c>
    </row>
    <row r="98" spans="1:5" ht="31.5" x14ac:dyDescent="0.25">
      <c r="A98" s="33" t="s">
        <v>395</v>
      </c>
      <c r="B98" s="34" t="s">
        <v>396</v>
      </c>
      <c r="C98" s="35">
        <v>500</v>
      </c>
      <c r="D98" s="35">
        <v>0</v>
      </c>
      <c r="E98" s="47">
        <v>0</v>
      </c>
    </row>
    <row r="99" spans="1:5" ht="47.25" x14ac:dyDescent="0.25">
      <c r="A99" s="33" t="s">
        <v>397</v>
      </c>
      <c r="B99" s="34" t="s">
        <v>398</v>
      </c>
      <c r="C99" s="35">
        <v>500000</v>
      </c>
      <c r="D99" s="35">
        <v>0</v>
      </c>
      <c r="E99" s="47">
        <v>0</v>
      </c>
    </row>
    <row r="100" spans="1:5" ht="63.75" customHeight="1" x14ac:dyDescent="0.25">
      <c r="A100" s="33" t="s">
        <v>399</v>
      </c>
      <c r="B100" s="34" t="s">
        <v>400</v>
      </c>
      <c r="C100" s="35">
        <v>389203.17</v>
      </c>
      <c r="D100" s="35">
        <v>0</v>
      </c>
      <c r="E100" s="47">
        <v>0</v>
      </c>
    </row>
    <row r="101" spans="1:5" ht="33" customHeight="1" x14ac:dyDescent="0.25">
      <c r="A101" s="33" t="s">
        <v>401</v>
      </c>
      <c r="B101" s="34" t="s">
        <v>402</v>
      </c>
      <c r="C101" s="35">
        <v>1000</v>
      </c>
      <c r="D101" s="35">
        <v>0</v>
      </c>
      <c r="E101" s="47">
        <v>0</v>
      </c>
    </row>
    <row r="102" spans="1:5" ht="47.25" x14ac:dyDescent="0.25">
      <c r="A102" s="33" t="s">
        <v>403</v>
      </c>
      <c r="B102" s="34" t="s">
        <v>404</v>
      </c>
      <c r="C102" s="35">
        <v>500</v>
      </c>
      <c r="D102" s="35">
        <v>0</v>
      </c>
      <c r="E102" s="47">
        <v>0</v>
      </c>
    </row>
    <row r="103" spans="1:5" ht="47.25" x14ac:dyDescent="0.25">
      <c r="A103" s="33" t="s">
        <v>405</v>
      </c>
      <c r="B103" s="34" t="s">
        <v>257</v>
      </c>
      <c r="C103" s="35">
        <v>1500000</v>
      </c>
      <c r="D103" s="35">
        <v>0</v>
      </c>
      <c r="E103" s="47">
        <v>0</v>
      </c>
    </row>
    <row r="104" spans="1:5" ht="31.5" customHeight="1" x14ac:dyDescent="0.25">
      <c r="A104" s="33" t="s">
        <v>406</v>
      </c>
      <c r="B104" s="34" t="s">
        <v>407</v>
      </c>
      <c r="C104" s="35">
        <v>2588919.6</v>
      </c>
      <c r="D104" s="35">
        <v>480560.14</v>
      </c>
      <c r="E104" s="47">
        <v>18.562188644251446</v>
      </c>
    </row>
    <row r="105" spans="1:5" ht="79.5" customHeight="1" x14ac:dyDescent="0.25">
      <c r="A105" s="33" t="s">
        <v>408</v>
      </c>
      <c r="B105" s="34" t="s">
        <v>409</v>
      </c>
      <c r="C105" s="35">
        <v>82760.289999999994</v>
      </c>
      <c r="D105" s="35">
        <v>24828.080000000002</v>
      </c>
      <c r="E105" s="47">
        <v>29.999991541837275</v>
      </c>
    </row>
    <row r="106" spans="1:5" ht="31.5" x14ac:dyDescent="0.25">
      <c r="A106" s="30" t="s">
        <v>410</v>
      </c>
      <c r="B106" s="31" t="s">
        <v>411</v>
      </c>
      <c r="C106" s="32">
        <v>2940000</v>
      </c>
      <c r="D106" s="32">
        <v>353736</v>
      </c>
      <c r="E106" s="46">
        <v>12.031836734693877</v>
      </c>
    </row>
    <row r="107" spans="1:5" ht="19.5" customHeight="1" x14ac:dyDescent="0.25">
      <c r="A107" s="33" t="s">
        <v>412</v>
      </c>
      <c r="B107" s="34" t="s">
        <v>413</v>
      </c>
      <c r="C107" s="35">
        <v>20000</v>
      </c>
      <c r="D107" s="35">
        <v>0</v>
      </c>
      <c r="E107" s="47">
        <v>0</v>
      </c>
    </row>
    <row r="108" spans="1:5" ht="31.5" x14ac:dyDescent="0.25">
      <c r="A108" s="33" t="s">
        <v>414</v>
      </c>
      <c r="B108" s="34" t="s">
        <v>415</v>
      </c>
      <c r="C108" s="35">
        <v>300000</v>
      </c>
      <c r="D108" s="35">
        <v>0</v>
      </c>
      <c r="E108" s="47">
        <v>0</v>
      </c>
    </row>
    <row r="109" spans="1:5" ht="126.75" customHeight="1" x14ac:dyDescent="0.25">
      <c r="A109" s="33" t="s">
        <v>416</v>
      </c>
      <c r="B109" s="34" t="s">
        <v>417</v>
      </c>
      <c r="C109" s="35">
        <v>2620000</v>
      </c>
      <c r="D109" s="35">
        <v>353736</v>
      </c>
      <c r="E109" s="47">
        <v>13.501374045801526</v>
      </c>
    </row>
    <row r="110" spans="1:5" ht="46.5" customHeight="1" x14ac:dyDescent="0.25">
      <c r="A110" s="30" t="s">
        <v>418</v>
      </c>
      <c r="B110" s="31" t="s">
        <v>419</v>
      </c>
      <c r="C110" s="32">
        <v>14435434</v>
      </c>
      <c r="D110" s="32">
        <v>2379320.12</v>
      </c>
      <c r="E110" s="46">
        <v>16.482497997635541</v>
      </c>
    </row>
    <row r="111" spans="1:5" ht="30.75" customHeight="1" x14ac:dyDescent="0.25">
      <c r="A111" s="33" t="s">
        <v>420</v>
      </c>
      <c r="B111" s="34" t="s">
        <v>203</v>
      </c>
      <c r="C111" s="35">
        <v>18000</v>
      </c>
      <c r="D111" s="35">
        <v>0</v>
      </c>
      <c r="E111" s="47">
        <v>0</v>
      </c>
    </row>
    <row r="112" spans="1:5" ht="47.25" x14ac:dyDescent="0.25">
      <c r="A112" s="33" t="s">
        <v>421</v>
      </c>
      <c r="B112" s="34" t="s">
        <v>422</v>
      </c>
      <c r="C112" s="35">
        <v>500</v>
      </c>
      <c r="D112" s="35">
        <v>0</v>
      </c>
      <c r="E112" s="47">
        <v>0</v>
      </c>
    </row>
    <row r="113" spans="1:5" x14ac:dyDescent="0.25">
      <c r="A113" s="33" t="s">
        <v>423</v>
      </c>
      <c r="B113" s="34" t="s">
        <v>212</v>
      </c>
      <c r="C113" s="35">
        <v>1700000</v>
      </c>
      <c r="D113" s="35">
        <v>283332</v>
      </c>
      <c r="E113" s="47">
        <v>16.666588235294117</v>
      </c>
    </row>
    <row r="114" spans="1:5" x14ac:dyDescent="0.25">
      <c r="A114" s="33" t="s">
        <v>424</v>
      </c>
      <c r="B114" s="34" t="s">
        <v>189</v>
      </c>
      <c r="C114" s="35">
        <v>5200000</v>
      </c>
      <c r="D114" s="35">
        <v>1309647.8500000001</v>
      </c>
      <c r="E114" s="47">
        <v>25.185535576923076</v>
      </c>
    </row>
    <row r="115" spans="1:5" ht="33.75" customHeight="1" x14ac:dyDescent="0.25">
      <c r="A115" s="33" t="s">
        <v>425</v>
      </c>
      <c r="B115" s="34" t="s">
        <v>426</v>
      </c>
      <c r="C115" s="35">
        <v>600000</v>
      </c>
      <c r="D115" s="35">
        <v>42500</v>
      </c>
      <c r="E115" s="47">
        <v>7.083333333333333</v>
      </c>
    </row>
    <row r="116" spans="1:5" ht="47.25" x14ac:dyDescent="0.25">
      <c r="A116" s="33" t="s">
        <v>427</v>
      </c>
      <c r="B116" s="34" t="s">
        <v>428</v>
      </c>
      <c r="C116" s="35">
        <v>1333334</v>
      </c>
      <c r="D116" s="35">
        <v>0</v>
      </c>
      <c r="E116" s="47">
        <v>0</v>
      </c>
    </row>
    <row r="117" spans="1:5" ht="31.5" x14ac:dyDescent="0.25">
      <c r="A117" s="33" t="s">
        <v>429</v>
      </c>
      <c r="B117" s="34" t="s">
        <v>114</v>
      </c>
      <c r="C117" s="35">
        <v>1200000</v>
      </c>
      <c r="D117" s="35">
        <v>0</v>
      </c>
      <c r="E117" s="47">
        <v>0</v>
      </c>
    </row>
    <row r="118" spans="1:5" ht="31.5" x14ac:dyDescent="0.25">
      <c r="A118" s="33" t="s">
        <v>430</v>
      </c>
      <c r="B118" s="34" t="s">
        <v>192</v>
      </c>
      <c r="C118" s="35">
        <v>3483600</v>
      </c>
      <c r="D118" s="35">
        <v>521630.49</v>
      </c>
      <c r="E118" s="47">
        <v>14.973891663796072</v>
      </c>
    </row>
    <row r="119" spans="1:5" ht="31.5" x14ac:dyDescent="0.25">
      <c r="A119" s="33" t="s">
        <v>431</v>
      </c>
      <c r="B119" s="34" t="s">
        <v>210</v>
      </c>
      <c r="C119" s="35">
        <v>500000</v>
      </c>
      <c r="D119" s="35">
        <v>213528.9</v>
      </c>
      <c r="E119" s="47">
        <v>42.705779999999997</v>
      </c>
    </row>
    <row r="120" spans="1:5" ht="33.75" customHeight="1" x14ac:dyDescent="0.25">
      <c r="A120" s="33" t="s">
        <v>432</v>
      </c>
      <c r="B120" s="34" t="s">
        <v>211</v>
      </c>
      <c r="C120" s="35">
        <v>400000</v>
      </c>
      <c r="D120" s="35">
        <v>8680.8799999999992</v>
      </c>
      <c r="E120" s="47">
        <v>2.17022</v>
      </c>
    </row>
    <row r="121" spans="1:5" ht="47.25" x14ac:dyDescent="0.25">
      <c r="A121" s="30" t="s">
        <v>433</v>
      </c>
      <c r="B121" s="31" t="s">
        <v>434</v>
      </c>
      <c r="C121" s="32">
        <v>8680461</v>
      </c>
      <c r="D121" s="32">
        <v>0</v>
      </c>
      <c r="E121" s="46">
        <v>0</v>
      </c>
    </row>
    <row r="122" spans="1:5" ht="47.25" x14ac:dyDescent="0.25">
      <c r="A122" s="33" t="s">
        <v>435</v>
      </c>
      <c r="B122" s="34" t="s">
        <v>204</v>
      </c>
      <c r="C122" s="35">
        <v>3333336</v>
      </c>
      <c r="D122" s="35">
        <v>0</v>
      </c>
      <c r="E122" s="47">
        <v>0</v>
      </c>
    </row>
    <row r="123" spans="1:5" ht="33" customHeight="1" x14ac:dyDescent="0.25">
      <c r="A123" s="33" t="s">
        <v>436</v>
      </c>
      <c r="B123" s="34" t="s">
        <v>223</v>
      </c>
      <c r="C123" s="35">
        <v>5347125</v>
      </c>
      <c r="D123" s="35">
        <v>0</v>
      </c>
      <c r="E123" s="47">
        <v>0</v>
      </c>
    </row>
    <row r="124" spans="1:5" ht="47.25" x14ac:dyDescent="0.25">
      <c r="A124" s="30" t="s">
        <v>437</v>
      </c>
      <c r="B124" s="31" t="s">
        <v>438</v>
      </c>
      <c r="C124" s="32">
        <v>21804445.460000001</v>
      </c>
      <c r="D124" s="32">
        <v>1873467.63</v>
      </c>
      <c r="E124" s="46">
        <v>8.5921361010389123</v>
      </c>
    </row>
    <row r="125" spans="1:5" ht="31.5" x14ac:dyDescent="0.25">
      <c r="A125" s="33" t="s">
        <v>439</v>
      </c>
      <c r="B125" s="34" t="s">
        <v>440</v>
      </c>
      <c r="C125" s="35">
        <v>96732.46</v>
      </c>
      <c r="D125" s="35">
        <v>0</v>
      </c>
      <c r="E125" s="47">
        <v>0</v>
      </c>
    </row>
    <row r="126" spans="1:5" ht="31.5" x14ac:dyDescent="0.25">
      <c r="A126" s="33" t="s">
        <v>441</v>
      </c>
      <c r="B126" s="34" t="s">
        <v>442</v>
      </c>
      <c r="C126" s="35">
        <v>2798900.3</v>
      </c>
      <c r="D126" s="35">
        <v>533218.5</v>
      </c>
      <c r="E126" s="47">
        <v>19.051000137446838</v>
      </c>
    </row>
    <row r="127" spans="1:5" ht="31.5" x14ac:dyDescent="0.25">
      <c r="A127" s="33" t="s">
        <v>443</v>
      </c>
      <c r="B127" s="34" t="s">
        <v>444</v>
      </c>
      <c r="C127" s="35">
        <v>3086969.7</v>
      </c>
      <c r="D127" s="35">
        <v>0</v>
      </c>
      <c r="E127" s="47">
        <v>0</v>
      </c>
    </row>
    <row r="128" spans="1:5" ht="47.25" customHeight="1" x14ac:dyDescent="0.25">
      <c r="A128" s="33" t="s">
        <v>445</v>
      </c>
      <c r="B128" s="34" t="s">
        <v>446</v>
      </c>
      <c r="C128" s="35">
        <v>1108643</v>
      </c>
      <c r="D128" s="35">
        <v>0</v>
      </c>
      <c r="E128" s="47">
        <v>0</v>
      </c>
    </row>
    <row r="129" spans="1:5" x14ac:dyDescent="0.25">
      <c r="A129" s="33" t="s">
        <v>447</v>
      </c>
      <c r="B129" s="34" t="s">
        <v>213</v>
      </c>
      <c r="C129" s="35">
        <v>5900000</v>
      </c>
      <c r="D129" s="35">
        <v>0</v>
      </c>
      <c r="E129" s="47">
        <v>0</v>
      </c>
    </row>
    <row r="130" spans="1:5" ht="31.5" x14ac:dyDescent="0.25">
      <c r="A130" s="33" t="s">
        <v>448</v>
      </c>
      <c r="B130" s="34" t="s">
        <v>214</v>
      </c>
      <c r="C130" s="35">
        <v>8290000</v>
      </c>
      <c r="D130" s="35">
        <v>1301934.81</v>
      </c>
      <c r="E130" s="47">
        <v>15.704883112183353</v>
      </c>
    </row>
    <row r="131" spans="1:5" ht="31.5" x14ac:dyDescent="0.25">
      <c r="A131" s="33" t="s">
        <v>449</v>
      </c>
      <c r="B131" s="34" t="s">
        <v>450</v>
      </c>
      <c r="C131" s="35">
        <v>420000</v>
      </c>
      <c r="D131" s="35">
        <v>18564.32</v>
      </c>
      <c r="E131" s="47">
        <v>4.4200761904761903</v>
      </c>
    </row>
    <row r="132" spans="1:5" ht="47.25" customHeight="1" x14ac:dyDescent="0.25">
      <c r="A132" s="33" t="s">
        <v>451</v>
      </c>
      <c r="B132" s="34" t="s">
        <v>452</v>
      </c>
      <c r="C132" s="35">
        <v>103200</v>
      </c>
      <c r="D132" s="35">
        <v>19750</v>
      </c>
      <c r="E132" s="47">
        <v>19.137596899224807</v>
      </c>
    </row>
    <row r="133" spans="1:5" ht="49.5" customHeight="1" x14ac:dyDescent="0.25">
      <c r="A133" s="30" t="s">
        <v>453</v>
      </c>
      <c r="B133" s="31" t="s">
        <v>454</v>
      </c>
      <c r="C133" s="32">
        <v>1352331</v>
      </c>
      <c r="D133" s="32">
        <v>38650</v>
      </c>
      <c r="E133" s="46">
        <v>2.8580281011083826</v>
      </c>
    </row>
    <row r="134" spans="1:5" ht="47.25" customHeight="1" x14ac:dyDescent="0.25">
      <c r="A134" s="33" t="s">
        <v>455</v>
      </c>
      <c r="B134" s="34" t="s">
        <v>456</v>
      </c>
      <c r="C134" s="35">
        <v>510000</v>
      </c>
      <c r="D134" s="35">
        <v>0</v>
      </c>
      <c r="E134" s="47">
        <v>0</v>
      </c>
    </row>
    <row r="135" spans="1:5" ht="47.25" x14ac:dyDescent="0.25">
      <c r="A135" s="33" t="s">
        <v>457</v>
      </c>
      <c r="B135" s="34" t="s">
        <v>458</v>
      </c>
      <c r="C135" s="35">
        <v>672667</v>
      </c>
      <c r="D135" s="35">
        <v>0</v>
      </c>
      <c r="E135" s="47">
        <v>0</v>
      </c>
    </row>
    <row r="136" spans="1:5" ht="31.5" x14ac:dyDescent="0.25">
      <c r="A136" s="33" t="s">
        <v>459</v>
      </c>
      <c r="B136" s="34" t="s">
        <v>196</v>
      </c>
      <c r="C136" s="35">
        <v>12000</v>
      </c>
      <c r="D136" s="35">
        <v>3000</v>
      </c>
      <c r="E136" s="47">
        <v>25</v>
      </c>
    </row>
    <row r="137" spans="1:5" x14ac:dyDescent="0.25">
      <c r="A137" s="33" t="s">
        <v>460</v>
      </c>
      <c r="B137" s="34" t="s">
        <v>461</v>
      </c>
      <c r="C137" s="35">
        <v>99664</v>
      </c>
      <c r="D137" s="35">
        <v>0</v>
      </c>
      <c r="E137" s="47">
        <v>0</v>
      </c>
    </row>
    <row r="138" spans="1:5" ht="18.75" customHeight="1" x14ac:dyDescent="0.25">
      <c r="A138" s="33" t="s">
        <v>462</v>
      </c>
      <c r="B138" s="34" t="s">
        <v>463</v>
      </c>
      <c r="C138" s="35">
        <v>40000</v>
      </c>
      <c r="D138" s="35">
        <v>35650</v>
      </c>
      <c r="E138" s="47">
        <v>89.125</v>
      </c>
    </row>
    <row r="139" spans="1:5" ht="33.75" customHeight="1" x14ac:dyDescent="0.25">
      <c r="A139" s="33" t="s">
        <v>464</v>
      </c>
      <c r="B139" s="34" t="s">
        <v>203</v>
      </c>
      <c r="C139" s="35">
        <v>18000</v>
      </c>
      <c r="D139" s="35">
        <v>0</v>
      </c>
      <c r="E139" s="47">
        <v>0</v>
      </c>
    </row>
    <row r="140" spans="1:5" ht="47.25" x14ac:dyDescent="0.25">
      <c r="A140" s="30" t="s">
        <v>465</v>
      </c>
      <c r="B140" s="31" t="s">
        <v>466</v>
      </c>
      <c r="C140" s="32">
        <v>649680</v>
      </c>
      <c r="D140" s="32">
        <v>65000</v>
      </c>
      <c r="E140" s="46">
        <v>10.004925501785495</v>
      </c>
    </row>
    <row r="141" spans="1:5" ht="31.5" x14ac:dyDescent="0.25">
      <c r="A141" s="33" t="s">
        <v>467</v>
      </c>
      <c r="B141" s="34" t="s">
        <v>221</v>
      </c>
      <c r="C141" s="35">
        <v>649680</v>
      </c>
      <c r="D141" s="35">
        <v>65000</v>
      </c>
      <c r="E141" s="47">
        <v>10.004925501785495</v>
      </c>
    </row>
    <row r="142" spans="1:5" ht="47.25" x14ac:dyDescent="0.25">
      <c r="A142" s="30" t="s">
        <v>468</v>
      </c>
      <c r="B142" s="31" t="s">
        <v>469</v>
      </c>
      <c r="C142" s="32">
        <v>8468614</v>
      </c>
      <c r="D142" s="32">
        <v>2400000</v>
      </c>
      <c r="E142" s="46">
        <v>28.339938507056761</v>
      </c>
    </row>
    <row r="143" spans="1:5" ht="17.25" customHeight="1" x14ac:dyDescent="0.25">
      <c r="A143" s="33" t="s">
        <v>470</v>
      </c>
      <c r="B143" s="34" t="s">
        <v>205</v>
      </c>
      <c r="C143" s="35">
        <v>180000</v>
      </c>
      <c r="D143" s="35">
        <v>90000</v>
      </c>
      <c r="E143" s="47">
        <v>50</v>
      </c>
    </row>
    <row r="144" spans="1:5" ht="31.5" x14ac:dyDescent="0.25">
      <c r="A144" s="33" t="s">
        <v>471</v>
      </c>
      <c r="B144" s="34" t="s">
        <v>206</v>
      </c>
      <c r="C144" s="35">
        <v>8176614</v>
      </c>
      <c r="D144" s="35">
        <v>2300000</v>
      </c>
      <c r="E144" s="47">
        <v>28.129003032306528</v>
      </c>
    </row>
    <row r="145" spans="1:5" ht="63" x14ac:dyDescent="0.25">
      <c r="A145" s="33" t="s">
        <v>472</v>
      </c>
      <c r="B145" s="34" t="s">
        <v>473</v>
      </c>
      <c r="C145" s="35">
        <v>67000</v>
      </c>
      <c r="D145" s="35">
        <v>0</v>
      </c>
      <c r="E145" s="47">
        <v>0</v>
      </c>
    </row>
    <row r="146" spans="1:5" ht="47.25" x14ac:dyDescent="0.25">
      <c r="A146" s="33" t="s">
        <v>207</v>
      </c>
      <c r="B146" s="34" t="s">
        <v>208</v>
      </c>
      <c r="C146" s="35">
        <v>45000</v>
      </c>
      <c r="D146" s="35">
        <v>10000</v>
      </c>
      <c r="E146" s="47">
        <v>22.222222222222221</v>
      </c>
    </row>
    <row r="147" spans="1:5" ht="30.75" customHeight="1" x14ac:dyDescent="0.25">
      <c r="A147" s="30" t="s">
        <v>474</v>
      </c>
      <c r="B147" s="31" t="s">
        <v>475</v>
      </c>
      <c r="C147" s="32">
        <v>100000</v>
      </c>
      <c r="D147" s="32">
        <v>92710</v>
      </c>
      <c r="E147" s="46">
        <v>92.71</v>
      </c>
    </row>
    <row r="148" spans="1:5" x14ac:dyDescent="0.25">
      <c r="A148" s="33" t="s">
        <v>209</v>
      </c>
      <c r="B148" s="34" t="s">
        <v>218</v>
      </c>
      <c r="C148" s="35">
        <v>100000</v>
      </c>
      <c r="D148" s="35">
        <v>92710</v>
      </c>
      <c r="E148" s="47">
        <v>92.71</v>
      </c>
    </row>
    <row r="149" spans="1:5" ht="63.75" customHeight="1" x14ac:dyDescent="0.25">
      <c r="A149" s="30" t="s">
        <v>476</v>
      </c>
      <c r="B149" s="31" t="s">
        <v>477</v>
      </c>
      <c r="C149" s="32">
        <v>9067667</v>
      </c>
      <c r="D149" s="32">
        <v>653485.92000000004</v>
      </c>
      <c r="E149" s="46">
        <v>7.2067701648064491</v>
      </c>
    </row>
    <row r="150" spans="1:5" x14ac:dyDescent="0.25">
      <c r="A150" s="33" t="s">
        <v>478</v>
      </c>
      <c r="B150" s="34" t="s">
        <v>189</v>
      </c>
      <c r="C150" s="35">
        <v>1200000</v>
      </c>
      <c r="D150" s="35">
        <v>138385.85999999999</v>
      </c>
      <c r="E150" s="47">
        <v>11.532154999999999</v>
      </c>
    </row>
    <row r="151" spans="1:5" x14ac:dyDescent="0.25">
      <c r="A151" s="33" t="s">
        <v>479</v>
      </c>
      <c r="B151" s="34" t="s">
        <v>193</v>
      </c>
      <c r="C151" s="35">
        <v>2350000</v>
      </c>
      <c r="D151" s="35">
        <v>32076.02</v>
      </c>
      <c r="E151" s="47">
        <v>1.3649370212765957</v>
      </c>
    </row>
    <row r="152" spans="1:5" ht="16.5" customHeight="1" x14ac:dyDescent="0.25">
      <c r="A152" s="33" t="s">
        <v>480</v>
      </c>
      <c r="B152" s="34" t="s">
        <v>199</v>
      </c>
      <c r="C152" s="35">
        <v>3650000</v>
      </c>
      <c r="D152" s="35">
        <v>203610</v>
      </c>
      <c r="E152" s="47">
        <v>5.5783561643835613</v>
      </c>
    </row>
    <row r="153" spans="1:5" x14ac:dyDescent="0.25">
      <c r="A153" s="33" t="s">
        <v>481</v>
      </c>
      <c r="B153" s="34" t="s">
        <v>200</v>
      </c>
      <c r="C153" s="35">
        <v>50000</v>
      </c>
      <c r="D153" s="35">
        <v>4500</v>
      </c>
      <c r="E153" s="47">
        <v>9</v>
      </c>
    </row>
    <row r="154" spans="1:5" x14ac:dyDescent="0.25">
      <c r="A154" s="33" t="s">
        <v>482</v>
      </c>
      <c r="B154" s="34" t="s">
        <v>198</v>
      </c>
      <c r="C154" s="35">
        <v>100000</v>
      </c>
      <c r="D154" s="35">
        <v>9000</v>
      </c>
      <c r="E154" s="47">
        <v>9</v>
      </c>
    </row>
    <row r="155" spans="1:5" ht="48.75" customHeight="1" x14ac:dyDescent="0.25">
      <c r="A155" s="33" t="s">
        <v>483</v>
      </c>
      <c r="B155" s="34" t="s">
        <v>484</v>
      </c>
      <c r="C155" s="35">
        <v>672667</v>
      </c>
      <c r="D155" s="35">
        <v>0</v>
      </c>
      <c r="E155" s="47">
        <v>0</v>
      </c>
    </row>
    <row r="156" spans="1:5" ht="31.5" x14ac:dyDescent="0.25">
      <c r="A156" s="33" t="s">
        <v>485</v>
      </c>
      <c r="B156" s="34" t="s">
        <v>486</v>
      </c>
      <c r="C156" s="35">
        <v>10000</v>
      </c>
      <c r="D156" s="35">
        <v>0</v>
      </c>
      <c r="E156" s="47">
        <v>0</v>
      </c>
    </row>
    <row r="157" spans="1:5" x14ac:dyDescent="0.25">
      <c r="A157" s="33" t="s">
        <v>487</v>
      </c>
      <c r="B157" s="34" t="s">
        <v>488</v>
      </c>
      <c r="C157" s="35">
        <v>500000</v>
      </c>
      <c r="D157" s="35">
        <v>146218.23999999999</v>
      </c>
      <c r="E157" s="47">
        <v>29.243648</v>
      </c>
    </row>
    <row r="158" spans="1:5" ht="31.5" x14ac:dyDescent="0.25">
      <c r="A158" s="33" t="s">
        <v>215</v>
      </c>
      <c r="B158" s="34" t="s">
        <v>114</v>
      </c>
      <c r="C158" s="35">
        <v>70000</v>
      </c>
      <c r="D158" s="35">
        <v>10574.95</v>
      </c>
      <c r="E158" s="47">
        <v>15.107071428571428</v>
      </c>
    </row>
    <row r="159" spans="1:5" x14ac:dyDescent="0.25">
      <c r="A159" s="33" t="s">
        <v>489</v>
      </c>
      <c r="B159" s="34" t="s">
        <v>490</v>
      </c>
      <c r="C159" s="35">
        <v>15000</v>
      </c>
      <c r="D159" s="35">
        <v>1077.42</v>
      </c>
      <c r="E159" s="47">
        <v>7.1828000000000003</v>
      </c>
    </row>
    <row r="160" spans="1:5" ht="31.5" x14ac:dyDescent="0.25">
      <c r="A160" s="33" t="s">
        <v>491</v>
      </c>
      <c r="B160" s="34" t="s">
        <v>201</v>
      </c>
      <c r="C160" s="35">
        <v>310000</v>
      </c>
      <c r="D160" s="35">
        <v>73043.429999999993</v>
      </c>
      <c r="E160" s="47">
        <v>23.562396774193548</v>
      </c>
    </row>
    <row r="161" spans="1:5" ht="47.25" x14ac:dyDescent="0.25">
      <c r="A161" s="33" t="s">
        <v>492</v>
      </c>
      <c r="B161" s="34" t="s">
        <v>202</v>
      </c>
      <c r="C161" s="35">
        <v>40000</v>
      </c>
      <c r="D161" s="35">
        <v>0</v>
      </c>
      <c r="E161" s="47">
        <v>0</v>
      </c>
    </row>
    <row r="162" spans="1:5" x14ac:dyDescent="0.25">
      <c r="A162" s="33" t="s">
        <v>493</v>
      </c>
      <c r="B162" s="34" t="s">
        <v>494</v>
      </c>
      <c r="C162" s="35">
        <v>100000</v>
      </c>
      <c r="D162" s="35">
        <v>35000</v>
      </c>
      <c r="E162" s="47">
        <v>35</v>
      </c>
    </row>
    <row r="163" spans="1:5" ht="47.25" x14ac:dyDescent="0.25">
      <c r="A163" s="30" t="s">
        <v>495</v>
      </c>
      <c r="B163" s="31" t="s">
        <v>496</v>
      </c>
      <c r="C163" s="32">
        <v>584911.11</v>
      </c>
      <c r="D163" s="32">
        <v>0</v>
      </c>
      <c r="E163" s="46">
        <v>0</v>
      </c>
    </row>
    <row r="164" spans="1:5" ht="33.75" customHeight="1" x14ac:dyDescent="0.25">
      <c r="A164" s="33" t="s">
        <v>219</v>
      </c>
      <c r="B164" s="34" t="s">
        <v>220</v>
      </c>
      <c r="C164" s="35">
        <v>584911.11</v>
      </c>
      <c r="D164" s="35">
        <v>0</v>
      </c>
      <c r="E164" s="47">
        <v>0</v>
      </c>
    </row>
    <row r="165" spans="1:5" ht="46.5" customHeight="1" x14ac:dyDescent="0.25">
      <c r="A165" s="30" t="s">
        <v>497</v>
      </c>
      <c r="B165" s="31" t="s">
        <v>498</v>
      </c>
      <c r="C165" s="32">
        <v>5667983</v>
      </c>
      <c r="D165" s="32">
        <v>200430.41</v>
      </c>
      <c r="E165" s="46">
        <v>3.5361858001338393</v>
      </c>
    </row>
    <row r="166" spans="1:5" x14ac:dyDescent="0.25">
      <c r="A166" s="33" t="s">
        <v>499</v>
      </c>
      <c r="B166" s="34" t="s">
        <v>189</v>
      </c>
      <c r="C166" s="35">
        <v>200000</v>
      </c>
      <c r="D166" s="35">
        <v>0</v>
      </c>
      <c r="E166" s="47">
        <v>0</v>
      </c>
    </row>
    <row r="167" spans="1:5" ht="47.25" x14ac:dyDescent="0.25">
      <c r="A167" s="33" t="s">
        <v>500</v>
      </c>
      <c r="B167" s="34" t="s">
        <v>501</v>
      </c>
      <c r="C167" s="35">
        <v>600000</v>
      </c>
      <c r="D167" s="35">
        <v>0</v>
      </c>
      <c r="E167" s="47">
        <v>0</v>
      </c>
    </row>
    <row r="168" spans="1:5" ht="47.25" x14ac:dyDescent="0.25">
      <c r="A168" s="33" t="s">
        <v>502</v>
      </c>
      <c r="B168" s="34" t="s">
        <v>501</v>
      </c>
      <c r="C168" s="35">
        <v>67000</v>
      </c>
      <c r="D168" s="35">
        <v>0</v>
      </c>
      <c r="E168" s="47">
        <v>0</v>
      </c>
    </row>
    <row r="169" spans="1:5" x14ac:dyDescent="0.25">
      <c r="A169" s="33" t="s">
        <v>503</v>
      </c>
      <c r="B169" s="34" t="s">
        <v>190</v>
      </c>
      <c r="C169" s="35">
        <v>300000</v>
      </c>
      <c r="D169" s="35">
        <v>0</v>
      </c>
      <c r="E169" s="47">
        <v>0</v>
      </c>
    </row>
    <row r="170" spans="1:5" ht="50.25" customHeight="1" x14ac:dyDescent="0.25">
      <c r="A170" s="33" t="s">
        <v>504</v>
      </c>
      <c r="B170" s="34" t="s">
        <v>484</v>
      </c>
      <c r="C170" s="35">
        <v>600000</v>
      </c>
      <c r="D170" s="35">
        <v>0</v>
      </c>
      <c r="E170" s="47">
        <v>0</v>
      </c>
    </row>
    <row r="171" spans="1:5" ht="48" customHeight="1" x14ac:dyDescent="0.25">
      <c r="A171" s="33" t="s">
        <v>505</v>
      </c>
      <c r="B171" s="34" t="s">
        <v>484</v>
      </c>
      <c r="C171" s="35">
        <v>66667</v>
      </c>
      <c r="D171" s="35">
        <v>0</v>
      </c>
      <c r="E171" s="47">
        <v>0</v>
      </c>
    </row>
    <row r="172" spans="1:5" ht="47.25" x14ac:dyDescent="0.25">
      <c r="A172" s="33" t="s">
        <v>506</v>
      </c>
      <c r="B172" s="34" t="s">
        <v>507</v>
      </c>
      <c r="C172" s="35">
        <v>2000000</v>
      </c>
      <c r="D172" s="35">
        <v>0</v>
      </c>
      <c r="E172" s="47">
        <v>0</v>
      </c>
    </row>
    <row r="173" spans="1:5" ht="47.25" x14ac:dyDescent="0.25">
      <c r="A173" s="33" t="s">
        <v>508</v>
      </c>
      <c r="B173" s="34" t="s">
        <v>507</v>
      </c>
      <c r="C173" s="35">
        <v>222224</v>
      </c>
      <c r="D173" s="35">
        <v>0</v>
      </c>
      <c r="E173" s="47">
        <v>0</v>
      </c>
    </row>
    <row r="174" spans="1:5" x14ac:dyDescent="0.25">
      <c r="A174" s="33" t="s">
        <v>509</v>
      </c>
      <c r="B174" s="34" t="s">
        <v>191</v>
      </c>
      <c r="C174" s="35">
        <v>300000</v>
      </c>
      <c r="D174" s="35">
        <v>0</v>
      </c>
      <c r="E174" s="47">
        <v>0</v>
      </c>
    </row>
    <row r="175" spans="1:5" ht="49.5" customHeight="1" x14ac:dyDescent="0.25">
      <c r="A175" s="33" t="s">
        <v>510</v>
      </c>
      <c r="B175" s="34" t="s">
        <v>511</v>
      </c>
      <c r="C175" s="35">
        <v>335467</v>
      </c>
      <c r="D175" s="35">
        <v>83866.649999999994</v>
      </c>
      <c r="E175" s="47">
        <v>24.999970190808632</v>
      </c>
    </row>
    <row r="176" spans="1:5" ht="63" x14ac:dyDescent="0.25">
      <c r="A176" s="33" t="s">
        <v>512</v>
      </c>
      <c r="B176" s="34" t="s">
        <v>187</v>
      </c>
      <c r="C176" s="35">
        <v>976625</v>
      </c>
      <c r="D176" s="35">
        <v>116563.76</v>
      </c>
      <c r="E176" s="47">
        <v>11.93536516062972</v>
      </c>
    </row>
    <row r="177" spans="1:5" ht="62.25" customHeight="1" x14ac:dyDescent="0.25">
      <c r="A177" s="30" t="s">
        <v>513</v>
      </c>
      <c r="B177" s="31" t="s">
        <v>514</v>
      </c>
      <c r="C177" s="32">
        <v>1000</v>
      </c>
      <c r="D177" s="32">
        <v>0</v>
      </c>
      <c r="E177" s="46">
        <v>0</v>
      </c>
    </row>
    <row r="178" spans="1:5" ht="31.5" customHeight="1" x14ac:dyDescent="0.25">
      <c r="A178" s="33" t="s">
        <v>515</v>
      </c>
      <c r="B178" s="34" t="s">
        <v>226</v>
      </c>
      <c r="C178" s="35">
        <v>1000</v>
      </c>
      <c r="D178" s="35">
        <v>0</v>
      </c>
      <c r="E178" s="47">
        <v>0</v>
      </c>
    </row>
    <row r="179" spans="1:5" ht="46.5" customHeight="1" x14ac:dyDescent="0.25">
      <c r="A179" s="30" t="s">
        <v>516</v>
      </c>
      <c r="B179" s="31" t="s">
        <v>517</v>
      </c>
      <c r="C179" s="32">
        <v>10800</v>
      </c>
      <c r="D179" s="32">
        <v>2550</v>
      </c>
      <c r="E179" s="46">
        <v>23.611111111111111</v>
      </c>
    </row>
    <row r="180" spans="1:5" x14ac:dyDescent="0.25">
      <c r="A180" s="33" t="s">
        <v>518</v>
      </c>
      <c r="B180" s="34" t="s">
        <v>519</v>
      </c>
      <c r="C180" s="35">
        <v>10800</v>
      </c>
      <c r="D180" s="35">
        <v>2550</v>
      </c>
      <c r="E180" s="47">
        <v>23.611111111111111</v>
      </c>
    </row>
    <row r="181" spans="1:5" ht="47.25" customHeight="1" x14ac:dyDescent="0.25">
      <c r="A181" s="30" t="s">
        <v>520</v>
      </c>
      <c r="B181" s="31" t="s">
        <v>521</v>
      </c>
      <c r="C181" s="32">
        <v>75000</v>
      </c>
      <c r="D181" s="32">
        <v>13998</v>
      </c>
      <c r="E181" s="46">
        <v>18.664000000000001</v>
      </c>
    </row>
    <row r="182" spans="1:5" ht="31.5" x14ac:dyDescent="0.25">
      <c r="A182" s="33" t="s">
        <v>522</v>
      </c>
      <c r="B182" s="34" t="s">
        <v>196</v>
      </c>
      <c r="C182" s="35">
        <v>12000</v>
      </c>
      <c r="D182" s="35">
        <v>0</v>
      </c>
      <c r="E182" s="47">
        <v>0</v>
      </c>
    </row>
    <row r="183" spans="1:5" ht="78" customHeight="1" x14ac:dyDescent="0.25">
      <c r="A183" s="33" t="s">
        <v>523</v>
      </c>
      <c r="B183" s="34" t="s">
        <v>197</v>
      </c>
      <c r="C183" s="35">
        <v>63000</v>
      </c>
      <c r="D183" s="35">
        <v>13998</v>
      </c>
      <c r="E183" s="47">
        <v>22.219047619047618</v>
      </c>
    </row>
    <row r="184" spans="1:5" ht="63" x14ac:dyDescent="0.25">
      <c r="A184" s="30" t="s">
        <v>524</v>
      </c>
      <c r="B184" s="31" t="s">
        <v>525</v>
      </c>
      <c r="C184" s="32">
        <v>3902650</v>
      </c>
      <c r="D184" s="32">
        <v>103489.74</v>
      </c>
      <c r="E184" s="46">
        <v>2.6517812255774924</v>
      </c>
    </row>
    <row r="185" spans="1:5" x14ac:dyDescent="0.25">
      <c r="A185" s="33" t="s">
        <v>526</v>
      </c>
      <c r="B185" s="34" t="s">
        <v>527</v>
      </c>
      <c r="C185" s="35">
        <v>100000</v>
      </c>
      <c r="D185" s="35">
        <v>3489.74</v>
      </c>
      <c r="E185" s="47">
        <v>3.4897399999999998</v>
      </c>
    </row>
    <row r="186" spans="1:5" x14ac:dyDescent="0.25">
      <c r="A186" s="33" t="s">
        <v>528</v>
      </c>
      <c r="B186" s="34" t="s">
        <v>190</v>
      </c>
      <c r="C186" s="35">
        <v>200000</v>
      </c>
      <c r="D186" s="35">
        <v>100000</v>
      </c>
      <c r="E186" s="47">
        <v>50</v>
      </c>
    </row>
    <row r="187" spans="1:5" ht="47.25" x14ac:dyDescent="0.25">
      <c r="A187" s="33" t="s">
        <v>529</v>
      </c>
      <c r="B187" s="34" t="s">
        <v>204</v>
      </c>
      <c r="C187" s="35">
        <v>2000000</v>
      </c>
      <c r="D187" s="35">
        <v>0</v>
      </c>
      <c r="E187" s="47">
        <v>0</v>
      </c>
    </row>
    <row r="188" spans="1:5" ht="47.25" x14ac:dyDescent="0.25">
      <c r="A188" s="33" t="s">
        <v>530</v>
      </c>
      <c r="B188" s="34" t="s">
        <v>204</v>
      </c>
      <c r="C188" s="35">
        <v>935983</v>
      </c>
      <c r="D188" s="35">
        <v>0</v>
      </c>
      <c r="E188" s="47">
        <v>0</v>
      </c>
    </row>
    <row r="189" spans="1:5" ht="48" customHeight="1" x14ac:dyDescent="0.25">
      <c r="A189" s="33" t="s">
        <v>531</v>
      </c>
      <c r="B189" s="34" t="s">
        <v>484</v>
      </c>
      <c r="C189" s="35">
        <v>600000</v>
      </c>
      <c r="D189" s="35">
        <v>0</v>
      </c>
      <c r="E189" s="47">
        <v>0</v>
      </c>
    </row>
    <row r="190" spans="1:5" ht="46.5" customHeight="1" x14ac:dyDescent="0.25">
      <c r="A190" s="33" t="s">
        <v>532</v>
      </c>
      <c r="B190" s="34" t="s">
        <v>484</v>
      </c>
      <c r="C190" s="35">
        <v>66667</v>
      </c>
      <c r="D190" s="35">
        <v>0</v>
      </c>
      <c r="E190" s="47">
        <v>0</v>
      </c>
    </row>
    <row r="191" spans="1:5" ht="64.5" customHeight="1" x14ac:dyDescent="0.25">
      <c r="A191" s="30" t="s">
        <v>533</v>
      </c>
      <c r="B191" s="31" t="s">
        <v>534</v>
      </c>
      <c r="C191" s="32">
        <v>3000</v>
      </c>
      <c r="D191" s="32">
        <v>0</v>
      </c>
      <c r="E191" s="46">
        <v>0</v>
      </c>
    </row>
    <row r="192" spans="1:5" ht="31.5" x14ac:dyDescent="0.25">
      <c r="A192" s="33" t="s">
        <v>535</v>
      </c>
      <c r="B192" s="34" t="s">
        <v>536</v>
      </c>
      <c r="C192" s="35">
        <v>3000</v>
      </c>
      <c r="D192" s="35">
        <v>0</v>
      </c>
      <c r="E192" s="47">
        <v>0</v>
      </c>
    </row>
    <row r="193" spans="1:5" ht="48" customHeight="1" x14ac:dyDescent="0.25">
      <c r="A193" s="30" t="s">
        <v>537</v>
      </c>
      <c r="B193" s="31" t="s">
        <v>538</v>
      </c>
      <c r="C193" s="32">
        <v>450482</v>
      </c>
      <c r="D193" s="32">
        <v>1800</v>
      </c>
      <c r="E193" s="46">
        <v>0.39957201397614112</v>
      </c>
    </row>
    <row r="194" spans="1:5" ht="78.75" customHeight="1" x14ac:dyDescent="0.25">
      <c r="A194" s="33" t="s">
        <v>539</v>
      </c>
      <c r="B194" s="34" t="s">
        <v>197</v>
      </c>
      <c r="C194" s="35">
        <v>99148</v>
      </c>
      <c r="D194" s="35">
        <v>0</v>
      </c>
      <c r="E194" s="47">
        <v>0</v>
      </c>
    </row>
    <row r="195" spans="1:5" ht="47.25" x14ac:dyDescent="0.25">
      <c r="A195" s="33" t="s">
        <v>540</v>
      </c>
      <c r="B195" s="34" t="s">
        <v>195</v>
      </c>
      <c r="C195" s="35">
        <v>339334</v>
      </c>
      <c r="D195" s="35">
        <v>0</v>
      </c>
      <c r="E195" s="47">
        <v>0</v>
      </c>
    </row>
    <row r="196" spans="1:5" ht="31.5" x14ac:dyDescent="0.25">
      <c r="A196" s="33" t="s">
        <v>541</v>
      </c>
      <c r="B196" s="34" t="s">
        <v>196</v>
      </c>
      <c r="C196" s="35">
        <v>12000</v>
      </c>
      <c r="D196" s="35">
        <v>1800</v>
      </c>
      <c r="E196" s="47">
        <v>15</v>
      </c>
    </row>
    <row r="197" spans="1:5" ht="48.75" customHeight="1" x14ac:dyDescent="0.25">
      <c r="A197" s="30" t="s">
        <v>542</v>
      </c>
      <c r="B197" s="31" t="s">
        <v>543</v>
      </c>
      <c r="C197" s="32">
        <v>3656891</v>
      </c>
      <c r="D197" s="32">
        <v>164799.65</v>
      </c>
      <c r="E197" s="46">
        <v>4.5065507831652623</v>
      </c>
    </row>
    <row r="198" spans="1:5" x14ac:dyDescent="0.25">
      <c r="A198" s="33" t="s">
        <v>317</v>
      </c>
      <c r="B198" s="34" t="s">
        <v>527</v>
      </c>
      <c r="C198" s="35">
        <v>320000</v>
      </c>
      <c r="D198" s="35">
        <v>61758.33</v>
      </c>
      <c r="E198" s="47">
        <v>19.299478125</v>
      </c>
    </row>
    <row r="199" spans="1:5" ht="30.75" customHeight="1" x14ac:dyDescent="0.25">
      <c r="A199" s="33" t="s">
        <v>544</v>
      </c>
      <c r="B199" s="34" t="s">
        <v>545</v>
      </c>
      <c r="C199" s="35">
        <v>60000</v>
      </c>
      <c r="D199" s="35">
        <v>0</v>
      </c>
      <c r="E199" s="47">
        <v>0</v>
      </c>
    </row>
    <row r="200" spans="1:5" ht="47.25" x14ac:dyDescent="0.25">
      <c r="A200" s="33" t="s">
        <v>546</v>
      </c>
      <c r="B200" s="34" t="s">
        <v>547</v>
      </c>
      <c r="C200" s="35">
        <v>1570607</v>
      </c>
      <c r="D200" s="35">
        <v>0</v>
      </c>
      <c r="E200" s="47">
        <v>0</v>
      </c>
    </row>
    <row r="201" spans="1:5" x14ac:dyDescent="0.25">
      <c r="A201" s="33" t="s">
        <v>548</v>
      </c>
      <c r="B201" s="34" t="s">
        <v>190</v>
      </c>
      <c r="C201" s="35">
        <v>160000</v>
      </c>
      <c r="D201" s="35">
        <v>80000</v>
      </c>
      <c r="E201" s="47">
        <v>50</v>
      </c>
    </row>
    <row r="202" spans="1:5" ht="47.25" x14ac:dyDescent="0.25">
      <c r="A202" s="33" t="s">
        <v>549</v>
      </c>
      <c r="B202" s="34" t="s">
        <v>422</v>
      </c>
      <c r="C202" s="35">
        <v>500</v>
      </c>
      <c r="D202" s="35">
        <v>0</v>
      </c>
      <c r="E202" s="47">
        <v>0</v>
      </c>
    </row>
    <row r="203" spans="1:5" ht="46.5" customHeight="1" x14ac:dyDescent="0.25">
      <c r="A203" s="33" t="s">
        <v>550</v>
      </c>
      <c r="B203" s="34" t="s">
        <v>551</v>
      </c>
      <c r="C203" s="35">
        <v>3500</v>
      </c>
      <c r="D203" s="35">
        <v>0</v>
      </c>
      <c r="E203" s="47">
        <v>0</v>
      </c>
    </row>
    <row r="204" spans="1:5" ht="46.5" customHeight="1" x14ac:dyDescent="0.25">
      <c r="A204" s="33" t="s">
        <v>552</v>
      </c>
      <c r="B204" s="34" t="s">
        <v>553</v>
      </c>
      <c r="C204" s="35">
        <v>56100</v>
      </c>
      <c r="D204" s="35">
        <v>0</v>
      </c>
      <c r="E204" s="47">
        <v>0</v>
      </c>
    </row>
    <row r="205" spans="1:5" ht="61.5" customHeight="1" x14ac:dyDescent="0.25">
      <c r="A205" s="33" t="s">
        <v>554</v>
      </c>
      <c r="B205" s="34" t="s">
        <v>194</v>
      </c>
      <c r="C205" s="35">
        <v>138250</v>
      </c>
      <c r="D205" s="35">
        <v>23041.32</v>
      </c>
      <c r="E205" s="47">
        <v>16.666415913200723</v>
      </c>
    </row>
    <row r="206" spans="1:5" ht="47.25" customHeight="1" x14ac:dyDescent="0.25">
      <c r="A206" s="33" t="s">
        <v>555</v>
      </c>
      <c r="B206" s="34" t="s">
        <v>484</v>
      </c>
      <c r="C206" s="35">
        <v>1347934</v>
      </c>
      <c r="D206" s="35">
        <v>0</v>
      </c>
      <c r="E206" s="47">
        <v>0</v>
      </c>
    </row>
    <row r="207" spans="1:5" ht="63" x14ac:dyDescent="0.25">
      <c r="A207" s="30" t="s">
        <v>556</v>
      </c>
      <c r="B207" s="31" t="s">
        <v>557</v>
      </c>
      <c r="C207" s="32">
        <v>950293.36</v>
      </c>
      <c r="D207" s="32">
        <v>185344.84</v>
      </c>
      <c r="E207" s="46">
        <v>19.503960334943308</v>
      </c>
    </row>
    <row r="208" spans="1:5" x14ac:dyDescent="0.25">
      <c r="A208" s="33" t="s">
        <v>558</v>
      </c>
      <c r="B208" s="34" t="s">
        <v>189</v>
      </c>
      <c r="C208" s="35">
        <v>450000</v>
      </c>
      <c r="D208" s="35">
        <v>0</v>
      </c>
      <c r="E208" s="47">
        <v>0</v>
      </c>
    </row>
    <row r="209" spans="1:5" x14ac:dyDescent="0.25">
      <c r="A209" s="33" t="s">
        <v>559</v>
      </c>
      <c r="B209" s="34" t="s">
        <v>193</v>
      </c>
      <c r="C209" s="35">
        <v>20002</v>
      </c>
      <c r="D209" s="35">
        <v>0</v>
      </c>
      <c r="E209" s="47">
        <v>0</v>
      </c>
    </row>
    <row r="210" spans="1:5" x14ac:dyDescent="0.25">
      <c r="A210" s="33" t="s">
        <v>560</v>
      </c>
      <c r="B210" s="34" t="s">
        <v>190</v>
      </c>
      <c r="C210" s="35">
        <v>300000</v>
      </c>
      <c r="D210" s="35">
        <v>171000</v>
      </c>
      <c r="E210" s="47">
        <v>57</v>
      </c>
    </row>
    <row r="211" spans="1:5" ht="48" customHeight="1" x14ac:dyDescent="0.25">
      <c r="A211" s="33" t="s">
        <v>561</v>
      </c>
      <c r="B211" s="34" t="s">
        <v>186</v>
      </c>
      <c r="C211" s="35">
        <v>80700</v>
      </c>
      <c r="D211" s="35">
        <v>13447</v>
      </c>
      <c r="E211" s="47">
        <v>16.662949194547707</v>
      </c>
    </row>
    <row r="212" spans="1:5" x14ac:dyDescent="0.25">
      <c r="A212" s="33" t="s">
        <v>562</v>
      </c>
      <c r="B212" s="34" t="s">
        <v>563</v>
      </c>
      <c r="C212" s="35">
        <v>891.36</v>
      </c>
      <c r="D212" s="35">
        <v>0</v>
      </c>
      <c r="E212" s="47">
        <v>0</v>
      </c>
    </row>
    <row r="213" spans="1:5" ht="30" customHeight="1" x14ac:dyDescent="0.25">
      <c r="A213" s="33" t="s">
        <v>564</v>
      </c>
      <c r="B213" s="34" t="s">
        <v>217</v>
      </c>
      <c r="C213" s="35">
        <v>2700</v>
      </c>
      <c r="D213" s="35">
        <v>897.84</v>
      </c>
      <c r="E213" s="47">
        <v>33.25333333333333</v>
      </c>
    </row>
    <row r="214" spans="1:5" ht="126" x14ac:dyDescent="0.25">
      <c r="A214" s="33" t="s">
        <v>565</v>
      </c>
      <c r="B214" s="34" t="s">
        <v>316</v>
      </c>
      <c r="C214" s="35">
        <v>96000</v>
      </c>
      <c r="D214" s="35">
        <v>0</v>
      </c>
      <c r="E214" s="47">
        <v>0</v>
      </c>
    </row>
    <row r="215" spans="1:5" ht="49.5" customHeight="1" x14ac:dyDescent="0.25">
      <c r="A215" s="30" t="s">
        <v>566</v>
      </c>
      <c r="B215" s="31" t="s">
        <v>567</v>
      </c>
      <c r="C215" s="32">
        <v>17500</v>
      </c>
      <c r="D215" s="32">
        <v>1800</v>
      </c>
      <c r="E215" s="46">
        <v>10.285714285714286</v>
      </c>
    </row>
    <row r="216" spans="1:5" x14ac:dyDescent="0.25">
      <c r="A216" s="33" t="s">
        <v>568</v>
      </c>
      <c r="B216" s="34" t="s">
        <v>569</v>
      </c>
      <c r="C216" s="35">
        <v>5500</v>
      </c>
      <c r="D216" s="35">
        <v>0</v>
      </c>
      <c r="E216" s="47">
        <v>0</v>
      </c>
    </row>
    <row r="217" spans="1:5" ht="31.5" x14ac:dyDescent="0.25">
      <c r="A217" s="33" t="s">
        <v>570</v>
      </c>
      <c r="B217" s="34" t="s">
        <v>196</v>
      </c>
      <c r="C217" s="35">
        <v>12000</v>
      </c>
      <c r="D217" s="35">
        <v>1800</v>
      </c>
      <c r="E217" s="47">
        <v>15</v>
      </c>
    </row>
    <row r="218" spans="1:5" ht="31.5" x14ac:dyDescent="0.25">
      <c r="A218" s="30" t="s">
        <v>571</v>
      </c>
      <c r="B218" s="31" t="s">
        <v>572</v>
      </c>
      <c r="C218" s="32">
        <v>1350300</v>
      </c>
      <c r="D218" s="32">
        <v>350000</v>
      </c>
      <c r="E218" s="46">
        <v>25.920165889061689</v>
      </c>
    </row>
    <row r="219" spans="1:5" ht="31.5" x14ac:dyDescent="0.25">
      <c r="A219" s="33" t="s">
        <v>573</v>
      </c>
      <c r="B219" s="34" t="s">
        <v>161</v>
      </c>
      <c r="C219" s="35">
        <v>1350300</v>
      </c>
      <c r="D219" s="35">
        <v>350000</v>
      </c>
      <c r="E219" s="47">
        <v>25.920165889061689</v>
      </c>
    </row>
    <row r="220" spans="1:5" ht="47.25" x14ac:dyDescent="0.25">
      <c r="A220" s="30" t="s">
        <v>574</v>
      </c>
      <c r="B220" s="31" t="s">
        <v>575</v>
      </c>
      <c r="C220" s="32">
        <v>687117</v>
      </c>
      <c r="D220" s="32">
        <v>4440</v>
      </c>
      <c r="E220" s="46">
        <v>0.64617816179777243</v>
      </c>
    </row>
    <row r="221" spans="1:5" ht="31.5" x14ac:dyDescent="0.25">
      <c r="A221" s="33" t="s">
        <v>576</v>
      </c>
      <c r="B221" s="34" t="s">
        <v>185</v>
      </c>
      <c r="C221" s="35">
        <v>17800</v>
      </c>
      <c r="D221" s="35">
        <v>4440</v>
      </c>
      <c r="E221" s="47">
        <v>24.943820224719101</v>
      </c>
    </row>
    <row r="222" spans="1:5" ht="47.25" x14ac:dyDescent="0.25">
      <c r="A222" s="33" t="s">
        <v>577</v>
      </c>
      <c r="B222" s="34" t="s">
        <v>458</v>
      </c>
      <c r="C222" s="35">
        <v>669317</v>
      </c>
      <c r="D222" s="35">
        <v>0</v>
      </c>
      <c r="E222" s="47">
        <v>0</v>
      </c>
    </row>
    <row r="223" spans="1:5" ht="63" x14ac:dyDescent="0.25">
      <c r="A223" s="30" t="s">
        <v>578</v>
      </c>
      <c r="B223" s="31" t="s">
        <v>579</v>
      </c>
      <c r="C223" s="32">
        <v>1738192.64</v>
      </c>
      <c r="D223" s="32">
        <v>525618.52</v>
      </c>
      <c r="E223" s="46">
        <v>30.239370936468813</v>
      </c>
    </row>
    <row r="224" spans="1:5" x14ac:dyDescent="0.25">
      <c r="A224" s="33" t="s">
        <v>580</v>
      </c>
      <c r="B224" s="34" t="s">
        <v>189</v>
      </c>
      <c r="C224" s="35">
        <v>832200</v>
      </c>
      <c r="D224" s="35">
        <v>375482.2</v>
      </c>
      <c r="E224" s="47">
        <v>45.119226147560681</v>
      </c>
    </row>
    <row r="225" spans="1:5" x14ac:dyDescent="0.25">
      <c r="A225" s="33" t="s">
        <v>581</v>
      </c>
      <c r="B225" s="34" t="s">
        <v>190</v>
      </c>
      <c r="C225" s="35">
        <v>300000</v>
      </c>
      <c r="D225" s="35">
        <v>145600</v>
      </c>
      <c r="E225" s="47">
        <v>48.533333333333331</v>
      </c>
    </row>
    <row r="226" spans="1:5" x14ac:dyDescent="0.25">
      <c r="A226" s="33" t="s">
        <v>582</v>
      </c>
      <c r="B226" s="34" t="s">
        <v>191</v>
      </c>
      <c r="C226" s="35">
        <v>600000</v>
      </c>
      <c r="D226" s="35">
        <v>0</v>
      </c>
      <c r="E226" s="47">
        <v>0</v>
      </c>
    </row>
    <row r="227" spans="1:5" ht="31.5" x14ac:dyDescent="0.25">
      <c r="A227" s="33" t="s">
        <v>583</v>
      </c>
      <c r="B227" s="34" t="s">
        <v>114</v>
      </c>
      <c r="C227" s="35">
        <v>4536.32</v>
      </c>
      <c r="D227" s="35">
        <v>4536.32</v>
      </c>
      <c r="E227" s="47">
        <v>100</v>
      </c>
    </row>
    <row r="228" spans="1:5" ht="31.5" x14ac:dyDescent="0.25">
      <c r="A228" s="33" t="s">
        <v>584</v>
      </c>
      <c r="B228" s="34" t="s">
        <v>116</v>
      </c>
      <c r="C228" s="35">
        <v>1456.32</v>
      </c>
      <c r="D228" s="35">
        <v>0</v>
      </c>
      <c r="E228" s="47">
        <v>0</v>
      </c>
    </row>
    <row r="229" spans="1:5" ht="63" x14ac:dyDescent="0.25">
      <c r="A229" s="30" t="s">
        <v>585</v>
      </c>
      <c r="B229" s="31" t="s">
        <v>586</v>
      </c>
      <c r="C229" s="32">
        <v>3000</v>
      </c>
      <c r="D229" s="32">
        <v>0</v>
      </c>
      <c r="E229" s="46">
        <v>0</v>
      </c>
    </row>
    <row r="230" spans="1:5" x14ac:dyDescent="0.25">
      <c r="A230" s="33" t="s">
        <v>587</v>
      </c>
      <c r="B230" s="34" t="s">
        <v>318</v>
      </c>
      <c r="C230" s="35">
        <v>3000</v>
      </c>
      <c r="D230" s="35">
        <v>0</v>
      </c>
      <c r="E230" s="47">
        <v>0</v>
      </c>
    </row>
    <row r="231" spans="1:5" ht="47.25" x14ac:dyDescent="0.25">
      <c r="A231" s="30" t="s">
        <v>588</v>
      </c>
      <c r="B231" s="31" t="s">
        <v>589</v>
      </c>
      <c r="C231" s="32">
        <v>149416</v>
      </c>
      <c r="D231" s="32">
        <v>35904</v>
      </c>
      <c r="E231" s="46">
        <v>24.029555067730364</v>
      </c>
    </row>
    <row r="232" spans="1:5" ht="31.5" x14ac:dyDescent="0.25">
      <c r="A232" s="33" t="s">
        <v>590</v>
      </c>
      <c r="B232" s="34" t="s">
        <v>185</v>
      </c>
      <c r="C232" s="35">
        <v>18600</v>
      </c>
      <c r="D232" s="35">
        <v>5400</v>
      </c>
      <c r="E232" s="47">
        <v>29.032258064516128</v>
      </c>
    </row>
    <row r="233" spans="1:5" ht="80.25" customHeight="1" x14ac:dyDescent="0.25">
      <c r="A233" s="33" t="s">
        <v>591</v>
      </c>
      <c r="B233" s="34" t="s">
        <v>197</v>
      </c>
      <c r="C233" s="35">
        <v>130816</v>
      </c>
      <c r="D233" s="35">
        <v>30504</v>
      </c>
      <c r="E233" s="47">
        <v>23.31824853228963</v>
      </c>
    </row>
    <row r="234" spans="1:5" ht="47.25" customHeight="1" x14ac:dyDescent="0.25">
      <c r="A234" s="30" t="s">
        <v>592</v>
      </c>
      <c r="B234" s="31" t="s">
        <v>593</v>
      </c>
      <c r="C234" s="32">
        <v>1643079</v>
      </c>
      <c r="D234" s="32">
        <v>171553.38</v>
      </c>
      <c r="E234" s="46">
        <v>10.440969667313622</v>
      </c>
    </row>
    <row r="235" spans="1:5" x14ac:dyDescent="0.25">
      <c r="A235" s="33" t="s">
        <v>594</v>
      </c>
      <c r="B235" s="34" t="s">
        <v>225</v>
      </c>
      <c r="C235" s="35">
        <v>248523</v>
      </c>
      <c r="D235" s="35">
        <v>84706.98</v>
      </c>
      <c r="E235" s="47">
        <v>34.084161224514432</v>
      </c>
    </row>
    <row r="236" spans="1:5" x14ac:dyDescent="0.25">
      <c r="A236" s="33" t="s">
        <v>595</v>
      </c>
      <c r="B236" s="34" t="s">
        <v>190</v>
      </c>
      <c r="C236" s="35">
        <v>230000</v>
      </c>
      <c r="D236" s="35">
        <v>86846.399999999994</v>
      </c>
      <c r="E236" s="47">
        <v>37.759304347826088</v>
      </c>
    </row>
    <row r="237" spans="1:5" ht="47.25" x14ac:dyDescent="0.25">
      <c r="A237" s="33" t="s">
        <v>596</v>
      </c>
      <c r="B237" s="34" t="s">
        <v>458</v>
      </c>
      <c r="C237" s="35">
        <v>555556</v>
      </c>
      <c r="D237" s="35">
        <v>0</v>
      </c>
      <c r="E237" s="47">
        <v>0</v>
      </c>
    </row>
    <row r="238" spans="1:5" ht="48" customHeight="1" x14ac:dyDescent="0.25">
      <c r="A238" s="33" t="s">
        <v>597</v>
      </c>
      <c r="B238" s="34" t="s">
        <v>551</v>
      </c>
      <c r="C238" s="35">
        <v>9000</v>
      </c>
      <c r="D238" s="35">
        <v>0</v>
      </c>
      <c r="E238" s="47">
        <v>0</v>
      </c>
    </row>
    <row r="239" spans="1:5" ht="63" customHeight="1" x14ac:dyDescent="0.25">
      <c r="A239" s="33" t="s">
        <v>598</v>
      </c>
      <c r="B239" s="34" t="s">
        <v>599</v>
      </c>
      <c r="C239" s="35">
        <v>220587.13</v>
      </c>
      <c r="D239" s="35">
        <v>0</v>
      </c>
      <c r="E239" s="47">
        <v>0</v>
      </c>
    </row>
    <row r="240" spans="1:5" ht="141" customHeight="1" x14ac:dyDescent="0.25">
      <c r="A240" s="33" t="s">
        <v>600</v>
      </c>
      <c r="B240" s="34" t="s">
        <v>216</v>
      </c>
      <c r="C240" s="35">
        <v>379412.87</v>
      </c>
      <c r="D240" s="35">
        <v>0</v>
      </c>
      <c r="E240" s="47">
        <v>0</v>
      </c>
    </row>
    <row r="241" spans="1:5" ht="65.25" customHeight="1" x14ac:dyDescent="0.25">
      <c r="A241" s="30" t="s">
        <v>601</v>
      </c>
      <c r="B241" s="31" t="s">
        <v>602</v>
      </c>
      <c r="C241" s="32">
        <v>300</v>
      </c>
      <c r="D241" s="32">
        <v>0</v>
      </c>
      <c r="E241" s="46">
        <v>0</v>
      </c>
    </row>
    <row r="242" spans="1:5" ht="31.5" customHeight="1" x14ac:dyDescent="0.25">
      <c r="A242" s="33" t="s">
        <v>603</v>
      </c>
      <c r="B242" s="34" t="s">
        <v>224</v>
      </c>
      <c r="C242" s="35">
        <v>300</v>
      </c>
      <c r="D242" s="35">
        <v>0</v>
      </c>
      <c r="E242" s="47">
        <v>0</v>
      </c>
    </row>
    <row r="243" spans="1:5" ht="63" x14ac:dyDescent="0.25">
      <c r="A243" s="30" t="s">
        <v>604</v>
      </c>
      <c r="B243" s="31" t="s">
        <v>605</v>
      </c>
      <c r="C243" s="32">
        <v>5545965.6399999997</v>
      </c>
      <c r="D243" s="32">
        <v>789088.43</v>
      </c>
      <c r="E243" s="46">
        <v>14.228152159990662</v>
      </c>
    </row>
    <row r="244" spans="1:5" ht="48.75" customHeight="1" x14ac:dyDescent="0.25">
      <c r="A244" s="33" t="s">
        <v>606</v>
      </c>
      <c r="B244" s="34" t="s">
        <v>186</v>
      </c>
      <c r="C244" s="35">
        <v>1220835</v>
      </c>
      <c r="D244" s="35">
        <v>203472.62</v>
      </c>
      <c r="E244" s="47">
        <v>16.666676496004783</v>
      </c>
    </row>
    <row r="245" spans="1:5" ht="63" x14ac:dyDescent="0.25">
      <c r="A245" s="33" t="s">
        <v>607</v>
      </c>
      <c r="B245" s="34" t="s">
        <v>187</v>
      </c>
      <c r="C245" s="35">
        <v>1002390</v>
      </c>
      <c r="D245" s="35">
        <v>235496.14</v>
      </c>
      <c r="E245" s="47">
        <v>23.493464619559255</v>
      </c>
    </row>
    <row r="246" spans="1:5" ht="47.25" x14ac:dyDescent="0.25">
      <c r="A246" s="33" t="s">
        <v>608</v>
      </c>
      <c r="B246" s="34" t="s">
        <v>188</v>
      </c>
      <c r="C246" s="35">
        <v>60000</v>
      </c>
      <c r="D246" s="35">
        <v>0</v>
      </c>
      <c r="E246" s="47">
        <v>0</v>
      </c>
    </row>
    <row r="247" spans="1:5" ht="47.25" x14ac:dyDescent="0.25">
      <c r="A247" s="33" t="s">
        <v>609</v>
      </c>
      <c r="B247" s="34" t="s">
        <v>610</v>
      </c>
      <c r="C247" s="35">
        <v>666667</v>
      </c>
      <c r="D247" s="35">
        <v>0</v>
      </c>
      <c r="E247" s="47">
        <v>0</v>
      </c>
    </row>
    <row r="248" spans="1:5" ht="31.5" x14ac:dyDescent="0.25">
      <c r="A248" s="33" t="s">
        <v>611</v>
      </c>
      <c r="B248" s="34" t="s">
        <v>116</v>
      </c>
      <c r="C248" s="35">
        <v>270000</v>
      </c>
      <c r="D248" s="35">
        <v>270000</v>
      </c>
      <c r="E248" s="47">
        <v>100</v>
      </c>
    </row>
    <row r="249" spans="1:5" x14ac:dyDescent="0.25">
      <c r="A249" s="33" t="s">
        <v>612</v>
      </c>
      <c r="B249" s="34" t="s">
        <v>189</v>
      </c>
      <c r="C249" s="35">
        <v>248294.64</v>
      </c>
      <c r="D249" s="35">
        <v>52485.16</v>
      </c>
      <c r="E249" s="47">
        <v>21.138257354246552</v>
      </c>
    </row>
    <row r="250" spans="1:5" x14ac:dyDescent="0.25">
      <c r="A250" s="33" t="s">
        <v>613</v>
      </c>
      <c r="B250" s="34" t="s">
        <v>190</v>
      </c>
      <c r="C250" s="35">
        <v>300000</v>
      </c>
      <c r="D250" s="35">
        <v>27634.51</v>
      </c>
      <c r="E250" s="47">
        <v>9.2115033333333329</v>
      </c>
    </row>
    <row r="251" spans="1:5" ht="46.5" customHeight="1" x14ac:dyDescent="0.25">
      <c r="A251" s="33" t="s">
        <v>614</v>
      </c>
      <c r="B251" s="34" t="s">
        <v>484</v>
      </c>
      <c r="C251" s="35">
        <v>666667</v>
      </c>
      <c r="D251" s="35">
        <v>0</v>
      </c>
      <c r="E251" s="47">
        <v>0</v>
      </c>
    </row>
    <row r="252" spans="1:5" ht="47.25" x14ac:dyDescent="0.25">
      <c r="A252" s="33" t="s">
        <v>615</v>
      </c>
      <c r="B252" s="34" t="s">
        <v>507</v>
      </c>
      <c r="C252" s="35">
        <v>1111112</v>
      </c>
      <c r="D252" s="35">
        <v>0</v>
      </c>
      <c r="E252" s="47">
        <v>0</v>
      </c>
    </row>
    <row r="253" spans="1:5" ht="62.25" customHeight="1" x14ac:dyDescent="0.25">
      <c r="A253" s="30" t="s">
        <v>616</v>
      </c>
      <c r="B253" s="31" t="s">
        <v>617</v>
      </c>
      <c r="C253" s="32">
        <v>112000</v>
      </c>
      <c r="D253" s="32">
        <v>43000</v>
      </c>
      <c r="E253" s="46">
        <v>38.392857142857146</v>
      </c>
    </row>
    <row r="254" spans="1:5" x14ac:dyDescent="0.25">
      <c r="A254" s="33" t="s">
        <v>618</v>
      </c>
      <c r="B254" s="34" t="s">
        <v>619</v>
      </c>
      <c r="C254" s="35">
        <v>100000</v>
      </c>
      <c r="D254" s="35">
        <v>40000</v>
      </c>
      <c r="E254" s="47">
        <v>40</v>
      </c>
    </row>
    <row r="255" spans="1:5" ht="31.5" x14ac:dyDescent="0.25">
      <c r="A255" s="33" t="s">
        <v>620</v>
      </c>
      <c r="B255" s="34" t="s">
        <v>185</v>
      </c>
      <c r="C255" s="35">
        <v>12000</v>
      </c>
      <c r="D255" s="35">
        <v>3000</v>
      </c>
      <c r="E255" s="47">
        <v>25</v>
      </c>
    </row>
    <row r="256" spans="1:5" ht="46.5" customHeight="1" x14ac:dyDescent="0.25">
      <c r="A256" s="30" t="s">
        <v>621</v>
      </c>
      <c r="B256" s="31" t="s">
        <v>622</v>
      </c>
      <c r="C256" s="32">
        <v>283091</v>
      </c>
      <c r="D256" s="32">
        <v>0</v>
      </c>
      <c r="E256" s="46">
        <v>0</v>
      </c>
    </row>
    <row r="257" spans="1:5" ht="32.25" customHeight="1" x14ac:dyDescent="0.25">
      <c r="A257" s="33" t="s">
        <v>623</v>
      </c>
      <c r="B257" s="34" t="s">
        <v>222</v>
      </c>
      <c r="C257" s="35">
        <v>283091</v>
      </c>
      <c r="D257" s="35">
        <v>0</v>
      </c>
      <c r="E257" s="47">
        <v>0</v>
      </c>
    </row>
    <row r="258" spans="1:5" x14ac:dyDescent="0.25">
      <c r="A258" s="30" t="s">
        <v>624</v>
      </c>
      <c r="B258" s="31" t="s">
        <v>625</v>
      </c>
      <c r="C258" s="32">
        <f>66579398.21-165705</f>
        <v>66413693.210000001</v>
      </c>
      <c r="D258" s="32">
        <v>17217283.460000001</v>
      </c>
      <c r="E258" s="46">
        <f>D258/C258*100</f>
        <v>25.924297577547712</v>
      </c>
    </row>
    <row r="259" spans="1:5" ht="31.5" x14ac:dyDescent="0.25">
      <c r="A259" s="33" t="s">
        <v>227</v>
      </c>
      <c r="B259" s="34" t="s">
        <v>228</v>
      </c>
      <c r="C259" s="35">
        <v>8978585.3300000001</v>
      </c>
      <c r="D259" s="35">
        <v>1629814.12</v>
      </c>
      <c r="E259" s="47">
        <v>18.15223735251843</v>
      </c>
    </row>
    <row r="260" spans="1:5" ht="47.25" x14ac:dyDescent="0.25">
      <c r="A260" s="33" t="s">
        <v>626</v>
      </c>
      <c r="B260" s="34" t="s">
        <v>627</v>
      </c>
      <c r="C260" s="35">
        <v>316400</v>
      </c>
      <c r="D260" s="35">
        <v>316400</v>
      </c>
      <c r="E260" s="47">
        <v>100</v>
      </c>
    </row>
    <row r="261" spans="1:5" ht="47.25" x14ac:dyDescent="0.25">
      <c r="A261" s="33" t="s">
        <v>229</v>
      </c>
      <c r="B261" s="34" t="s">
        <v>230</v>
      </c>
      <c r="C261" s="35">
        <v>1894177.46</v>
      </c>
      <c r="D261" s="35">
        <v>319947.46999999997</v>
      </c>
      <c r="E261" s="47">
        <v>16.891103223242872</v>
      </c>
    </row>
    <row r="262" spans="1:5" x14ac:dyDescent="0.25">
      <c r="A262" s="33" t="s">
        <v>231</v>
      </c>
      <c r="B262" s="34" t="s">
        <v>232</v>
      </c>
      <c r="C262" s="35">
        <v>1378804</v>
      </c>
      <c r="D262" s="35">
        <v>252536.11</v>
      </c>
      <c r="E262" s="47">
        <v>18.315591628686892</v>
      </c>
    </row>
    <row r="263" spans="1:5" x14ac:dyDescent="0.25">
      <c r="A263" s="33" t="s">
        <v>233</v>
      </c>
      <c r="B263" s="34" t="s">
        <v>234</v>
      </c>
      <c r="C263" s="35">
        <v>3000</v>
      </c>
      <c r="D263" s="35">
        <v>0</v>
      </c>
      <c r="E263" s="47">
        <v>0</v>
      </c>
    </row>
    <row r="264" spans="1:5" ht="47.25" x14ac:dyDescent="0.25">
      <c r="A264" s="33" t="s">
        <v>235</v>
      </c>
      <c r="B264" s="34" t="s">
        <v>236</v>
      </c>
      <c r="C264" s="35">
        <v>1432943</v>
      </c>
      <c r="D264" s="35">
        <v>218131.18</v>
      </c>
      <c r="E264" s="47">
        <v>15.222599921978754</v>
      </c>
    </row>
    <row r="265" spans="1:5" ht="47.25" customHeight="1" x14ac:dyDescent="0.25">
      <c r="A265" s="33" t="s">
        <v>237</v>
      </c>
      <c r="B265" s="34" t="s">
        <v>238</v>
      </c>
      <c r="C265" s="35">
        <v>44939</v>
      </c>
      <c r="D265" s="35">
        <v>0</v>
      </c>
      <c r="E265" s="47">
        <v>0</v>
      </c>
    </row>
    <row r="266" spans="1:5" ht="17.25" customHeight="1" x14ac:dyDescent="0.25">
      <c r="A266" s="33" t="s">
        <v>239</v>
      </c>
      <c r="B266" s="34" t="s">
        <v>628</v>
      </c>
      <c r="C266" s="35">
        <v>262794</v>
      </c>
      <c r="D266" s="35">
        <v>0</v>
      </c>
      <c r="E266" s="47">
        <v>0</v>
      </c>
    </row>
    <row r="267" spans="1:5" ht="47.25" x14ac:dyDescent="0.25">
      <c r="A267" s="33" t="s">
        <v>240</v>
      </c>
      <c r="B267" s="34" t="s">
        <v>241</v>
      </c>
      <c r="C267" s="35">
        <v>51190</v>
      </c>
      <c r="D267" s="35">
        <v>3877.5</v>
      </c>
      <c r="E267" s="47">
        <v>7.5747216253174452</v>
      </c>
    </row>
    <row r="268" spans="1:5" ht="47.25" x14ac:dyDescent="0.25">
      <c r="A268" s="33" t="s">
        <v>242</v>
      </c>
      <c r="B268" s="34" t="s">
        <v>183</v>
      </c>
      <c r="C268" s="35">
        <v>18539</v>
      </c>
      <c r="D268" s="35">
        <v>1700</v>
      </c>
      <c r="E268" s="47">
        <v>9.1698581369005883</v>
      </c>
    </row>
    <row r="269" spans="1:5" ht="31.5" x14ac:dyDescent="0.25">
      <c r="A269" s="33" t="s">
        <v>244</v>
      </c>
      <c r="B269" s="34" t="s">
        <v>245</v>
      </c>
      <c r="C269" s="35">
        <f>2535838-165705</f>
        <v>2370133</v>
      </c>
      <c r="D269" s="35">
        <v>314720.64000000001</v>
      </c>
      <c r="E269" s="47">
        <f>D269/C269*100</f>
        <v>13.278606727976868</v>
      </c>
    </row>
    <row r="270" spans="1:5" ht="47.25" x14ac:dyDescent="0.25">
      <c r="A270" s="33" t="s">
        <v>629</v>
      </c>
      <c r="B270" s="34" t="s">
        <v>422</v>
      </c>
      <c r="C270" s="35">
        <v>1000</v>
      </c>
      <c r="D270" s="35">
        <v>0</v>
      </c>
      <c r="E270" s="47">
        <v>0</v>
      </c>
    </row>
    <row r="271" spans="1:5" ht="31.5" x14ac:dyDescent="0.25">
      <c r="A271" s="33" t="s">
        <v>630</v>
      </c>
      <c r="B271" s="34" t="s">
        <v>631</v>
      </c>
      <c r="C271" s="35">
        <v>8000000</v>
      </c>
      <c r="D271" s="35">
        <v>6840632.7000000002</v>
      </c>
      <c r="E271" s="47">
        <v>85.507908749999999</v>
      </c>
    </row>
    <row r="272" spans="1:5" ht="93" customHeight="1" x14ac:dyDescent="0.25">
      <c r="A272" s="33" t="s">
        <v>246</v>
      </c>
      <c r="B272" s="34" t="s">
        <v>632</v>
      </c>
      <c r="C272" s="35">
        <v>15500</v>
      </c>
      <c r="D272" s="35">
        <v>0</v>
      </c>
      <c r="E272" s="47">
        <v>0</v>
      </c>
    </row>
    <row r="273" spans="1:5" ht="105" customHeight="1" x14ac:dyDescent="0.25">
      <c r="A273" s="33" t="s">
        <v>247</v>
      </c>
      <c r="B273" s="34" t="s">
        <v>248</v>
      </c>
      <c r="C273" s="35">
        <v>2772100</v>
      </c>
      <c r="D273" s="35">
        <v>399474.44</v>
      </c>
      <c r="E273" s="47">
        <v>14.410534973485804</v>
      </c>
    </row>
    <row r="274" spans="1:5" ht="94.5" customHeight="1" x14ac:dyDescent="0.25">
      <c r="A274" s="33" t="s">
        <v>249</v>
      </c>
      <c r="B274" s="34" t="s">
        <v>633</v>
      </c>
      <c r="C274" s="35">
        <v>194034</v>
      </c>
      <c r="D274" s="35">
        <v>0</v>
      </c>
      <c r="E274" s="47">
        <v>0</v>
      </c>
    </row>
    <row r="275" spans="1:5" ht="94.5" customHeight="1" x14ac:dyDescent="0.25">
      <c r="A275" s="33" t="s">
        <v>250</v>
      </c>
      <c r="B275" s="34" t="s">
        <v>634</v>
      </c>
      <c r="C275" s="35">
        <v>46600</v>
      </c>
      <c r="D275" s="35">
        <v>0</v>
      </c>
      <c r="E275" s="47">
        <v>0</v>
      </c>
    </row>
    <row r="276" spans="1:5" ht="105" customHeight="1" x14ac:dyDescent="0.25">
      <c r="A276" s="33" t="s">
        <v>251</v>
      </c>
      <c r="B276" s="34" t="s">
        <v>252</v>
      </c>
      <c r="C276" s="35">
        <v>175866</v>
      </c>
      <c r="D276" s="35">
        <v>0</v>
      </c>
      <c r="E276" s="47">
        <v>0</v>
      </c>
    </row>
    <row r="277" spans="1:5" ht="141.75" customHeight="1" x14ac:dyDescent="0.25">
      <c r="A277" s="33" t="s">
        <v>251</v>
      </c>
      <c r="B277" s="34" t="s">
        <v>253</v>
      </c>
      <c r="C277" s="35">
        <v>21983</v>
      </c>
      <c r="D277" s="35">
        <v>0</v>
      </c>
      <c r="E277" s="47">
        <v>0</v>
      </c>
    </row>
    <row r="278" spans="1:5" ht="93.75" customHeight="1" x14ac:dyDescent="0.25">
      <c r="A278" s="33" t="s">
        <v>254</v>
      </c>
      <c r="B278" s="34" t="s">
        <v>255</v>
      </c>
      <c r="C278" s="35">
        <v>29822961.170000002</v>
      </c>
      <c r="D278" s="35">
        <v>4856337.4400000004</v>
      </c>
      <c r="E278" s="47">
        <v>16.283887479574517</v>
      </c>
    </row>
    <row r="279" spans="1:5" ht="47.25" x14ac:dyDescent="0.25">
      <c r="A279" s="33" t="s">
        <v>256</v>
      </c>
      <c r="B279" s="34" t="s">
        <v>257</v>
      </c>
      <c r="C279" s="35">
        <v>160000</v>
      </c>
      <c r="D279" s="35">
        <v>0</v>
      </c>
      <c r="E279" s="47">
        <v>0</v>
      </c>
    </row>
    <row r="280" spans="1:5" ht="17.25" customHeight="1" x14ac:dyDescent="0.25">
      <c r="A280" s="33" t="s">
        <v>258</v>
      </c>
      <c r="B280" s="34" t="s">
        <v>259</v>
      </c>
      <c r="C280" s="35">
        <v>8452144.25</v>
      </c>
      <c r="D280" s="35">
        <v>2063711.86</v>
      </c>
      <c r="E280" s="47">
        <v>24.416429712495738</v>
      </c>
    </row>
    <row r="281" spans="1:5" ht="16.5" thickBot="1" x14ac:dyDescent="0.3">
      <c r="A281" s="36"/>
      <c r="B281" s="37"/>
      <c r="C281" s="37"/>
      <c r="D281" s="37"/>
      <c r="E281" s="48"/>
    </row>
    <row r="282" spans="1:5" ht="16.5" thickBot="1" x14ac:dyDescent="0.3">
      <c r="A282" s="38" t="s">
        <v>77</v>
      </c>
      <c r="B282" s="39"/>
      <c r="C282" s="40">
        <v>873408021.99000001</v>
      </c>
      <c r="D282" s="40">
        <v>170269976.61000001</v>
      </c>
      <c r="E282" s="49">
        <f>D282/C282*100</f>
        <v>19.494894977269801</v>
      </c>
    </row>
    <row r="283" spans="1:5" x14ac:dyDescent="0.25">
      <c r="C283" s="6"/>
    </row>
  </sheetData>
  <mergeCells count="7">
    <mergeCell ref="A7:E7"/>
    <mergeCell ref="A4:E4"/>
    <mergeCell ref="A2:E2"/>
    <mergeCell ref="A3:E3"/>
    <mergeCell ref="D1:E1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zoomScaleNormal="100" zoomScaleSheetLayoutView="100" workbookViewId="0">
      <selection activeCell="E1" sqref="E1:F1"/>
    </sheetView>
  </sheetViews>
  <sheetFormatPr defaultRowHeight="15.75" x14ac:dyDescent="0.25"/>
  <cols>
    <col min="1" max="1" width="53.85546875" style="52" customWidth="1"/>
    <col min="2" max="2" width="7.85546875" style="52" customWidth="1"/>
    <col min="3" max="3" width="20.85546875" style="52" customWidth="1"/>
    <col min="4" max="5" width="19.140625" style="52" customWidth="1"/>
    <col min="6" max="6" width="15.140625" style="52" customWidth="1"/>
    <col min="7" max="16384" width="9.140625" style="52"/>
  </cols>
  <sheetData>
    <row r="1" spans="1:6" x14ac:dyDescent="0.25">
      <c r="A1" s="82"/>
      <c r="B1" s="83"/>
      <c r="C1" s="84"/>
      <c r="D1" s="84"/>
      <c r="E1" s="131" t="s">
        <v>260</v>
      </c>
      <c r="F1" s="131"/>
    </row>
    <row r="2" spans="1:6" x14ac:dyDescent="0.25">
      <c r="A2" s="131" t="str">
        <f>'Доходная часть'!A2:E2</f>
        <v>к постановлению администрации МР "Княжпогостский"</v>
      </c>
      <c r="B2" s="131"/>
      <c r="C2" s="131"/>
      <c r="D2" s="131"/>
      <c r="E2" s="131"/>
      <c r="F2" s="131"/>
    </row>
    <row r="3" spans="1:6" x14ac:dyDescent="0.25">
      <c r="A3" s="131" t="str">
        <f>'Доходная часть'!A3:E3</f>
        <v>от 09 апреля 2021 г. № 142</v>
      </c>
      <c r="B3" s="131"/>
      <c r="C3" s="131"/>
      <c r="D3" s="131"/>
      <c r="E3" s="131"/>
      <c r="F3" s="131"/>
    </row>
    <row r="4" spans="1:6" x14ac:dyDescent="0.25">
      <c r="A4" s="53"/>
      <c r="B4" s="54"/>
      <c r="C4" s="55"/>
      <c r="D4" s="55"/>
      <c r="E4" s="56"/>
      <c r="F4" s="56"/>
    </row>
    <row r="5" spans="1:6" ht="28.5" customHeight="1" x14ac:dyDescent="0.25">
      <c r="A5" s="132" t="s">
        <v>281</v>
      </c>
      <c r="B5" s="132"/>
      <c r="C5" s="132"/>
      <c r="D5" s="132"/>
      <c r="E5" s="132"/>
      <c r="F5" s="132"/>
    </row>
    <row r="6" spans="1:6" ht="21" customHeight="1" x14ac:dyDescent="0.25">
      <c r="A6" s="133" t="str">
        <f>'Доходная часть'!A6:E6</f>
        <v xml:space="preserve"> за 1 квартал 2021 года</v>
      </c>
      <c r="B6" s="133"/>
      <c r="C6" s="133"/>
      <c r="D6" s="133"/>
      <c r="E6" s="133"/>
      <c r="F6" s="133"/>
    </row>
    <row r="7" spans="1:6" ht="27.75" customHeight="1" x14ac:dyDescent="0.25">
      <c r="A7" s="130" t="s">
        <v>0</v>
      </c>
      <c r="B7" s="130"/>
      <c r="C7" s="130"/>
      <c r="D7" s="130"/>
      <c r="E7" s="130"/>
      <c r="F7" s="130"/>
    </row>
    <row r="8" spans="1:6" ht="53.25" customHeight="1" x14ac:dyDescent="0.25">
      <c r="A8" s="57" t="s">
        <v>635</v>
      </c>
      <c r="B8" s="57" t="s">
        <v>283</v>
      </c>
      <c r="C8" s="57" t="s">
        <v>261</v>
      </c>
      <c r="D8" s="58" t="s">
        <v>331</v>
      </c>
      <c r="E8" s="58" t="s">
        <v>282</v>
      </c>
      <c r="F8" s="58" t="s">
        <v>78</v>
      </c>
    </row>
    <row r="9" spans="1:6" x14ac:dyDescent="0.25">
      <c r="A9" s="59" t="s">
        <v>1</v>
      </c>
      <c r="B9" s="59" t="s">
        <v>2</v>
      </c>
      <c r="C9" s="59" t="s">
        <v>3</v>
      </c>
      <c r="D9" s="60" t="s">
        <v>4</v>
      </c>
      <c r="E9" s="60" t="s">
        <v>5</v>
      </c>
      <c r="F9" s="60" t="s">
        <v>262</v>
      </c>
    </row>
    <row r="10" spans="1:6" ht="36" customHeight="1" x14ac:dyDescent="0.25">
      <c r="A10" s="61" t="s">
        <v>263</v>
      </c>
      <c r="B10" s="62" t="s">
        <v>264</v>
      </c>
      <c r="C10" s="63" t="s">
        <v>265</v>
      </c>
      <c r="D10" s="64">
        <f>D17+D16</f>
        <v>145365408.36000001</v>
      </c>
      <c r="E10" s="64">
        <f>E17+E16</f>
        <v>18410395.390000015</v>
      </c>
      <c r="F10" s="78">
        <f>E10*100/D10</f>
        <v>12.664908108266269</v>
      </c>
    </row>
    <row r="11" spans="1:6" x14ac:dyDescent="0.25">
      <c r="A11" s="65" t="s">
        <v>266</v>
      </c>
      <c r="B11" s="66"/>
      <c r="C11" s="67"/>
      <c r="D11" s="68"/>
      <c r="E11" s="69"/>
      <c r="F11" s="79"/>
    </row>
    <row r="12" spans="1:6" x14ac:dyDescent="0.25">
      <c r="A12" s="70" t="s">
        <v>267</v>
      </c>
      <c r="B12" s="71" t="s">
        <v>268</v>
      </c>
      <c r="C12" s="72" t="s">
        <v>265</v>
      </c>
      <c r="D12" s="73" t="s">
        <v>269</v>
      </c>
      <c r="E12" s="73" t="s">
        <v>269</v>
      </c>
      <c r="F12" s="80" t="s">
        <v>269</v>
      </c>
    </row>
    <row r="13" spans="1:6" x14ac:dyDescent="0.25">
      <c r="A13" s="74" t="s">
        <v>270</v>
      </c>
      <c r="B13" s="66"/>
      <c r="C13" s="67"/>
      <c r="D13" s="68"/>
      <c r="E13" s="68"/>
      <c r="F13" s="81"/>
    </row>
    <row r="14" spans="1:6" x14ac:dyDescent="0.25">
      <c r="A14" s="70" t="s">
        <v>271</v>
      </c>
      <c r="B14" s="71" t="s">
        <v>272</v>
      </c>
      <c r="C14" s="72" t="s">
        <v>265</v>
      </c>
      <c r="D14" s="73" t="s">
        <v>269</v>
      </c>
      <c r="E14" s="73" t="s">
        <v>269</v>
      </c>
      <c r="F14" s="80" t="s">
        <v>269</v>
      </c>
    </row>
    <row r="15" spans="1:6" x14ac:dyDescent="0.25">
      <c r="A15" s="74" t="s">
        <v>270</v>
      </c>
      <c r="B15" s="66"/>
      <c r="C15" s="67"/>
      <c r="D15" s="68"/>
      <c r="E15" s="68"/>
      <c r="F15" s="81"/>
    </row>
    <row r="16" spans="1:6" ht="36" customHeight="1" x14ac:dyDescent="0.25">
      <c r="A16" s="75" t="s">
        <v>273</v>
      </c>
      <c r="B16" s="76" t="s">
        <v>274</v>
      </c>
      <c r="C16" s="77" t="s">
        <v>275</v>
      </c>
      <c r="D16" s="73">
        <f>-'Доходная часть'!C56</f>
        <v>-716446274.63</v>
      </c>
      <c r="E16" s="73">
        <f>-153899062.94</f>
        <v>-153899062.94</v>
      </c>
      <c r="F16" s="80">
        <f>-'Доходная часть'!E56</f>
        <v>-21.196227351231052</v>
      </c>
    </row>
    <row r="17" spans="1:6" ht="36" customHeight="1" x14ac:dyDescent="0.25">
      <c r="A17" s="75" t="s">
        <v>276</v>
      </c>
      <c r="B17" s="76" t="s">
        <v>277</v>
      </c>
      <c r="C17" s="77" t="s">
        <v>278</v>
      </c>
      <c r="D17" s="73">
        <f>861811682.99</f>
        <v>861811682.99000001</v>
      </c>
      <c r="E17" s="73">
        <f>172309458.33</f>
        <v>172309458.33000001</v>
      </c>
      <c r="F17" s="78">
        <f>E17*100/D17</f>
        <v>19.993864289723184</v>
      </c>
    </row>
  </sheetData>
  <mergeCells count="6">
    <mergeCell ref="A7:F7"/>
    <mergeCell ref="E1:F1"/>
    <mergeCell ref="A5:F5"/>
    <mergeCell ref="A6:F6"/>
    <mergeCell ref="A3:F3"/>
    <mergeCell ref="A2:F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view="pageBreakPreview" zoomScaleNormal="100" zoomScaleSheetLayoutView="100" workbookViewId="0">
      <selection activeCell="B51" sqref="B51"/>
    </sheetView>
  </sheetViews>
  <sheetFormatPr defaultColWidth="12.7109375" defaultRowHeight="15.75" x14ac:dyDescent="0.25"/>
  <cols>
    <col min="1" max="1" width="59.28515625" style="85" customWidth="1"/>
    <col min="2" max="2" width="19.42578125" style="85" customWidth="1"/>
    <col min="3" max="3" width="19.7109375" style="86" customWidth="1"/>
    <col min="4" max="5" width="12.7109375" style="88"/>
    <col min="6" max="16384" width="12.7109375" style="89"/>
  </cols>
  <sheetData>
    <row r="1" spans="1:7" s="52" customFormat="1" x14ac:dyDescent="0.25">
      <c r="A1" s="50"/>
      <c r="B1" s="131" t="s">
        <v>284</v>
      </c>
      <c r="C1" s="131"/>
      <c r="D1" s="51"/>
      <c r="E1" s="51"/>
    </row>
    <row r="2" spans="1:7" s="52" customFormat="1" x14ac:dyDescent="0.25">
      <c r="A2" s="131" t="str">
        <f>'Доходная часть'!A2:E2</f>
        <v>к постановлению администрации МР "Княжпогостский"</v>
      </c>
      <c r="B2" s="131"/>
      <c r="C2" s="131"/>
      <c r="D2" s="51"/>
      <c r="E2" s="51"/>
    </row>
    <row r="3" spans="1:7" s="52" customFormat="1" x14ac:dyDescent="0.25">
      <c r="A3" s="131" t="str">
        <f>'Доходная часть'!A3:E3</f>
        <v>от 09 апреля 2021 г. № 142</v>
      </c>
      <c r="B3" s="131"/>
      <c r="C3" s="131"/>
      <c r="D3" s="51"/>
      <c r="E3" s="51"/>
    </row>
    <row r="4" spans="1:7" s="52" customFormat="1" x14ac:dyDescent="0.25">
      <c r="A4" s="131" t="str">
        <f>'Доходная часть'!A4:E4</f>
        <v xml:space="preserve">                                                                                             </v>
      </c>
      <c r="B4" s="131"/>
      <c r="C4" s="131"/>
      <c r="D4" s="51"/>
      <c r="E4" s="51"/>
    </row>
    <row r="5" spans="1:7" s="52" customFormat="1" ht="15.75" customHeight="1" x14ac:dyDescent="0.25">
      <c r="A5" s="54"/>
      <c r="B5" s="55"/>
      <c r="C5" s="55"/>
      <c r="D5" s="56"/>
      <c r="E5" s="56"/>
    </row>
    <row r="6" spans="1:7" s="52" customFormat="1" ht="55.5" customHeight="1" x14ac:dyDescent="0.25">
      <c r="A6" s="137" t="s">
        <v>307</v>
      </c>
      <c r="B6" s="137"/>
      <c r="C6" s="137"/>
      <c r="D6" s="87"/>
      <c r="E6" s="56"/>
    </row>
    <row r="7" spans="1:7" ht="19.5" customHeight="1" x14ac:dyDescent="0.25">
      <c r="A7" s="138" t="str">
        <f>'Доходная часть'!A6:E6</f>
        <v xml:space="preserve"> за 1 квартал 2021 года</v>
      </c>
      <c r="B7" s="138"/>
      <c r="C7" s="138"/>
    </row>
    <row r="8" spans="1:7" ht="20.25" customHeight="1" x14ac:dyDescent="0.25">
      <c r="A8" s="139" t="s">
        <v>636</v>
      </c>
      <c r="B8" s="139"/>
      <c r="C8" s="139"/>
    </row>
    <row r="9" spans="1:7" ht="35.25" customHeight="1" x14ac:dyDescent="0.25">
      <c r="A9" s="90" t="s">
        <v>285</v>
      </c>
      <c r="B9" s="90" t="s">
        <v>331</v>
      </c>
      <c r="C9" s="90" t="s">
        <v>282</v>
      </c>
    </row>
    <row r="10" spans="1:7" ht="18.75" customHeight="1" x14ac:dyDescent="0.25">
      <c r="A10" s="91" t="s">
        <v>286</v>
      </c>
      <c r="B10" s="92">
        <f>B12+B13</f>
        <v>716446.27462999988</v>
      </c>
      <c r="C10" s="92">
        <f>C12+C13</f>
        <v>151859.58121999999</v>
      </c>
    </row>
    <row r="11" spans="1:7" x14ac:dyDescent="0.25">
      <c r="A11" s="93" t="s">
        <v>287</v>
      </c>
      <c r="B11" s="94"/>
      <c r="C11" s="95"/>
      <c r="E11" s="96"/>
      <c r="F11" s="97"/>
      <c r="G11" s="97"/>
    </row>
    <row r="12" spans="1:7" x14ac:dyDescent="0.25">
      <c r="A12" s="98" t="s">
        <v>7</v>
      </c>
      <c r="B12" s="99">
        <f>'Доходная часть'!C10/1000</f>
        <v>318183.53641</v>
      </c>
      <c r="C12" s="99">
        <f>'Доходная часть'!D10/1000</f>
        <v>84338.874020000003</v>
      </c>
      <c r="E12" s="96"/>
      <c r="F12" s="100"/>
      <c r="G12" s="97"/>
    </row>
    <row r="13" spans="1:7" x14ac:dyDescent="0.25">
      <c r="A13" s="101" t="s">
        <v>288</v>
      </c>
      <c r="B13" s="102">
        <f>'Доходная часть'!C44/1000</f>
        <v>398262.73821999994</v>
      </c>
      <c r="C13" s="102">
        <f>'Доходная часть'!D44/1000</f>
        <v>67520.707200000004</v>
      </c>
      <c r="E13" s="96"/>
      <c r="F13" s="97"/>
      <c r="G13" s="97"/>
    </row>
    <row r="14" spans="1:7" x14ac:dyDescent="0.25">
      <c r="A14" s="101" t="s">
        <v>289</v>
      </c>
      <c r="B14" s="102">
        <f>'Доходная часть'!C46/1000</f>
        <v>17757.5</v>
      </c>
      <c r="C14" s="102">
        <f>'Доходная часть'!D46/1000</f>
        <v>4439.3750099999997</v>
      </c>
      <c r="E14" s="96"/>
      <c r="F14" s="97"/>
      <c r="G14" s="97"/>
    </row>
    <row r="15" spans="1:7" x14ac:dyDescent="0.25">
      <c r="A15" s="101" t="s">
        <v>290</v>
      </c>
      <c r="B15" s="102">
        <f>'Доходная часть'!C47/1000</f>
        <v>82007.597219999996</v>
      </c>
      <c r="C15" s="102">
        <f>'Доходная часть'!D47/1000</f>
        <v>10077.16966</v>
      </c>
      <c r="E15" s="96"/>
      <c r="F15" s="97"/>
      <c r="G15" s="97"/>
    </row>
    <row r="16" spans="1:7" x14ac:dyDescent="0.25">
      <c r="A16" s="101" t="s">
        <v>291</v>
      </c>
      <c r="B16" s="102">
        <f>'Доходная часть'!C48/1000</f>
        <v>283521.74099999998</v>
      </c>
      <c r="C16" s="102">
        <f>'Доходная часть'!D48/1000</f>
        <v>50528.898119999998</v>
      </c>
      <c r="E16" s="96"/>
      <c r="F16" s="97"/>
      <c r="G16" s="97"/>
    </row>
    <row r="17" spans="1:7" x14ac:dyDescent="0.25">
      <c r="A17" s="101" t="s">
        <v>292</v>
      </c>
      <c r="B17" s="102">
        <f>'Доходная часть'!C49/1000</f>
        <v>14925.6</v>
      </c>
      <c r="C17" s="102">
        <f>'Доходная часть'!D49/1000</f>
        <v>2659.0036100000011</v>
      </c>
      <c r="E17" s="96"/>
      <c r="F17" s="97"/>
      <c r="G17" s="97"/>
    </row>
    <row r="18" spans="1:7" x14ac:dyDescent="0.25">
      <c r="A18" s="101" t="s">
        <v>86</v>
      </c>
      <c r="B18" s="102">
        <f>'Доходная часть'!C50/1000</f>
        <v>50.3</v>
      </c>
      <c r="C18" s="102">
        <f>'Доходная часть'!D50/1000</f>
        <v>153.9</v>
      </c>
      <c r="E18" s="96"/>
      <c r="F18" s="97"/>
      <c r="G18" s="97"/>
    </row>
    <row r="19" spans="1:7" ht="28.5" customHeight="1" x14ac:dyDescent="0.25">
      <c r="A19" s="103" t="s">
        <v>88</v>
      </c>
      <c r="B19" s="102">
        <f>'Доходная часть'!C51/1000</f>
        <v>38.299999999999997</v>
      </c>
      <c r="C19" s="102">
        <f>'Доходная часть'!D51/1000</f>
        <v>74.5</v>
      </c>
      <c r="E19" s="96"/>
      <c r="F19" s="97"/>
      <c r="G19" s="97"/>
    </row>
    <row r="20" spans="1:7" ht="29.25" customHeight="1" x14ac:dyDescent="0.25">
      <c r="A20" s="103" t="s">
        <v>330</v>
      </c>
      <c r="B20" s="102">
        <f>'Доходная часть'!C52/1000</f>
        <v>12</v>
      </c>
      <c r="C20" s="102">
        <f>'Доходная часть'!D52/1000</f>
        <v>79.400000000000006</v>
      </c>
      <c r="E20" s="96"/>
      <c r="F20" s="97"/>
      <c r="G20" s="97"/>
    </row>
    <row r="21" spans="1:7" ht="63.75" customHeight="1" x14ac:dyDescent="0.25">
      <c r="A21" s="103" t="s">
        <v>322</v>
      </c>
      <c r="B21" s="102"/>
      <c r="C21" s="102">
        <f>'Доходная часть'!D53/1000</f>
        <v>-337.63920000000002</v>
      </c>
      <c r="E21" s="96"/>
      <c r="F21" s="97"/>
      <c r="G21" s="97"/>
    </row>
    <row r="22" spans="1:7" ht="18.75" customHeight="1" x14ac:dyDescent="0.25">
      <c r="A22" s="91" t="s">
        <v>293</v>
      </c>
      <c r="B22" s="92">
        <f>SUM(B23:B33)</f>
        <v>873408.02198999992</v>
      </c>
      <c r="C22" s="92">
        <f>SUM(C23:C33)</f>
        <v>170269.97661000001</v>
      </c>
    </row>
    <row r="23" spans="1:7" ht="15.75" customHeight="1" x14ac:dyDescent="0.25">
      <c r="A23" s="104" t="s">
        <v>294</v>
      </c>
      <c r="B23" s="105">
        <v>128194.72004</v>
      </c>
      <c r="C23" s="105">
        <v>21880.104230000001</v>
      </c>
      <c r="E23" s="106"/>
      <c r="F23" s="106"/>
      <c r="G23" s="97"/>
    </row>
    <row r="24" spans="1:7" ht="15.75" customHeight="1" x14ac:dyDescent="0.25">
      <c r="A24" s="107" t="s">
        <v>295</v>
      </c>
      <c r="B24" s="108">
        <v>0</v>
      </c>
      <c r="C24" s="108">
        <v>0</v>
      </c>
      <c r="E24" s="109"/>
      <c r="F24" s="109"/>
      <c r="G24" s="97"/>
    </row>
    <row r="25" spans="1:7" ht="15.75" customHeight="1" x14ac:dyDescent="0.25">
      <c r="A25" s="107" t="s">
        <v>308</v>
      </c>
      <c r="B25" s="108">
        <v>352.86399999999998</v>
      </c>
      <c r="C25" s="108">
        <v>97.64</v>
      </c>
      <c r="E25" s="109"/>
      <c r="F25" s="109"/>
      <c r="G25" s="97"/>
    </row>
    <row r="26" spans="1:7" s="97" customFormat="1" ht="15.95" customHeight="1" x14ac:dyDescent="0.25">
      <c r="A26" s="104" t="s">
        <v>296</v>
      </c>
      <c r="B26" s="105">
        <v>60761.046600000001</v>
      </c>
      <c r="C26" s="105">
        <v>3246.0979600000001</v>
      </c>
      <c r="D26" s="96"/>
      <c r="E26" s="106"/>
      <c r="F26" s="106"/>
    </row>
    <row r="27" spans="1:7" s="97" customFormat="1" ht="15.95" customHeight="1" x14ac:dyDescent="0.25">
      <c r="A27" s="104" t="s">
        <v>297</v>
      </c>
      <c r="B27" s="105">
        <v>56522.660750000003</v>
      </c>
      <c r="C27" s="105">
        <v>5284.4053299999996</v>
      </c>
      <c r="D27" s="96"/>
      <c r="E27" s="106"/>
      <c r="F27" s="106"/>
    </row>
    <row r="28" spans="1:7" ht="15.95" customHeight="1" x14ac:dyDescent="0.25">
      <c r="A28" s="110" t="s">
        <v>298</v>
      </c>
      <c r="B28" s="105">
        <v>0</v>
      </c>
      <c r="C28" s="105">
        <v>0</v>
      </c>
      <c r="E28" s="106"/>
      <c r="F28" s="106"/>
      <c r="G28" s="97"/>
    </row>
    <row r="29" spans="1:7" ht="15.95" customHeight="1" x14ac:dyDescent="0.25">
      <c r="A29" s="104" t="s">
        <v>299</v>
      </c>
      <c r="B29" s="105">
        <v>453044.50209999998</v>
      </c>
      <c r="C29" s="105">
        <v>92628.445189999999</v>
      </c>
      <c r="E29" s="106"/>
      <c r="F29" s="106"/>
      <c r="G29" s="97"/>
    </row>
    <row r="30" spans="1:7" ht="15.95" customHeight="1" x14ac:dyDescent="0.25">
      <c r="A30" s="110" t="s">
        <v>300</v>
      </c>
      <c r="B30" s="105">
        <v>106994.29007</v>
      </c>
      <c r="C30" s="105">
        <v>26662.86577</v>
      </c>
      <c r="E30" s="106"/>
      <c r="F30" s="106"/>
      <c r="G30" s="97"/>
    </row>
    <row r="31" spans="1:7" ht="15.95" customHeight="1" x14ac:dyDescent="0.25">
      <c r="A31" s="104" t="s">
        <v>301</v>
      </c>
      <c r="B31" s="105">
        <v>26533.048040000001</v>
      </c>
      <c r="C31" s="105">
        <v>3318.4400599999999</v>
      </c>
      <c r="E31" s="106"/>
      <c r="F31" s="106"/>
      <c r="G31" s="97"/>
    </row>
    <row r="32" spans="1:7" ht="15.95" customHeight="1" x14ac:dyDescent="0.25">
      <c r="A32" s="104" t="s">
        <v>302</v>
      </c>
      <c r="B32" s="105">
        <v>41425.613389999999</v>
      </c>
      <c r="C32" s="105">
        <v>17151.978070000001</v>
      </c>
      <c r="E32" s="106"/>
      <c r="F32" s="106"/>
      <c r="G32" s="97"/>
    </row>
    <row r="33" spans="1:7" ht="31.5" x14ac:dyDescent="0.25">
      <c r="A33" s="121" t="s">
        <v>637</v>
      </c>
      <c r="B33" s="105">
        <v>-420.72300000000001</v>
      </c>
      <c r="C33" s="105"/>
      <c r="E33" s="106"/>
      <c r="F33" s="106"/>
      <c r="G33" s="97"/>
    </row>
    <row r="34" spans="1:7" ht="47.25" x14ac:dyDescent="0.25">
      <c r="A34" s="111" t="s">
        <v>303</v>
      </c>
      <c r="B34" s="112">
        <f>B36</f>
        <v>-145365.40836</v>
      </c>
      <c r="C34" s="112">
        <f>C10-C22</f>
        <v>-18410.39539000002</v>
      </c>
      <c r="E34" s="106"/>
      <c r="F34" s="106"/>
      <c r="G34" s="97"/>
    </row>
    <row r="35" spans="1:7" ht="33.75" customHeight="1" x14ac:dyDescent="0.25">
      <c r="A35" s="113" t="s">
        <v>640</v>
      </c>
      <c r="B35" s="114">
        <f>B36</f>
        <v>-145365.40836</v>
      </c>
      <c r="C35" s="114">
        <f>C34</f>
        <v>-18410.39539000002</v>
      </c>
      <c r="E35" s="106"/>
      <c r="F35" s="106"/>
      <c r="G35" s="97"/>
    </row>
    <row r="36" spans="1:7" ht="35.25" customHeight="1" x14ac:dyDescent="0.25">
      <c r="A36" s="115" t="s">
        <v>304</v>
      </c>
      <c r="B36" s="114">
        <f>-Источники!D10/1000</f>
        <v>-145365.40836</v>
      </c>
      <c r="C36" s="114">
        <f>C34</f>
        <v>-18410.39539000002</v>
      </c>
      <c r="E36" s="106"/>
      <c r="F36" s="106"/>
      <c r="G36" s="97"/>
    </row>
    <row r="37" spans="1:7" x14ac:dyDescent="0.25">
      <c r="E37" s="106"/>
      <c r="F37" s="106"/>
      <c r="G37" s="97"/>
    </row>
    <row r="38" spans="1:7" ht="17.25" customHeight="1" x14ac:dyDescent="0.25">
      <c r="A38" s="135" t="s">
        <v>305</v>
      </c>
      <c r="B38" s="136"/>
      <c r="E38" s="106"/>
      <c r="F38" s="106"/>
      <c r="G38" s="97"/>
    </row>
    <row r="39" spans="1:7" ht="18" customHeight="1" x14ac:dyDescent="0.25">
      <c r="A39" s="116" t="s">
        <v>306</v>
      </c>
      <c r="B39" s="117">
        <v>58</v>
      </c>
      <c r="C39" s="118"/>
      <c r="E39" s="106"/>
      <c r="F39" s="106"/>
      <c r="G39" s="97"/>
    </row>
    <row r="40" spans="1:7" ht="18" customHeight="1" x14ac:dyDescent="0.25">
      <c r="A40" s="116" t="s">
        <v>639</v>
      </c>
      <c r="B40" s="119">
        <v>9803.06</v>
      </c>
      <c r="C40" s="118"/>
      <c r="E40" s="106"/>
      <c r="F40" s="106"/>
      <c r="G40" s="97"/>
    </row>
    <row r="41" spans="1:7" ht="18.75" customHeight="1" x14ac:dyDescent="0.25">
      <c r="A41" s="116" t="s">
        <v>638</v>
      </c>
      <c r="B41" s="117">
        <v>1018</v>
      </c>
      <c r="D41" s="134"/>
      <c r="E41" s="106"/>
      <c r="F41" s="106"/>
      <c r="G41" s="97"/>
    </row>
    <row r="42" spans="1:7" ht="21" customHeight="1" x14ac:dyDescent="0.25">
      <c r="A42" s="116" t="s">
        <v>639</v>
      </c>
      <c r="B42" s="119">
        <v>77874.710000000006</v>
      </c>
      <c r="C42" s="118"/>
      <c r="D42" s="134"/>
      <c r="E42" s="106"/>
      <c r="F42" s="106"/>
      <c r="G42" s="97"/>
    </row>
    <row r="43" spans="1:7" x14ac:dyDescent="0.25">
      <c r="E43" s="109"/>
      <c r="F43" s="109"/>
      <c r="G43" s="97"/>
    </row>
    <row r="44" spans="1:7" x14ac:dyDescent="0.25">
      <c r="E44" s="106"/>
      <c r="F44" s="106"/>
      <c r="G44" s="97"/>
    </row>
    <row r="45" spans="1:7" x14ac:dyDescent="0.25">
      <c r="E45" s="106"/>
      <c r="F45" s="106"/>
      <c r="G45" s="97"/>
    </row>
    <row r="46" spans="1:7" x14ac:dyDescent="0.25">
      <c r="E46" s="109"/>
      <c r="F46" s="109"/>
      <c r="G46" s="97"/>
    </row>
    <row r="47" spans="1:7" x14ac:dyDescent="0.25">
      <c r="E47" s="106"/>
      <c r="F47" s="106"/>
      <c r="G47" s="97"/>
    </row>
    <row r="48" spans="1:7" x14ac:dyDescent="0.25">
      <c r="E48" s="106"/>
      <c r="F48" s="106"/>
      <c r="G48" s="97"/>
    </row>
    <row r="49" spans="5:7" x14ac:dyDescent="0.25">
      <c r="E49" s="109"/>
      <c r="F49" s="109"/>
      <c r="G49" s="97"/>
    </row>
    <row r="50" spans="5:7" x14ac:dyDescent="0.25">
      <c r="E50" s="109"/>
      <c r="F50" s="109"/>
      <c r="G50" s="97"/>
    </row>
    <row r="51" spans="5:7" x14ac:dyDescent="0.25">
      <c r="E51" s="106"/>
      <c r="F51" s="106"/>
      <c r="G51" s="97"/>
    </row>
    <row r="52" spans="5:7" x14ac:dyDescent="0.25">
      <c r="E52" s="109"/>
      <c r="F52" s="109"/>
      <c r="G52" s="97"/>
    </row>
    <row r="53" spans="5:7" x14ac:dyDescent="0.25">
      <c r="E53" s="109"/>
      <c r="F53" s="109"/>
      <c r="G53" s="97"/>
    </row>
    <row r="54" spans="5:7" x14ac:dyDescent="0.25">
      <c r="E54" s="106"/>
      <c r="F54" s="106"/>
      <c r="G54" s="97"/>
    </row>
    <row r="55" spans="5:7" x14ac:dyDescent="0.25">
      <c r="E55" s="106"/>
      <c r="F55" s="106"/>
      <c r="G55" s="97"/>
    </row>
    <row r="56" spans="5:7" x14ac:dyDescent="0.25">
      <c r="E56" s="109"/>
      <c r="F56" s="109"/>
      <c r="G56" s="97"/>
    </row>
    <row r="57" spans="5:7" x14ac:dyDescent="0.25">
      <c r="E57" s="109"/>
      <c r="F57" s="109"/>
      <c r="G57" s="97"/>
    </row>
    <row r="58" spans="5:7" x14ac:dyDescent="0.25">
      <c r="E58" s="106"/>
      <c r="F58" s="106"/>
      <c r="G58" s="97"/>
    </row>
    <row r="59" spans="5:7" x14ac:dyDescent="0.25">
      <c r="E59" s="109"/>
      <c r="F59" s="109"/>
      <c r="G59" s="97"/>
    </row>
    <row r="60" spans="5:7" x14ac:dyDescent="0.25">
      <c r="E60" s="106"/>
      <c r="F60" s="106"/>
      <c r="G60" s="97"/>
    </row>
    <row r="61" spans="5:7" x14ac:dyDescent="0.25">
      <c r="E61" s="109"/>
      <c r="F61" s="109"/>
      <c r="G61" s="97"/>
    </row>
    <row r="62" spans="5:7" x14ac:dyDescent="0.25">
      <c r="E62" s="106"/>
      <c r="F62" s="106"/>
      <c r="G62" s="97"/>
    </row>
    <row r="63" spans="5:7" x14ac:dyDescent="0.25">
      <c r="E63" s="109"/>
      <c r="F63" s="109"/>
      <c r="G63" s="97"/>
    </row>
    <row r="64" spans="5:7" x14ac:dyDescent="0.25">
      <c r="E64" s="109"/>
      <c r="F64" s="109"/>
      <c r="G64" s="97"/>
    </row>
    <row r="65" spans="5:7" x14ac:dyDescent="0.25">
      <c r="E65" s="106"/>
      <c r="F65" s="106"/>
      <c r="G65" s="97"/>
    </row>
    <row r="66" spans="5:7" x14ac:dyDescent="0.25">
      <c r="E66" s="109"/>
      <c r="F66" s="109"/>
      <c r="G66" s="97"/>
    </row>
    <row r="67" spans="5:7" x14ac:dyDescent="0.25">
      <c r="E67" s="109"/>
      <c r="F67" s="109"/>
      <c r="G67" s="97"/>
    </row>
    <row r="68" spans="5:7" x14ac:dyDescent="0.25">
      <c r="E68" s="106"/>
      <c r="F68" s="106"/>
      <c r="G68" s="97"/>
    </row>
    <row r="69" spans="5:7" x14ac:dyDescent="0.25">
      <c r="E69" s="109"/>
      <c r="F69" s="109"/>
      <c r="G69" s="97"/>
    </row>
    <row r="70" spans="5:7" x14ac:dyDescent="0.25">
      <c r="E70" s="109"/>
      <c r="F70" s="109"/>
      <c r="G70" s="97"/>
    </row>
    <row r="71" spans="5:7" x14ac:dyDescent="0.25">
      <c r="E71" s="106"/>
      <c r="F71" s="106"/>
      <c r="G71" s="97"/>
    </row>
    <row r="72" spans="5:7" x14ac:dyDescent="0.25">
      <c r="E72" s="109"/>
      <c r="F72" s="109"/>
      <c r="G72" s="97"/>
    </row>
    <row r="73" spans="5:7" x14ac:dyDescent="0.25">
      <c r="E73" s="106"/>
      <c r="F73" s="106"/>
      <c r="G73" s="97"/>
    </row>
    <row r="74" spans="5:7" x14ac:dyDescent="0.25">
      <c r="E74" s="109"/>
      <c r="F74" s="109"/>
      <c r="G74" s="97"/>
    </row>
    <row r="75" spans="5:7" x14ac:dyDescent="0.25">
      <c r="E75" s="106"/>
      <c r="F75" s="106"/>
      <c r="G75" s="97"/>
    </row>
    <row r="76" spans="5:7" x14ac:dyDescent="0.25">
      <c r="E76" s="109"/>
      <c r="F76" s="109"/>
      <c r="G76" s="97"/>
    </row>
    <row r="77" spans="5:7" x14ac:dyDescent="0.25">
      <c r="E77" s="106"/>
      <c r="F77" s="106"/>
      <c r="G77" s="97"/>
    </row>
    <row r="78" spans="5:7" x14ac:dyDescent="0.25">
      <c r="E78" s="109"/>
      <c r="F78" s="109"/>
      <c r="G78" s="97"/>
    </row>
    <row r="79" spans="5:7" x14ac:dyDescent="0.25">
      <c r="E79" s="109"/>
      <c r="F79" s="109"/>
      <c r="G79" s="97"/>
    </row>
    <row r="80" spans="5:7" x14ac:dyDescent="0.25">
      <c r="E80" s="106"/>
      <c r="F80" s="106"/>
      <c r="G80" s="97"/>
    </row>
    <row r="81" spans="5:7" x14ac:dyDescent="0.25">
      <c r="E81" s="109"/>
      <c r="F81" s="109"/>
      <c r="G81" s="97"/>
    </row>
    <row r="82" spans="5:7" x14ac:dyDescent="0.25">
      <c r="E82" s="109"/>
      <c r="F82" s="109"/>
      <c r="G82" s="97"/>
    </row>
    <row r="83" spans="5:7" x14ac:dyDescent="0.25">
      <c r="E83" s="109"/>
      <c r="F83" s="109"/>
      <c r="G83" s="97"/>
    </row>
    <row r="84" spans="5:7" x14ac:dyDescent="0.25">
      <c r="E84" s="106"/>
      <c r="F84" s="106"/>
      <c r="G84" s="97"/>
    </row>
    <row r="85" spans="5:7" x14ac:dyDescent="0.25">
      <c r="E85" s="109"/>
      <c r="F85" s="109"/>
      <c r="G85" s="97"/>
    </row>
    <row r="86" spans="5:7" x14ac:dyDescent="0.25">
      <c r="E86" s="109"/>
      <c r="F86" s="109"/>
      <c r="G86" s="97"/>
    </row>
    <row r="87" spans="5:7" x14ac:dyDescent="0.25">
      <c r="E87" s="106"/>
      <c r="F87" s="106"/>
      <c r="G87" s="97"/>
    </row>
    <row r="88" spans="5:7" x14ac:dyDescent="0.25">
      <c r="E88" s="106"/>
      <c r="F88" s="106"/>
      <c r="G88" s="97"/>
    </row>
    <row r="89" spans="5:7" x14ac:dyDescent="0.25">
      <c r="E89" s="106"/>
      <c r="F89" s="106"/>
      <c r="G89" s="97"/>
    </row>
    <row r="90" spans="5:7" x14ac:dyDescent="0.25">
      <c r="E90" s="106"/>
      <c r="F90" s="106"/>
      <c r="G90" s="97"/>
    </row>
    <row r="91" spans="5:7" x14ac:dyDescent="0.25">
      <c r="E91" s="109"/>
      <c r="F91" s="109"/>
      <c r="G91" s="97"/>
    </row>
    <row r="92" spans="5:7" x14ac:dyDescent="0.25">
      <c r="E92" s="106"/>
      <c r="F92" s="106"/>
      <c r="G92" s="97"/>
    </row>
    <row r="93" spans="5:7" x14ac:dyDescent="0.25">
      <c r="E93" s="106"/>
      <c r="F93" s="106"/>
      <c r="G93" s="97"/>
    </row>
    <row r="94" spans="5:7" x14ac:dyDescent="0.25">
      <c r="E94" s="106"/>
      <c r="F94" s="106"/>
      <c r="G94" s="97"/>
    </row>
    <row r="95" spans="5:7" x14ac:dyDescent="0.25">
      <c r="E95" s="106"/>
      <c r="F95" s="106"/>
      <c r="G95" s="97"/>
    </row>
    <row r="96" spans="5:7" x14ac:dyDescent="0.25">
      <c r="E96" s="106"/>
      <c r="F96" s="106"/>
      <c r="G96" s="97"/>
    </row>
    <row r="97" spans="1:7" x14ac:dyDescent="0.25">
      <c r="A97" s="89"/>
      <c r="B97" s="89"/>
      <c r="C97" s="89"/>
      <c r="D97" s="89"/>
      <c r="E97" s="106"/>
      <c r="F97" s="106"/>
      <c r="G97" s="97"/>
    </row>
    <row r="98" spans="1:7" x14ac:dyDescent="0.25">
      <c r="A98" s="89"/>
      <c r="B98" s="89"/>
      <c r="C98" s="89"/>
      <c r="D98" s="89"/>
      <c r="E98" s="106"/>
      <c r="F98" s="106"/>
      <c r="G98" s="97"/>
    </row>
    <row r="99" spans="1:7" x14ac:dyDescent="0.25">
      <c r="A99" s="89"/>
      <c r="B99" s="89"/>
      <c r="C99" s="89"/>
      <c r="D99" s="89"/>
      <c r="E99" s="106"/>
      <c r="F99" s="106"/>
      <c r="G99" s="97"/>
    </row>
    <row r="100" spans="1:7" x14ac:dyDescent="0.25">
      <c r="A100" s="89"/>
      <c r="B100" s="89"/>
      <c r="C100" s="89"/>
      <c r="D100" s="89"/>
      <c r="E100" s="106"/>
      <c r="F100" s="106"/>
      <c r="G100" s="97"/>
    </row>
    <row r="101" spans="1:7" x14ac:dyDescent="0.25">
      <c r="A101" s="89"/>
      <c r="B101" s="89"/>
      <c r="C101" s="89"/>
      <c r="D101" s="89"/>
      <c r="E101" s="109"/>
      <c r="F101" s="109"/>
      <c r="G101" s="97"/>
    </row>
    <row r="102" spans="1:7" x14ac:dyDescent="0.25">
      <c r="A102" s="89"/>
      <c r="B102" s="89"/>
      <c r="C102" s="89"/>
      <c r="D102" s="89"/>
      <c r="E102" s="109"/>
      <c r="F102" s="109"/>
      <c r="G102" s="97"/>
    </row>
    <row r="103" spans="1:7" x14ac:dyDescent="0.25">
      <c r="A103" s="89"/>
      <c r="B103" s="89"/>
      <c r="C103" s="89"/>
      <c r="D103" s="89"/>
      <c r="E103" s="109"/>
      <c r="F103" s="109"/>
      <c r="G103" s="97"/>
    </row>
    <row r="104" spans="1:7" x14ac:dyDescent="0.25">
      <c r="A104" s="89"/>
      <c r="B104" s="89"/>
      <c r="C104" s="89"/>
      <c r="D104" s="89"/>
      <c r="E104" s="109"/>
      <c r="F104" s="109"/>
      <c r="G104" s="97"/>
    </row>
    <row r="105" spans="1:7" x14ac:dyDescent="0.25">
      <c r="A105" s="89"/>
      <c r="B105" s="89"/>
      <c r="C105" s="89"/>
      <c r="D105" s="89"/>
      <c r="E105" s="106"/>
      <c r="F105" s="106"/>
      <c r="G105" s="97"/>
    </row>
    <row r="106" spans="1:7" x14ac:dyDescent="0.25">
      <c r="A106" s="89"/>
      <c r="B106" s="89"/>
      <c r="C106" s="89"/>
      <c r="D106" s="89"/>
      <c r="E106" s="109"/>
      <c r="F106" s="109"/>
      <c r="G106" s="97"/>
    </row>
    <row r="107" spans="1:7" x14ac:dyDescent="0.25">
      <c r="A107" s="89"/>
      <c r="B107" s="89"/>
      <c r="C107" s="89"/>
      <c r="D107" s="89"/>
      <c r="E107" s="109"/>
      <c r="F107" s="109"/>
      <c r="G107" s="97"/>
    </row>
    <row r="108" spans="1:7" x14ac:dyDescent="0.25">
      <c r="A108" s="89"/>
      <c r="B108" s="89"/>
      <c r="C108" s="89"/>
      <c r="D108" s="89"/>
      <c r="E108" s="109"/>
      <c r="F108" s="109"/>
      <c r="G108" s="97"/>
    </row>
    <row r="109" spans="1:7" x14ac:dyDescent="0.25">
      <c r="A109" s="89"/>
      <c r="B109" s="89"/>
      <c r="C109" s="89"/>
      <c r="D109" s="89"/>
      <c r="E109" s="109"/>
      <c r="F109" s="109"/>
      <c r="G109" s="97"/>
    </row>
    <row r="110" spans="1:7" x14ac:dyDescent="0.25">
      <c r="A110" s="89"/>
      <c r="B110" s="89"/>
      <c r="C110" s="89"/>
      <c r="D110" s="89"/>
      <c r="E110" s="106"/>
      <c r="F110" s="106"/>
      <c r="G110" s="97"/>
    </row>
    <row r="111" spans="1:7" x14ac:dyDescent="0.25">
      <c r="A111" s="89"/>
      <c r="B111" s="89"/>
      <c r="C111" s="89"/>
      <c r="D111" s="89"/>
      <c r="E111" s="106"/>
      <c r="F111" s="106"/>
      <c r="G111" s="97"/>
    </row>
    <row r="112" spans="1:7" x14ac:dyDescent="0.25">
      <c r="A112" s="89"/>
      <c r="B112" s="89"/>
      <c r="C112" s="89"/>
      <c r="D112" s="89"/>
      <c r="E112" s="106"/>
      <c r="F112" s="106"/>
      <c r="G112" s="97"/>
    </row>
    <row r="113" spans="1:7" x14ac:dyDescent="0.25">
      <c r="A113" s="89"/>
      <c r="B113" s="89"/>
      <c r="C113" s="89"/>
      <c r="D113" s="89"/>
      <c r="E113" s="106"/>
      <c r="F113" s="106"/>
      <c r="G113" s="97"/>
    </row>
    <row r="114" spans="1:7" x14ac:dyDescent="0.25">
      <c r="A114" s="89"/>
      <c r="B114" s="89"/>
      <c r="C114" s="89"/>
      <c r="D114" s="89"/>
      <c r="E114" s="109"/>
      <c r="F114" s="109"/>
      <c r="G114" s="97"/>
    </row>
    <row r="115" spans="1:7" x14ac:dyDescent="0.25">
      <c r="A115" s="89"/>
      <c r="B115" s="89"/>
      <c r="C115" s="89"/>
      <c r="D115" s="89"/>
      <c r="E115" s="109"/>
      <c r="F115" s="109"/>
      <c r="G115" s="97"/>
    </row>
    <row r="116" spans="1:7" x14ac:dyDescent="0.25">
      <c r="A116" s="89"/>
      <c r="B116" s="89"/>
      <c r="C116" s="89"/>
      <c r="D116" s="89"/>
      <c r="E116" s="106"/>
      <c r="F116" s="106"/>
      <c r="G116" s="97"/>
    </row>
    <row r="117" spans="1:7" x14ac:dyDescent="0.25">
      <c r="A117" s="89"/>
      <c r="B117" s="89"/>
      <c r="C117" s="89"/>
      <c r="D117" s="89"/>
      <c r="E117" s="109"/>
      <c r="F117" s="109"/>
      <c r="G117" s="97"/>
    </row>
    <row r="118" spans="1:7" x14ac:dyDescent="0.25">
      <c r="A118" s="89"/>
      <c r="B118" s="89"/>
      <c r="C118" s="89"/>
      <c r="D118" s="89"/>
      <c r="E118" s="109"/>
      <c r="F118" s="109"/>
      <c r="G118" s="97"/>
    </row>
    <row r="119" spans="1:7" x14ac:dyDescent="0.25">
      <c r="A119" s="89"/>
      <c r="B119" s="89"/>
      <c r="C119" s="89"/>
      <c r="D119" s="89"/>
      <c r="E119" s="109"/>
      <c r="F119" s="109"/>
      <c r="G119" s="97"/>
    </row>
    <row r="120" spans="1:7" x14ac:dyDescent="0.25">
      <c r="A120" s="89"/>
      <c r="B120" s="89"/>
      <c r="C120" s="89"/>
      <c r="D120" s="89"/>
      <c r="E120" s="109"/>
      <c r="F120" s="109"/>
      <c r="G120" s="97"/>
    </row>
    <row r="121" spans="1:7" x14ac:dyDescent="0.25">
      <c r="A121" s="89"/>
      <c r="B121" s="89"/>
      <c r="C121" s="89"/>
      <c r="D121" s="89"/>
      <c r="E121" s="120"/>
      <c r="F121" s="120"/>
      <c r="G121" s="97"/>
    </row>
    <row r="122" spans="1:7" x14ac:dyDescent="0.25">
      <c r="A122" s="89"/>
      <c r="B122" s="89"/>
      <c r="C122" s="89"/>
      <c r="D122" s="89"/>
      <c r="E122" s="96"/>
      <c r="F122" s="97"/>
      <c r="G122" s="97"/>
    </row>
  </sheetData>
  <mergeCells count="9">
    <mergeCell ref="D41:D42"/>
    <mergeCell ref="A38:B38"/>
    <mergeCell ref="B1:C1"/>
    <mergeCell ref="A2:C2"/>
    <mergeCell ref="A3:C3"/>
    <mergeCell ref="A4:C4"/>
    <mergeCell ref="A6:C6"/>
    <mergeCell ref="A7:C7"/>
    <mergeCell ref="A8:C8"/>
  </mergeCells>
  <pageMargins left="0.7" right="0.7" top="0.75" bottom="0.75" header="0.3" footer="0.3"/>
  <pageSetup paperSize="9" scale="83" orientation="portrait" r:id="rId1"/>
  <rowBreaks count="1" manualBreakCount="1">
    <brk id="37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Сазоненко</cp:lastModifiedBy>
  <cp:lastPrinted>2021-04-15T06:46:05Z</cp:lastPrinted>
  <dcterms:created xsi:type="dcterms:W3CDTF">2020-07-07T14:30:10Z</dcterms:created>
  <dcterms:modified xsi:type="dcterms:W3CDTF">2021-04-15T06:48:12Z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