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Лист1!$A$1:$I$288</definedName>
  </definedNames>
  <calcPr calcId="152511"/>
</workbook>
</file>

<file path=xl/calcChain.xml><?xml version="1.0" encoding="utf-8"?>
<calcChain xmlns="http://schemas.openxmlformats.org/spreadsheetml/2006/main">
  <c r="E7" i="1" l="1"/>
  <c r="E262" i="1"/>
  <c r="E261" i="1"/>
  <c r="E109" i="1"/>
  <c r="E90" i="1"/>
  <c r="E30" i="1"/>
  <c r="E40" i="1"/>
  <c r="E19" i="1" l="1"/>
  <c r="E208" i="1"/>
  <c r="E288" i="1"/>
  <c r="G213" i="1"/>
  <c r="F213" i="1"/>
  <c r="E163" i="1"/>
  <c r="E155" i="1" s="1"/>
  <c r="E106" i="1"/>
  <c r="G90" i="1"/>
  <c r="F90" i="1"/>
  <c r="G19" i="1"/>
  <c r="F19" i="1"/>
  <c r="E154" i="1"/>
  <c r="F247" i="1" l="1"/>
  <c r="G247" i="1"/>
  <c r="F248" i="1"/>
  <c r="G248" i="1"/>
  <c r="F249" i="1"/>
  <c r="G249" i="1"/>
  <c r="E249" i="1"/>
  <c r="E247" i="1"/>
  <c r="F257" i="1"/>
  <c r="G257" i="1"/>
  <c r="F258" i="1"/>
  <c r="G258" i="1"/>
  <c r="E258" i="1"/>
  <c r="E257" i="1"/>
  <c r="E248" i="1" s="1"/>
  <c r="I259" i="1"/>
  <c r="H259" i="1"/>
  <c r="G259" i="1"/>
  <c r="F259" i="1"/>
  <c r="E259" i="1"/>
  <c r="I251" i="1"/>
  <c r="H251" i="1"/>
  <c r="G251" i="1"/>
  <c r="F251" i="1"/>
  <c r="E251" i="1"/>
  <c r="F216" i="1"/>
  <c r="G216" i="1"/>
  <c r="G183" i="1" s="1"/>
  <c r="F217" i="1"/>
  <c r="G217" i="1"/>
  <c r="G184" i="1" s="1"/>
  <c r="E217" i="1"/>
  <c r="E216" i="1"/>
  <c r="E183" i="1" s="1"/>
  <c r="I218" i="1"/>
  <c r="H218" i="1"/>
  <c r="G218" i="1"/>
  <c r="F218" i="1"/>
  <c r="E218" i="1"/>
  <c r="F182" i="1"/>
  <c r="G182" i="1"/>
  <c r="F183" i="1"/>
  <c r="F184" i="1"/>
  <c r="E184" i="1"/>
  <c r="E182" i="1"/>
  <c r="I190" i="1"/>
  <c r="H190" i="1"/>
  <c r="G190" i="1"/>
  <c r="F190" i="1"/>
  <c r="E190" i="1"/>
  <c r="F83" i="1"/>
  <c r="G83" i="1"/>
  <c r="G84" i="1"/>
  <c r="F85" i="1"/>
  <c r="G85" i="1"/>
  <c r="E83" i="1"/>
  <c r="I160" i="1"/>
  <c r="H160" i="1"/>
  <c r="G160" i="1"/>
  <c r="F160" i="1"/>
  <c r="E160" i="1"/>
  <c r="I156" i="1"/>
  <c r="H156" i="1"/>
  <c r="G156" i="1"/>
  <c r="F156" i="1"/>
  <c r="E156" i="1"/>
  <c r="F101" i="1"/>
  <c r="F84" i="1" s="1"/>
  <c r="G101" i="1"/>
  <c r="F102" i="1"/>
  <c r="G102" i="1"/>
  <c r="E102" i="1"/>
  <c r="E85" i="1" s="1"/>
  <c r="E101" i="1"/>
  <c r="E84" i="1" s="1"/>
  <c r="I103" i="1"/>
  <c r="H103" i="1"/>
  <c r="G103" i="1"/>
  <c r="F103" i="1"/>
  <c r="E103" i="1"/>
  <c r="I242" i="1" l="1"/>
  <c r="H242" i="1"/>
  <c r="G242" i="1"/>
  <c r="F242" i="1"/>
  <c r="E242" i="1"/>
  <c r="F268" i="1"/>
  <c r="G268" i="1"/>
  <c r="F269" i="1"/>
  <c r="G269" i="1"/>
  <c r="F270" i="1"/>
  <c r="G270" i="1"/>
  <c r="E269" i="1"/>
  <c r="E270" i="1"/>
  <c r="E268" i="1"/>
  <c r="F281" i="1"/>
  <c r="G281" i="1"/>
  <c r="F282" i="1"/>
  <c r="G282" i="1"/>
  <c r="F283" i="1"/>
  <c r="G283" i="1"/>
  <c r="E283" i="1"/>
  <c r="E282" i="1"/>
  <c r="E281" i="1"/>
  <c r="I285" i="1"/>
  <c r="H285" i="1"/>
  <c r="G285" i="1"/>
  <c r="F285" i="1"/>
  <c r="E285" i="1"/>
  <c r="I280" i="1"/>
  <c r="H280" i="1"/>
  <c r="I276" i="1"/>
  <c r="H276" i="1"/>
  <c r="G276" i="1"/>
  <c r="F276" i="1"/>
  <c r="E276" i="1"/>
  <c r="I272" i="1"/>
  <c r="H272" i="1"/>
  <c r="G272" i="1"/>
  <c r="F272" i="1"/>
  <c r="E272" i="1"/>
  <c r="G280" i="1" l="1"/>
  <c r="F280" i="1"/>
  <c r="E280" i="1"/>
  <c r="E267" i="1"/>
  <c r="F267" i="1"/>
  <c r="I267" i="1"/>
  <c r="H267" i="1"/>
  <c r="G267" i="1"/>
  <c r="I238" i="1"/>
  <c r="H238" i="1"/>
  <c r="G238" i="1"/>
  <c r="F238" i="1"/>
  <c r="E238" i="1"/>
  <c r="I234" i="1"/>
  <c r="H234" i="1"/>
  <c r="G234" i="1"/>
  <c r="F234" i="1"/>
  <c r="E234" i="1"/>
  <c r="I230" i="1"/>
  <c r="H230" i="1"/>
  <c r="G230" i="1"/>
  <c r="F230" i="1"/>
  <c r="E230" i="1"/>
  <c r="I226" i="1"/>
  <c r="H226" i="1"/>
  <c r="G226" i="1"/>
  <c r="F226" i="1"/>
  <c r="E226" i="1"/>
  <c r="I222" i="1"/>
  <c r="H222" i="1"/>
  <c r="G222" i="1"/>
  <c r="F222" i="1"/>
  <c r="E222" i="1"/>
  <c r="I214" i="1"/>
  <c r="H214" i="1"/>
  <c r="G214" i="1"/>
  <c r="F214" i="1"/>
  <c r="E214" i="1"/>
  <c r="I210" i="1"/>
  <c r="H210" i="1"/>
  <c r="G210" i="1"/>
  <c r="F210" i="1"/>
  <c r="E210" i="1"/>
  <c r="I205" i="1"/>
  <c r="H205" i="1"/>
  <c r="G205" i="1"/>
  <c r="F205" i="1"/>
  <c r="E205" i="1"/>
  <c r="I200" i="1"/>
  <c r="H200" i="1"/>
  <c r="G200" i="1"/>
  <c r="F200" i="1"/>
  <c r="E200" i="1"/>
  <c r="I195" i="1"/>
  <c r="H195" i="1"/>
  <c r="G195" i="1"/>
  <c r="F195" i="1"/>
  <c r="E195" i="1"/>
  <c r="I263" i="1" l="1"/>
  <c r="H263" i="1"/>
  <c r="G263" i="1"/>
  <c r="F263" i="1"/>
  <c r="E263" i="1"/>
  <c r="I255" i="1"/>
  <c r="H255" i="1"/>
  <c r="G255" i="1"/>
  <c r="F255" i="1"/>
  <c r="E255" i="1"/>
  <c r="I246" i="1"/>
  <c r="H246" i="1"/>
  <c r="G246" i="1" l="1"/>
  <c r="E246" i="1"/>
  <c r="F246" i="1"/>
  <c r="I186" i="1"/>
  <c r="H186" i="1"/>
  <c r="G186" i="1"/>
  <c r="F186" i="1"/>
  <c r="E186" i="1"/>
  <c r="F181" i="1"/>
  <c r="I181" i="1"/>
  <c r="H181" i="1"/>
  <c r="G181" i="1"/>
  <c r="E181" i="1"/>
  <c r="I152" i="1"/>
  <c r="H152" i="1"/>
  <c r="G152" i="1"/>
  <c r="F152" i="1"/>
  <c r="E152" i="1"/>
  <c r="I148" i="1"/>
  <c r="H148" i="1"/>
  <c r="G148" i="1"/>
  <c r="F148" i="1"/>
  <c r="E148" i="1"/>
  <c r="I144" i="1"/>
  <c r="H144" i="1"/>
  <c r="G144" i="1"/>
  <c r="F144" i="1"/>
  <c r="E144" i="1"/>
  <c r="I140" i="1"/>
  <c r="H140" i="1"/>
  <c r="G140" i="1"/>
  <c r="F140" i="1"/>
  <c r="E140" i="1"/>
  <c r="I111" i="1"/>
  <c r="H111" i="1"/>
  <c r="G111" i="1"/>
  <c r="F111" i="1"/>
  <c r="E111" i="1"/>
  <c r="I95" i="1"/>
  <c r="H95" i="1"/>
  <c r="G95" i="1"/>
  <c r="F95" i="1"/>
  <c r="E95" i="1"/>
  <c r="I177" i="1"/>
  <c r="H177" i="1"/>
  <c r="G177" i="1"/>
  <c r="F177" i="1"/>
  <c r="E177" i="1"/>
  <c r="I173" i="1"/>
  <c r="H173" i="1"/>
  <c r="G173" i="1"/>
  <c r="F173" i="1"/>
  <c r="E173" i="1"/>
  <c r="I168" i="1"/>
  <c r="H168" i="1"/>
  <c r="G168" i="1"/>
  <c r="F168" i="1"/>
  <c r="E168" i="1"/>
  <c r="I164" i="1"/>
  <c r="H164" i="1"/>
  <c r="G164" i="1"/>
  <c r="F164" i="1"/>
  <c r="E164" i="1"/>
  <c r="I136" i="1"/>
  <c r="H136" i="1"/>
  <c r="G136" i="1"/>
  <c r="F136" i="1"/>
  <c r="E136" i="1"/>
  <c r="I132" i="1"/>
  <c r="H132" i="1"/>
  <c r="G132" i="1"/>
  <c r="F132" i="1"/>
  <c r="E132" i="1"/>
  <c r="I128" i="1"/>
  <c r="H128" i="1"/>
  <c r="G128" i="1"/>
  <c r="F128" i="1"/>
  <c r="E128" i="1"/>
  <c r="I124" i="1"/>
  <c r="H124" i="1"/>
  <c r="G124" i="1"/>
  <c r="F124" i="1"/>
  <c r="E124" i="1"/>
  <c r="I120" i="1"/>
  <c r="H120" i="1"/>
  <c r="G120" i="1"/>
  <c r="F120" i="1"/>
  <c r="E120" i="1"/>
  <c r="I116" i="1"/>
  <c r="H116" i="1"/>
  <c r="G116" i="1"/>
  <c r="F116" i="1"/>
  <c r="E116" i="1"/>
  <c r="I107" i="1"/>
  <c r="H107" i="1"/>
  <c r="G107" i="1"/>
  <c r="F107" i="1"/>
  <c r="E107" i="1"/>
  <c r="I99" i="1"/>
  <c r="H99" i="1"/>
  <c r="G99" i="1"/>
  <c r="F99" i="1"/>
  <c r="E99" i="1"/>
  <c r="I91" i="1"/>
  <c r="H91" i="1"/>
  <c r="G91" i="1"/>
  <c r="F91" i="1"/>
  <c r="E91" i="1"/>
  <c r="I87" i="1"/>
  <c r="H87" i="1"/>
  <c r="G87" i="1"/>
  <c r="F87" i="1"/>
  <c r="E87" i="1"/>
  <c r="I82" i="1"/>
  <c r="H82" i="1"/>
  <c r="G82" i="1" l="1"/>
  <c r="F82" i="1"/>
  <c r="E82" i="1"/>
  <c r="H7" i="1"/>
  <c r="I7" i="1"/>
  <c r="F12" i="1" l="1"/>
  <c r="F8" i="1" s="1"/>
  <c r="G12" i="1"/>
  <c r="G8" i="1" s="1"/>
  <c r="F13" i="1"/>
  <c r="F9" i="1" s="1"/>
  <c r="G13" i="1"/>
  <c r="G9" i="1" s="1"/>
  <c r="F14" i="1"/>
  <c r="F10" i="1" s="1"/>
  <c r="G14" i="1"/>
  <c r="G10" i="1" s="1"/>
  <c r="E14" i="1"/>
  <c r="E10" i="1" s="1"/>
  <c r="E13" i="1"/>
  <c r="E9" i="1" s="1"/>
  <c r="E12" i="1"/>
  <c r="E8" i="1" s="1"/>
  <c r="H11" i="1"/>
  <c r="I11" i="1"/>
  <c r="I78" i="1"/>
  <c r="H78" i="1"/>
  <c r="G78" i="1"/>
  <c r="F78" i="1"/>
  <c r="E78" i="1"/>
  <c r="I74" i="1"/>
  <c r="H74" i="1"/>
  <c r="G74" i="1"/>
  <c r="F74" i="1"/>
  <c r="E74" i="1"/>
  <c r="I69" i="1"/>
  <c r="H69" i="1"/>
  <c r="G69" i="1"/>
  <c r="F69" i="1"/>
  <c r="E69" i="1"/>
  <c r="I65" i="1"/>
  <c r="H65" i="1"/>
  <c r="G65" i="1"/>
  <c r="F65" i="1"/>
  <c r="E65" i="1"/>
  <c r="I61" i="1"/>
  <c r="H61" i="1"/>
  <c r="G61" i="1"/>
  <c r="F61" i="1"/>
  <c r="E61" i="1"/>
  <c r="I57" i="1"/>
  <c r="H57" i="1"/>
  <c r="G57" i="1"/>
  <c r="F57" i="1"/>
  <c r="E57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I37" i="1"/>
  <c r="H37" i="1"/>
  <c r="G37" i="1"/>
  <c r="F37" i="1"/>
  <c r="E37" i="1"/>
  <c r="I33" i="1"/>
  <c r="H33" i="1"/>
  <c r="G33" i="1"/>
  <c r="F33" i="1"/>
  <c r="E33" i="1"/>
  <c r="F7" i="1" l="1"/>
  <c r="G7" i="1"/>
  <c r="F11" i="1"/>
  <c r="E11" i="1"/>
  <c r="G11" i="1"/>
  <c r="I28" i="1"/>
  <c r="H28" i="1"/>
  <c r="G28" i="1"/>
  <c r="F28" i="1"/>
  <c r="E28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<sst xmlns="http://schemas.openxmlformats.org/spreadsheetml/2006/main" count="435" uniqueCount="104">
  <si>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</si>
  <si>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</si>
  <si>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</si>
  <si>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</si>
  <si>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</si>
  <si>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</si>
  <si>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</si>
  <si>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</si>
  <si>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</si>
  <si>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</si>
  <si>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</si>
  <si>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</si>
  <si>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</si>
  <si>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</si>
  <si>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</si>
  <si>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1.1.3. Обеспечение повышения оплаты труда отдельных категорий работников в сфере дошкольного образования</t>
  </si>
  <si>
    <t>1.1.4.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</si>
  <si>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Задача 1.2 "Создание условий для повышения качества услуг дошкольного образования "</t>
  </si>
  <si>
    <t>1.2.1. Проведение капитальных ремонтов в дошкольных образовательных организациях</t>
  </si>
  <si>
    <t>1.2.2. Проведение текущих ремонтов в дошкольных образовательных организациях</t>
  </si>
  <si>
    <t>1.2.3. 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</si>
  <si>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1.2.5. Укрепление материально-технической базы в дошкольных образовательных организациях</t>
  </si>
  <si>
    <t>1.2.7. Предоставление доступа к сети Интернет в дошкольных образовательных организациях</t>
  </si>
  <si>
    <t>1.2.8. Исполнение штрафных санкций надзорных и контролирующих органов в дошкольных организациях в дошкольных образовательных организациях</t>
  </si>
  <si>
    <t>1.2.9. Исполнение судебных решений в дошкольных образовательных организациях</t>
  </si>
  <si>
    <t>1.2.10. Реализация народных проектов в сфере образования, прошедших отбор в рамках проекта "Народный бюджет"</t>
  </si>
  <si>
    <t>Задача 1.3 "Создание условий для повышения эффективности системы дошкольного образования "</t>
  </si>
  <si>
    <t>1.3.1. Развитие кадровых ресурсов системы дошкольного образования (организация и проведение районного конкурса "Воспитатель года")</t>
  </si>
  <si>
    <t>Задача 1.1 "Обеспечение государственных гарантий доступности дошкольного образования"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</si>
  <si>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года»)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</si>
  <si>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</si>
  <si>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</si>
  <si>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</si>
  <si>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</si>
  <si>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</si>
  <si>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Задача 1.2 "Создание условий для повышения качества услуг общего образования "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</si>
  <si>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</si>
  <si>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</si>
  <si>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1.2.4. Укрепление материально-технической базы и создание безопасных условий в организациях в сфере образования в Республике Коми</t>
  </si>
  <si>
    <t>1.2.4. Выполнение противопожарных мероприятий в дошкольных образовательных организациях</t>
  </si>
  <si>
    <t>1.2.5. Проведение капитальных ремонтов в общеобразовательных организациях</t>
  </si>
  <si>
    <t>1.2.6. Выполнение противопожарных мероприятий в общеобразовательных организациях</t>
  </si>
  <si>
    <t>1.2.7. Проведение текущих ремонтов в общеобразовательных организациях</t>
  </si>
  <si>
    <t>1.2.8. Развитие системы оценки качества образования (проведение районных олимпиад, проведение ГИА и ЕГЭ)</t>
  </si>
  <si>
    <t>1.2.9. Исполнение штрафных санкций надзорных и контролирующих органов в общеобразовательных организациях</t>
  </si>
  <si>
    <t>1.2.12. Исполнение судебных решений</t>
  </si>
  <si>
    <t>1.2.13. Реализация отдельных мероприятий регионального проекта «Современная школа»</t>
  </si>
  <si>
    <t>Задача 1.3 "Создание условий для повышения эффективности системы общего образования "</t>
  </si>
  <si>
    <t>1.3.1. Развитие кадровых ресурсов системы общего образования (организация и проведение районных конкурсов: «Учитель года», конкурса классных руководителей, Дня учителя)</t>
  </si>
  <si>
    <t>1.3.2. Развитие инновационного потенциала педагогов общеобразовательных организаций (организация и проведение районного конкурса «Школа года», районной конференции педагогов «Путь к мастерству»)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</si>
  <si>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</si>
  <si>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</si>
  <si>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</si>
  <si>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</si>
  <si>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</si>
  <si>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</si>
  <si>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1.2 «Формирование здорового образа жизни»</t>
  </si>
  <si>
    <t>Задача 1.3 «Выявление и поддержка талантливой молодежи»</t>
  </si>
  <si>
    <t>1.3.1. Выявление и поддержка одаренных детей и молодежи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</si>
  <si>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</si>
  <si>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</si>
  <si>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</si>
  <si>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</si>
  <si>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1.5.3. Проведение капитальных ремонтов в организациях дополнительного образования детей</t>
  </si>
  <si>
    <t>1.5.4. Проведение текущих ремонтов в организациях дополнительного образования детей</t>
  </si>
  <si>
    <t>1.5.5. Выполнение противопожарных мероприятий в организациях дополнительного образования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</si>
  <si>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</si>
  <si>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</si>
  <si>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</si>
  <si>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</si>
  <si>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</si>
  <si>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1.1.2. 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</si>
  <si>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</si>
  <si>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</si>
  <si>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</si>
  <si>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</si>
  <si>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</si>
  <si>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</si>
  <si>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1.2.1. Пропаганда здорового образа жизни</t>
  </si>
  <si>
    <t>1.5.8. Реализация народных проектов в сфере образования, прошедших отбор в рамках проекта "Народный бюджет"</t>
  </si>
  <si>
    <t xml:space="preserve">1.1.6. Организация бесплатного горячего питания обучающихся, получающих начальное общее образование в муниципальных образовательных организациях </t>
  </si>
  <si>
    <t>1.2.3. Укрепление материально-технической базы организаций в сфере образования в Республике Коми</t>
  </si>
  <si>
    <t>4.1</t>
  </si>
  <si>
    <t>1.1.4.1. Мероприятия, связанные с повышением оплаты труда отдельных категорий работников в сфере образования</t>
  </si>
  <si>
    <t>1.1.4.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</si>
  <si>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1.2.10. Реализация народных проектов в сфере образования, прошедших отбор в рамках проекта «Народный бюджет»</t>
  </si>
  <si>
    <t>16.1</t>
  </si>
  <si>
    <t>16.2</t>
  </si>
  <si>
    <t>1.2.10.1. Укрепление материально-технической базы организаций в сфере образования в Республике Коми</t>
  </si>
  <si>
    <t>1.2.10.2. Осуществление деятельности организациями в сфере образования</t>
  </si>
  <si>
    <t>1.1.2. Профилактика экстремизма и терроризма, предупреждения межнациональных (межэтнических) конфликтов у несовершеннолетних</t>
  </si>
  <si>
    <t>7.1</t>
  </si>
  <si>
    <t>1.5.2.1. Мероприятия, связанные с повышением оплаты труда отдельных категорий работников в сфере образования</t>
  </si>
  <si>
    <t xml:space="preserve">1.5.2. Софинансирование расходных обязательств органов местного самоуправления, связанных с повышением оплаты труда отдельных категорий 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</si>
  <si>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</si>
  <si>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</si>
  <si>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</si>
  <si>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</si>
  <si>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1.2.6. Укрепление материально-технической базы и создание безопасных условий в организациях в сфере образования в Республике Коми</t>
  </si>
  <si>
    <t>Таблица 3</t>
  </si>
  <si>
    <t>1.5.6. Укрепление материально- технической базы в организациях дополнительного образования</t>
  </si>
  <si>
    <t>1.5.7. Укрепление материально- технической базы и создание безопасных условий в организациях дополнительного образования</t>
  </si>
  <si>
    <t>Ответственные исполнители, соисполнители</t>
  </si>
  <si>
    <t>управление образования АМР "Княжпогостский"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</si>
</sst>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2" fillId="0" borderId="5" xfId="0" applyFont="1" applyBorder="1"/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5" xfId="0" applyFont="1" applyFill="1" applyBorder="1"/>
    <xf numFmtId="0" fontId="2" fillId="2" borderId="5" xfId="0" applyFont="1" applyFill="1" applyBorder="1" applyAlignment="1">
      <alignment horizontal="right" vertical="top" wrapText="1"/>
    </xf>
    <xf numFmtId="0" fontId="1" fillId="2" borderId="0" xfId="0" applyFont="1" applyFill="1"/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7" fillId="0" borderId="0" xfId="0" applyFont="1"/>
    <xf numFmtId="4" fontId="1" fillId="0" borderId="0" xfId="0" applyNumberFormat="1" applyFont="1"/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" fillId="2" borderId="0" xfId="0" applyNumberFormat="1" applyFont="1" applyFill="1"/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8"/>
  <sheetViews>
    <sheetView tabSelected="1" zoomScaleNormal="100" workbookViewId="0">
      <selection activeCell="B7" sqref="B7:B10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8" customWidth="1"/>
    <col min="8" max="9" width="15.109375" style="8" customWidth="1"/>
    <col min="10" max="10" width="8.88671875" style="1"/>
    <col min="11" max="12" width="14.44140625" style="1" bestFit="1" customWidth="1"/>
    <col min="13" max="16384" width="8.88671875" style="1"/>
  </cols>
  <sheetData>
    <row r="1" spans="1:12" x14ac:dyDescent="0.25">
      <c r="E1" s="33"/>
      <c r="F1" s="36"/>
      <c r="G1" s="36"/>
      <c r="H1" s="36"/>
      <c r="I1" s="35" t="s">
        <v>99</v>
      </c>
    </row>
    <row r="2" spans="1:12" x14ac:dyDescent="0.25">
      <c r="E2" s="33"/>
      <c r="F2" s="33"/>
      <c r="G2" s="74"/>
      <c r="H2" s="74"/>
      <c r="I2" s="74"/>
    </row>
    <row r="3" spans="1:12" ht="31.2" customHeight="1" x14ac:dyDescent="0.3">
      <c r="A3" s="68" t="s">
        <v>8</v>
      </c>
      <c r="B3" s="68"/>
      <c r="C3" s="68"/>
      <c r="D3" s="68"/>
      <c r="E3" s="68"/>
      <c r="F3" s="68"/>
      <c r="G3" s="68"/>
      <c r="H3" s="68"/>
      <c r="I3" s="68"/>
    </row>
    <row r="4" spans="1:12" x14ac:dyDescent="0.25">
      <c r="A4" s="6"/>
      <c r="B4" s="6"/>
      <c r="C4" s="6"/>
      <c r="D4" s="6"/>
      <c r="E4" s="6"/>
      <c r="F4" s="6"/>
      <c r="G4" s="9"/>
      <c r="H4" s="10"/>
      <c r="I4" s="10"/>
    </row>
    <row r="5" spans="1:12" s="2" customFormat="1" ht="19.95" customHeight="1" x14ac:dyDescent="0.3">
      <c r="A5" s="40" t="s">
        <v>0</v>
      </c>
      <c r="B5" s="40" t="s">
        <v>1</v>
      </c>
      <c r="C5" s="40" t="s">
        <v>102</v>
      </c>
      <c r="D5" s="40" t="s">
        <v>6</v>
      </c>
      <c r="E5" s="69" t="s">
        <v>9</v>
      </c>
      <c r="F5" s="69"/>
      <c r="G5" s="69"/>
      <c r="H5" s="69"/>
      <c r="I5" s="69"/>
    </row>
    <row r="6" spans="1:12" s="2" customFormat="1" ht="19.95" customHeight="1" x14ac:dyDescent="0.3">
      <c r="A6" s="41"/>
      <c r="B6" s="41"/>
      <c r="C6" s="41"/>
      <c r="D6" s="41"/>
      <c r="E6" s="3">
        <v>2021</v>
      </c>
      <c r="F6" s="3">
        <v>2022</v>
      </c>
      <c r="G6" s="7">
        <v>2023</v>
      </c>
      <c r="H6" s="7">
        <v>2024</v>
      </c>
      <c r="I6" s="7">
        <v>2025</v>
      </c>
    </row>
    <row r="7" spans="1:12" s="4" customFormat="1" ht="13.95" customHeight="1" x14ac:dyDescent="0.25">
      <c r="A7" s="70" t="s">
        <v>2</v>
      </c>
      <c r="B7" s="70" t="s">
        <v>3</v>
      </c>
      <c r="C7" s="37" t="s">
        <v>103</v>
      </c>
      <c r="D7" s="12" t="s">
        <v>10</v>
      </c>
      <c r="E7" s="13">
        <f>SUM(E8:E10)</f>
        <v>428738638.19000006</v>
      </c>
      <c r="F7" s="13">
        <f t="shared" ref="F7:I7" si="0">SUM(F8:F10)</f>
        <v>356914312.52000004</v>
      </c>
      <c r="G7" s="13">
        <f t="shared" si="0"/>
        <v>355420349.69999993</v>
      </c>
      <c r="H7" s="13">
        <f t="shared" si="0"/>
        <v>0</v>
      </c>
      <c r="I7" s="13">
        <f t="shared" si="0"/>
        <v>0</v>
      </c>
    </row>
    <row r="8" spans="1:12" s="4" customFormat="1" ht="15.6" x14ac:dyDescent="0.25">
      <c r="A8" s="71"/>
      <c r="B8" s="71"/>
      <c r="C8" s="38"/>
      <c r="D8" s="14" t="s">
        <v>7</v>
      </c>
      <c r="E8" s="15">
        <f t="shared" ref="E8:G10" si="1">E12+E83+E182+E247+E268+E281</f>
        <v>21667165.890000001</v>
      </c>
      <c r="F8" s="15">
        <f t="shared" si="1"/>
        <v>22054319.039999999</v>
      </c>
      <c r="G8" s="15">
        <f t="shared" si="1"/>
        <v>21841775.59</v>
      </c>
      <c r="H8" s="16"/>
      <c r="I8" s="16"/>
    </row>
    <row r="9" spans="1:12" s="4" customFormat="1" ht="15.6" x14ac:dyDescent="0.25">
      <c r="A9" s="71"/>
      <c r="B9" s="71"/>
      <c r="C9" s="38"/>
      <c r="D9" s="14" t="s">
        <v>11</v>
      </c>
      <c r="E9" s="15">
        <f t="shared" si="1"/>
        <v>273163582.73000008</v>
      </c>
      <c r="F9" s="15">
        <f t="shared" si="1"/>
        <v>271933480.96000004</v>
      </c>
      <c r="G9" s="15">
        <f t="shared" si="1"/>
        <v>271850824.40999997</v>
      </c>
      <c r="H9" s="16"/>
      <c r="I9" s="16"/>
    </row>
    <row r="10" spans="1:12" s="4" customFormat="1" ht="15.6" x14ac:dyDescent="0.25">
      <c r="A10" s="72"/>
      <c r="B10" s="72"/>
      <c r="C10" s="39"/>
      <c r="D10" s="14" t="s">
        <v>12</v>
      </c>
      <c r="E10" s="15">
        <f t="shared" si="1"/>
        <v>133907889.57000001</v>
      </c>
      <c r="F10" s="15">
        <f t="shared" si="1"/>
        <v>62926512.520000003</v>
      </c>
      <c r="G10" s="15">
        <f t="shared" si="1"/>
        <v>61727749.700000003</v>
      </c>
      <c r="H10" s="15"/>
      <c r="I10" s="15"/>
    </row>
    <row r="11" spans="1:12" s="5" customFormat="1" ht="13.95" customHeight="1" x14ac:dyDescent="0.25">
      <c r="A11" s="60" t="s">
        <v>4</v>
      </c>
      <c r="B11" s="60" t="s">
        <v>5</v>
      </c>
      <c r="C11" s="37" t="s">
        <v>103</v>
      </c>
      <c r="D11" s="26" t="s">
        <v>10</v>
      </c>
      <c r="E11" s="27">
        <f>SUM(E12:E14)</f>
        <v>146920148.66</v>
      </c>
      <c r="F11" s="27">
        <f t="shared" ref="F11:I11" si="2">SUM(F12:F14)</f>
        <v>117094040</v>
      </c>
      <c r="G11" s="27">
        <f t="shared" si="2"/>
        <v>117104475</v>
      </c>
      <c r="H11" s="27">
        <f t="shared" si="2"/>
        <v>0</v>
      </c>
      <c r="I11" s="27">
        <f t="shared" si="2"/>
        <v>0</v>
      </c>
      <c r="L11" s="18"/>
    </row>
    <row r="12" spans="1:12" s="5" customFormat="1" x14ac:dyDescent="0.25">
      <c r="A12" s="61"/>
      <c r="B12" s="61"/>
      <c r="C12" s="38"/>
      <c r="D12" s="34" t="s">
        <v>7</v>
      </c>
      <c r="E12" s="28">
        <f>E17+E21+E25+E29+E34+E38+E42+E46+E50+E54+E58+E62+E66+E70+E75+E79</f>
        <v>0</v>
      </c>
      <c r="F12" s="28">
        <f t="shared" ref="F12:G12" si="3">F17+F21+F25+F29+F34+F38+F42+F46+F50+F54+F58+F62+F66+F70+F75+F79</f>
        <v>0</v>
      </c>
      <c r="G12" s="28">
        <f t="shared" si="3"/>
        <v>0</v>
      </c>
      <c r="H12" s="28"/>
      <c r="I12" s="28"/>
    </row>
    <row r="13" spans="1:12" s="5" customFormat="1" x14ac:dyDescent="0.25">
      <c r="A13" s="61"/>
      <c r="B13" s="61"/>
      <c r="C13" s="38"/>
      <c r="D13" s="34" t="s">
        <v>11</v>
      </c>
      <c r="E13" s="28">
        <f>E18+E22+E26+E30+E35+E39+E43+E47+E51+E55+E59+E63+E67+E71+E76+E80</f>
        <v>97798752</v>
      </c>
      <c r="F13" s="28">
        <f t="shared" ref="F13:G13" si="4">F18+F22+F26+F30+F35+F39+F43+F47+F51+F55+F59+F63+F67+F71+F76+F80</f>
        <v>98115752</v>
      </c>
      <c r="G13" s="28">
        <f t="shared" si="4"/>
        <v>98115752</v>
      </c>
      <c r="H13" s="29"/>
      <c r="I13" s="29"/>
    </row>
    <row r="14" spans="1:12" s="11" customFormat="1" x14ac:dyDescent="0.25">
      <c r="A14" s="62"/>
      <c r="B14" s="62"/>
      <c r="C14" s="39"/>
      <c r="D14" s="34" t="s">
        <v>12</v>
      </c>
      <c r="E14" s="29">
        <f>E19+E23+E27+E36+E31+E40+E44+E48+E52+E56+E60+E64+E68+E72+E77+E81</f>
        <v>49121396.659999996</v>
      </c>
      <c r="F14" s="29">
        <f t="shared" ref="F14:G14" si="5">F19+F23+F27+F36+F31+F40+F44+F48+F52+F56+F60+F64+F68+F72+F77+F81</f>
        <v>18978288</v>
      </c>
      <c r="G14" s="29">
        <f t="shared" si="5"/>
        <v>18988723</v>
      </c>
      <c r="H14" s="29"/>
      <c r="I14" s="29"/>
      <c r="L14" s="25"/>
    </row>
    <row r="15" spans="1:12" s="11" customFormat="1" x14ac:dyDescent="0.25">
      <c r="A15" s="65" t="s">
        <v>28</v>
      </c>
      <c r="B15" s="66"/>
      <c r="C15" s="66"/>
      <c r="D15" s="66"/>
      <c r="E15" s="66"/>
      <c r="F15" s="66"/>
      <c r="G15" s="66"/>
      <c r="H15" s="66"/>
      <c r="I15" s="67"/>
    </row>
    <row r="16" spans="1:12" x14ac:dyDescent="0.25">
      <c r="A16" s="45">
        <v>1</v>
      </c>
      <c r="B16" s="42" t="s">
        <v>76</v>
      </c>
      <c r="C16" s="37" t="s">
        <v>103</v>
      </c>
      <c r="D16" s="19" t="s">
        <v>13</v>
      </c>
      <c r="E16" s="20">
        <f>SUM(E17:E19)</f>
        <v>48781030</v>
      </c>
      <c r="F16" s="20">
        <f t="shared" ref="F16:I16" si="6">SUM(F17:F19)</f>
        <v>18883488</v>
      </c>
      <c r="G16" s="20">
        <f t="shared" si="6"/>
        <v>18988723</v>
      </c>
      <c r="H16" s="20">
        <f t="shared" si="6"/>
        <v>0</v>
      </c>
      <c r="I16" s="20">
        <f t="shared" si="6"/>
        <v>0</v>
      </c>
    </row>
    <row r="17" spans="1:9" x14ac:dyDescent="0.25">
      <c r="A17" s="46"/>
      <c r="B17" s="43"/>
      <c r="C17" s="38"/>
      <c r="D17" s="32" t="s">
        <v>7</v>
      </c>
      <c r="E17" s="21"/>
      <c r="F17" s="21"/>
      <c r="G17" s="22"/>
      <c r="H17" s="22"/>
      <c r="I17" s="22"/>
    </row>
    <row r="18" spans="1:9" x14ac:dyDescent="0.25">
      <c r="A18" s="46"/>
      <c r="B18" s="43"/>
      <c r="C18" s="38"/>
      <c r="D18" s="32" t="s">
        <v>11</v>
      </c>
      <c r="E18" s="21"/>
      <c r="F18" s="21"/>
      <c r="G18" s="22"/>
      <c r="H18" s="22"/>
      <c r="I18" s="22"/>
    </row>
    <row r="19" spans="1:9" x14ac:dyDescent="0.25">
      <c r="A19" s="46"/>
      <c r="B19" s="43"/>
      <c r="C19" s="39"/>
      <c r="D19" s="31" t="s">
        <v>12</v>
      </c>
      <c r="E19" s="21">
        <f>49041030-260000</f>
        <v>48781030</v>
      </c>
      <c r="F19" s="21">
        <f>45616760-26733272</f>
        <v>18883488</v>
      </c>
      <c r="G19" s="23">
        <f>34029724-15041001</f>
        <v>18988723</v>
      </c>
      <c r="H19" s="23"/>
      <c r="I19" s="23"/>
    </row>
    <row r="20" spans="1:9" ht="16.95" customHeight="1" x14ac:dyDescent="0.25">
      <c r="A20" s="45">
        <v>2</v>
      </c>
      <c r="B20" s="42" t="s">
        <v>14</v>
      </c>
      <c r="C20" s="37" t="s">
        <v>103</v>
      </c>
      <c r="D20" s="19" t="s">
        <v>13</v>
      </c>
      <c r="E20" s="20">
        <f>SUM(E21:E23)</f>
        <v>95268752</v>
      </c>
      <c r="F20" s="20">
        <f t="shared" ref="F20" si="7">SUM(F21:F23)</f>
        <v>95268752</v>
      </c>
      <c r="G20" s="20">
        <f t="shared" ref="G20" si="8">SUM(G21:G23)</f>
        <v>95268752</v>
      </c>
      <c r="H20" s="20">
        <f t="shared" ref="H20" si="9">SUM(H21:H23)</f>
        <v>0</v>
      </c>
      <c r="I20" s="20">
        <f t="shared" ref="I20" si="10">SUM(I21:I23)</f>
        <v>0</v>
      </c>
    </row>
    <row r="21" spans="1:9" ht="16.95" customHeight="1" x14ac:dyDescent="0.25">
      <c r="A21" s="46"/>
      <c r="B21" s="43"/>
      <c r="C21" s="38"/>
      <c r="D21" s="32" t="s">
        <v>7</v>
      </c>
      <c r="E21" s="21"/>
      <c r="F21" s="21"/>
      <c r="G21" s="22"/>
      <c r="H21" s="22"/>
      <c r="I21" s="22"/>
    </row>
    <row r="22" spans="1:9" ht="16.95" customHeight="1" x14ac:dyDescent="0.25">
      <c r="A22" s="46"/>
      <c r="B22" s="43"/>
      <c r="C22" s="38"/>
      <c r="D22" s="32" t="s">
        <v>11</v>
      </c>
      <c r="E22" s="21">
        <v>95268752</v>
      </c>
      <c r="F22" s="21">
        <v>95268752</v>
      </c>
      <c r="G22" s="22">
        <v>95268752</v>
      </c>
      <c r="H22" s="22"/>
      <c r="I22" s="22"/>
    </row>
    <row r="23" spans="1:9" ht="16.95" customHeight="1" x14ac:dyDescent="0.25">
      <c r="A23" s="47"/>
      <c r="B23" s="44"/>
      <c r="C23" s="39"/>
      <c r="D23" s="31" t="s">
        <v>12</v>
      </c>
      <c r="E23" s="24"/>
      <c r="F23" s="24"/>
      <c r="G23" s="23"/>
      <c r="H23" s="23"/>
      <c r="I23" s="23"/>
    </row>
    <row r="24" spans="1:9" x14ac:dyDescent="0.25">
      <c r="A24" s="45">
        <v>3</v>
      </c>
      <c r="B24" s="42" t="s">
        <v>15</v>
      </c>
      <c r="C24" s="37" t="s">
        <v>103</v>
      </c>
      <c r="D24" s="19" t="s">
        <v>13</v>
      </c>
      <c r="E24" s="20">
        <f>SUM(E25:E27)</f>
        <v>0</v>
      </c>
      <c r="F24" s="20">
        <f t="shared" ref="F24" si="11">SUM(F25:F27)</f>
        <v>0</v>
      </c>
      <c r="G24" s="20">
        <f t="shared" ref="G24" si="12">SUM(G25:G27)</f>
        <v>0</v>
      </c>
      <c r="H24" s="20">
        <f t="shared" ref="H24" si="13">SUM(H25:H27)</f>
        <v>0</v>
      </c>
      <c r="I24" s="20">
        <f t="shared" ref="I24" si="14">SUM(I25:I27)</f>
        <v>0</v>
      </c>
    </row>
    <row r="25" spans="1:9" x14ac:dyDescent="0.25">
      <c r="A25" s="46"/>
      <c r="B25" s="43"/>
      <c r="C25" s="38"/>
      <c r="D25" s="32" t="s">
        <v>7</v>
      </c>
      <c r="E25" s="21"/>
      <c r="F25" s="21"/>
      <c r="G25" s="22"/>
      <c r="H25" s="22"/>
      <c r="I25" s="22"/>
    </row>
    <row r="26" spans="1:9" x14ac:dyDescent="0.25">
      <c r="A26" s="46"/>
      <c r="B26" s="43"/>
      <c r="C26" s="38"/>
      <c r="D26" s="32" t="s">
        <v>11</v>
      </c>
      <c r="E26" s="21"/>
      <c r="F26" s="21"/>
      <c r="G26" s="22"/>
      <c r="H26" s="22"/>
      <c r="I26" s="22"/>
    </row>
    <row r="27" spans="1:9" x14ac:dyDescent="0.25">
      <c r="A27" s="47"/>
      <c r="B27" s="44"/>
      <c r="C27" s="39"/>
      <c r="D27" s="31" t="s">
        <v>12</v>
      </c>
      <c r="E27" s="24"/>
      <c r="F27" s="24"/>
      <c r="G27" s="23"/>
      <c r="H27" s="23"/>
      <c r="I27" s="23"/>
    </row>
    <row r="28" spans="1:9" s="17" customFormat="1" ht="24.15" customHeight="1" x14ac:dyDescent="0.25">
      <c r="A28" s="45">
        <v>4</v>
      </c>
      <c r="B28" s="63" t="s">
        <v>16</v>
      </c>
      <c r="C28" s="37" t="s">
        <v>103</v>
      </c>
      <c r="D28" s="19" t="s">
        <v>13</v>
      </c>
      <c r="E28" s="20">
        <f>SUM(E29:E31)</f>
        <v>2530000</v>
      </c>
      <c r="F28" s="20">
        <f t="shared" ref="F28" si="15">SUM(F29:F31)</f>
        <v>2847000</v>
      </c>
      <c r="G28" s="20">
        <f t="shared" ref="G28" si="16">SUM(G29:G31)</f>
        <v>2847000</v>
      </c>
      <c r="H28" s="20">
        <f t="shared" ref="H28" si="17">SUM(H29:H31)</f>
        <v>0</v>
      </c>
      <c r="I28" s="20">
        <f t="shared" ref="I28" si="18">SUM(I29:I31)</f>
        <v>0</v>
      </c>
    </row>
    <row r="29" spans="1:9" s="17" customFormat="1" ht="24.15" customHeight="1" x14ac:dyDescent="0.25">
      <c r="A29" s="46"/>
      <c r="B29" s="63"/>
      <c r="C29" s="38"/>
      <c r="D29" s="32" t="s">
        <v>7</v>
      </c>
      <c r="E29" s="21"/>
      <c r="F29" s="21"/>
      <c r="G29" s="22"/>
      <c r="H29" s="22"/>
      <c r="I29" s="22"/>
    </row>
    <row r="30" spans="1:9" s="17" customFormat="1" ht="24.15" customHeight="1" x14ac:dyDescent="0.25">
      <c r="A30" s="46"/>
      <c r="B30" s="63"/>
      <c r="C30" s="38"/>
      <c r="D30" s="32" t="s">
        <v>11</v>
      </c>
      <c r="E30" s="21">
        <f>2531200-1200</f>
        <v>2530000</v>
      </c>
      <c r="F30" s="21">
        <v>2847000</v>
      </c>
      <c r="G30" s="22">
        <v>2847000</v>
      </c>
      <c r="H30" s="22"/>
      <c r="I30" s="22"/>
    </row>
    <row r="31" spans="1:9" s="17" customFormat="1" ht="24.15" customHeight="1" x14ac:dyDescent="0.25">
      <c r="A31" s="47"/>
      <c r="B31" s="63"/>
      <c r="C31" s="39"/>
      <c r="D31" s="31" t="s">
        <v>12</v>
      </c>
      <c r="E31" s="24"/>
      <c r="F31" s="24"/>
      <c r="G31" s="23"/>
      <c r="H31" s="23"/>
      <c r="I31" s="23"/>
    </row>
    <row r="32" spans="1:9" s="11" customFormat="1" x14ac:dyDescent="0.25">
      <c r="A32" s="65" t="s">
        <v>17</v>
      </c>
      <c r="B32" s="66"/>
      <c r="C32" s="66"/>
      <c r="D32" s="66"/>
      <c r="E32" s="66"/>
      <c r="F32" s="66"/>
      <c r="G32" s="66"/>
      <c r="H32" s="66"/>
      <c r="I32" s="67"/>
    </row>
    <row r="33" spans="1:9" s="17" customFormat="1" ht="13.2" x14ac:dyDescent="0.25">
      <c r="A33" s="45">
        <v>5</v>
      </c>
      <c r="B33" s="42" t="s">
        <v>18</v>
      </c>
      <c r="C33" s="37" t="s">
        <v>103</v>
      </c>
      <c r="D33" s="19" t="s">
        <v>13</v>
      </c>
      <c r="E33" s="20">
        <f>SUM(E34:E36)</f>
        <v>0</v>
      </c>
      <c r="F33" s="20">
        <f t="shared" ref="F33:I33" si="19">SUM(F34:F36)</f>
        <v>0</v>
      </c>
      <c r="G33" s="20">
        <f t="shared" si="19"/>
        <v>0</v>
      </c>
      <c r="H33" s="20">
        <f t="shared" si="19"/>
        <v>0</v>
      </c>
      <c r="I33" s="20">
        <f t="shared" si="19"/>
        <v>0</v>
      </c>
    </row>
    <row r="34" spans="1:9" s="17" customFormat="1" ht="13.2" x14ac:dyDescent="0.25">
      <c r="A34" s="46"/>
      <c r="B34" s="43"/>
      <c r="C34" s="38"/>
      <c r="D34" s="32" t="s">
        <v>7</v>
      </c>
      <c r="E34" s="21"/>
      <c r="F34" s="21"/>
      <c r="G34" s="22"/>
      <c r="H34" s="22"/>
      <c r="I34" s="22"/>
    </row>
    <row r="35" spans="1:9" s="17" customFormat="1" ht="13.2" x14ac:dyDescent="0.25">
      <c r="A35" s="46"/>
      <c r="B35" s="43"/>
      <c r="C35" s="38"/>
      <c r="D35" s="32" t="s">
        <v>11</v>
      </c>
      <c r="E35" s="21"/>
      <c r="F35" s="21"/>
      <c r="G35" s="22"/>
      <c r="H35" s="22"/>
      <c r="I35" s="22"/>
    </row>
    <row r="36" spans="1:9" s="17" customFormat="1" ht="13.2" x14ac:dyDescent="0.25">
      <c r="A36" s="47"/>
      <c r="B36" s="44"/>
      <c r="C36" s="39"/>
      <c r="D36" s="31" t="s">
        <v>12</v>
      </c>
      <c r="E36" s="24"/>
      <c r="F36" s="24"/>
      <c r="G36" s="23"/>
      <c r="H36" s="23"/>
      <c r="I36" s="23"/>
    </row>
    <row r="37" spans="1:9" s="17" customFormat="1" ht="13.2" x14ac:dyDescent="0.25">
      <c r="A37" s="45">
        <v>6</v>
      </c>
      <c r="B37" s="42" t="s">
        <v>19</v>
      </c>
      <c r="C37" s="37" t="s">
        <v>103</v>
      </c>
      <c r="D37" s="19" t="s">
        <v>13</v>
      </c>
      <c r="E37" s="20">
        <f>SUM(E38:E40)</f>
        <v>143766.66</v>
      </c>
      <c r="F37" s="20">
        <f t="shared" ref="F37:I37" si="20">SUM(F38:F40)</f>
        <v>0</v>
      </c>
      <c r="G37" s="20">
        <f t="shared" si="20"/>
        <v>0</v>
      </c>
      <c r="H37" s="20">
        <f t="shared" si="20"/>
        <v>0</v>
      </c>
      <c r="I37" s="20">
        <f t="shared" si="20"/>
        <v>0</v>
      </c>
    </row>
    <row r="38" spans="1:9" s="17" customFormat="1" ht="13.2" x14ac:dyDescent="0.25">
      <c r="A38" s="46"/>
      <c r="B38" s="43"/>
      <c r="C38" s="38"/>
      <c r="D38" s="32" t="s">
        <v>7</v>
      </c>
      <c r="E38" s="21"/>
      <c r="F38" s="21"/>
      <c r="G38" s="22"/>
      <c r="H38" s="22"/>
      <c r="I38" s="22"/>
    </row>
    <row r="39" spans="1:9" s="17" customFormat="1" ht="13.2" x14ac:dyDescent="0.25">
      <c r="A39" s="46"/>
      <c r="B39" s="43"/>
      <c r="C39" s="38"/>
      <c r="D39" s="32" t="s">
        <v>11</v>
      </c>
      <c r="E39" s="21"/>
      <c r="F39" s="21"/>
      <c r="G39" s="22"/>
      <c r="H39" s="22"/>
      <c r="I39" s="22"/>
    </row>
    <row r="40" spans="1:9" s="17" customFormat="1" ht="13.2" x14ac:dyDescent="0.25">
      <c r="A40" s="47"/>
      <c r="B40" s="44"/>
      <c r="C40" s="39"/>
      <c r="D40" s="31" t="s">
        <v>12</v>
      </c>
      <c r="E40" s="24">
        <f>800000-800000+99841+43925.66</f>
        <v>143766.66</v>
      </c>
      <c r="F40" s="24"/>
      <c r="G40" s="23"/>
      <c r="H40" s="23"/>
      <c r="I40" s="23"/>
    </row>
    <row r="41" spans="1:9" s="17" customFormat="1" ht="30.45" customHeight="1" x14ac:dyDescent="0.25">
      <c r="A41" s="45">
        <v>7</v>
      </c>
      <c r="B41" s="42" t="s">
        <v>20</v>
      </c>
      <c r="C41" s="37" t="s">
        <v>103</v>
      </c>
      <c r="D41" s="19" t="s">
        <v>13</v>
      </c>
      <c r="E41" s="20">
        <f>SUM(E42:E44)</f>
        <v>0</v>
      </c>
      <c r="F41" s="20">
        <f t="shared" ref="F41:I41" si="21">SUM(F42:F44)</f>
        <v>0</v>
      </c>
      <c r="G41" s="20">
        <f t="shared" si="21"/>
        <v>0</v>
      </c>
      <c r="H41" s="20">
        <f t="shared" si="21"/>
        <v>0</v>
      </c>
      <c r="I41" s="20">
        <f t="shared" si="21"/>
        <v>0</v>
      </c>
    </row>
    <row r="42" spans="1:9" s="17" customFormat="1" ht="30.45" customHeight="1" x14ac:dyDescent="0.25">
      <c r="A42" s="46"/>
      <c r="B42" s="43"/>
      <c r="C42" s="38"/>
      <c r="D42" s="32" t="s">
        <v>7</v>
      </c>
      <c r="E42" s="21"/>
      <c r="F42" s="21"/>
      <c r="G42" s="22"/>
      <c r="H42" s="22"/>
      <c r="I42" s="22"/>
    </row>
    <row r="43" spans="1:9" s="17" customFormat="1" ht="30.45" customHeight="1" x14ac:dyDescent="0.25">
      <c r="A43" s="46"/>
      <c r="B43" s="43"/>
      <c r="C43" s="38"/>
      <c r="D43" s="32" t="s">
        <v>11</v>
      </c>
      <c r="E43" s="21"/>
      <c r="F43" s="21"/>
      <c r="G43" s="22"/>
      <c r="H43" s="22"/>
      <c r="I43" s="22"/>
    </row>
    <row r="44" spans="1:9" s="17" customFormat="1" ht="30.45" customHeight="1" x14ac:dyDescent="0.25">
      <c r="A44" s="47"/>
      <c r="B44" s="44"/>
      <c r="C44" s="39"/>
      <c r="D44" s="31" t="s">
        <v>12</v>
      </c>
      <c r="E44" s="24"/>
      <c r="F44" s="24"/>
      <c r="G44" s="23"/>
      <c r="H44" s="23"/>
      <c r="I44" s="23"/>
    </row>
    <row r="45" spans="1:9" s="17" customFormat="1" ht="13.2" x14ac:dyDescent="0.25">
      <c r="A45" s="45">
        <v>8</v>
      </c>
      <c r="B45" s="42" t="s">
        <v>39</v>
      </c>
      <c r="C45" s="37" t="s">
        <v>103</v>
      </c>
      <c r="D45" s="19" t="s">
        <v>13</v>
      </c>
      <c r="E45" s="20">
        <f>SUM(E46:E48)</f>
        <v>0</v>
      </c>
      <c r="F45" s="20">
        <f t="shared" ref="F45:I45" si="22">SUM(F46:F48)</f>
        <v>0</v>
      </c>
      <c r="G45" s="20">
        <f t="shared" si="22"/>
        <v>0</v>
      </c>
      <c r="H45" s="20">
        <f t="shared" si="22"/>
        <v>0</v>
      </c>
      <c r="I45" s="20">
        <f t="shared" si="22"/>
        <v>0</v>
      </c>
    </row>
    <row r="46" spans="1:9" s="17" customFormat="1" ht="13.2" x14ac:dyDescent="0.25">
      <c r="A46" s="46"/>
      <c r="B46" s="43"/>
      <c r="C46" s="38"/>
      <c r="D46" s="32" t="s">
        <v>7</v>
      </c>
      <c r="E46" s="21"/>
      <c r="F46" s="21"/>
      <c r="G46" s="22"/>
      <c r="H46" s="22"/>
      <c r="I46" s="22"/>
    </row>
    <row r="47" spans="1:9" s="17" customFormat="1" ht="13.2" x14ac:dyDescent="0.25">
      <c r="A47" s="46"/>
      <c r="B47" s="43"/>
      <c r="C47" s="38"/>
      <c r="D47" s="32" t="s">
        <v>11</v>
      </c>
      <c r="E47" s="21"/>
      <c r="F47" s="21"/>
      <c r="G47" s="22"/>
      <c r="H47" s="22"/>
      <c r="I47" s="22"/>
    </row>
    <row r="48" spans="1:9" s="17" customFormat="1" ht="13.2" x14ac:dyDescent="0.25">
      <c r="A48" s="46"/>
      <c r="B48" s="44"/>
      <c r="C48" s="39"/>
      <c r="D48" s="31" t="s">
        <v>12</v>
      </c>
      <c r="E48" s="24"/>
      <c r="F48" s="24"/>
      <c r="G48" s="23"/>
      <c r="H48" s="23"/>
      <c r="I48" s="23"/>
    </row>
    <row r="49" spans="1:9" s="17" customFormat="1" ht="13.2" x14ac:dyDescent="0.25">
      <c r="A49" s="64">
        <v>9</v>
      </c>
      <c r="B49" s="42" t="s">
        <v>21</v>
      </c>
      <c r="C49" s="37" t="s">
        <v>103</v>
      </c>
      <c r="D49" s="19" t="s">
        <v>13</v>
      </c>
      <c r="E49" s="20">
        <f>SUM(E50:E52)</f>
        <v>0</v>
      </c>
      <c r="F49" s="20">
        <f t="shared" ref="F49:I49" si="23">SUM(F50:F52)</f>
        <v>0</v>
      </c>
      <c r="G49" s="20">
        <f t="shared" si="23"/>
        <v>0</v>
      </c>
      <c r="H49" s="20">
        <f t="shared" si="23"/>
        <v>0</v>
      </c>
      <c r="I49" s="20">
        <f t="shared" si="23"/>
        <v>0</v>
      </c>
    </row>
    <row r="50" spans="1:9" s="17" customFormat="1" ht="13.2" x14ac:dyDescent="0.25">
      <c r="A50" s="64"/>
      <c r="B50" s="43"/>
      <c r="C50" s="38"/>
      <c r="D50" s="32" t="s">
        <v>7</v>
      </c>
      <c r="E50" s="21"/>
      <c r="F50" s="21"/>
      <c r="G50" s="22"/>
      <c r="H50" s="22"/>
      <c r="I50" s="22"/>
    </row>
    <row r="51" spans="1:9" s="17" customFormat="1" ht="13.2" x14ac:dyDescent="0.25">
      <c r="A51" s="64"/>
      <c r="B51" s="43"/>
      <c r="C51" s="38"/>
      <c r="D51" s="32" t="s">
        <v>11</v>
      </c>
      <c r="E51" s="21"/>
      <c r="F51" s="21"/>
      <c r="G51" s="22"/>
      <c r="H51" s="22"/>
      <c r="I51" s="22"/>
    </row>
    <row r="52" spans="1:9" s="17" customFormat="1" ht="13.2" x14ac:dyDescent="0.25">
      <c r="A52" s="64"/>
      <c r="B52" s="44"/>
      <c r="C52" s="39"/>
      <c r="D52" s="31" t="s">
        <v>12</v>
      </c>
      <c r="E52" s="24"/>
      <c r="F52" s="24"/>
      <c r="G52" s="23"/>
      <c r="H52" s="23"/>
      <c r="I52" s="23"/>
    </row>
    <row r="53" spans="1:9" s="17" customFormat="1" ht="13.2" x14ac:dyDescent="0.25">
      <c r="A53" s="64">
        <v>10</v>
      </c>
      <c r="B53" s="51" t="s">
        <v>98</v>
      </c>
      <c r="C53" s="37" t="s">
        <v>103</v>
      </c>
      <c r="D53" s="19" t="s">
        <v>13</v>
      </c>
      <c r="E53" s="20">
        <f>SUM(E54:E56)</f>
        <v>101800</v>
      </c>
      <c r="F53" s="20">
        <f t="shared" ref="F53:I53" si="24">SUM(F54:F56)</f>
        <v>0</v>
      </c>
      <c r="G53" s="20">
        <f t="shared" si="24"/>
        <v>0</v>
      </c>
      <c r="H53" s="20">
        <f t="shared" si="24"/>
        <v>0</v>
      </c>
      <c r="I53" s="20">
        <f t="shared" si="24"/>
        <v>0</v>
      </c>
    </row>
    <row r="54" spans="1:9" s="17" customFormat="1" ht="13.2" x14ac:dyDescent="0.25">
      <c r="A54" s="64"/>
      <c r="B54" s="52"/>
      <c r="C54" s="38"/>
      <c r="D54" s="32" t="s">
        <v>7</v>
      </c>
      <c r="E54" s="21"/>
      <c r="F54" s="21"/>
      <c r="G54" s="22"/>
      <c r="H54" s="22"/>
      <c r="I54" s="22"/>
    </row>
    <row r="55" spans="1:9" s="17" customFormat="1" ht="13.2" x14ac:dyDescent="0.25">
      <c r="A55" s="64"/>
      <c r="B55" s="52"/>
      <c r="C55" s="38"/>
      <c r="D55" s="32" t="s">
        <v>11</v>
      </c>
      <c r="E55" s="21"/>
      <c r="F55" s="21"/>
      <c r="G55" s="22"/>
      <c r="H55" s="22"/>
      <c r="I55" s="22"/>
    </row>
    <row r="56" spans="1:9" s="17" customFormat="1" ht="13.2" x14ac:dyDescent="0.25">
      <c r="A56" s="64"/>
      <c r="B56" s="53"/>
      <c r="C56" s="39"/>
      <c r="D56" s="31" t="s">
        <v>12</v>
      </c>
      <c r="E56" s="24">
        <v>101800</v>
      </c>
      <c r="F56" s="24"/>
      <c r="G56" s="23"/>
      <c r="H56" s="23"/>
      <c r="I56" s="23"/>
    </row>
    <row r="57" spans="1:9" s="17" customFormat="1" ht="13.2" x14ac:dyDescent="0.25">
      <c r="A57" s="64">
        <v>11</v>
      </c>
      <c r="B57" s="42" t="s">
        <v>22</v>
      </c>
      <c r="C57" s="37" t="s">
        <v>103</v>
      </c>
      <c r="D57" s="19" t="s">
        <v>13</v>
      </c>
      <c r="E57" s="20">
        <f>SUM(E58:E60)</f>
        <v>94800</v>
      </c>
      <c r="F57" s="20">
        <f t="shared" ref="F57:I57" si="25">SUM(F58:F60)</f>
        <v>94800</v>
      </c>
      <c r="G57" s="20">
        <f t="shared" si="25"/>
        <v>0</v>
      </c>
      <c r="H57" s="20">
        <f t="shared" si="25"/>
        <v>0</v>
      </c>
      <c r="I57" s="20">
        <f t="shared" si="25"/>
        <v>0</v>
      </c>
    </row>
    <row r="58" spans="1:9" s="17" customFormat="1" ht="13.2" x14ac:dyDescent="0.25">
      <c r="A58" s="64"/>
      <c r="B58" s="43"/>
      <c r="C58" s="38"/>
      <c r="D58" s="32" t="s">
        <v>7</v>
      </c>
      <c r="E58" s="21"/>
      <c r="F58" s="21"/>
      <c r="G58" s="22"/>
      <c r="H58" s="22"/>
      <c r="I58" s="22"/>
    </row>
    <row r="59" spans="1:9" s="17" customFormat="1" ht="13.2" x14ac:dyDescent="0.25">
      <c r="A59" s="64"/>
      <c r="B59" s="43"/>
      <c r="C59" s="38"/>
      <c r="D59" s="32" t="s">
        <v>11</v>
      </c>
      <c r="E59" s="21"/>
      <c r="F59" s="21"/>
      <c r="G59" s="22"/>
      <c r="H59" s="22"/>
      <c r="I59" s="22"/>
    </row>
    <row r="60" spans="1:9" s="17" customFormat="1" ht="13.2" x14ac:dyDescent="0.25">
      <c r="A60" s="64"/>
      <c r="B60" s="44"/>
      <c r="C60" s="39"/>
      <c r="D60" s="31" t="s">
        <v>12</v>
      </c>
      <c r="E60" s="24">
        <v>94800</v>
      </c>
      <c r="F60" s="24">
        <v>94800</v>
      </c>
      <c r="G60" s="23"/>
      <c r="H60" s="23"/>
      <c r="I60" s="23"/>
    </row>
    <row r="61" spans="1:9" s="17" customFormat="1" ht="16.95" customHeight="1" x14ac:dyDescent="0.25">
      <c r="A61" s="64">
        <v>12</v>
      </c>
      <c r="B61" s="42" t="s">
        <v>23</v>
      </c>
      <c r="C61" s="37" t="s">
        <v>103</v>
      </c>
      <c r="D61" s="19" t="s">
        <v>13</v>
      </c>
      <c r="E61" s="20">
        <f>SUM(E62:E64)</f>
        <v>0</v>
      </c>
      <c r="F61" s="20">
        <f t="shared" ref="F61:I61" si="26">SUM(F62:F64)</f>
        <v>0</v>
      </c>
      <c r="G61" s="20">
        <f t="shared" si="26"/>
        <v>0</v>
      </c>
      <c r="H61" s="20">
        <f t="shared" si="26"/>
        <v>0</v>
      </c>
      <c r="I61" s="20">
        <f t="shared" si="26"/>
        <v>0</v>
      </c>
    </row>
    <row r="62" spans="1:9" s="17" customFormat="1" ht="16.95" customHeight="1" x14ac:dyDescent="0.25">
      <c r="A62" s="64"/>
      <c r="B62" s="43"/>
      <c r="C62" s="38"/>
      <c r="D62" s="32" t="s">
        <v>7</v>
      </c>
      <c r="E62" s="21"/>
      <c r="F62" s="21"/>
      <c r="G62" s="22"/>
      <c r="H62" s="22"/>
      <c r="I62" s="22"/>
    </row>
    <row r="63" spans="1:9" s="17" customFormat="1" ht="16.95" customHeight="1" x14ac:dyDescent="0.25">
      <c r="A63" s="64"/>
      <c r="B63" s="43"/>
      <c r="C63" s="38"/>
      <c r="D63" s="32" t="s">
        <v>11</v>
      </c>
      <c r="E63" s="21"/>
      <c r="F63" s="21"/>
      <c r="G63" s="22"/>
      <c r="H63" s="22"/>
      <c r="I63" s="22"/>
    </row>
    <row r="64" spans="1:9" s="17" customFormat="1" ht="16.95" customHeight="1" x14ac:dyDescent="0.25">
      <c r="A64" s="64"/>
      <c r="B64" s="44"/>
      <c r="C64" s="39"/>
      <c r="D64" s="31" t="s">
        <v>12</v>
      </c>
      <c r="E64" s="24"/>
      <c r="F64" s="24"/>
      <c r="G64" s="23"/>
      <c r="H64" s="23"/>
      <c r="I64" s="23"/>
    </row>
    <row r="65" spans="1:9" s="17" customFormat="1" ht="13.2" x14ac:dyDescent="0.25">
      <c r="A65" s="64">
        <v>13</v>
      </c>
      <c r="B65" s="42" t="s">
        <v>24</v>
      </c>
      <c r="C65" s="37" t="s">
        <v>103</v>
      </c>
      <c r="D65" s="19" t="s">
        <v>13</v>
      </c>
      <c r="E65" s="20">
        <f>SUM(E66:E68)</f>
        <v>0</v>
      </c>
      <c r="F65" s="20">
        <f t="shared" ref="F65:I65" si="27">SUM(F66:F68)</f>
        <v>0</v>
      </c>
      <c r="G65" s="20">
        <f t="shared" si="27"/>
        <v>0</v>
      </c>
      <c r="H65" s="20">
        <f t="shared" si="27"/>
        <v>0</v>
      </c>
      <c r="I65" s="20">
        <f t="shared" si="27"/>
        <v>0</v>
      </c>
    </row>
    <row r="66" spans="1:9" s="17" customFormat="1" ht="13.2" x14ac:dyDescent="0.25">
      <c r="A66" s="64"/>
      <c r="B66" s="43"/>
      <c r="C66" s="38"/>
      <c r="D66" s="32" t="s">
        <v>7</v>
      </c>
      <c r="E66" s="21"/>
      <c r="F66" s="21"/>
      <c r="G66" s="22"/>
      <c r="H66" s="22"/>
      <c r="I66" s="22"/>
    </row>
    <row r="67" spans="1:9" s="17" customFormat="1" ht="13.2" x14ac:dyDescent="0.25">
      <c r="A67" s="64"/>
      <c r="B67" s="43"/>
      <c r="C67" s="38"/>
      <c r="D67" s="32" t="s">
        <v>11</v>
      </c>
      <c r="E67" s="21"/>
      <c r="F67" s="21"/>
      <c r="G67" s="22"/>
      <c r="H67" s="22"/>
      <c r="I67" s="22"/>
    </row>
    <row r="68" spans="1:9" s="17" customFormat="1" ht="13.2" x14ac:dyDescent="0.25">
      <c r="A68" s="64"/>
      <c r="B68" s="44"/>
      <c r="C68" s="39"/>
      <c r="D68" s="31" t="s">
        <v>12</v>
      </c>
      <c r="E68" s="24"/>
      <c r="F68" s="24"/>
      <c r="G68" s="23"/>
      <c r="H68" s="23"/>
      <c r="I68" s="23"/>
    </row>
    <row r="69" spans="1:9" s="17" customFormat="1" ht="13.2" x14ac:dyDescent="0.25">
      <c r="A69" s="64">
        <v>14</v>
      </c>
      <c r="B69" s="42" t="s">
        <v>25</v>
      </c>
      <c r="C69" s="37" t="s">
        <v>103</v>
      </c>
      <c r="D69" s="19" t="s">
        <v>13</v>
      </c>
      <c r="E69" s="20">
        <f>SUM(E70:E72)</f>
        <v>0</v>
      </c>
      <c r="F69" s="20">
        <f t="shared" ref="F69:I69" si="28">SUM(F70:F72)</f>
        <v>0</v>
      </c>
      <c r="G69" s="20">
        <f t="shared" si="28"/>
        <v>0</v>
      </c>
      <c r="H69" s="20">
        <f t="shared" si="28"/>
        <v>0</v>
      </c>
      <c r="I69" s="20">
        <f t="shared" si="28"/>
        <v>0</v>
      </c>
    </row>
    <row r="70" spans="1:9" s="17" customFormat="1" ht="13.2" x14ac:dyDescent="0.25">
      <c r="A70" s="64"/>
      <c r="B70" s="43"/>
      <c r="C70" s="38"/>
      <c r="D70" s="32" t="s">
        <v>7</v>
      </c>
      <c r="E70" s="21"/>
      <c r="F70" s="21"/>
      <c r="G70" s="22"/>
      <c r="H70" s="22"/>
      <c r="I70" s="22"/>
    </row>
    <row r="71" spans="1:9" s="17" customFormat="1" ht="13.2" x14ac:dyDescent="0.25">
      <c r="A71" s="64"/>
      <c r="B71" s="43"/>
      <c r="C71" s="38"/>
      <c r="D71" s="32" t="s">
        <v>11</v>
      </c>
      <c r="E71" s="21"/>
      <c r="F71" s="21"/>
      <c r="G71" s="22"/>
      <c r="H71" s="22"/>
      <c r="I71" s="22"/>
    </row>
    <row r="72" spans="1:9" s="17" customFormat="1" ht="13.2" x14ac:dyDescent="0.25">
      <c r="A72" s="64"/>
      <c r="B72" s="44"/>
      <c r="C72" s="39"/>
      <c r="D72" s="31" t="s">
        <v>12</v>
      </c>
      <c r="E72" s="24"/>
      <c r="F72" s="24"/>
      <c r="G72" s="23"/>
      <c r="H72" s="23"/>
      <c r="I72" s="23"/>
    </row>
    <row r="73" spans="1:9" s="17" customFormat="1" x14ac:dyDescent="0.25">
      <c r="A73" s="65" t="s">
        <v>26</v>
      </c>
      <c r="B73" s="66"/>
      <c r="C73" s="66"/>
      <c r="D73" s="66"/>
      <c r="E73" s="66"/>
      <c r="F73" s="66"/>
      <c r="G73" s="66"/>
      <c r="H73" s="66"/>
      <c r="I73" s="67"/>
    </row>
    <row r="74" spans="1:9" x14ac:dyDescent="0.25">
      <c r="A74" s="45">
        <v>15</v>
      </c>
      <c r="B74" s="42" t="s">
        <v>27</v>
      </c>
      <c r="C74" s="37" t="s">
        <v>103</v>
      </c>
      <c r="D74" s="19" t="s">
        <v>13</v>
      </c>
      <c r="E74" s="20">
        <f>SUM(E75:E77)</f>
        <v>0</v>
      </c>
      <c r="F74" s="20">
        <f t="shared" ref="F74:I74" si="29">SUM(F75:F77)</f>
        <v>0</v>
      </c>
      <c r="G74" s="20">
        <f t="shared" si="29"/>
        <v>0</v>
      </c>
      <c r="H74" s="20">
        <f t="shared" si="29"/>
        <v>0</v>
      </c>
      <c r="I74" s="20">
        <f t="shared" si="29"/>
        <v>0</v>
      </c>
    </row>
    <row r="75" spans="1:9" x14ac:dyDescent="0.25">
      <c r="A75" s="46"/>
      <c r="B75" s="43"/>
      <c r="C75" s="38"/>
      <c r="D75" s="32" t="s">
        <v>7</v>
      </c>
      <c r="E75" s="21"/>
      <c r="F75" s="21"/>
      <c r="G75" s="22"/>
      <c r="H75" s="22"/>
      <c r="I75" s="22"/>
    </row>
    <row r="76" spans="1:9" x14ac:dyDescent="0.25">
      <c r="A76" s="46"/>
      <c r="B76" s="43"/>
      <c r="C76" s="38"/>
      <c r="D76" s="32" t="s">
        <v>11</v>
      </c>
      <c r="E76" s="21"/>
      <c r="F76" s="21"/>
      <c r="G76" s="22"/>
      <c r="H76" s="22"/>
      <c r="I76" s="22"/>
    </row>
    <row r="77" spans="1:9" x14ac:dyDescent="0.25">
      <c r="A77" s="47"/>
      <c r="B77" s="44"/>
      <c r="C77" s="39"/>
      <c r="D77" s="31" t="s">
        <v>12</v>
      </c>
      <c r="E77" s="24"/>
      <c r="F77" s="24"/>
      <c r="G77" s="23"/>
      <c r="H77" s="23"/>
      <c r="I77" s="23"/>
    </row>
    <row r="78" spans="1:9" ht="20.7" customHeight="1" x14ac:dyDescent="0.25">
      <c r="A78" s="45">
        <v>16</v>
      </c>
      <c r="B78" s="63" t="s">
        <v>29</v>
      </c>
      <c r="C78" s="37" t="s">
        <v>103</v>
      </c>
      <c r="D78" s="19" t="s">
        <v>13</v>
      </c>
      <c r="E78" s="20">
        <f>SUM(E79:E81)</f>
        <v>0</v>
      </c>
      <c r="F78" s="20">
        <f t="shared" ref="F78:I78" si="30">SUM(F79:F81)</f>
        <v>0</v>
      </c>
      <c r="G78" s="20">
        <f t="shared" si="30"/>
        <v>0</v>
      </c>
      <c r="H78" s="20">
        <f t="shared" si="30"/>
        <v>0</v>
      </c>
      <c r="I78" s="20">
        <f t="shared" si="30"/>
        <v>0</v>
      </c>
    </row>
    <row r="79" spans="1:9" ht="20.7" customHeight="1" x14ac:dyDescent="0.25">
      <c r="A79" s="46"/>
      <c r="B79" s="63"/>
      <c r="C79" s="38"/>
      <c r="D79" s="32" t="s">
        <v>7</v>
      </c>
      <c r="E79" s="21"/>
      <c r="F79" s="21"/>
      <c r="G79" s="22"/>
      <c r="H79" s="22"/>
      <c r="I79" s="22"/>
    </row>
    <row r="80" spans="1:9" ht="20.7" customHeight="1" x14ac:dyDescent="0.25">
      <c r="A80" s="46"/>
      <c r="B80" s="63"/>
      <c r="C80" s="38"/>
      <c r="D80" s="32" t="s">
        <v>11</v>
      </c>
      <c r="E80" s="21"/>
      <c r="F80" s="21"/>
      <c r="G80" s="22"/>
      <c r="H80" s="22"/>
      <c r="I80" s="22"/>
    </row>
    <row r="81" spans="1:12" ht="20.7" customHeight="1" x14ac:dyDescent="0.25">
      <c r="A81" s="47"/>
      <c r="B81" s="63"/>
      <c r="C81" s="39"/>
      <c r="D81" s="32" t="s">
        <v>12</v>
      </c>
      <c r="E81" s="21"/>
      <c r="F81" s="21"/>
      <c r="G81" s="22"/>
      <c r="H81" s="22"/>
      <c r="I81" s="22"/>
    </row>
    <row r="82" spans="1:12" s="5" customFormat="1" ht="13.95" customHeight="1" x14ac:dyDescent="0.25">
      <c r="A82" s="60" t="s">
        <v>30</v>
      </c>
      <c r="B82" s="60" t="s">
        <v>31</v>
      </c>
      <c r="C82" s="37" t="s">
        <v>103</v>
      </c>
      <c r="D82" s="26" t="s">
        <v>10</v>
      </c>
      <c r="E82" s="27">
        <f>SUM(E83:E85)</f>
        <v>235867197.96000001</v>
      </c>
      <c r="F82" s="27">
        <f t="shared" ref="F82:I82" si="31">SUM(F83:F85)</f>
        <v>203954401.97999999</v>
      </c>
      <c r="G82" s="27">
        <f t="shared" si="31"/>
        <v>203303094.16</v>
      </c>
      <c r="H82" s="27">
        <f t="shared" si="31"/>
        <v>0</v>
      </c>
      <c r="I82" s="27">
        <f t="shared" si="31"/>
        <v>0</v>
      </c>
      <c r="K82" s="18"/>
      <c r="L82" s="18"/>
    </row>
    <row r="83" spans="1:12" s="5" customFormat="1" x14ac:dyDescent="0.25">
      <c r="A83" s="61"/>
      <c r="B83" s="61"/>
      <c r="C83" s="38"/>
      <c r="D83" s="34" t="s">
        <v>7</v>
      </c>
      <c r="E83" s="28">
        <f>E88+E92+E96+E100+E108+E112+E117+E121+E125+E129+E133+E137+E141+E145+E149+E153+E165+E169+E174+E178</f>
        <v>21564329.66</v>
      </c>
      <c r="F83" s="28">
        <f t="shared" ref="F83:G83" si="32">F88+F92+F96+F100+F108+F112+F117+F121+F125+F129+F133+F137+F141+F145+F149+F153+F165+F169+F174+F178</f>
        <v>22054319.039999999</v>
      </c>
      <c r="G83" s="28">
        <f t="shared" si="32"/>
        <v>21841775.59</v>
      </c>
      <c r="H83" s="28"/>
      <c r="I83" s="28"/>
    </row>
    <row r="84" spans="1:12" s="5" customFormat="1" x14ac:dyDescent="0.25">
      <c r="A84" s="61"/>
      <c r="B84" s="61"/>
      <c r="C84" s="38"/>
      <c r="D84" s="34" t="s">
        <v>11</v>
      </c>
      <c r="E84" s="28">
        <f t="shared" ref="E84:G85" si="33">E89+E93+E97+E101+E109+E113+E118+E122+E126+E130+E134+E138+E142+E146+E150+E154+E166+E170+E175+E179</f>
        <v>173450018.34</v>
      </c>
      <c r="F84" s="28">
        <f t="shared" si="33"/>
        <v>171987128.96000001</v>
      </c>
      <c r="G84" s="28">
        <f t="shared" si="33"/>
        <v>171904472.41</v>
      </c>
      <c r="H84" s="29"/>
      <c r="I84" s="29"/>
    </row>
    <row r="85" spans="1:12" s="11" customFormat="1" x14ac:dyDescent="0.25">
      <c r="A85" s="62"/>
      <c r="B85" s="62"/>
      <c r="C85" s="39"/>
      <c r="D85" s="34" t="s">
        <v>12</v>
      </c>
      <c r="E85" s="28">
        <f t="shared" si="33"/>
        <v>40852849.960000008</v>
      </c>
      <c r="F85" s="28">
        <f t="shared" si="33"/>
        <v>9912953.9800000004</v>
      </c>
      <c r="G85" s="28">
        <f t="shared" si="33"/>
        <v>9556846.1600000001</v>
      </c>
      <c r="H85" s="29"/>
      <c r="I85" s="29"/>
      <c r="L85" s="25"/>
    </row>
    <row r="86" spans="1:12" s="11" customFormat="1" x14ac:dyDescent="0.25">
      <c r="A86" s="65" t="s">
        <v>32</v>
      </c>
      <c r="B86" s="66"/>
      <c r="C86" s="66"/>
      <c r="D86" s="66"/>
      <c r="E86" s="66"/>
      <c r="F86" s="66"/>
      <c r="G86" s="66"/>
      <c r="H86" s="66"/>
      <c r="I86" s="67"/>
    </row>
    <row r="87" spans="1:12" x14ac:dyDescent="0.25">
      <c r="A87" s="45">
        <v>1</v>
      </c>
      <c r="B87" s="42" t="s">
        <v>76</v>
      </c>
      <c r="C87" s="37" t="s">
        <v>103</v>
      </c>
      <c r="D87" s="19" t="s">
        <v>13</v>
      </c>
      <c r="E87" s="20">
        <f>SUM(E88:E90)</f>
        <v>40140753.990000002</v>
      </c>
      <c r="F87" s="20">
        <f t="shared" ref="F87:I87" si="34">SUM(F88:F90)</f>
        <v>9350956</v>
      </c>
      <c r="G87" s="20">
        <f t="shared" si="34"/>
        <v>9224630</v>
      </c>
      <c r="H87" s="20">
        <f t="shared" si="34"/>
        <v>0</v>
      </c>
      <c r="I87" s="20">
        <f t="shared" si="34"/>
        <v>0</v>
      </c>
    </row>
    <row r="88" spans="1:12" x14ac:dyDescent="0.25">
      <c r="A88" s="46"/>
      <c r="B88" s="43"/>
      <c r="C88" s="38"/>
      <c r="D88" s="32" t="s">
        <v>7</v>
      </c>
      <c r="E88" s="21"/>
      <c r="F88" s="21"/>
      <c r="G88" s="22"/>
      <c r="H88" s="22"/>
      <c r="I88" s="22"/>
    </row>
    <row r="89" spans="1:12" x14ac:dyDescent="0.25">
      <c r="A89" s="46"/>
      <c r="B89" s="43"/>
      <c r="C89" s="38"/>
      <c r="D89" s="32" t="s">
        <v>11</v>
      </c>
      <c r="E89" s="21"/>
      <c r="F89" s="21"/>
      <c r="G89" s="22"/>
      <c r="H89" s="22"/>
      <c r="I89" s="22"/>
    </row>
    <row r="90" spans="1:12" x14ac:dyDescent="0.25">
      <c r="A90" s="46"/>
      <c r="B90" s="43"/>
      <c r="C90" s="39"/>
      <c r="D90" s="31" t="s">
        <v>12</v>
      </c>
      <c r="E90" s="21">
        <f>40180754-0.01-540000+500000</f>
        <v>40140753.990000002</v>
      </c>
      <c r="F90" s="21">
        <f>27387784-18036828</f>
        <v>9350956</v>
      </c>
      <c r="G90" s="23">
        <f>16340619-7115989</f>
        <v>9224630</v>
      </c>
      <c r="H90" s="23"/>
      <c r="I90" s="23"/>
      <c r="K90" s="30"/>
    </row>
    <row r="91" spans="1:12" ht="16.95" customHeight="1" x14ac:dyDescent="0.25">
      <c r="A91" s="45">
        <v>2</v>
      </c>
      <c r="B91" s="42" t="s">
        <v>14</v>
      </c>
      <c r="C91" s="37" t="s">
        <v>103</v>
      </c>
      <c r="D91" s="19" t="s">
        <v>13</v>
      </c>
      <c r="E91" s="20">
        <f>SUM(E92:E94)</f>
        <v>164212248</v>
      </c>
      <c r="F91" s="20">
        <f t="shared" ref="F91:I91" si="35">SUM(F92:F94)</f>
        <v>164212248</v>
      </c>
      <c r="G91" s="20">
        <f t="shared" si="35"/>
        <v>164212248</v>
      </c>
      <c r="H91" s="20">
        <f t="shared" si="35"/>
        <v>0</v>
      </c>
      <c r="I91" s="20">
        <f t="shared" si="35"/>
        <v>0</v>
      </c>
    </row>
    <row r="92" spans="1:12" ht="16.95" customHeight="1" x14ac:dyDescent="0.25">
      <c r="A92" s="46"/>
      <c r="B92" s="43"/>
      <c r="C92" s="38"/>
      <c r="D92" s="32" t="s">
        <v>7</v>
      </c>
      <c r="E92" s="21"/>
      <c r="F92" s="21"/>
      <c r="G92" s="22"/>
      <c r="H92" s="22"/>
      <c r="I92" s="22"/>
    </row>
    <row r="93" spans="1:12" ht="16.95" customHeight="1" x14ac:dyDescent="0.25">
      <c r="A93" s="46"/>
      <c r="B93" s="43"/>
      <c r="C93" s="38"/>
      <c r="D93" s="32" t="s">
        <v>11</v>
      </c>
      <c r="E93" s="21">
        <v>164212248</v>
      </c>
      <c r="F93" s="21">
        <v>164212248</v>
      </c>
      <c r="G93" s="22">
        <v>164212248</v>
      </c>
      <c r="H93" s="22"/>
      <c r="I93" s="22"/>
    </row>
    <row r="94" spans="1:12" ht="16.95" customHeight="1" x14ac:dyDescent="0.25">
      <c r="A94" s="47"/>
      <c r="B94" s="44"/>
      <c r="C94" s="39"/>
      <c r="D94" s="31" t="s">
        <v>12</v>
      </c>
      <c r="E94" s="24"/>
      <c r="F94" s="24"/>
      <c r="G94" s="23"/>
      <c r="H94" s="23"/>
      <c r="I94" s="23"/>
    </row>
    <row r="95" spans="1:12" ht="33.75" customHeight="1" x14ac:dyDescent="0.25">
      <c r="A95" s="45">
        <v>3</v>
      </c>
      <c r="B95" s="42" t="s">
        <v>33</v>
      </c>
      <c r="C95" s="37" t="s">
        <v>103</v>
      </c>
      <c r="D95" s="19" t="s">
        <v>13</v>
      </c>
      <c r="E95" s="20">
        <f>SUM(E96:E98)</f>
        <v>14925600</v>
      </c>
      <c r="F95" s="20">
        <f t="shared" ref="F95:I95" si="36">SUM(F96:F98)</f>
        <v>14925600</v>
      </c>
      <c r="G95" s="20">
        <f t="shared" si="36"/>
        <v>14925600</v>
      </c>
      <c r="H95" s="20">
        <f t="shared" si="36"/>
        <v>0</v>
      </c>
      <c r="I95" s="20">
        <f t="shared" si="36"/>
        <v>0</v>
      </c>
    </row>
    <row r="96" spans="1:12" ht="33.75" customHeight="1" x14ac:dyDescent="0.25">
      <c r="A96" s="46"/>
      <c r="B96" s="43"/>
      <c r="C96" s="38"/>
      <c r="D96" s="32" t="s">
        <v>7</v>
      </c>
      <c r="E96" s="21">
        <v>14925600</v>
      </c>
      <c r="F96" s="21">
        <v>14925600</v>
      </c>
      <c r="G96" s="22">
        <v>14925600</v>
      </c>
      <c r="H96" s="22"/>
      <c r="I96" s="22"/>
    </row>
    <row r="97" spans="1:11" ht="33.75" customHeight="1" x14ac:dyDescent="0.25">
      <c r="A97" s="46"/>
      <c r="B97" s="43"/>
      <c r="C97" s="38"/>
      <c r="D97" s="32" t="s">
        <v>11</v>
      </c>
      <c r="E97" s="21"/>
      <c r="F97" s="21"/>
      <c r="G97" s="22"/>
      <c r="H97" s="22"/>
      <c r="I97" s="22"/>
    </row>
    <row r="98" spans="1:11" ht="33.75" customHeight="1" x14ac:dyDescent="0.25">
      <c r="A98" s="47"/>
      <c r="B98" s="44"/>
      <c r="C98" s="39"/>
      <c r="D98" s="31" t="s">
        <v>12</v>
      </c>
      <c r="E98" s="24"/>
      <c r="F98" s="24"/>
      <c r="G98" s="23"/>
      <c r="H98" s="23"/>
      <c r="I98" s="23"/>
    </row>
    <row r="99" spans="1:11" ht="19.8" customHeight="1" x14ac:dyDescent="0.25">
      <c r="A99" s="45">
        <v>4</v>
      </c>
      <c r="B99" s="42" t="s">
        <v>84</v>
      </c>
      <c r="C99" s="37" t="s">
        <v>103</v>
      </c>
      <c r="D99" s="19" t="s">
        <v>13</v>
      </c>
      <c r="E99" s="20">
        <f>SUM(E100:E102)</f>
        <v>2869898.99</v>
      </c>
      <c r="F99" s="20">
        <f t="shared" ref="F99:I99" si="37">SUM(F100:F102)</f>
        <v>2869898.98</v>
      </c>
      <c r="G99" s="20">
        <f t="shared" si="37"/>
        <v>2869898.98</v>
      </c>
      <c r="H99" s="20">
        <f t="shared" si="37"/>
        <v>0</v>
      </c>
      <c r="I99" s="20">
        <f t="shared" si="37"/>
        <v>0</v>
      </c>
    </row>
    <row r="100" spans="1:11" ht="19.8" customHeight="1" x14ac:dyDescent="0.25">
      <c r="A100" s="46"/>
      <c r="B100" s="43"/>
      <c r="C100" s="38"/>
      <c r="D100" s="32" t="s">
        <v>7</v>
      </c>
      <c r="E100" s="21"/>
      <c r="F100" s="21"/>
      <c r="G100" s="22"/>
      <c r="H100" s="22"/>
      <c r="I100" s="22"/>
    </row>
    <row r="101" spans="1:11" ht="19.8" customHeight="1" x14ac:dyDescent="0.25">
      <c r="A101" s="46"/>
      <c r="B101" s="43"/>
      <c r="C101" s="38"/>
      <c r="D101" s="32" t="s">
        <v>11</v>
      </c>
      <c r="E101" s="21">
        <f>E105</f>
        <v>2841200</v>
      </c>
      <c r="F101" s="21">
        <f t="shared" ref="F101:G101" si="38">F105</f>
        <v>2841200</v>
      </c>
      <c r="G101" s="21">
        <f t="shared" si="38"/>
        <v>2841200</v>
      </c>
      <c r="H101" s="22"/>
      <c r="I101" s="22"/>
    </row>
    <row r="102" spans="1:11" ht="19.8" customHeight="1" x14ac:dyDescent="0.25">
      <c r="A102" s="47"/>
      <c r="B102" s="44"/>
      <c r="C102" s="39"/>
      <c r="D102" s="31" t="s">
        <v>12</v>
      </c>
      <c r="E102" s="24">
        <f>E106</f>
        <v>28698.989999999998</v>
      </c>
      <c r="F102" s="24">
        <f t="shared" ref="F102:G102" si="39">F106</f>
        <v>28698.98</v>
      </c>
      <c r="G102" s="24">
        <f t="shared" si="39"/>
        <v>28698.98</v>
      </c>
      <c r="H102" s="23"/>
      <c r="I102" s="23"/>
      <c r="K102" s="30"/>
    </row>
    <row r="103" spans="1:11" x14ac:dyDescent="0.25">
      <c r="A103" s="48" t="s">
        <v>82</v>
      </c>
      <c r="B103" s="42" t="s">
        <v>83</v>
      </c>
      <c r="C103" s="37" t="s">
        <v>103</v>
      </c>
      <c r="D103" s="19" t="s">
        <v>13</v>
      </c>
      <c r="E103" s="20">
        <f>SUM(E104:E106)</f>
        <v>2869898.99</v>
      </c>
      <c r="F103" s="20">
        <f t="shared" ref="F103:I103" si="40">SUM(F104:F106)</f>
        <v>2869898.98</v>
      </c>
      <c r="G103" s="20">
        <f t="shared" si="40"/>
        <v>2869898.98</v>
      </c>
      <c r="H103" s="20">
        <f t="shared" si="40"/>
        <v>0</v>
      </c>
      <c r="I103" s="20">
        <f t="shared" si="40"/>
        <v>0</v>
      </c>
      <c r="K103" s="30"/>
    </row>
    <row r="104" spans="1:11" x14ac:dyDescent="0.25">
      <c r="A104" s="49"/>
      <c r="B104" s="43"/>
      <c r="C104" s="38"/>
      <c r="D104" s="32" t="s">
        <v>7</v>
      </c>
      <c r="E104" s="21"/>
      <c r="F104" s="21"/>
      <c r="G104" s="22"/>
      <c r="H104" s="22"/>
      <c r="I104" s="22"/>
      <c r="K104" s="30"/>
    </row>
    <row r="105" spans="1:11" x14ac:dyDescent="0.25">
      <c r="A105" s="49"/>
      <c r="B105" s="43"/>
      <c r="C105" s="38"/>
      <c r="D105" s="32" t="s">
        <v>11</v>
      </c>
      <c r="E105" s="21">
        <v>2841200</v>
      </c>
      <c r="F105" s="21">
        <v>2841200</v>
      </c>
      <c r="G105" s="22">
        <v>2841200</v>
      </c>
      <c r="H105" s="22"/>
      <c r="I105" s="22"/>
      <c r="K105" s="30"/>
    </row>
    <row r="106" spans="1:11" x14ac:dyDescent="0.25">
      <c r="A106" s="50"/>
      <c r="B106" s="44"/>
      <c r="C106" s="39"/>
      <c r="D106" s="31" t="s">
        <v>12</v>
      </c>
      <c r="E106" s="24">
        <f>28698.98+0.01</f>
        <v>28698.989999999998</v>
      </c>
      <c r="F106" s="24">
        <v>28698.98</v>
      </c>
      <c r="G106" s="23">
        <v>28698.98</v>
      </c>
      <c r="H106" s="23"/>
      <c r="I106" s="23"/>
      <c r="K106" s="30"/>
    </row>
    <row r="107" spans="1:11" s="17" customFormat="1" ht="24.15" customHeight="1" x14ac:dyDescent="0.25">
      <c r="A107" s="45">
        <v>5</v>
      </c>
      <c r="B107" s="63" t="s">
        <v>34</v>
      </c>
      <c r="C107" s="37" t="s">
        <v>103</v>
      </c>
      <c r="D107" s="19" t="s">
        <v>13</v>
      </c>
      <c r="E107" s="20">
        <f>SUM(E108:E110)</f>
        <v>304200</v>
      </c>
      <c r="F107" s="20">
        <f t="shared" ref="F107:I107" si="41">SUM(F108:F110)</f>
        <v>303000</v>
      </c>
      <c r="G107" s="20">
        <f t="shared" si="41"/>
        <v>303000</v>
      </c>
      <c r="H107" s="20">
        <f t="shared" si="41"/>
        <v>0</v>
      </c>
      <c r="I107" s="20">
        <f t="shared" si="41"/>
        <v>0</v>
      </c>
    </row>
    <row r="108" spans="1:11" s="17" customFormat="1" ht="24.15" customHeight="1" x14ac:dyDescent="0.25">
      <c r="A108" s="46"/>
      <c r="B108" s="63"/>
      <c r="C108" s="38"/>
      <c r="D108" s="32" t="s">
        <v>7</v>
      </c>
      <c r="E108" s="21"/>
      <c r="F108" s="21"/>
      <c r="G108" s="22"/>
      <c r="H108" s="22"/>
      <c r="I108" s="22"/>
    </row>
    <row r="109" spans="1:11" s="17" customFormat="1" ht="24.15" customHeight="1" x14ac:dyDescent="0.25">
      <c r="A109" s="46"/>
      <c r="B109" s="63"/>
      <c r="C109" s="38"/>
      <c r="D109" s="32" t="s">
        <v>11</v>
      </c>
      <c r="E109" s="21">
        <f>303000+1200</f>
        <v>304200</v>
      </c>
      <c r="F109" s="21">
        <v>303000</v>
      </c>
      <c r="G109" s="22">
        <v>303000</v>
      </c>
      <c r="H109" s="22"/>
      <c r="I109" s="22"/>
    </row>
    <row r="110" spans="1:11" s="17" customFormat="1" ht="24.15" customHeight="1" x14ac:dyDescent="0.25">
      <c r="A110" s="47"/>
      <c r="B110" s="63"/>
      <c r="C110" s="39"/>
      <c r="D110" s="31" t="s">
        <v>12</v>
      </c>
      <c r="E110" s="24"/>
      <c r="F110" s="24"/>
      <c r="G110" s="23"/>
      <c r="H110" s="23"/>
      <c r="I110" s="23"/>
    </row>
    <row r="111" spans="1:11" s="17" customFormat="1" ht="16.8" customHeight="1" x14ac:dyDescent="0.25">
      <c r="A111" s="45">
        <v>6</v>
      </c>
      <c r="B111" s="63" t="s">
        <v>80</v>
      </c>
      <c r="C111" s="37" t="s">
        <v>103</v>
      </c>
      <c r="D111" s="19" t="s">
        <v>13</v>
      </c>
      <c r="E111" s="20">
        <f>SUM(E112:E114)</f>
        <v>9579696.9700000007</v>
      </c>
      <c r="F111" s="20">
        <f t="shared" ref="F111:I111" si="42">SUM(F112:F114)</f>
        <v>10001010.109999999</v>
      </c>
      <c r="G111" s="20">
        <f t="shared" si="42"/>
        <v>9702828.2899999991</v>
      </c>
      <c r="H111" s="20">
        <f t="shared" si="42"/>
        <v>0</v>
      </c>
      <c r="I111" s="20">
        <f t="shared" si="42"/>
        <v>0</v>
      </c>
    </row>
    <row r="112" spans="1:11" s="17" customFormat="1" ht="16.8" customHeight="1" x14ac:dyDescent="0.25">
      <c r="A112" s="46"/>
      <c r="B112" s="63"/>
      <c r="C112" s="38"/>
      <c r="D112" s="32" t="s">
        <v>7</v>
      </c>
      <c r="E112" s="21">
        <v>6638729.6600000001</v>
      </c>
      <c r="F112" s="21">
        <v>7128719.04</v>
      </c>
      <c r="G112" s="22">
        <v>6916175.5899999999</v>
      </c>
      <c r="H112" s="22"/>
      <c r="I112" s="22"/>
    </row>
    <row r="113" spans="1:9" s="17" customFormat="1" ht="16.8" customHeight="1" x14ac:dyDescent="0.25">
      <c r="A113" s="46"/>
      <c r="B113" s="63"/>
      <c r="C113" s="38"/>
      <c r="D113" s="32" t="s">
        <v>11</v>
      </c>
      <c r="E113" s="21">
        <v>2845170.34</v>
      </c>
      <c r="F113" s="21">
        <v>2772280.96</v>
      </c>
      <c r="G113" s="22">
        <v>2689624.41</v>
      </c>
      <c r="H113" s="22"/>
      <c r="I113" s="22"/>
    </row>
    <row r="114" spans="1:9" s="17" customFormat="1" ht="16.8" customHeight="1" x14ac:dyDescent="0.25">
      <c r="A114" s="47"/>
      <c r="B114" s="63"/>
      <c r="C114" s="39"/>
      <c r="D114" s="31" t="s">
        <v>12</v>
      </c>
      <c r="E114" s="24">
        <v>95796.97</v>
      </c>
      <c r="F114" s="24">
        <v>100010.11</v>
      </c>
      <c r="G114" s="23">
        <v>97028.29</v>
      </c>
      <c r="H114" s="23"/>
      <c r="I114" s="23"/>
    </row>
    <row r="115" spans="1:9" s="17" customFormat="1" ht="13.95" customHeight="1" x14ac:dyDescent="0.25">
      <c r="A115" s="65" t="s">
        <v>35</v>
      </c>
      <c r="B115" s="66"/>
      <c r="C115" s="66"/>
      <c r="D115" s="66"/>
      <c r="E115" s="66"/>
      <c r="F115" s="66"/>
      <c r="G115" s="66"/>
      <c r="H115" s="66"/>
      <c r="I115" s="67"/>
    </row>
    <row r="116" spans="1:9" s="17" customFormat="1" ht="13.2" x14ac:dyDescent="0.25">
      <c r="A116" s="45">
        <v>7</v>
      </c>
      <c r="B116" s="42" t="s">
        <v>36</v>
      </c>
      <c r="C116" s="37" t="s">
        <v>103</v>
      </c>
      <c r="D116" s="19" t="s">
        <v>13</v>
      </c>
      <c r="E116" s="20">
        <f>SUM(E117:E119)</f>
        <v>226800</v>
      </c>
      <c r="F116" s="20">
        <f t="shared" ref="F116:I116" si="43">SUM(F117:F119)</f>
        <v>226800</v>
      </c>
      <c r="G116" s="20">
        <f t="shared" si="43"/>
        <v>0</v>
      </c>
      <c r="H116" s="20">
        <f t="shared" si="43"/>
        <v>0</v>
      </c>
      <c r="I116" s="20">
        <f t="shared" si="43"/>
        <v>0</v>
      </c>
    </row>
    <row r="117" spans="1:9" s="17" customFormat="1" ht="13.2" x14ac:dyDescent="0.25">
      <c r="A117" s="46"/>
      <c r="B117" s="43"/>
      <c r="C117" s="38"/>
      <c r="D117" s="32" t="s">
        <v>7</v>
      </c>
      <c r="E117" s="21"/>
      <c r="F117" s="21"/>
      <c r="G117" s="22"/>
      <c r="H117" s="22"/>
      <c r="I117" s="22"/>
    </row>
    <row r="118" spans="1:9" s="17" customFormat="1" ht="13.2" x14ac:dyDescent="0.25">
      <c r="A118" s="46"/>
      <c r="B118" s="43"/>
      <c r="C118" s="38"/>
      <c r="D118" s="32" t="s">
        <v>11</v>
      </c>
      <c r="E118" s="21"/>
      <c r="F118" s="21"/>
      <c r="G118" s="22"/>
      <c r="H118" s="22"/>
      <c r="I118" s="22"/>
    </row>
    <row r="119" spans="1:9" s="17" customFormat="1" ht="13.2" x14ac:dyDescent="0.25">
      <c r="A119" s="47"/>
      <c r="B119" s="44"/>
      <c r="C119" s="39"/>
      <c r="D119" s="31" t="s">
        <v>12</v>
      </c>
      <c r="E119" s="24">
        <v>226800</v>
      </c>
      <c r="F119" s="24">
        <v>226800</v>
      </c>
      <c r="G119" s="23"/>
      <c r="H119" s="23"/>
      <c r="I119" s="23"/>
    </row>
    <row r="120" spans="1:9" s="17" customFormat="1" ht="13.2" x14ac:dyDescent="0.25">
      <c r="A120" s="45">
        <v>8</v>
      </c>
      <c r="B120" s="42" t="s">
        <v>37</v>
      </c>
      <c r="C120" s="37" t="s">
        <v>103</v>
      </c>
      <c r="D120" s="19" t="s">
        <v>13</v>
      </c>
      <c r="E120" s="20">
        <f>SUM(E121:E123)</f>
        <v>0</v>
      </c>
      <c r="F120" s="20">
        <f t="shared" ref="F120:I120" si="44">SUM(F121:F123)</f>
        <v>0</v>
      </c>
      <c r="G120" s="20">
        <f t="shared" si="44"/>
        <v>0</v>
      </c>
      <c r="H120" s="20">
        <f t="shared" si="44"/>
        <v>0</v>
      </c>
      <c r="I120" s="20">
        <f t="shared" si="44"/>
        <v>0</v>
      </c>
    </row>
    <row r="121" spans="1:9" s="17" customFormat="1" ht="13.2" x14ac:dyDescent="0.25">
      <c r="A121" s="46"/>
      <c r="B121" s="43"/>
      <c r="C121" s="38"/>
      <c r="D121" s="32" t="s">
        <v>7</v>
      </c>
      <c r="E121" s="21"/>
      <c r="F121" s="21"/>
      <c r="G121" s="22"/>
      <c r="H121" s="22"/>
      <c r="I121" s="22"/>
    </row>
    <row r="122" spans="1:9" s="17" customFormat="1" ht="13.2" x14ac:dyDescent="0.25">
      <c r="A122" s="46"/>
      <c r="B122" s="43"/>
      <c r="C122" s="38"/>
      <c r="D122" s="32" t="s">
        <v>11</v>
      </c>
      <c r="E122" s="21"/>
      <c r="F122" s="21"/>
      <c r="G122" s="22"/>
      <c r="H122" s="22"/>
      <c r="I122" s="22"/>
    </row>
    <row r="123" spans="1:9" s="17" customFormat="1" ht="13.2" x14ac:dyDescent="0.25">
      <c r="A123" s="47"/>
      <c r="B123" s="44"/>
      <c r="C123" s="39"/>
      <c r="D123" s="31" t="s">
        <v>12</v>
      </c>
      <c r="E123" s="24"/>
      <c r="F123" s="24"/>
      <c r="G123" s="23"/>
      <c r="H123" s="23"/>
      <c r="I123" s="23"/>
    </row>
    <row r="124" spans="1:9" s="17" customFormat="1" ht="13.2" x14ac:dyDescent="0.25">
      <c r="A124" s="45">
        <v>9</v>
      </c>
      <c r="B124" s="42" t="s">
        <v>81</v>
      </c>
      <c r="C124" s="37" t="s">
        <v>103</v>
      </c>
      <c r="D124" s="19" t="s">
        <v>13</v>
      </c>
      <c r="E124" s="20">
        <f>SUM(E125:E127)</f>
        <v>2174666.67</v>
      </c>
      <c r="F124" s="20">
        <f t="shared" ref="F124:I124" si="45">SUM(F125:F127)</f>
        <v>2064888.8900000001</v>
      </c>
      <c r="G124" s="20">
        <f t="shared" si="45"/>
        <v>2064888.8900000001</v>
      </c>
      <c r="H124" s="20">
        <f t="shared" si="45"/>
        <v>0</v>
      </c>
      <c r="I124" s="20">
        <f t="shared" si="45"/>
        <v>0</v>
      </c>
    </row>
    <row r="125" spans="1:9" s="17" customFormat="1" ht="13.2" x14ac:dyDescent="0.25">
      <c r="A125" s="46"/>
      <c r="B125" s="43"/>
      <c r="C125" s="38"/>
      <c r="D125" s="32" t="s">
        <v>7</v>
      </c>
      <c r="E125" s="21"/>
      <c r="F125" s="21"/>
      <c r="G125" s="22"/>
      <c r="H125" s="22"/>
      <c r="I125" s="22"/>
    </row>
    <row r="126" spans="1:9" s="17" customFormat="1" ht="13.2" x14ac:dyDescent="0.25">
      <c r="A126" s="46"/>
      <c r="B126" s="43"/>
      <c r="C126" s="38"/>
      <c r="D126" s="32" t="s">
        <v>11</v>
      </c>
      <c r="E126" s="21">
        <v>1957200</v>
      </c>
      <c r="F126" s="21">
        <v>1858400</v>
      </c>
      <c r="G126" s="22">
        <v>1858400</v>
      </c>
      <c r="H126" s="22"/>
      <c r="I126" s="22"/>
    </row>
    <row r="127" spans="1:9" s="17" customFormat="1" ht="13.2" x14ac:dyDescent="0.25">
      <c r="A127" s="47"/>
      <c r="B127" s="44"/>
      <c r="C127" s="39"/>
      <c r="D127" s="31" t="s">
        <v>12</v>
      </c>
      <c r="E127" s="24">
        <v>217466.67</v>
      </c>
      <c r="F127" s="24">
        <v>206488.89</v>
      </c>
      <c r="G127" s="23">
        <v>206488.89</v>
      </c>
      <c r="H127" s="23"/>
      <c r="I127" s="23"/>
    </row>
    <row r="128" spans="1:9" s="17" customFormat="1" ht="13.2" x14ac:dyDescent="0.25">
      <c r="A128" s="45">
        <v>10</v>
      </c>
      <c r="B128" s="42" t="s">
        <v>38</v>
      </c>
      <c r="C128" s="37" t="s">
        <v>103</v>
      </c>
      <c r="D128" s="19" t="s">
        <v>13</v>
      </c>
      <c r="E128" s="20">
        <f>SUM(E129:E131)</f>
        <v>0</v>
      </c>
      <c r="F128" s="20">
        <f t="shared" ref="F128:I128" si="46">SUM(F129:F131)</f>
        <v>0</v>
      </c>
      <c r="G128" s="20">
        <f t="shared" si="46"/>
        <v>0</v>
      </c>
      <c r="H128" s="20">
        <f t="shared" si="46"/>
        <v>0</v>
      </c>
      <c r="I128" s="20">
        <f t="shared" si="46"/>
        <v>0</v>
      </c>
    </row>
    <row r="129" spans="1:9" s="17" customFormat="1" ht="13.2" x14ac:dyDescent="0.25">
      <c r="A129" s="46"/>
      <c r="B129" s="43"/>
      <c r="C129" s="38"/>
      <c r="D129" s="32" t="s">
        <v>7</v>
      </c>
      <c r="E129" s="21"/>
      <c r="F129" s="21"/>
      <c r="G129" s="22"/>
      <c r="H129" s="22"/>
      <c r="I129" s="22"/>
    </row>
    <row r="130" spans="1:9" s="17" customFormat="1" ht="13.2" x14ac:dyDescent="0.25">
      <c r="A130" s="46"/>
      <c r="B130" s="43"/>
      <c r="C130" s="38"/>
      <c r="D130" s="32" t="s">
        <v>11</v>
      </c>
      <c r="E130" s="21"/>
      <c r="F130" s="21"/>
      <c r="G130" s="22"/>
      <c r="H130" s="22"/>
      <c r="I130" s="22"/>
    </row>
    <row r="131" spans="1:9" s="17" customFormat="1" ht="13.2" x14ac:dyDescent="0.25">
      <c r="A131" s="46"/>
      <c r="B131" s="44"/>
      <c r="C131" s="39"/>
      <c r="D131" s="31" t="s">
        <v>12</v>
      </c>
      <c r="E131" s="24"/>
      <c r="F131" s="24"/>
      <c r="G131" s="23"/>
      <c r="H131" s="23"/>
      <c r="I131" s="23"/>
    </row>
    <row r="132" spans="1:9" s="17" customFormat="1" ht="13.2" x14ac:dyDescent="0.25">
      <c r="A132" s="64">
        <v>11</v>
      </c>
      <c r="B132" s="42" t="s">
        <v>40</v>
      </c>
      <c r="C132" s="37" t="s">
        <v>103</v>
      </c>
      <c r="D132" s="19" t="s">
        <v>13</v>
      </c>
      <c r="E132" s="20">
        <f>SUM(E133:E135)</f>
        <v>0</v>
      </c>
      <c r="F132" s="20">
        <f t="shared" ref="F132:I132" si="47">SUM(F133:F135)</f>
        <v>0</v>
      </c>
      <c r="G132" s="20">
        <f t="shared" si="47"/>
        <v>0</v>
      </c>
      <c r="H132" s="20">
        <f t="shared" si="47"/>
        <v>0</v>
      </c>
      <c r="I132" s="20">
        <f t="shared" si="47"/>
        <v>0</v>
      </c>
    </row>
    <row r="133" spans="1:9" s="17" customFormat="1" ht="13.2" x14ac:dyDescent="0.25">
      <c r="A133" s="64"/>
      <c r="B133" s="43"/>
      <c r="C133" s="38"/>
      <c r="D133" s="32" t="s">
        <v>7</v>
      </c>
      <c r="E133" s="21"/>
      <c r="F133" s="21"/>
      <c r="G133" s="22"/>
      <c r="H133" s="22"/>
      <c r="I133" s="22"/>
    </row>
    <row r="134" spans="1:9" s="17" customFormat="1" ht="13.2" x14ac:dyDescent="0.25">
      <c r="A134" s="64"/>
      <c r="B134" s="43"/>
      <c r="C134" s="38"/>
      <c r="D134" s="32" t="s">
        <v>11</v>
      </c>
      <c r="E134" s="21"/>
      <c r="F134" s="21"/>
      <c r="G134" s="22"/>
      <c r="H134" s="22"/>
      <c r="I134" s="22"/>
    </row>
    <row r="135" spans="1:9" s="17" customFormat="1" ht="13.2" x14ac:dyDescent="0.25">
      <c r="A135" s="64"/>
      <c r="B135" s="44"/>
      <c r="C135" s="39"/>
      <c r="D135" s="31" t="s">
        <v>12</v>
      </c>
      <c r="E135" s="24"/>
      <c r="F135" s="24"/>
      <c r="G135" s="23"/>
      <c r="H135" s="23"/>
      <c r="I135" s="23"/>
    </row>
    <row r="136" spans="1:9" s="17" customFormat="1" ht="13.2" x14ac:dyDescent="0.25">
      <c r="A136" s="64">
        <v>12</v>
      </c>
      <c r="B136" s="42" t="s">
        <v>41</v>
      </c>
      <c r="C136" s="37" t="s">
        <v>103</v>
      </c>
      <c r="D136" s="19" t="s">
        <v>13</v>
      </c>
      <c r="E136" s="20">
        <f>SUM(E137:E139)</f>
        <v>0</v>
      </c>
      <c r="F136" s="20">
        <f t="shared" ref="F136:I136" si="48">SUM(F137:F139)</f>
        <v>0</v>
      </c>
      <c r="G136" s="20">
        <f t="shared" si="48"/>
        <v>0</v>
      </c>
      <c r="H136" s="20">
        <f t="shared" si="48"/>
        <v>0</v>
      </c>
      <c r="I136" s="20">
        <f t="shared" si="48"/>
        <v>0</v>
      </c>
    </row>
    <row r="137" spans="1:9" s="17" customFormat="1" ht="13.2" x14ac:dyDescent="0.25">
      <c r="A137" s="64"/>
      <c r="B137" s="43"/>
      <c r="C137" s="38"/>
      <c r="D137" s="32" t="s">
        <v>7</v>
      </c>
      <c r="E137" s="21"/>
      <c r="F137" s="21"/>
      <c r="G137" s="22"/>
      <c r="H137" s="22"/>
      <c r="I137" s="22"/>
    </row>
    <row r="138" spans="1:9" s="17" customFormat="1" ht="13.2" x14ac:dyDescent="0.25">
      <c r="A138" s="64"/>
      <c r="B138" s="43"/>
      <c r="C138" s="38"/>
      <c r="D138" s="32" t="s">
        <v>11</v>
      </c>
      <c r="E138" s="21"/>
      <c r="F138" s="21"/>
      <c r="G138" s="22"/>
      <c r="H138" s="22"/>
      <c r="I138" s="22"/>
    </row>
    <row r="139" spans="1:9" s="17" customFormat="1" ht="13.2" x14ac:dyDescent="0.25">
      <c r="A139" s="64"/>
      <c r="B139" s="44"/>
      <c r="C139" s="39"/>
      <c r="D139" s="31" t="s">
        <v>12</v>
      </c>
      <c r="E139" s="24"/>
      <c r="F139" s="24"/>
      <c r="G139" s="23"/>
      <c r="H139" s="23"/>
      <c r="I139" s="23"/>
    </row>
    <row r="140" spans="1:9" s="17" customFormat="1" ht="13.2" x14ac:dyDescent="0.25">
      <c r="A140" s="64">
        <v>13</v>
      </c>
      <c r="B140" s="42" t="s">
        <v>42</v>
      </c>
      <c r="C140" s="37" t="s">
        <v>103</v>
      </c>
      <c r="D140" s="19" t="s">
        <v>13</v>
      </c>
      <c r="E140" s="20">
        <f t="shared" ref="E140:I140" si="49">SUM(E141:E143)</f>
        <v>0</v>
      </c>
      <c r="F140" s="20">
        <f t="shared" si="49"/>
        <v>0</v>
      </c>
      <c r="G140" s="20">
        <f t="shared" si="49"/>
        <v>0</v>
      </c>
      <c r="H140" s="20">
        <f t="shared" si="49"/>
        <v>0</v>
      </c>
      <c r="I140" s="20">
        <f t="shared" si="49"/>
        <v>0</v>
      </c>
    </row>
    <row r="141" spans="1:9" s="17" customFormat="1" ht="13.2" x14ac:dyDescent="0.25">
      <c r="A141" s="64"/>
      <c r="B141" s="43"/>
      <c r="C141" s="38"/>
      <c r="D141" s="32" t="s">
        <v>7</v>
      </c>
      <c r="E141" s="21"/>
      <c r="F141" s="21"/>
      <c r="G141" s="22"/>
      <c r="H141" s="22"/>
      <c r="I141" s="22"/>
    </row>
    <row r="142" spans="1:9" s="17" customFormat="1" ht="13.2" x14ac:dyDescent="0.25">
      <c r="A142" s="64"/>
      <c r="B142" s="43"/>
      <c r="C142" s="38"/>
      <c r="D142" s="32" t="s">
        <v>11</v>
      </c>
      <c r="E142" s="21"/>
      <c r="F142" s="21"/>
      <c r="G142" s="22"/>
      <c r="H142" s="22"/>
      <c r="I142" s="22"/>
    </row>
    <row r="143" spans="1:9" s="17" customFormat="1" ht="13.2" x14ac:dyDescent="0.25">
      <c r="A143" s="64"/>
      <c r="B143" s="44"/>
      <c r="C143" s="39"/>
      <c r="D143" s="31" t="s">
        <v>12</v>
      </c>
      <c r="E143" s="24"/>
      <c r="F143" s="24"/>
      <c r="G143" s="23"/>
      <c r="H143" s="23"/>
      <c r="I143" s="23"/>
    </row>
    <row r="144" spans="1:9" s="17" customFormat="1" ht="13.2" x14ac:dyDescent="0.25">
      <c r="A144" s="64">
        <v>14</v>
      </c>
      <c r="B144" s="42" t="s">
        <v>43</v>
      </c>
      <c r="C144" s="37" t="s">
        <v>103</v>
      </c>
      <c r="D144" s="19" t="s">
        <v>13</v>
      </c>
      <c r="E144" s="20">
        <f t="shared" ref="E144:I144" si="50">SUM(E145:E147)</f>
        <v>0</v>
      </c>
      <c r="F144" s="20">
        <f t="shared" si="50"/>
        <v>0</v>
      </c>
      <c r="G144" s="20">
        <f t="shared" si="50"/>
        <v>0</v>
      </c>
      <c r="H144" s="20">
        <f t="shared" si="50"/>
        <v>0</v>
      </c>
      <c r="I144" s="20">
        <f t="shared" si="50"/>
        <v>0</v>
      </c>
    </row>
    <row r="145" spans="1:9" s="17" customFormat="1" ht="13.2" x14ac:dyDescent="0.25">
      <c r="A145" s="64"/>
      <c r="B145" s="43"/>
      <c r="C145" s="38"/>
      <c r="D145" s="32" t="s">
        <v>7</v>
      </c>
      <c r="E145" s="21"/>
      <c r="F145" s="21"/>
      <c r="G145" s="22"/>
      <c r="H145" s="22"/>
      <c r="I145" s="22"/>
    </row>
    <row r="146" spans="1:9" s="17" customFormat="1" ht="13.2" x14ac:dyDescent="0.25">
      <c r="A146" s="64"/>
      <c r="B146" s="43"/>
      <c r="C146" s="38"/>
      <c r="D146" s="32" t="s">
        <v>11</v>
      </c>
      <c r="E146" s="21"/>
      <c r="F146" s="21"/>
      <c r="G146" s="22"/>
      <c r="H146" s="22"/>
      <c r="I146" s="22"/>
    </row>
    <row r="147" spans="1:9" s="17" customFormat="1" ht="13.2" x14ac:dyDescent="0.25">
      <c r="A147" s="64"/>
      <c r="B147" s="44"/>
      <c r="C147" s="39"/>
      <c r="D147" s="31" t="s">
        <v>12</v>
      </c>
      <c r="E147" s="24"/>
      <c r="F147" s="24"/>
      <c r="G147" s="23"/>
      <c r="H147" s="23"/>
      <c r="I147" s="23"/>
    </row>
    <row r="148" spans="1:9" s="17" customFormat="1" ht="13.2" x14ac:dyDescent="0.25">
      <c r="A148" s="64">
        <v>15</v>
      </c>
      <c r="B148" s="42" t="s">
        <v>44</v>
      </c>
      <c r="C148" s="37" t="s">
        <v>103</v>
      </c>
      <c r="D148" s="19" t="s">
        <v>13</v>
      </c>
      <c r="E148" s="20">
        <f t="shared" ref="E148:I148" si="51">SUM(E149:E151)</f>
        <v>0</v>
      </c>
      <c r="F148" s="20">
        <f t="shared" si="51"/>
        <v>0</v>
      </c>
      <c r="G148" s="20">
        <f t="shared" si="51"/>
        <v>0</v>
      </c>
      <c r="H148" s="20">
        <f t="shared" si="51"/>
        <v>0</v>
      </c>
      <c r="I148" s="20">
        <f t="shared" si="51"/>
        <v>0</v>
      </c>
    </row>
    <row r="149" spans="1:9" s="17" customFormat="1" ht="13.2" x14ac:dyDescent="0.25">
      <c r="A149" s="64"/>
      <c r="B149" s="43"/>
      <c r="C149" s="38"/>
      <c r="D149" s="32" t="s">
        <v>7</v>
      </c>
      <c r="E149" s="21"/>
      <c r="F149" s="21"/>
      <c r="G149" s="22"/>
      <c r="H149" s="22"/>
      <c r="I149" s="22"/>
    </row>
    <row r="150" spans="1:9" s="17" customFormat="1" ht="13.2" x14ac:dyDescent="0.25">
      <c r="A150" s="64"/>
      <c r="B150" s="43"/>
      <c r="C150" s="38"/>
      <c r="D150" s="32" t="s">
        <v>11</v>
      </c>
      <c r="E150" s="21"/>
      <c r="F150" s="21"/>
      <c r="G150" s="22"/>
      <c r="H150" s="22"/>
      <c r="I150" s="22"/>
    </row>
    <row r="151" spans="1:9" s="17" customFormat="1" ht="13.2" x14ac:dyDescent="0.25">
      <c r="A151" s="64"/>
      <c r="B151" s="44"/>
      <c r="C151" s="39"/>
      <c r="D151" s="31" t="s">
        <v>12</v>
      </c>
      <c r="E151" s="24"/>
      <c r="F151" s="24"/>
      <c r="G151" s="23"/>
      <c r="H151" s="23"/>
      <c r="I151" s="23"/>
    </row>
    <row r="152" spans="1:9" s="17" customFormat="1" ht="13.2" x14ac:dyDescent="0.25">
      <c r="A152" s="64">
        <v>16</v>
      </c>
      <c r="B152" s="42" t="s">
        <v>85</v>
      </c>
      <c r="C152" s="37" t="s">
        <v>103</v>
      </c>
      <c r="D152" s="19" t="s">
        <v>13</v>
      </c>
      <c r="E152" s="20">
        <f t="shared" ref="E152:I152" si="52">SUM(E153:E155)</f>
        <v>1433333.34</v>
      </c>
      <c r="F152" s="20">
        <f t="shared" si="52"/>
        <v>0</v>
      </c>
      <c r="G152" s="20">
        <f t="shared" si="52"/>
        <v>0</v>
      </c>
      <c r="H152" s="20">
        <f t="shared" si="52"/>
        <v>0</v>
      </c>
      <c r="I152" s="20">
        <f t="shared" si="52"/>
        <v>0</v>
      </c>
    </row>
    <row r="153" spans="1:9" s="17" customFormat="1" ht="13.2" x14ac:dyDescent="0.25">
      <c r="A153" s="64"/>
      <c r="B153" s="43"/>
      <c r="C153" s="38"/>
      <c r="D153" s="32" t="s">
        <v>7</v>
      </c>
      <c r="E153" s="21"/>
      <c r="F153" s="21"/>
      <c r="G153" s="22"/>
      <c r="H153" s="22"/>
      <c r="I153" s="22"/>
    </row>
    <row r="154" spans="1:9" s="17" customFormat="1" ht="13.2" x14ac:dyDescent="0.25">
      <c r="A154" s="64"/>
      <c r="B154" s="43"/>
      <c r="C154" s="38"/>
      <c r="D154" s="32" t="s">
        <v>11</v>
      </c>
      <c r="E154" s="21">
        <f>E158+E162</f>
        <v>1290000</v>
      </c>
      <c r="F154" s="21"/>
      <c r="G154" s="22"/>
      <c r="H154" s="22"/>
      <c r="I154" s="22"/>
    </row>
    <row r="155" spans="1:9" s="17" customFormat="1" ht="13.2" x14ac:dyDescent="0.25">
      <c r="A155" s="64"/>
      <c r="B155" s="44"/>
      <c r="C155" s="39"/>
      <c r="D155" s="31" t="s">
        <v>12</v>
      </c>
      <c r="E155" s="24">
        <f>E159+E163</f>
        <v>143333.34</v>
      </c>
      <c r="F155" s="24"/>
      <c r="G155" s="23"/>
      <c r="H155" s="23"/>
      <c r="I155" s="23"/>
    </row>
    <row r="156" spans="1:9" s="17" customFormat="1" ht="13.2" x14ac:dyDescent="0.25">
      <c r="A156" s="48" t="s">
        <v>86</v>
      </c>
      <c r="B156" s="42" t="s">
        <v>88</v>
      </c>
      <c r="C156" s="37" t="s">
        <v>103</v>
      </c>
      <c r="D156" s="19" t="s">
        <v>13</v>
      </c>
      <c r="E156" s="20">
        <f t="shared" ref="E156:I156" si="53">SUM(E157:E159)</f>
        <v>1333333.3400000001</v>
      </c>
      <c r="F156" s="20">
        <f t="shared" si="53"/>
        <v>0</v>
      </c>
      <c r="G156" s="20">
        <f t="shared" si="53"/>
        <v>0</v>
      </c>
      <c r="H156" s="20">
        <f t="shared" si="53"/>
        <v>0</v>
      </c>
      <c r="I156" s="20">
        <f t="shared" si="53"/>
        <v>0</v>
      </c>
    </row>
    <row r="157" spans="1:9" s="17" customFormat="1" ht="13.2" x14ac:dyDescent="0.25">
      <c r="A157" s="49"/>
      <c r="B157" s="43"/>
      <c r="C157" s="38"/>
      <c r="D157" s="32" t="s">
        <v>7</v>
      </c>
      <c r="E157" s="21"/>
      <c r="F157" s="21"/>
      <c r="G157" s="22"/>
      <c r="H157" s="22"/>
      <c r="I157" s="22"/>
    </row>
    <row r="158" spans="1:9" s="17" customFormat="1" ht="13.2" x14ac:dyDescent="0.25">
      <c r="A158" s="49"/>
      <c r="B158" s="43"/>
      <c r="C158" s="38"/>
      <c r="D158" s="32" t="s">
        <v>11</v>
      </c>
      <c r="E158" s="21">
        <v>1200000</v>
      </c>
      <c r="F158" s="21"/>
      <c r="G158" s="22"/>
      <c r="H158" s="22"/>
      <c r="I158" s="22"/>
    </row>
    <row r="159" spans="1:9" s="17" customFormat="1" ht="13.2" x14ac:dyDescent="0.25">
      <c r="A159" s="50"/>
      <c r="B159" s="44"/>
      <c r="C159" s="39"/>
      <c r="D159" s="31" t="s">
        <v>12</v>
      </c>
      <c r="E159" s="24">
        <v>133333.34</v>
      </c>
      <c r="F159" s="24"/>
      <c r="G159" s="23"/>
      <c r="H159" s="23"/>
      <c r="I159" s="23"/>
    </row>
    <row r="160" spans="1:9" s="17" customFormat="1" ht="13.2" x14ac:dyDescent="0.25">
      <c r="A160" s="48" t="s">
        <v>87</v>
      </c>
      <c r="B160" s="42" t="s">
        <v>89</v>
      </c>
      <c r="C160" s="37" t="s">
        <v>103</v>
      </c>
      <c r="D160" s="19" t="s">
        <v>13</v>
      </c>
      <c r="E160" s="20">
        <f t="shared" ref="E160:I160" si="54">SUM(E161:E163)</f>
        <v>100000</v>
      </c>
      <c r="F160" s="20">
        <f t="shared" si="54"/>
        <v>0</v>
      </c>
      <c r="G160" s="20">
        <f t="shared" si="54"/>
        <v>0</v>
      </c>
      <c r="H160" s="20">
        <f t="shared" si="54"/>
        <v>0</v>
      </c>
      <c r="I160" s="20">
        <f t="shared" si="54"/>
        <v>0</v>
      </c>
    </row>
    <row r="161" spans="1:9" s="17" customFormat="1" ht="13.2" x14ac:dyDescent="0.25">
      <c r="A161" s="49"/>
      <c r="B161" s="43"/>
      <c r="C161" s="38"/>
      <c r="D161" s="32" t="s">
        <v>7</v>
      </c>
      <c r="E161" s="21"/>
      <c r="F161" s="21"/>
      <c r="G161" s="22"/>
      <c r="H161" s="22"/>
      <c r="I161" s="22"/>
    </row>
    <row r="162" spans="1:9" s="17" customFormat="1" ht="13.2" x14ac:dyDescent="0.25">
      <c r="A162" s="49"/>
      <c r="B162" s="43"/>
      <c r="C162" s="38"/>
      <c r="D162" s="32" t="s">
        <v>11</v>
      </c>
      <c r="E162" s="21">
        <v>90000</v>
      </c>
      <c r="F162" s="21"/>
      <c r="G162" s="22"/>
      <c r="H162" s="22"/>
      <c r="I162" s="22"/>
    </row>
    <row r="163" spans="1:9" s="17" customFormat="1" ht="13.2" x14ac:dyDescent="0.25">
      <c r="A163" s="50"/>
      <c r="B163" s="44"/>
      <c r="C163" s="39"/>
      <c r="D163" s="31" t="s">
        <v>12</v>
      </c>
      <c r="E163" s="24">
        <f>66666.67-56666.67</f>
        <v>10000</v>
      </c>
      <c r="F163" s="24"/>
      <c r="G163" s="23"/>
      <c r="H163" s="23"/>
      <c r="I163" s="23"/>
    </row>
    <row r="164" spans="1:9" s="17" customFormat="1" ht="13.2" x14ac:dyDescent="0.25">
      <c r="A164" s="64">
        <v>17</v>
      </c>
      <c r="B164" s="42" t="s">
        <v>45</v>
      </c>
      <c r="C164" s="37" t="s">
        <v>103</v>
      </c>
      <c r="D164" s="19" t="s">
        <v>13</v>
      </c>
      <c r="E164" s="20">
        <f>SUM(E165:E167)</f>
        <v>0</v>
      </c>
      <c r="F164" s="20">
        <f t="shared" ref="F164:I164" si="55">SUM(F165:F167)</f>
        <v>0</v>
      </c>
      <c r="G164" s="20">
        <f t="shared" si="55"/>
        <v>0</v>
      </c>
      <c r="H164" s="20">
        <f t="shared" si="55"/>
        <v>0</v>
      </c>
      <c r="I164" s="20">
        <f t="shared" si="55"/>
        <v>0</v>
      </c>
    </row>
    <row r="165" spans="1:9" s="17" customFormat="1" ht="13.2" x14ac:dyDescent="0.25">
      <c r="A165" s="64"/>
      <c r="B165" s="43"/>
      <c r="C165" s="38"/>
      <c r="D165" s="32" t="s">
        <v>7</v>
      </c>
      <c r="E165" s="21"/>
      <c r="F165" s="21"/>
      <c r="G165" s="22"/>
      <c r="H165" s="22"/>
      <c r="I165" s="22"/>
    </row>
    <row r="166" spans="1:9" s="17" customFormat="1" ht="13.2" x14ac:dyDescent="0.25">
      <c r="A166" s="64"/>
      <c r="B166" s="43"/>
      <c r="C166" s="38"/>
      <c r="D166" s="32" t="s">
        <v>11</v>
      </c>
      <c r="E166" s="21"/>
      <c r="F166" s="21"/>
      <c r="G166" s="22"/>
      <c r="H166" s="22"/>
      <c r="I166" s="22"/>
    </row>
    <row r="167" spans="1:9" s="17" customFormat="1" ht="16.2" customHeight="1" x14ac:dyDescent="0.25">
      <c r="A167" s="64"/>
      <c r="B167" s="44"/>
      <c r="C167" s="39"/>
      <c r="D167" s="31" t="s">
        <v>12</v>
      </c>
      <c r="E167" s="24"/>
      <c r="F167" s="24"/>
      <c r="G167" s="23"/>
      <c r="H167" s="23"/>
      <c r="I167" s="23"/>
    </row>
    <row r="168" spans="1:9" s="17" customFormat="1" ht="16.2" customHeight="1" x14ac:dyDescent="0.25">
      <c r="A168" s="64">
        <v>18</v>
      </c>
      <c r="B168" s="42" t="s">
        <v>46</v>
      </c>
      <c r="C168" s="37" t="s">
        <v>103</v>
      </c>
      <c r="D168" s="19" t="s">
        <v>13</v>
      </c>
      <c r="E168" s="20">
        <f>SUM(E169:E171)</f>
        <v>0</v>
      </c>
      <c r="F168" s="20">
        <f t="shared" ref="F168:I168" si="56">SUM(F169:F171)</f>
        <v>0</v>
      </c>
      <c r="G168" s="20">
        <f t="shared" si="56"/>
        <v>0</v>
      </c>
      <c r="H168" s="20">
        <f t="shared" si="56"/>
        <v>0</v>
      </c>
      <c r="I168" s="20">
        <f t="shared" si="56"/>
        <v>0</v>
      </c>
    </row>
    <row r="169" spans="1:9" s="17" customFormat="1" ht="16.2" customHeight="1" x14ac:dyDescent="0.25">
      <c r="A169" s="64"/>
      <c r="B169" s="43"/>
      <c r="C169" s="38"/>
      <c r="D169" s="32" t="s">
        <v>7</v>
      </c>
      <c r="E169" s="21"/>
      <c r="F169" s="21"/>
      <c r="G169" s="22"/>
      <c r="H169" s="22"/>
      <c r="I169" s="22"/>
    </row>
    <row r="170" spans="1:9" s="17" customFormat="1" ht="16.2" customHeight="1" x14ac:dyDescent="0.25">
      <c r="A170" s="64"/>
      <c r="B170" s="43"/>
      <c r="C170" s="38"/>
      <c r="D170" s="32" t="s">
        <v>11</v>
      </c>
      <c r="E170" s="21"/>
      <c r="F170" s="21"/>
      <c r="G170" s="22"/>
      <c r="H170" s="22"/>
      <c r="I170" s="22"/>
    </row>
    <row r="171" spans="1:9" s="17" customFormat="1" ht="13.2" x14ac:dyDescent="0.25">
      <c r="A171" s="64"/>
      <c r="B171" s="44"/>
      <c r="C171" s="39"/>
      <c r="D171" s="31" t="s">
        <v>12</v>
      </c>
      <c r="E171" s="24"/>
      <c r="F171" s="24"/>
      <c r="G171" s="23"/>
      <c r="H171" s="23"/>
      <c r="I171" s="23"/>
    </row>
    <row r="172" spans="1:9" x14ac:dyDescent="0.25">
      <c r="A172" s="65" t="s">
        <v>47</v>
      </c>
      <c r="B172" s="66"/>
      <c r="C172" s="66"/>
      <c r="D172" s="66"/>
      <c r="E172" s="66"/>
      <c r="F172" s="66"/>
      <c r="G172" s="66"/>
      <c r="H172" s="66"/>
      <c r="I172" s="67"/>
    </row>
    <row r="173" spans="1:9" ht="17.850000000000001" customHeight="1" x14ac:dyDescent="0.25">
      <c r="A173" s="45">
        <v>19</v>
      </c>
      <c r="B173" s="42" t="s">
        <v>48</v>
      </c>
      <c r="C173" s="37" t="s">
        <v>103</v>
      </c>
      <c r="D173" s="19" t="s">
        <v>13</v>
      </c>
      <c r="E173" s="20">
        <f>SUM(E174:E176)</f>
        <v>0</v>
      </c>
      <c r="F173" s="20">
        <f t="shared" ref="F173:I173" si="57">SUM(F174:F176)</f>
        <v>0</v>
      </c>
      <c r="G173" s="20">
        <f t="shared" si="57"/>
        <v>0</v>
      </c>
      <c r="H173" s="20">
        <f t="shared" si="57"/>
        <v>0</v>
      </c>
      <c r="I173" s="20">
        <f t="shared" si="57"/>
        <v>0</v>
      </c>
    </row>
    <row r="174" spans="1:9" ht="17.850000000000001" customHeight="1" x14ac:dyDescent="0.25">
      <c r="A174" s="46"/>
      <c r="B174" s="43"/>
      <c r="C174" s="38"/>
      <c r="D174" s="32" t="s">
        <v>7</v>
      </c>
      <c r="E174" s="21"/>
      <c r="F174" s="21"/>
      <c r="G174" s="22"/>
      <c r="H174" s="22"/>
      <c r="I174" s="22"/>
    </row>
    <row r="175" spans="1:9" ht="17.850000000000001" customHeight="1" x14ac:dyDescent="0.25">
      <c r="A175" s="46"/>
      <c r="B175" s="43"/>
      <c r="C175" s="38"/>
      <c r="D175" s="32" t="s">
        <v>11</v>
      </c>
      <c r="E175" s="21"/>
      <c r="F175" s="21"/>
      <c r="G175" s="22"/>
      <c r="H175" s="22"/>
      <c r="I175" s="22"/>
    </row>
    <row r="176" spans="1:9" ht="17.850000000000001" customHeight="1" x14ac:dyDescent="0.25">
      <c r="A176" s="47"/>
      <c r="B176" s="44"/>
      <c r="C176" s="39"/>
      <c r="D176" s="31" t="s">
        <v>12</v>
      </c>
      <c r="E176" s="24"/>
      <c r="F176" s="24"/>
      <c r="G176" s="23"/>
      <c r="H176" s="23"/>
      <c r="I176" s="23"/>
    </row>
    <row r="177" spans="1:12" ht="24.15" customHeight="1" x14ac:dyDescent="0.25">
      <c r="A177" s="45">
        <v>20</v>
      </c>
      <c r="B177" s="63" t="s">
        <v>49</v>
      </c>
      <c r="C177" s="37" t="s">
        <v>103</v>
      </c>
      <c r="D177" s="19" t="s">
        <v>13</v>
      </c>
      <c r="E177" s="20">
        <f>SUM(E178:E180)</f>
        <v>0</v>
      </c>
      <c r="F177" s="20">
        <f t="shared" ref="F177:I177" si="58">SUM(F178:F180)</f>
        <v>0</v>
      </c>
      <c r="G177" s="20">
        <f t="shared" si="58"/>
        <v>0</v>
      </c>
      <c r="H177" s="20">
        <f t="shared" si="58"/>
        <v>0</v>
      </c>
      <c r="I177" s="20">
        <f t="shared" si="58"/>
        <v>0</v>
      </c>
    </row>
    <row r="178" spans="1:12" ht="24.15" customHeight="1" x14ac:dyDescent="0.25">
      <c r="A178" s="46"/>
      <c r="B178" s="63"/>
      <c r="C178" s="38"/>
      <c r="D178" s="32" t="s">
        <v>7</v>
      </c>
      <c r="E178" s="21"/>
      <c r="F178" s="21"/>
      <c r="G178" s="22"/>
      <c r="H178" s="22"/>
      <c r="I178" s="22"/>
    </row>
    <row r="179" spans="1:12" ht="24.15" customHeight="1" x14ac:dyDescent="0.25">
      <c r="A179" s="46"/>
      <c r="B179" s="63"/>
      <c r="C179" s="38"/>
      <c r="D179" s="32" t="s">
        <v>11</v>
      </c>
      <c r="E179" s="21"/>
      <c r="F179" s="21"/>
      <c r="G179" s="22"/>
      <c r="H179" s="22"/>
      <c r="I179" s="22"/>
    </row>
    <row r="180" spans="1:12" ht="24.15" customHeight="1" x14ac:dyDescent="0.25">
      <c r="A180" s="47"/>
      <c r="B180" s="63"/>
      <c r="C180" s="39"/>
      <c r="D180" s="32" t="s">
        <v>12</v>
      </c>
      <c r="E180" s="21"/>
      <c r="F180" s="21"/>
      <c r="G180" s="22"/>
      <c r="H180" s="22"/>
      <c r="I180" s="22"/>
    </row>
    <row r="181" spans="1:12" s="5" customFormat="1" ht="13.95" customHeight="1" x14ac:dyDescent="0.25">
      <c r="A181" s="60" t="s">
        <v>50</v>
      </c>
      <c r="B181" s="60" t="s">
        <v>51</v>
      </c>
      <c r="C181" s="37" t="s">
        <v>103</v>
      </c>
      <c r="D181" s="26" t="s">
        <v>10</v>
      </c>
      <c r="E181" s="27">
        <f>SUM(E182:E184)</f>
        <v>21546352.07</v>
      </c>
      <c r="F181" s="27">
        <f t="shared" ref="F181:I181" si="59">SUM(F182:F184)</f>
        <v>10027613.869999999</v>
      </c>
      <c r="G181" s="27">
        <f t="shared" si="59"/>
        <v>9174523.870000001</v>
      </c>
      <c r="H181" s="27">
        <f t="shared" si="59"/>
        <v>0</v>
      </c>
      <c r="I181" s="27">
        <f t="shared" si="59"/>
        <v>0</v>
      </c>
      <c r="K181" s="18"/>
      <c r="L181" s="18"/>
    </row>
    <row r="182" spans="1:12" s="5" customFormat="1" x14ac:dyDescent="0.25">
      <c r="A182" s="61"/>
      <c r="B182" s="61"/>
      <c r="C182" s="38"/>
      <c r="D182" s="34" t="s">
        <v>7</v>
      </c>
      <c r="E182" s="28">
        <f>E187+E196+E201+E206+E211+E215+E223+E227+E231+E235+E239+E243+E191</f>
        <v>102836.23</v>
      </c>
      <c r="F182" s="28">
        <f t="shared" ref="F182:G182" si="60">F187+F196+F201+F206+F211+F215+F223+F227+F231+F235+F239+F243+F191</f>
        <v>0</v>
      </c>
      <c r="G182" s="28">
        <f t="shared" si="60"/>
        <v>0</v>
      </c>
      <c r="H182" s="28"/>
      <c r="I182" s="28"/>
    </row>
    <row r="183" spans="1:12" s="5" customFormat="1" x14ac:dyDescent="0.25">
      <c r="A183" s="61"/>
      <c r="B183" s="61"/>
      <c r="C183" s="38"/>
      <c r="D183" s="34" t="s">
        <v>11</v>
      </c>
      <c r="E183" s="28">
        <f>E188+E197+E202+E207+E212+E216+E224+E228+E232+E236+E240+E244+E192</f>
        <v>1356531.29</v>
      </c>
      <c r="F183" s="28">
        <f>F188+F197+F202+F207+F212+F216+F224+F228+F232+F236+F240+F244+F192</f>
        <v>1147100</v>
      </c>
      <c r="G183" s="28">
        <f>G188+G197+G202+G207+G212+G216+G224+G228+G232+G236+G240+G244+G192</f>
        <v>1147100</v>
      </c>
      <c r="H183" s="29"/>
      <c r="I183" s="29"/>
    </row>
    <row r="184" spans="1:12" s="11" customFormat="1" x14ac:dyDescent="0.25">
      <c r="A184" s="62"/>
      <c r="B184" s="62"/>
      <c r="C184" s="39"/>
      <c r="D184" s="34" t="s">
        <v>12</v>
      </c>
      <c r="E184" s="28">
        <f>E189+E198+E203+E208+E213+E217+E225+E229+E233+E237+E241+E245+E193</f>
        <v>20086984.550000001</v>
      </c>
      <c r="F184" s="28">
        <f>F189+F198+F203+F208+F213+F217+F225+F229+F233+F237+F241+F245+F193</f>
        <v>8880513.8699999992</v>
      </c>
      <c r="G184" s="28">
        <f>G189+G198+G203+G208+G213+G217+G225+G229+G233+G237+G241+G245+G193</f>
        <v>8027423.8700000001</v>
      </c>
      <c r="H184" s="29"/>
      <c r="I184" s="29"/>
      <c r="L184" s="25"/>
    </row>
    <row r="185" spans="1:12" s="11" customFormat="1" ht="27.6" customHeight="1" x14ac:dyDescent="0.25">
      <c r="A185" s="57" t="s">
        <v>55</v>
      </c>
      <c r="B185" s="58"/>
      <c r="C185" s="58"/>
      <c r="D185" s="58"/>
      <c r="E185" s="58"/>
      <c r="F185" s="58"/>
      <c r="G185" s="58"/>
      <c r="H185" s="58"/>
      <c r="I185" s="59"/>
    </row>
    <row r="186" spans="1:12" x14ac:dyDescent="0.25">
      <c r="A186" s="45">
        <v>1</v>
      </c>
      <c r="B186" s="42" t="s">
        <v>77</v>
      </c>
      <c r="C186" s="37" t="s">
        <v>103</v>
      </c>
      <c r="D186" s="19" t="s">
        <v>13</v>
      </c>
      <c r="E186" s="20">
        <f>SUM(E187:E189)</f>
        <v>0</v>
      </c>
      <c r="F186" s="20">
        <f t="shared" ref="F186:I186" si="61">SUM(F187:F189)</f>
        <v>0</v>
      </c>
      <c r="G186" s="20">
        <f t="shared" si="61"/>
        <v>0</v>
      </c>
      <c r="H186" s="20">
        <f t="shared" si="61"/>
        <v>0</v>
      </c>
      <c r="I186" s="20">
        <f t="shared" si="61"/>
        <v>0</v>
      </c>
    </row>
    <row r="187" spans="1:12" x14ac:dyDescent="0.25">
      <c r="A187" s="46"/>
      <c r="B187" s="43"/>
      <c r="C187" s="38"/>
      <c r="D187" s="32" t="s">
        <v>7</v>
      </c>
      <c r="E187" s="21"/>
      <c r="F187" s="21"/>
      <c r="G187" s="22"/>
      <c r="H187" s="22"/>
      <c r="I187" s="22"/>
    </row>
    <row r="188" spans="1:12" x14ac:dyDescent="0.25">
      <c r="A188" s="46"/>
      <c r="B188" s="43"/>
      <c r="C188" s="38"/>
      <c r="D188" s="32" t="s">
        <v>11</v>
      </c>
      <c r="E188" s="21"/>
      <c r="F188" s="21"/>
      <c r="G188" s="22"/>
      <c r="H188" s="22"/>
      <c r="I188" s="22"/>
    </row>
    <row r="189" spans="1:12" x14ac:dyDescent="0.25">
      <c r="A189" s="47"/>
      <c r="B189" s="44"/>
      <c r="C189" s="39"/>
      <c r="D189" s="31" t="s">
        <v>12</v>
      </c>
      <c r="E189" s="24"/>
      <c r="F189" s="24"/>
      <c r="G189" s="23"/>
      <c r="H189" s="23"/>
      <c r="I189" s="23"/>
    </row>
    <row r="190" spans="1:12" x14ac:dyDescent="0.25">
      <c r="A190" s="45">
        <v>2</v>
      </c>
      <c r="B190" s="42" t="s">
        <v>90</v>
      </c>
      <c r="C190" s="37" t="s">
        <v>103</v>
      </c>
      <c r="D190" s="19" t="s">
        <v>13</v>
      </c>
      <c r="E190" s="20">
        <f>SUM(E191:E193)</f>
        <v>0</v>
      </c>
      <c r="F190" s="20">
        <f t="shared" ref="F190:I190" si="62">SUM(F191:F193)</f>
        <v>0</v>
      </c>
      <c r="G190" s="20">
        <f t="shared" si="62"/>
        <v>0</v>
      </c>
      <c r="H190" s="20">
        <f t="shared" si="62"/>
        <v>0</v>
      </c>
      <c r="I190" s="20">
        <f t="shared" si="62"/>
        <v>0</v>
      </c>
    </row>
    <row r="191" spans="1:12" x14ac:dyDescent="0.25">
      <c r="A191" s="46"/>
      <c r="B191" s="43"/>
      <c r="C191" s="38"/>
      <c r="D191" s="32" t="s">
        <v>7</v>
      </c>
      <c r="E191" s="21"/>
      <c r="F191" s="21"/>
      <c r="G191" s="22"/>
      <c r="H191" s="22"/>
      <c r="I191" s="22"/>
    </row>
    <row r="192" spans="1:12" x14ac:dyDescent="0.25">
      <c r="A192" s="46"/>
      <c r="B192" s="43"/>
      <c r="C192" s="38"/>
      <c r="D192" s="32" t="s">
        <v>11</v>
      </c>
      <c r="E192" s="21"/>
      <c r="F192" s="21"/>
      <c r="G192" s="22"/>
      <c r="H192" s="22"/>
      <c r="I192" s="22"/>
    </row>
    <row r="193" spans="1:9" x14ac:dyDescent="0.25">
      <c r="A193" s="47"/>
      <c r="B193" s="44"/>
      <c r="C193" s="39"/>
      <c r="D193" s="31" t="s">
        <v>12</v>
      </c>
      <c r="E193" s="24"/>
      <c r="F193" s="24"/>
      <c r="G193" s="23"/>
      <c r="H193" s="23"/>
      <c r="I193" s="23"/>
    </row>
    <row r="194" spans="1:9" x14ac:dyDescent="0.25">
      <c r="A194" s="54" t="s">
        <v>56</v>
      </c>
      <c r="B194" s="55"/>
      <c r="C194" s="55"/>
      <c r="D194" s="55"/>
      <c r="E194" s="55"/>
      <c r="F194" s="55"/>
      <c r="G194" s="55"/>
      <c r="H194" s="55"/>
      <c r="I194" s="56"/>
    </row>
    <row r="195" spans="1:9" x14ac:dyDescent="0.25">
      <c r="A195" s="45">
        <v>3</v>
      </c>
      <c r="B195" s="42" t="s">
        <v>78</v>
      </c>
      <c r="C195" s="37" t="s">
        <v>103</v>
      </c>
      <c r="D195" s="19" t="s">
        <v>13</v>
      </c>
      <c r="E195" s="20">
        <f>SUM(E196:E198)</f>
        <v>0</v>
      </c>
      <c r="F195" s="20">
        <f t="shared" ref="F195:I195" si="63">SUM(F196:F198)</f>
        <v>0</v>
      </c>
      <c r="G195" s="20">
        <f t="shared" si="63"/>
        <v>0</v>
      </c>
      <c r="H195" s="20">
        <f t="shared" si="63"/>
        <v>0</v>
      </c>
      <c r="I195" s="20">
        <f t="shared" si="63"/>
        <v>0</v>
      </c>
    </row>
    <row r="196" spans="1:9" x14ac:dyDescent="0.25">
      <c r="A196" s="46"/>
      <c r="B196" s="43"/>
      <c r="C196" s="38"/>
      <c r="D196" s="32" t="s">
        <v>7</v>
      </c>
      <c r="E196" s="21"/>
      <c r="F196" s="21"/>
      <c r="G196" s="22"/>
      <c r="H196" s="22"/>
      <c r="I196" s="22"/>
    </row>
    <row r="197" spans="1:9" x14ac:dyDescent="0.25">
      <c r="A197" s="46"/>
      <c r="B197" s="43"/>
      <c r="C197" s="38"/>
      <c r="D197" s="32" t="s">
        <v>11</v>
      </c>
      <c r="E197" s="21"/>
      <c r="F197" s="21"/>
      <c r="G197" s="22"/>
      <c r="H197" s="22"/>
      <c r="I197" s="22"/>
    </row>
    <row r="198" spans="1:9" x14ac:dyDescent="0.25">
      <c r="A198" s="47"/>
      <c r="B198" s="44"/>
      <c r="C198" s="39"/>
      <c r="D198" s="31" t="s">
        <v>12</v>
      </c>
      <c r="E198" s="24"/>
      <c r="F198" s="24"/>
      <c r="G198" s="23"/>
      <c r="H198" s="23"/>
      <c r="I198" s="23"/>
    </row>
    <row r="199" spans="1:9" x14ac:dyDescent="0.25">
      <c r="A199" s="54" t="s">
        <v>57</v>
      </c>
      <c r="B199" s="55"/>
      <c r="C199" s="55"/>
      <c r="D199" s="55"/>
      <c r="E199" s="55"/>
      <c r="F199" s="55"/>
      <c r="G199" s="55"/>
      <c r="H199" s="55"/>
      <c r="I199" s="56"/>
    </row>
    <row r="200" spans="1:9" x14ac:dyDescent="0.25">
      <c r="A200" s="45">
        <v>4</v>
      </c>
      <c r="B200" s="42" t="s">
        <v>58</v>
      </c>
      <c r="C200" s="37" t="s">
        <v>103</v>
      </c>
      <c r="D200" s="19" t="s">
        <v>13</v>
      </c>
      <c r="E200" s="20">
        <f>SUM(E201:E203)</f>
        <v>0</v>
      </c>
      <c r="F200" s="20">
        <f t="shared" ref="F200:I200" si="64">SUM(F201:F203)</f>
        <v>0</v>
      </c>
      <c r="G200" s="20">
        <f t="shared" si="64"/>
        <v>0</v>
      </c>
      <c r="H200" s="20">
        <f t="shared" si="64"/>
        <v>0</v>
      </c>
      <c r="I200" s="20">
        <f t="shared" si="64"/>
        <v>0</v>
      </c>
    </row>
    <row r="201" spans="1:9" x14ac:dyDescent="0.25">
      <c r="A201" s="46"/>
      <c r="B201" s="43"/>
      <c r="C201" s="38"/>
      <c r="D201" s="32" t="s">
        <v>7</v>
      </c>
      <c r="E201" s="21"/>
      <c r="F201" s="21"/>
      <c r="G201" s="22"/>
      <c r="H201" s="22"/>
      <c r="I201" s="22"/>
    </row>
    <row r="202" spans="1:9" x14ac:dyDescent="0.25">
      <c r="A202" s="46"/>
      <c r="B202" s="43"/>
      <c r="C202" s="38"/>
      <c r="D202" s="32" t="s">
        <v>11</v>
      </c>
      <c r="E202" s="21"/>
      <c r="F202" s="21"/>
      <c r="G202" s="22"/>
      <c r="H202" s="22"/>
      <c r="I202" s="22"/>
    </row>
    <row r="203" spans="1:9" x14ac:dyDescent="0.25">
      <c r="A203" s="47"/>
      <c r="B203" s="44"/>
      <c r="C203" s="39"/>
      <c r="D203" s="31" t="s">
        <v>12</v>
      </c>
      <c r="E203" s="24"/>
      <c r="F203" s="24"/>
      <c r="G203" s="23"/>
      <c r="H203" s="23"/>
      <c r="I203" s="23"/>
    </row>
    <row r="204" spans="1:9" x14ac:dyDescent="0.25">
      <c r="A204" s="54" t="s">
        <v>59</v>
      </c>
      <c r="B204" s="55"/>
      <c r="C204" s="55"/>
      <c r="D204" s="55"/>
      <c r="E204" s="55"/>
      <c r="F204" s="55"/>
      <c r="G204" s="55"/>
      <c r="H204" s="55"/>
      <c r="I204" s="56"/>
    </row>
    <row r="205" spans="1:9" ht="16.95" customHeight="1" x14ac:dyDescent="0.25">
      <c r="A205" s="45">
        <v>5</v>
      </c>
      <c r="B205" s="42" t="s">
        <v>60</v>
      </c>
      <c r="C205" s="37" t="s">
        <v>103</v>
      </c>
      <c r="D205" s="19" t="s">
        <v>13</v>
      </c>
      <c r="E205" s="20">
        <f>SUM(E206:E208)</f>
        <v>580192.19999999995</v>
      </c>
      <c r="F205" s="20">
        <f t="shared" ref="F205:I205" si="65">SUM(F206:F208)</f>
        <v>333600</v>
      </c>
      <c r="G205" s="20">
        <f t="shared" si="65"/>
        <v>333600</v>
      </c>
      <c r="H205" s="20">
        <f t="shared" si="65"/>
        <v>0</v>
      </c>
      <c r="I205" s="20">
        <f t="shared" si="65"/>
        <v>0</v>
      </c>
    </row>
    <row r="206" spans="1:9" ht="16.95" customHeight="1" x14ac:dyDescent="0.25">
      <c r="A206" s="46"/>
      <c r="B206" s="43"/>
      <c r="C206" s="38"/>
      <c r="D206" s="32" t="s">
        <v>7</v>
      </c>
      <c r="E206" s="21">
        <v>102836.23</v>
      </c>
      <c r="F206" s="21"/>
      <c r="G206" s="22"/>
      <c r="H206" s="22"/>
      <c r="I206" s="22"/>
    </row>
    <row r="207" spans="1:9" ht="16.95" customHeight="1" x14ac:dyDescent="0.25">
      <c r="A207" s="46"/>
      <c r="B207" s="43"/>
      <c r="C207" s="38"/>
      <c r="D207" s="32" t="s">
        <v>11</v>
      </c>
      <c r="E207" s="21">
        <v>209431.29</v>
      </c>
      <c r="F207" s="21"/>
      <c r="G207" s="22"/>
      <c r="H207" s="22"/>
      <c r="I207" s="22"/>
    </row>
    <row r="208" spans="1:9" ht="16.95" customHeight="1" x14ac:dyDescent="0.25">
      <c r="A208" s="47"/>
      <c r="B208" s="44"/>
      <c r="C208" s="39"/>
      <c r="D208" s="31" t="s">
        <v>12</v>
      </c>
      <c r="E208" s="24">
        <f>333600-65675.32</f>
        <v>267924.68</v>
      </c>
      <c r="F208" s="24">
        <v>333600</v>
      </c>
      <c r="G208" s="23">
        <v>333600</v>
      </c>
      <c r="H208" s="23"/>
      <c r="I208" s="23"/>
    </row>
    <row r="209" spans="1:9" x14ac:dyDescent="0.25">
      <c r="A209" s="54" t="s">
        <v>61</v>
      </c>
      <c r="B209" s="55"/>
      <c r="C209" s="55"/>
      <c r="D209" s="55"/>
      <c r="E209" s="55"/>
      <c r="F209" s="55"/>
      <c r="G209" s="55"/>
      <c r="H209" s="55"/>
      <c r="I209" s="56"/>
    </row>
    <row r="210" spans="1:9" x14ac:dyDescent="0.25">
      <c r="A210" s="45">
        <v>6</v>
      </c>
      <c r="B210" s="42" t="s">
        <v>62</v>
      </c>
      <c r="C210" s="37" t="s">
        <v>103</v>
      </c>
      <c r="D210" s="19" t="s">
        <v>13</v>
      </c>
      <c r="E210" s="20">
        <f>SUM(E211:E213)</f>
        <v>19807473</v>
      </c>
      <c r="F210" s="20">
        <f t="shared" ref="F210:I210" si="66">SUM(F211:F213)</f>
        <v>8535327</v>
      </c>
      <c r="G210" s="20">
        <f t="shared" si="66"/>
        <v>7682237</v>
      </c>
      <c r="H210" s="20">
        <f t="shared" si="66"/>
        <v>0</v>
      </c>
      <c r="I210" s="20">
        <f t="shared" si="66"/>
        <v>0</v>
      </c>
    </row>
    <row r="211" spans="1:9" x14ac:dyDescent="0.25">
      <c r="A211" s="46"/>
      <c r="B211" s="43"/>
      <c r="C211" s="38"/>
      <c r="D211" s="32" t="s">
        <v>7</v>
      </c>
      <c r="E211" s="21"/>
      <c r="F211" s="21"/>
      <c r="G211" s="22"/>
      <c r="H211" s="22"/>
      <c r="I211" s="22"/>
    </row>
    <row r="212" spans="1:9" x14ac:dyDescent="0.25">
      <c r="A212" s="46"/>
      <c r="B212" s="43"/>
      <c r="C212" s="38"/>
      <c r="D212" s="32" t="s">
        <v>11</v>
      </c>
      <c r="E212" s="21"/>
      <c r="F212" s="21"/>
      <c r="G212" s="22"/>
      <c r="H212" s="22"/>
      <c r="I212" s="22"/>
    </row>
    <row r="213" spans="1:9" x14ac:dyDescent="0.25">
      <c r="A213" s="47"/>
      <c r="B213" s="44"/>
      <c r="C213" s="39"/>
      <c r="D213" s="31" t="s">
        <v>12</v>
      </c>
      <c r="E213" s="24">
        <v>19807473</v>
      </c>
      <c r="F213" s="24">
        <f>9645237-1109910</f>
        <v>8535327</v>
      </c>
      <c r="G213" s="23">
        <f>9645237-1963000</f>
        <v>7682237</v>
      </c>
      <c r="H213" s="23"/>
      <c r="I213" s="23"/>
    </row>
    <row r="214" spans="1:9" ht="19.8" customHeight="1" x14ac:dyDescent="0.25">
      <c r="A214" s="45">
        <v>7</v>
      </c>
      <c r="B214" s="42" t="s">
        <v>93</v>
      </c>
      <c r="C214" s="37" t="s">
        <v>103</v>
      </c>
      <c r="D214" s="19" t="s">
        <v>13</v>
      </c>
      <c r="E214" s="20">
        <f>SUM(E215:E217)</f>
        <v>1158686.8700000001</v>
      </c>
      <c r="F214" s="20">
        <f t="shared" ref="F214:I214" si="67">SUM(F215:F217)</f>
        <v>1158686.8700000001</v>
      </c>
      <c r="G214" s="20">
        <f t="shared" si="67"/>
        <v>1158686.8700000001</v>
      </c>
      <c r="H214" s="20">
        <f t="shared" si="67"/>
        <v>0</v>
      </c>
      <c r="I214" s="20">
        <f t="shared" si="67"/>
        <v>0</v>
      </c>
    </row>
    <row r="215" spans="1:9" ht="19.8" customHeight="1" x14ac:dyDescent="0.25">
      <c r="A215" s="46"/>
      <c r="B215" s="43"/>
      <c r="C215" s="38"/>
      <c r="D215" s="32" t="s">
        <v>7</v>
      </c>
      <c r="E215" s="21"/>
      <c r="F215" s="21"/>
      <c r="G215" s="22"/>
      <c r="H215" s="22"/>
      <c r="I215" s="22"/>
    </row>
    <row r="216" spans="1:9" ht="19.8" customHeight="1" x14ac:dyDescent="0.25">
      <c r="A216" s="46"/>
      <c r="B216" s="43"/>
      <c r="C216" s="38"/>
      <c r="D216" s="32" t="s">
        <v>11</v>
      </c>
      <c r="E216" s="21">
        <f>E220</f>
        <v>1147100</v>
      </c>
      <c r="F216" s="21">
        <f t="shared" ref="F216:G216" si="68">F220</f>
        <v>1147100</v>
      </c>
      <c r="G216" s="21">
        <f t="shared" si="68"/>
        <v>1147100</v>
      </c>
      <c r="H216" s="22"/>
      <c r="I216" s="22"/>
    </row>
    <row r="217" spans="1:9" ht="19.8" customHeight="1" x14ac:dyDescent="0.25">
      <c r="A217" s="47"/>
      <c r="B217" s="44"/>
      <c r="C217" s="39"/>
      <c r="D217" s="31" t="s">
        <v>12</v>
      </c>
      <c r="E217" s="24">
        <f>E221</f>
        <v>11586.87</v>
      </c>
      <c r="F217" s="24">
        <f t="shared" ref="F217:G217" si="69">F221</f>
        <v>11586.87</v>
      </c>
      <c r="G217" s="24">
        <f t="shared" si="69"/>
        <v>11586.87</v>
      </c>
      <c r="H217" s="23"/>
      <c r="I217" s="23"/>
    </row>
    <row r="218" spans="1:9" x14ac:dyDescent="0.25">
      <c r="A218" s="48" t="s">
        <v>91</v>
      </c>
      <c r="B218" s="42" t="s">
        <v>92</v>
      </c>
      <c r="C218" s="37" t="s">
        <v>103</v>
      </c>
      <c r="D218" s="19" t="s">
        <v>13</v>
      </c>
      <c r="E218" s="20">
        <f>SUM(E219:E221)</f>
        <v>1158686.8700000001</v>
      </c>
      <c r="F218" s="20">
        <f t="shared" ref="F218:I218" si="70">SUM(F219:F221)</f>
        <v>1158686.8700000001</v>
      </c>
      <c r="G218" s="20">
        <f t="shared" si="70"/>
        <v>1158686.8700000001</v>
      </c>
      <c r="H218" s="20">
        <f t="shared" si="70"/>
        <v>0</v>
      </c>
      <c r="I218" s="20">
        <f t="shared" si="70"/>
        <v>0</v>
      </c>
    </row>
    <row r="219" spans="1:9" x14ac:dyDescent="0.25">
      <c r="A219" s="49"/>
      <c r="B219" s="43"/>
      <c r="C219" s="38"/>
      <c r="D219" s="32" t="s">
        <v>7</v>
      </c>
      <c r="E219" s="21"/>
      <c r="F219" s="21"/>
      <c r="G219" s="22"/>
      <c r="H219" s="22"/>
      <c r="I219" s="22"/>
    </row>
    <row r="220" spans="1:9" x14ac:dyDescent="0.25">
      <c r="A220" s="49"/>
      <c r="B220" s="43"/>
      <c r="C220" s="38"/>
      <c r="D220" s="32" t="s">
        <v>11</v>
      </c>
      <c r="E220" s="21">
        <v>1147100</v>
      </c>
      <c r="F220" s="21">
        <v>1147100</v>
      </c>
      <c r="G220" s="22">
        <v>1147100</v>
      </c>
      <c r="H220" s="22"/>
      <c r="I220" s="22"/>
    </row>
    <row r="221" spans="1:9" x14ac:dyDescent="0.25">
      <c r="A221" s="50"/>
      <c r="B221" s="44"/>
      <c r="C221" s="39"/>
      <c r="D221" s="31" t="s">
        <v>12</v>
      </c>
      <c r="E221" s="24">
        <v>11586.87</v>
      </c>
      <c r="F221" s="24">
        <v>11586.87</v>
      </c>
      <c r="G221" s="23">
        <v>11586.87</v>
      </c>
      <c r="H221" s="23"/>
      <c r="I221" s="23"/>
    </row>
    <row r="222" spans="1:9" x14ac:dyDescent="0.25">
      <c r="A222" s="45">
        <v>8</v>
      </c>
      <c r="B222" s="42" t="s">
        <v>63</v>
      </c>
      <c r="C222" s="37" t="s">
        <v>103</v>
      </c>
      <c r="D222" s="19" t="s">
        <v>13</v>
      </c>
      <c r="E222" s="20">
        <f>SUM(E223:E225)</f>
        <v>0</v>
      </c>
      <c r="F222" s="20">
        <f t="shared" ref="F222:I222" si="71">SUM(F223:F225)</f>
        <v>0</v>
      </c>
      <c r="G222" s="20">
        <f t="shared" si="71"/>
        <v>0</v>
      </c>
      <c r="H222" s="20">
        <f t="shared" si="71"/>
        <v>0</v>
      </c>
      <c r="I222" s="20">
        <f t="shared" si="71"/>
        <v>0</v>
      </c>
    </row>
    <row r="223" spans="1:9" x14ac:dyDescent="0.25">
      <c r="A223" s="46"/>
      <c r="B223" s="43"/>
      <c r="C223" s="38"/>
      <c r="D223" s="32" t="s">
        <v>7</v>
      </c>
      <c r="E223" s="21"/>
      <c r="F223" s="21"/>
      <c r="G223" s="22"/>
      <c r="H223" s="22"/>
      <c r="I223" s="22"/>
    </row>
    <row r="224" spans="1:9" x14ac:dyDescent="0.25">
      <c r="A224" s="46"/>
      <c r="B224" s="43"/>
      <c r="C224" s="38"/>
      <c r="D224" s="32" t="s">
        <v>11</v>
      </c>
      <c r="E224" s="21"/>
      <c r="F224" s="21"/>
      <c r="G224" s="22"/>
      <c r="H224" s="22"/>
      <c r="I224" s="22"/>
    </row>
    <row r="225" spans="1:9" x14ac:dyDescent="0.25">
      <c r="A225" s="47"/>
      <c r="B225" s="44"/>
      <c r="C225" s="39"/>
      <c r="D225" s="31" t="s">
        <v>12</v>
      </c>
      <c r="E225" s="24"/>
      <c r="F225" s="24"/>
      <c r="G225" s="23"/>
      <c r="H225" s="23"/>
      <c r="I225" s="23"/>
    </row>
    <row r="226" spans="1:9" x14ac:dyDescent="0.25">
      <c r="A226" s="45">
        <v>9</v>
      </c>
      <c r="B226" s="42" t="s">
        <v>64</v>
      </c>
      <c r="C226" s="37" t="s">
        <v>103</v>
      </c>
      <c r="D226" s="19" t="s">
        <v>13</v>
      </c>
      <c r="E226" s="20">
        <f>SUM(E227:E229)</f>
        <v>0</v>
      </c>
      <c r="F226" s="20">
        <f t="shared" ref="F226:I226" si="72">SUM(F227:F229)</f>
        <v>0</v>
      </c>
      <c r="G226" s="20">
        <f t="shared" si="72"/>
        <v>0</v>
      </c>
      <c r="H226" s="20">
        <f t="shared" si="72"/>
        <v>0</v>
      </c>
      <c r="I226" s="20">
        <f t="shared" si="72"/>
        <v>0</v>
      </c>
    </row>
    <row r="227" spans="1:9" x14ac:dyDescent="0.25">
      <c r="A227" s="46"/>
      <c r="B227" s="43"/>
      <c r="C227" s="38"/>
      <c r="D227" s="32" t="s">
        <v>7</v>
      </c>
      <c r="E227" s="21"/>
      <c r="F227" s="21"/>
      <c r="G227" s="22"/>
      <c r="H227" s="22"/>
      <c r="I227" s="22"/>
    </row>
    <row r="228" spans="1:9" x14ac:dyDescent="0.25">
      <c r="A228" s="46"/>
      <c r="B228" s="43"/>
      <c r="C228" s="38"/>
      <c r="D228" s="32" t="s">
        <v>11</v>
      </c>
      <c r="E228" s="21"/>
      <c r="F228" s="21"/>
      <c r="G228" s="22"/>
      <c r="H228" s="22"/>
      <c r="I228" s="22"/>
    </row>
    <row r="229" spans="1:9" x14ac:dyDescent="0.25">
      <c r="A229" s="47"/>
      <c r="B229" s="44"/>
      <c r="C229" s="39"/>
      <c r="D229" s="31" t="s">
        <v>12</v>
      </c>
      <c r="E229" s="24"/>
      <c r="F229" s="24"/>
      <c r="G229" s="23"/>
      <c r="H229" s="23"/>
      <c r="I229" s="23"/>
    </row>
    <row r="230" spans="1:9" x14ac:dyDescent="0.25">
      <c r="A230" s="45">
        <v>10</v>
      </c>
      <c r="B230" s="42" t="s">
        <v>65</v>
      </c>
      <c r="C230" s="37" t="s">
        <v>103</v>
      </c>
      <c r="D230" s="19" t="s">
        <v>13</v>
      </c>
      <c r="E230" s="20">
        <f>SUM(E231:E233)</f>
        <v>0</v>
      </c>
      <c r="F230" s="20">
        <f t="shared" ref="F230:I230" si="73">SUM(F231:F233)</f>
        <v>0</v>
      </c>
      <c r="G230" s="20">
        <f t="shared" si="73"/>
        <v>0</v>
      </c>
      <c r="H230" s="20">
        <f t="shared" si="73"/>
        <v>0</v>
      </c>
      <c r="I230" s="20">
        <f t="shared" si="73"/>
        <v>0</v>
      </c>
    </row>
    <row r="231" spans="1:9" x14ac:dyDescent="0.25">
      <c r="A231" s="46"/>
      <c r="B231" s="43"/>
      <c r="C231" s="38"/>
      <c r="D231" s="32" t="s">
        <v>7</v>
      </c>
      <c r="E231" s="21"/>
      <c r="F231" s="21"/>
      <c r="G231" s="22"/>
      <c r="H231" s="22"/>
      <c r="I231" s="22"/>
    </row>
    <row r="232" spans="1:9" x14ac:dyDescent="0.25">
      <c r="A232" s="46"/>
      <c r="B232" s="43"/>
      <c r="C232" s="38"/>
      <c r="D232" s="32" t="s">
        <v>11</v>
      </c>
      <c r="E232" s="21"/>
      <c r="F232" s="21"/>
      <c r="G232" s="22"/>
      <c r="H232" s="22"/>
      <c r="I232" s="22"/>
    </row>
    <row r="233" spans="1:9" x14ac:dyDescent="0.25">
      <c r="A233" s="47"/>
      <c r="B233" s="44"/>
      <c r="C233" s="39"/>
      <c r="D233" s="31" t="s">
        <v>12</v>
      </c>
      <c r="E233" s="24"/>
      <c r="F233" s="24"/>
      <c r="G233" s="23"/>
      <c r="H233" s="23"/>
      <c r="I233" s="23"/>
    </row>
    <row r="234" spans="1:9" x14ac:dyDescent="0.25">
      <c r="A234" s="45">
        <v>11</v>
      </c>
      <c r="B234" s="42" t="s">
        <v>100</v>
      </c>
      <c r="C234" s="37" t="s">
        <v>103</v>
      </c>
      <c r="D234" s="19" t="s">
        <v>13</v>
      </c>
      <c r="E234" s="20">
        <f>SUM(E235:E237)</f>
        <v>0</v>
      </c>
      <c r="F234" s="20">
        <f t="shared" ref="F234:I234" si="74">SUM(F235:F237)</f>
        <v>0</v>
      </c>
      <c r="G234" s="20">
        <f t="shared" si="74"/>
        <v>0</v>
      </c>
      <c r="H234" s="20">
        <f t="shared" si="74"/>
        <v>0</v>
      </c>
      <c r="I234" s="20">
        <f t="shared" si="74"/>
        <v>0</v>
      </c>
    </row>
    <row r="235" spans="1:9" x14ac:dyDescent="0.25">
      <c r="A235" s="46"/>
      <c r="B235" s="43"/>
      <c r="C235" s="38"/>
      <c r="D235" s="32" t="s">
        <v>7</v>
      </c>
      <c r="E235" s="21"/>
      <c r="F235" s="21"/>
      <c r="G235" s="22"/>
      <c r="H235" s="22"/>
      <c r="I235" s="22"/>
    </row>
    <row r="236" spans="1:9" x14ac:dyDescent="0.25">
      <c r="A236" s="46"/>
      <c r="B236" s="43"/>
      <c r="C236" s="38"/>
      <c r="D236" s="32" t="s">
        <v>11</v>
      </c>
      <c r="E236" s="21"/>
      <c r="F236" s="21"/>
      <c r="G236" s="22"/>
      <c r="H236" s="22"/>
      <c r="I236" s="22"/>
    </row>
    <row r="237" spans="1:9" x14ac:dyDescent="0.25">
      <c r="A237" s="47"/>
      <c r="B237" s="44"/>
      <c r="C237" s="39"/>
      <c r="D237" s="31" t="s">
        <v>12</v>
      </c>
      <c r="E237" s="24"/>
      <c r="F237" s="24"/>
      <c r="G237" s="23"/>
      <c r="H237" s="23"/>
      <c r="I237" s="23"/>
    </row>
    <row r="238" spans="1:9" x14ac:dyDescent="0.25">
      <c r="A238" s="45">
        <v>12</v>
      </c>
      <c r="B238" s="42" t="s">
        <v>101</v>
      </c>
      <c r="C238" s="37" t="s">
        <v>103</v>
      </c>
      <c r="D238" s="19" t="s">
        <v>13</v>
      </c>
      <c r="E238" s="20">
        <f>SUM(E239:E241)</f>
        <v>0</v>
      </c>
      <c r="F238" s="20">
        <f t="shared" ref="F238:I238" si="75">SUM(F239:F241)</f>
        <v>0</v>
      </c>
      <c r="G238" s="20">
        <f t="shared" si="75"/>
        <v>0</v>
      </c>
      <c r="H238" s="20">
        <f t="shared" si="75"/>
        <v>0</v>
      </c>
      <c r="I238" s="20">
        <f t="shared" si="75"/>
        <v>0</v>
      </c>
    </row>
    <row r="239" spans="1:9" x14ac:dyDescent="0.25">
      <c r="A239" s="46"/>
      <c r="B239" s="43"/>
      <c r="C239" s="38"/>
      <c r="D239" s="32" t="s">
        <v>7</v>
      </c>
      <c r="E239" s="21"/>
      <c r="F239" s="21"/>
      <c r="G239" s="22"/>
      <c r="H239" s="22"/>
      <c r="I239" s="22"/>
    </row>
    <row r="240" spans="1:9" x14ac:dyDescent="0.25">
      <c r="A240" s="46"/>
      <c r="B240" s="43"/>
      <c r="C240" s="38"/>
      <c r="D240" s="32" t="s">
        <v>11</v>
      </c>
      <c r="E240" s="21"/>
      <c r="F240" s="21"/>
      <c r="G240" s="22"/>
      <c r="H240" s="22"/>
      <c r="I240" s="22"/>
    </row>
    <row r="241" spans="1:12" x14ac:dyDescent="0.25">
      <c r="A241" s="47"/>
      <c r="B241" s="44"/>
      <c r="C241" s="39"/>
      <c r="D241" s="31" t="s">
        <v>12</v>
      </c>
      <c r="E241" s="24"/>
      <c r="F241" s="24"/>
      <c r="G241" s="23"/>
      <c r="H241" s="23"/>
      <c r="I241" s="23"/>
    </row>
    <row r="242" spans="1:12" x14ac:dyDescent="0.25">
      <c r="A242" s="45">
        <v>13</v>
      </c>
      <c r="B242" s="42" t="s">
        <v>79</v>
      </c>
      <c r="C242" s="37" t="s">
        <v>103</v>
      </c>
      <c r="D242" s="19" t="s">
        <v>13</v>
      </c>
      <c r="E242" s="20">
        <f>SUM(E243:E245)</f>
        <v>0</v>
      </c>
      <c r="F242" s="20">
        <f t="shared" ref="F242:I242" si="76">SUM(F243:F245)</f>
        <v>0</v>
      </c>
      <c r="G242" s="20">
        <f t="shared" si="76"/>
        <v>0</v>
      </c>
      <c r="H242" s="20">
        <f t="shared" si="76"/>
        <v>0</v>
      </c>
      <c r="I242" s="20">
        <f t="shared" si="76"/>
        <v>0</v>
      </c>
    </row>
    <row r="243" spans="1:12" x14ac:dyDescent="0.25">
      <c r="A243" s="46"/>
      <c r="B243" s="43"/>
      <c r="C243" s="38"/>
      <c r="D243" s="32" t="s">
        <v>7</v>
      </c>
      <c r="E243" s="21"/>
      <c r="F243" s="21"/>
      <c r="G243" s="22"/>
      <c r="H243" s="22"/>
      <c r="I243" s="22"/>
    </row>
    <row r="244" spans="1:12" x14ac:dyDescent="0.25">
      <c r="A244" s="46"/>
      <c r="B244" s="43"/>
      <c r="C244" s="38"/>
      <c r="D244" s="32" t="s">
        <v>11</v>
      </c>
      <c r="E244" s="21"/>
      <c r="F244" s="21"/>
      <c r="G244" s="22"/>
      <c r="H244" s="22"/>
      <c r="I244" s="22"/>
    </row>
    <row r="245" spans="1:12" x14ac:dyDescent="0.25">
      <c r="A245" s="47"/>
      <c r="B245" s="44"/>
      <c r="C245" s="39"/>
      <c r="D245" s="31" t="s">
        <v>12</v>
      </c>
      <c r="E245" s="24"/>
      <c r="F245" s="24"/>
      <c r="G245" s="23"/>
      <c r="H245" s="23"/>
      <c r="I245" s="23"/>
    </row>
    <row r="246" spans="1:12" s="5" customFormat="1" ht="13.95" customHeight="1" x14ac:dyDescent="0.25">
      <c r="A246" s="60" t="s">
        <v>52</v>
      </c>
      <c r="B246" s="60" t="s">
        <v>53</v>
      </c>
      <c r="C246" s="37" t="s">
        <v>103</v>
      </c>
      <c r="D246" s="26" t="s">
        <v>10</v>
      </c>
      <c r="E246" s="27">
        <f>SUM(E247:E249)</f>
        <v>1107118.5</v>
      </c>
      <c r="F246" s="27">
        <f t="shared" ref="F246:I246" si="77">SUM(F247:F249)</f>
        <v>1315816.67</v>
      </c>
      <c r="G246" s="27">
        <f t="shared" si="77"/>
        <v>1315816.67</v>
      </c>
      <c r="H246" s="27">
        <f t="shared" si="77"/>
        <v>0</v>
      </c>
      <c r="I246" s="27">
        <f t="shared" si="77"/>
        <v>0</v>
      </c>
      <c r="K246" s="18"/>
      <c r="L246" s="18"/>
    </row>
    <row r="247" spans="1:12" s="5" customFormat="1" x14ac:dyDescent="0.25">
      <c r="A247" s="61"/>
      <c r="B247" s="61"/>
      <c r="C247" s="38"/>
      <c r="D247" s="34" t="s">
        <v>7</v>
      </c>
      <c r="E247" s="28">
        <f>E252+E256+E264</f>
        <v>0</v>
      </c>
      <c r="F247" s="28">
        <f t="shared" ref="F247:G247" si="78">F252+F256+F264</f>
        <v>0</v>
      </c>
      <c r="G247" s="28">
        <f t="shared" si="78"/>
        <v>0</v>
      </c>
      <c r="H247" s="28"/>
      <c r="I247" s="28"/>
    </row>
    <row r="248" spans="1:12" s="5" customFormat="1" x14ac:dyDescent="0.25">
      <c r="A248" s="61"/>
      <c r="B248" s="61"/>
      <c r="C248" s="38"/>
      <c r="D248" s="34" t="s">
        <v>11</v>
      </c>
      <c r="E248" s="28">
        <f t="shared" ref="E248:G249" si="79">E253+E257+E265</f>
        <v>558281.1</v>
      </c>
      <c r="F248" s="28">
        <f t="shared" si="79"/>
        <v>683500</v>
      </c>
      <c r="G248" s="28">
        <f t="shared" si="79"/>
        <v>683500</v>
      </c>
      <c r="H248" s="29"/>
      <c r="I248" s="29"/>
    </row>
    <row r="249" spans="1:12" s="11" customFormat="1" x14ac:dyDescent="0.25">
      <c r="A249" s="62"/>
      <c r="B249" s="62"/>
      <c r="C249" s="39"/>
      <c r="D249" s="34" t="s">
        <v>12</v>
      </c>
      <c r="E249" s="28">
        <f t="shared" si="79"/>
        <v>548837.39999999991</v>
      </c>
      <c r="F249" s="28">
        <f t="shared" si="79"/>
        <v>632316.66999999993</v>
      </c>
      <c r="G249" s="28">
        <f t="shared" si="79"/>
        <v>632316.66999999993</v>
      </c>
      <c r="H249" s="29"/>
      <c r="I249" s="29"/>
      <c r="L249" s="25"/>
    </row>
    <row r="250" spans="1:12" s="11" customFormat="1" x14ac:dyDescent="0.25">
      <c r="A250" s="57" t="s">
        <v>54</v>
      </c>
      <c r="B250" s="58"/>
      <c r="C250" s="58"/>
      <c r="D250" s="58"/>
      <c r="E250" s="58"/>
      <c r="F250" s="58"/>
      <c r="G250" s="58"/>
      <c r="H250" s="58"/>
      <c r="I250" s="59"/>
    </row>
    <row r="251" spans="1:12" s="11" customFormat="1" x14ac:dyDescent="0.25">
      <c r="A251" s="45">
        <v>1</v>
      </c>
      <c r="B251" s="51" t="s">
        <v>94</v>
      </c>
      <c r="C251" s="37" t="s">
        <v>103</v>
      </c>
      <c r="D251" s="19" t="s">
        <v>13</v>
      </c>
      <c r="E251" s="20">
        <f>SUM(E252:E254)</f>
        <v>20000</v>
      </c>
      <c r="F251" s="20">
        <f t="shared" ref="F251:I251" si="80">SUM(F252:F254)</f>
        <v>20000</v>
      </c>
      <c r="G251" s="20">
        <f t="shared" si="80"/>
        <v>20000</v>
      </c>
      <c r="H251" s="20">
        <f t="shared" si="80"/>
        <v>0</v>
      </c>
      <c r="I251" s="20">
        <f t="shared" si="80"/>
        <v>0</v>
      </c>
    </row>
    <row r="252" spans="1:12" s="11" customFormat="1" x14ac:dyDescent="0.25">
      <c r="A252" s="46"/>
      <c r="B252" s="52"/>
      <c r="C252" s="38"/>
      <c r="D252" s="32" t="s">
        <v>7</v>
      </c>
      <c r="E252" s="21"/>
      <c r="F252" s="21"/>
      <c r="G252" s="22"/>
      <c r="H252" s="22"/>
      <c r="I252" s="22"/>
    </row>
    <row r="253" spans="1:12" s="11" customFormat="1" x14ac:dyDescent="0.25">
      <c r="A253" s="46"/>
      <c r="B253" s="52"/>
      <c r="C253" s="38"/>
      <c r="D253" s="32" t="s">
        <v>11</v>
      </c>
      <c r="E253" s="21"/>
      <c r="F253" s="21"/>
      <c r="G253" s="22"/>
      <c r="H253" s="22"/>
      <c r="I253" s="22"/>
    </row>
    <row r="254" spans="1:12" s="11" customFormat="1" x14ac:dyDescent="0.25">
      <c r="A254" s="46"/>
      <c r="B254" s="53"/>
      <c r="C254" s="39"/>
      <c r="D254" s="31" t="s">
        <v>12</v>
      </c>
      <c r="E254" s="21">
        <v>20000</v>
      </c>
      <c r="F254" s="21">
        <v>20000</v>
      </c>
      <c r="G254" s="23">
        <v>20000</v>
      </c>
      <c r="H254" s="23"/>
      <c r="I254" s="23"/>
    </row>
    <row r="255" spans="1:12" x14ac:dyDescent="0.25">
      <c r="A255" s="45">
        <v>2</v>
      </c>
      <c r="B255" s="42" t="s">
        <v>96</v>
      </c>
      <c r="C255" s="37" t="s">
        <v>103</v>
      </c>
      <c r="D255" s="19" t="s">
        <v>13</v>
      </c>
      <c r="E255" s="20">
        <f>SUM(E256:E258)</f>
        <v>930468.5</v>
      </c>
      <c r="F255" s="20">
        <f t="shared" ref="F255:I255" si="81">SUM(F256:F258)</f>
        <v>1139166.67</v>
      </c>
      <c r="G255" s="20">
        <f t="shared" si="81"/>
        <v>1139166.67</v>
      </c>
      <c r="H255" s="20">
        <f t="shared" si="81"/>
        <v>0</v>
      </c>
      <c r="I255" s="20">
        <f t="shared" si="81"/>
        <v>0</v>
      </c>
    </row>
    <row r="256" spans="1:12" x14ac:dyDescent="0.25">
      <c r="A256" s="46"/>
      <c r="B256" s="43"/>
      <c r="C256" s="38"/>
      <c r="D256" s="32" t="s">
        <v>7</v>
      </c>
      <c r="E256" s="21"/>
      <c r="F256" s="21"/>
      <c r="G256" s="22"/>
      <c r="H256" s="22"/>
      <c r="I256" s="22"/>
    </row>
    <row r="257" spans="1:11" x14ac:dyDescent="0.25">
      <c r="A257" s="46"/>
      <c r="B257" s="43"/>
      <c r="C257" s="38"/>
      <c r="D257" s="32" t="s">
        <v>11</v>
      </c>
      <c r="E257" s="21">
        <f>E261</f>
        <v>558281.1</v>
      </c>
      <c r="F257" s="21">
        <f t="shared" ref="F257:G257" si="82">F261</f>
        <v>683500</v>
      </c>
      <c r="G257" s="21">
        <f t="shared" si="82"/>
        <v>683500</v>
      </c>
      <c r="H257" s="22"/>
      <c r="I257" s="22"/>
    </row>
    <row r="258" spans="1:11" x14ac:dyDescent="0.25">
      <c r="A258" s="46"/>
      <c r="B258" s="43"/>
      <c r="C258" s="39"/>
      <c r="D258" s="31" t="s">
        <v>12</v>
      </c>
      <c r="E258" s="24">
        <f>E262</f>
        <v>372187.39999999997</v>
      </c>
      <c r="F258" s="24">
        <f t="shared" ref="F258:G258" si="83">F262</f>
        <v>455666.67</v>
      </c>
      <c r="G258" s="24">
        <f t="shared" si="83"/>
        <v>455666.67</v>
      </c>
      <c r="H258" s="23"/>
      <c r="I258" s="23"/>
      <c r="K258" s="30"/>
    </row>
    <row r="259" spans="1:11" x14ac:dyDescent="0.25">
      <c r="A259" s="48" t="s">
        <v>95</v>
      </c>
      <c r="B259" s="42" t="s">
        <v>97</v>
      </c>
      <c r="C259" s="37" t="s">
        <v>103</v>
      </c>
      <c r="D259" s="19" t="s">
        <v>13</v>
      </c>
      <c r="E259" s="20">
        <f>SUM(E260:E262)</f>
        <v>930468.5</v>
      </c>
      <c r="F259" s="20">
        <f t="shared" ref="F259:I259" si="84">SUM(F260:F262)</f>
        <v>1139166.67</v>
      </c>
      <c r="G259" s="20">
        <f t="shared" si="84"/>
        <v>1139166.67</v>
      </c>
      <c r="H259" s="20">
        <f t="shared" si="84"/>
        <v>0</v>
      </c>
      <c r="I259" s="20">
        <f t="shared" si="84"/>
        <v>0</v>
      </c>
      <c r="K259" s="30"/>
    </row>
    <row r="260" spans="1:11" x14ac:dyDescent="0.25">
      <c r="A260" s="49"/>
      <c r="B260" s="43"/>
      <c r="C260" s="38"/>
      <c r="D260" s="32" t="s">
        <v>7</v>
      </c>
      <c r="E260" s="21"/>
      <c r="F260" s="21"/>
      <c r="G260" s="22"/>
      <c r="H260" s="22"/>
      <c r="I260" s="22"/>
      <c r="K260" s="30"/>
    </row>
    <row r="261" spans="1:11" x14ac:dyDescent="0.25">
      <c r="A261" s="49"/>
      <c r="B261" s="43"/>
      <c r="C261" s="38"/>
      <c r="D261" s="32" t="s">
        <v>11</v>
      </c>
      <c r="E261" s="21">
        <f>683500-113521.9-11697</f>
        <v>558281.1</v>
      </c>
      <c r="F261" s="21">
        <v>683500</v>
      </c>
      <c r="G261" s="22">
        <v>683500</v>
      </c>
      <c r="H261" s="22"/>
      <c r="I261" s="22"/>
      <c r="K261" s="30"/>
    </row>
    <row r="262" spans="1:11" x14ac:dyDescent="0.25">
      <c r="A262" s="50"/>
      <c r="B262" s="44"/>
      <c r="C262" s="39"/>
      <c r="D262" s="31" t="s">
        <v>12</v>
      </c>
      <c r="E262" s="21">
        <f>455666.67-75681.27-7798</f>
        <v>372187.39999999997</v>
      </c>
      <c r="F262" s="21">
        <v>455666.67</v>
      </c>
      <c r="G262" s="23">
        <v>455666.67</v>
      </c>
      <c r="H262" s="23"/>
      <c r="I262" s="23"/>
      <c r="K262" s="30"/>
    </row>
    <row r="263" spans="1:11" x14ac:dyDescent="0.25">
      <c r="A263" s="45">
        <v>3</v>
      </c>
      <c r="B263" s="42" t="s">
        <v>69</v>
      </c>
      <c r="C263" s="37" t="s">
        <v>103</v>
      </c>
      <c r="D263" s="19" t="s">
        <v>13</v>
      </c>
      <c r="E263" s="20">
        <f>SUM(E264:E266)</f>
        <v>156650</v>
      </c>
      <c r="F263" s="20">
        <f t="shared" ref="F263:I263" si="85">SUM(F264:F266)</f>
        <v>156650</v>
      </c>
      <c r="G263" s="20">
        <f t="shared" si="85"/>
        <v>156650</v>
      </c>
      <c r="H263" s="20">
        <f t="shared" si="85"/>
        <v>0</v>
      </c>
      <c r="I263" s="20">
        <f t="shared" si="85"/>
        <v>0</v>
      </c>
    </row>
    <row r="264" spans="1:11" x14ac:dyDescent="0.25">
      <c r="A264" s="46"/>
      <c r="B264" s="43"/>
      <c r="C264" s="38"/>
      <c r="D264" s="32" t="s">
        <v>7</v>
      </c>
      <c r="E264" s="21"/>
      <c r="F264" s="21"/>
      <c r="G264" s="22"/>
      <c r="H264" s="22"/>
      <c r="I264" s="22"/>
    </row>
    <row r="265" spans="1:11" x14ac:dyDescent="0.25">
      <c r="A265" s="46"/>
      <c r="B265" s="43"/>
      <c r="C265" s="38"/>
      <c r="D265" s="32" t="s">
        <v>11</v>
      </c>
      <c r="E265" s="21"/>
      <c r="F265" s="21"/>
      <c r="G265" s="22"/>
      <c r="H265" s="22"/>
      <c r="I265" s="22"/>
    </row>
    <row r="266" spans="1:11" x14ac:dyDescent="0.25">
      <c r="A266" s="47"/>
      <c r="B266" s="44"/>
      <c r="C266" s="39"/>
      <c r="D266" s="31" t="s">
        <v>12</v>
      </c>
      <c r="E266" s="24">
        <v>156650</v>
      </c>
      <c r="F266" s="24">
        <v>156650</v>
      </c>
      <c r="G266" s="23">
        <v>156650</v>
      </c>
      <c r="H266" s="23"/>
      <c r="I266" s="23"/>
    </row>
    <row r="267" spans="1:11" ht="14.4" x14ac:dyDescent="0.25">
      <c r="A267" s="60" t="s">
        <v>66</v>
      </c>
      <c r="B267" s="60" t="s">
        <v>67</v>
      </c>
      <c r="C267" s="37" t="s">
        <v>103</v>
      </c>
      <c r="D267" s="26" t="s">
        <v>10</v>
      </c>
      <c r="E267" s="27">
        <f>SUM(E268:E270)</f>
        <v>150000</v>
      </c>
      <c r="F267" s="27">
        <f t="shared" ref="F267:I267" si="86">SUM(F268:F270)</f>
        <v>0</v>
      </c>
      <c r="G267" s="27">
        <f t="shared" si="86"/>
        <v>0</v>
      </c>
      <c r="H267" s="27">
        <f t="shared" si="86"/>
        <v>0</v>
      </c>
      <c r="I267" s="27">
        <f t="shared" si="86"/>
        <v>0</v>
      </c>
    </row>
    <row r="268" spans="1:11" x14ac:dyDescent="0.25">
      <c r="A268" s="61"/>
      <c r="B268" s="61"/>
      <c r="C268" s="38"/>
      <c r="D268" s="34" t="s">
        <v>7</v>
      </c>
      <c r="E268" s="28">
        <f>E273+E277</f>
        <v>0</v>
      </c>
      <c r="F268" s="28">
        <f t="shared" ref="F268:G268" si="87">F273+F277</f>
        <v>0</v>
      </c>
      <c r="G268" s="28">
        <f t="shared" si="87"/>
        <v>0</v>
      </c>
      <c r="H268" s="28"/>
      <c r="I268" s="28"/>
    </row>
    <row r="269" spans="1:11" x14ac:dyDescent="0.25">
      <c r="A269" s="61"/>
      <c r="B269" s="61"/>
      <c r="C269" s="38"/>
      <c r="D269" s="34" t="s">
        <v>11</v>
      </c>
      <c r="E269" s="28">
        <f t="shared" ref="E269:G270" si="88">E274+E278</f>
        <v>0</v>
      </c>
      <c r="F269" s="28">
        <f t="shared" si="88"/>
        <v>0</v>
      </c>
      <c r="G269" s="28">
        <f t="shared" si="88"/>
        <v>0</v>
      </c>
      <c r="H269" s="29"/>
      <c r="I269" s="29"/>
    </row>
    <row r="270" spans="1:11" x14ac:dyDescent="0.25">
      <c r="A270" s="62"/>
      <c r="B270" s="62"/>
      <c r="C270" s="39"/>
      <c r="D270" s="34" t="s">
        <v>12</v>
      </c>
      <c r="E270" s="28">
        <f t="shared" si="88"/>
        <v>150000</v>
      </c>
      <c r="F270" s="28">
        <f t="shared" si="88"/>
        <v>0</v>
      </c>
      <c r="G270" s="28">
        <f t="shared" si="88"/>
        <v>0</v>
      </c>
      <c r="H270" s="29"/>
      <c r="I270" s="29"/>
    </row>
    <row r="271" spans="1:11" ht="27.6" customHeight="1" x14ac:dyDescent="0.25">
      <c r="A271" s="65" t="s">
        <v>68</v>
      </c>
      <c r="B271" s="66"/>
      <c r="C271" s="66"/>
      <c r="D271" s="66"/>
      <c r="E271" s="66"/>
      <c r="F271" s="66"/>
      <c r="G271" s="66"/>
      <c r="H271" s="66"/>
      <c r="I271" s="67"/>
    </row>
    <row r="272" spans="1:11" x14ac:dyDescent="0.25">
      <c r="A272" s="45">
        <v>1</v>
      </c>
      <c r="B272" s="42" t="s">
        <v>70</v>
      </c>
      <c r="C272" s="37" t="s">
        <v>103</v>
      </c>
      <c r="D272" s="19" t="s">
        <v>13</v>
      </c>
      <c r="E272" s="20">
        <f>SUM(E273:E275)</f>
        <v>150000</v>
      </c>
      <c r="F272" s="20">
        <f t="shared" ref="F272:I272" si="89">SUM(F273:F275)</f>
        <v>0</v>
      </c>
      <c r="G272" s="20">
        <f t="shared" si="89"/>
        <v>0</v>
      </c>
      <c r="H272" s="20">
        <f t="shared" si="89"/>
        <v>0</v>
      </c>
      <c r="I272" s="20">
        <f t="shared" si="89"/>
        <v>0</v>
      </c>
    </row>
    <row r="273" spans="1:11" x14ac:dyDescent="0.25">
      <c r="A273" s="46"/>
      <c r="B273" s="43"/>
      <c r="C273" s="38"/>
      <c r="D273" s="32" t="s">
        <v>7</v>
      </c>
      <c r="E273" s="21"/>
      <c r="F273" s="21"/>
      <c r="G273" s="22"/>
      <c r="H273" s="22"/>
      <c r="I273" s="22"/>
    </row>
    <row r="274" spans="1:11" x14ac:dyDescent="0.25">
      <c r="A274" s="46"/>
      <c r="B274" s="43"/>
      <c r="C274" s="38"/>
      <c r="D274" s="32" t="s">
        <v>11</v>
      </c>
      <c r="E274" s="21"/>
      <c r="F274" s="21"/>
      <c r="G274" s="22"/>
      <c r="H274" s="22"/>
      <c r="I274" s="22"/>
    </row>
    <row r="275" spans="1:11" x14ac:dyDescent="0.25">
      <c r="A275" s="46"/>
      <c r="B275" s="43"/>
      <c r="C275" s="39"/>
      <c r="D275" s="31" t="s">
        <v>12</v>
      </c>
      <c r="E275" s="21">
        <v>150000</v>
      </c>
      <c r="F275" s="21"/>
      <c r="G275" s="23"/>
      <c r="H275" s="23"/>
      <c r="I275" s="23"/>
      <c r="K275" s="30"/>
    </row>
    <row r="276" spans="1:11" x14ac:dyDescent="0.25">
      <c r="A276" s="45">
        <v>2</v>
      </c>
      <c r="B276" s="42" t="s">
        <v>71</v>
      </c>
      <c r="C276" s="37" t="s">
        <v>103</v>
      </c>
      <c r="D276" s="19" t="s">
        <v>13</v>
      </c>
      <c r="E276" s="20">
        <f>SUM(E277:E279)</f>
        <v>0</v>
      </c>
      <c r="F276" s="20">
        <f t="shared" ref="F276:I276" si="90">SUM(F277:F279)</f>
        <v>0</v>
      </c>
      <c r="G276" s="20">
        <f t="shared" si="90"/>
        <v>0</v>
      </c>
      <c r="H276" s="20">
        <f t="shared" si="90"/>
        <v>0</v>
      </c>
      <c r="I276" s="20">
        <f t="shared" si="90"/>
        <v>0</v>
      </c>
    </row>
    <row r="277" spans="1:11" x14ac:dyDescent="0.25">
      <c r="A277" s="46"/>
      <c r="B277" s="43"/>
      <c r="C277" s="38"/>
      <c r="D277" s="32" t="s">
        <v>7</v>
      </c>
      <c r="E277" s="21"/>
      <c r="F277" s="21"/>
      <c r="G277" s="22"/>
      <c r="H277" s="22"/>
      <c r="I277" s="22"/>
    </row>
    <row r="278" spans="1:11" x14ac:dyDescent="0.25">
      <c r="A278" s="46"/>
      <c r="B278" s="43"/>
      <c r="C278" s="38"/>
      <c r="D278" s="32" t="s">
        <v>11</v>
      </c>
      <c r="E278" s="21"/>
      <c r="F278" s="21"/>
      <c r="G278" s="22"/>
      <c r="H278" s="22"/>
      <c r="I278" s="22"/>
    </row>
    <row r="279" spans="1:11" x14ac:dyDescent="0.25">
      <c r="A279" s="47"/>
      <c r="B279" s="44"/>
      <c r="C279" s="39"/>
      <c r="D279" s="31" t="s">
        <v>12</v>
      </c>
      <c r="E279" s="24"/>
      <c r="F279" s="24"/>
      <c r="G279" s="23"/>
      <c r="H279" s="23"/>
      <c r="I279" s="23"/>
    </row>
    <row r="280" spans="1:11" ht="14.4" x14ac:dyDescent="0.25">
      <c r="A280" s="60" t="s">
        <v>72</v>
      </c>
      <c r="B280" s="60" t="s">
        <v>73</v>
      </c>
      <c r="C280" s="37" t="s">
        <v>103</v>
      </c>
      <c r="D280" s="26" t="s">
        <v>10</v>
      </c>
      <c r="E280" s="27">
        <f>SUM(E281:E283)</f>
        <v>23147821</v>
      </c>
      <c r="F280" s="27">
        <f t="shared" ref="F280:I280" si="91">SUM(F281:F283)</f>
        <v>24522440</v>
      </c>
      <c r="G280" s="27">
        <f t="shared" si="91"/>
        <v>24522440</v>
      </c>
      <c r="H280" s="27">
        <f t="shared" si="91"/>
        <v>0</v>
      </c>
      <c r="I280" s="27">
        <f t="shared" si="91"/>
        <v>0</v>
      </c>
    </row>
    <row r="281" spans="1:11" x14ac:dyDescent="0.25">
      <c r="A281" s="61"/>
      <c r="B281" s="61"/>
      <c r="C281" s="38"/>
      <c r="D281" s="34" t="s">
        <v>7</v>
      </c>
      <c r="E281" s="28">
        <f>E286</f>
        <v>0</v>
      </c>
      <c r="F281" s="28">
        <f t="shared" ref="F281:G281" si="92">F286</f>
        <v>0</v>
      </c>
      <c r="G281" s="28">
        <f t="shared" si="92"/>
        <v>0</v>
      </c>
      <c r="H281" s="28"/>
      <c r="I281" s="28"/>
    </row>
    <row r="282" spans="1:11" x14ac:dyDescent="0.25">
      <c r="A282" s="61"/>
      <c r="B282" s="61"/>
      <c r="C282" s="38"/>
      <c r="D282" s="34" t="s">
        <v>11</v>
      </c>
      <c r="E282" s="28">
        <f>E287</f>
        <v>0</v>
      </c>
      <c r="F282" s="28">
        <f t="shared" ref="F282:G282" si="93">F287</f>
        <v>0</v>
      </c>
      <c r="G282" s="28">
        <f t="shared" si="93"/>
        <v>0</v>
      </c>
      <c r="H282" s="29"/>
      <c r="I282" s="29"/>
    </row>
    <row r="283" spans="1:11" x14ac:dyDescent="0.25">
      <c r="A283" s="62"/>
      <c r="B283" s="62"/>
      <c r="C283" s="39"/>
      <c r="D283" s="34" t="s">
        <v>12</v>
      </c>
      <c r="E283" s="28">
        <f>E288</f>
        <v>23147821</v>
      </c>
      <c r="F283" s="28">
        <f t="shared" ref="F283:G283" si="94">F288</f>
        <v>24522440</v>
      </c>
      <c r="G283" s="28">
        <f t="shared" si="94"/>
        <v>24522440</v>
      </c>
      <c r="H283" s="29"/>
      <c r="I283" s="29"/>
    </row>
    <row r="284" spans="1:11" x14ac:dyDescent="0.25">
      <c r="A284" s="73" t="s">
        <v>74</v>
      </c>
      <c r="B284" s="73"/>
      <c r="C284" s="73"/>
      <c r="D284" s="73"/>
      <c r="E284" s="73"/>
      <c r="F284" s="73"/>
      <c r="G284" s="73"/>
      <c r="H284" s="73"/>
      <c r="I284" s="73"/>
    </row>
    <row r="285" spans="1:11" x14ac:dyDescent="0.25">
      <c r="A285" s="64">
        <v>1</v>
      </c>
      <c r="B285" s="63" t="s">
        <v>75</v>
      </c>
      <c r="C285" s="37" t="s">
        <v>103</v>
      </c>
      <c r="D285" s="19" t="s">
        <v>13</v>
      </c>
      <c r="E285" s="20">
        <f>SUM(E286:E288)</f>
        <v>23147821</v>
      </c>
      <c r="F285" s="20">
        <f t="shared" ref="F285:I285" si="95">SUM(F286:F288)</f>
        <v>24522440</v>
      </c>
      <c r="G285" s="20">
        <f t="shared" si="95"/>
        <v>24522440</v>
      </c>
      <c r="H285" s="20">
        <f t="shared" si="95"/>
        <v>0</v>
      </c>
      <c r="I285" s="20">
        <f t="shared" si="95"/>
        <v>0</v>
      </c>
    </row>
    <row r="286" spans="1:11" x14ac:dyDescent="0.25">
      <c r="A286" s="64"/>
      <c r="B286" s="63"/>
      <c r="C286" s="38"/>
      <c r="D286" s="32" t="s">
        <v>7</v>
      </c>
      <c r="E286" s="21"/>
      <c r="F286" s="21"/>
      <c r="G286" s="22"/>
      <c r="H286" s="22"/>
      <c r="I286" s="22"/>
    </row>
    <row r="287" spans="1:11" x14ac:dyDescent="0.25">
      <c r="A287" s="64"/>
      <c r="B287" s="63"/>
      <c r="C287" s="38"/>
      <c r="D287" s="32" t="s">
        <v>11</v>
      </c>
      <c r="E287" s="21"/>
      <c r="F287" s="21"/>
      <c r="G287" s="22"/>
      <c r="H287" s="22"/>
      <c r="I287" s="22"/>
    </row>
    <row r="288" spans="1:11" x14ac:dyDescent="0.25">
      <c r="A288" s="64"/>
      <c r="B288" s="63"/>
      <c r="C288" s="39"/>
      <c r="D288" s="32" t="s">
        <v>12</v>
      </c>
      <c r="E288" s="21">
        <f>25311329-2163508</f>
        <v>23147821</v>
      </c>
      <c r="F288" s="21">
        <v>24522440</v>
      </c>
      <c r="G288" s="22">
        <v>24522440</v>
      </c>
      <c r="H288" s="22"/>
      <c r="I288" s="22"/>
      <c r="K288" s="30"/>
    </row>
  </sheetData>
  <mergeCells count="222">
    <mergeCell ref="G2:I2"/>
    <mergeCell ref="B33:B36"/>
    <mergeCell ref="A37:A40"/>
    <mergeCell ref="A271:I271"/>
    <mergeCell ref="A272:A275"/>
    <mergeCell ref="B272:B275"/>
    <mergeCell ref="A276:A279"/>
    <mergeCell ref="B276:B279"/>
    <mergeCell ref="A280:A283"/>
    <mergeCell ref="B280:B283"/>
    <mergeCell ref="A246:A249"/>
    <mergeCell ref="B246:B249"/>
    <mergeCell ref="A250:I250"/>
    <mergeCell ref="A255:A258"/>
    <mergeCell ref="B255:B258"/>
    <mergeCell ref="A267:A270"/>
    <mergeCell ref="B267:B270"/>
    <mergeCell ref="A263:A266"/>
    <mergeCell ref="B263:B266"/>
    <mergeCell ref="A41:A44"/>
    <mergeCell ref="B41:B44"/>
    <mergeCell ref="A15:I15"/>
    <mergeCell ref="A49:A52"/>
    <mergeCell ref="B49:B52"/>
    <mergeCell ref="A285:A288"/>
    <mergeCell ref="B285:B288"/>
    <mergeCell ref="B28:B31"/>
    <mergeCell ref="A28:A31"/>
    <mergeCell ref="A33:A36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53:A56"/>
    <mergeCell ref="B53:B56"/>
    <mergeCell ref="A57:A60"/>
    <mergeCell ref="B57:B60"/>
    <mergeCell ref="A61:A64"/>
    <mergeCell ref="B61:B64"/>
    <mergeCell ref="A284:I284"/>
    <mergeCell ref="B37:B40"/>
    <mergeCell ref="B45:B48"/>
    <mergeCell ref="A45:A48"/>
    <mergeCell ref="A16:A19"/>
    <mergeCell ref="B16:B19"/>
    <mergeCell ref="A20:A23"/>
    <mergeCell ref="B20:B23"/>
    <mergeCell ref="A24:A27"/>
    <mergeCell ref="B24:B27"/>
    <mergeCell ref="A32:I32"/>
    <mergeCell ref="B65:B68"/>
    <mergeCell ref="A69:A72"/>
    <mergeCell ref="B69:B72"/>
    <mergeCell ref="C41:C44"/>
    <mergeCell ref="C45:C48"/>
    <mergeCell ref="C49:C52"/>
    <mergeCell ref="C53:C56"/>
    <mergeCell ref="C57:C60"/>
    <mergeCell ref="C61:C64"/>
    <mergeCell ref="A82:A85"/>
    <mergeCell ref="B82:B85"/>
    <mergeCell ref="A74:A77"/>
    <mergeCell ref="B74:B77"/>
    <mergeCell ref="A73:I73"/>
    <mergeCell ref="A65:A68"/>
    <mergeCell ref="A78:A81"/>
    <mergeCell ref="B78:B81"/>
    <mergeCell ref="A86:I86"/>
    <mergeCell ref="C65:C68"/>
    <mergeCell ref="C69:C72"/>
    <mergeCell ref="C74:C77"/>
    <mergeCell ref="C78:C81"/>
    <mergeCell ref="C82:C85"/>
    <mergeCell ref="A87:A90"/>
    <mergeCell ref="B87:B90"/>
    <mergeCell ref="A91:A94"/>
    <mergeCell ref="B91:B94"/>
    <mergeCell ref="A99:A102"/>
    <mergeCell ref="B99:B102"/>
    <mergeCell ref="A107:A110"/>
    <mergeCell ref="B107:B110"/>
    <mergeCell ref="A103:A106"/>
    <mergeCell ref="B103:B106"/>
    <mergeCell ref="A136:A139"/>
    <mergeCell ref="B136:B139"/>
    <mergeCell ref="A172:I172"/>
    <mergeCell ref="A115:I115"/>
    <mergeCell ref="A116:A119"/>
    <mergeCell ref="B116:B119"/>
    <mergeCell ref="A120:A123"/>
    <mergeCell ref="B120:B123"/>
    <mergeCell ref="A124:A127"/>
    <mergeCell ref="B124:B127"/>
    <mergeCell ref="A164:A167"/>
    <mergeCell ref="B164:B167"/>
    <mergeCell ref="A156:A159"/>
    <mergeCell ref="B156:B159"/>
    <mergeCell ref="A160:A163"/>
    <mergeCell ref="B160:B163"/>
    <mergeCell ref="C124:C127"/>
    <mergeCell ref="C128:C131"/>
    <mergeCell ref="C132:C135"/>
    <mergeCell ref="C136:C139"/>
    <mergeCell ref="C140:C143"/>
    <mergeCell ref="C144:C147"/>
    <mergeCell ref="C148:C151"/>
    <mergeCell ref="C152:C155"/>
    <mergeCell ref="A173:A176"/>
    <mergeCell ref="B173:B176"/>
    <mergeCell ref="A181:A184"/>
    <mergeCell ref="B181:B184"/>
    <mergeCell ref="A177:A180"/>
    <mergeCell ref="B177:B180"/>
    <mergeCell ref="A95:A98"/>
    <mergeCell ref="B95:B98"/>
    <mergeCell ref="A111:A114"/>
    <mergeCell ref="B111:B114"/>
    <mergeCell ref="A140:A143"/>
    <mergeCell ref="B140:B143"/>
    <mergeCell ref="A144:A147"/>
    <mergeCell ref="B144:B147"/>
    <mergeCell ref="A148:A151"/>
    <mergeCell ref="B148:B151"/>
    <mergeCell ref="A152:A155"/>
    <mergeCell ref="B152:B155"/>
    <mergeCell ref="A168:A171"/>
    <mergeCell ref="B168:B171"/>
    <mergeCell ref="A128:A131"/>
    <mergeCell ref="B128:B131"/>
    <mergeCell ref="A132:A135"/>
    <mergeCell ref="B132:B135"/>
    <mergeCell ref="B230:B233"/>
    <mergeCell ref="A234:A237"/>
    <mergeCell ref="B234:B237"/>
    <mergeCell ref="A185:I185"/>
    <mergeCell ref="A186:A189"/>
    <mergeCell ref="B186:B189"/>
    <mergeCell ref="A195:A198"/>
    <mergeCell ref="B195:B198"/>
    <mergeCell ref="A194:I194"/>
    <mergeCell ref="A199:I199"/>
    <mergeCell ref="A200:A203"/>
    <mergeCell ref="B200:B203"/>
    <mergeCell ref="A190:A193"/>
    <mergeCell ref="B190:B193"/>
    <mergeCell ref="C195:C198"/>
    <mergeCell ref="C200:C203"/>
    <mergeCell ref="C210:C213"/>
    <mergeCell ref="C214:C217"/>
    <mergeCell ref="C218:C221"/>
    <mergeCell ref="C222:C225"/>
    <mergeCell ref="C226:C229"/>
    <mergeCell ref="C230:C233"/>
    <mergeCell ref="C234:C237"/>
    <mergeCell ref="B242:B245"/>
    <mergeCell ref="A242:A245"/>
    <mergeCell ref="A218:A221"/>
    <mergeCell ref="B218:B221"/>
    <mergeCell ref="A251:A254"/>
    <mergeCell ref="B251:B254"/>
    <mergeCell ref="A259:A262"/>
    <mergeCell ref="B259:B262"/>
    <mergeCell ref="A204:I204"/>
    <mergeCell ref="A205:A208"/>
    <mergeCell ref="B205:B208"/>
    <mergeCell ref="A209:I209"/>
    <mergeCell ref="A210:A213"/>
    <mergeCell ref="B210:B213"/>
    <mergeCell ref="A238:A241"/>
    <mergeCell ref="B238:B241"/>
    <mergeCell ref="A214:A217"/>
    <mergeCell ref="B214:B217"/>
    <mergeCell ref="A222:A225"/>
    <mergeCell ref="B222:B225"/>
    <mergeCell ref="A226:A229"/>
    <mergeCell ref="B226:B229"/>
    <mergeCell ref="A230:A233"/>
    <mergeCell ref="C205:C208"/>
    <mergeCell ref="C5:C6"/>
    <mergeCell ref="C7:C10"/>
    <mergeCell ref="C11:C14"/>
    <mergeCell ref="C16:C19"/>
    <mergeCell ref="C20:C23"/>
    <mergeCell ref="C24:C27"/>
    <mergeCell ref="C28:C31"/>
    <mergeCell ref="C33:C36"/>
    <mergeCell ref="C37:C40"/>
    <mergeCell ref="C87:C90"/>
    <mergeCell ref="C91:C94"/>
    <mergeCell ref="C95:C98"/>
    <mergeCell ref="C99:C102"/>
    <mergeCell ref="C103:C106"/>
    <mergeCell ref="C107:C110"/>
    <mergeCell ref="C111:C114"/>
    <mergeCell ref="C116:C119"/>
    <mergeCell ref="C120:C123"/>
    <mergeCell ref="C156:C159"/>
    <mergeCell ref="C160:C163"/>
    <mergeCell ref="C164:C167"/>
    <mergeCell ref="C168:C171"/>
    <mergeCell ref="C173:C176"/>
    <mergeCell ref="C177:C180"/>
    <mergeCell ref="C181:C184"/>
    <mergeCell ref="C186:C189"/>
    <mergeCell ref="C190:C193"/>
    <mergeCell ref="C276:C279"/>
    <mergeCell ref="C280:C283"/>
    <mergeCell ref="C285:C288"/>
    <mergeCell ref="C238:C241"/>
    <mergeCell ref="C242:C245"/>
    <mergeCell ref="C246:C249"/>
    <mergeCell ref="C251:C254"/>
    <mergeCell ref="C255:C258"/>
    <mergeCell ref="C259:C262"/>
    <mergeCell ref="C263:C266"/>
    <mergeCell ref="C267:C270"/>
    <mergeCell ref="C272:C275"/>
  </mergeCells>
  <pageMargins left="0.23622047244094491" right="0.23622047244094491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2021-05-20T12:30:30Z</dcterms:modified>
</cp:coreProperties>
</file>