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75" yWindow="-60" windowWidth="12030" windowHeight="12810"/>
  </bookViews>
  <sheets>
    <sheet name="Доходная часть" sheetId="2" r:id="rId1"/>
    <sheet name="Расходная часть" sheetId="3" r:id="rId2"/>
    <sheet name="Источники" sheetId="4" r:id="rId3"/>
    <sheet name="Сведения" sheetId="5" r:id="rId4"/>
  </sheets>
  <definedNames>
    <definedName name="_xlnm.Print_Titles" localSheetId="0">'Доходная часть'!$12:$12</definedName>
    <definedName name="_xlnm.Print_Titles" localSheetId="1">'Расходная часть'!$12:$12</definedName>
    <definedName name="_xlnm.Print_Area" localSheetId="0">'Доходная часть'!$A$1:$E$63</definedName>
    <definedName name="_xlnm.Print_Area" localSheetId="1">'Расходная часть'!$A$1:$E$378</definedName>
    <definedName name="_xlnm.Print_Area" localSheetId="3">Сведения!$A$1:$C$47</definedName>
  </definedNames>
  <calcPr calcId="145621"/>
</workbook>
</file>

<file path=xl/calcChain.xml><?xml version="1.0" encoding="utf-8"?>
<calcChain xmlns="http://schemas.openxmlformats.org/spreadsheetml/2006/main">
  <c r="E330" i="3" l="1"/>
  <c r="E337" i="3"/>
  <c r="E378" i="3"/>
  <c r="D378" i="3"/>
  <c r="D330" i="3"/>
  <c r="D337" i="3"/>
  <c r="E341" i="3"/>
  <c r="D341" i="3"/>
  <c r="D59" i="2"/>
  <c r="D58" i="2"/>
  <c r="D57" i="2"/>
  <c r="D53" i="2"/>
  <c r="D52" i="2"/>
  <c r="D50" i="2"/>
  <c r="D49" i="2"/>
  <c r="D48" i="2"/>
  <c r="E20" i="4" l="1"/>
  <c r="D20" i="4"/>
  <c r="C25" i="5"/>
  <c r="B25" i="5"/>
  <c r="B11" i="5" l="1"/>
  <c r="C24" i="5"/>
  <c r="C23" i="5"/>
  <c r="C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D19" i="4" l="1"/>
  <c r="D63" i="2"/>
  <c r="E19" i="4" s="1"/>
  <c r="C63" i="2"/>
  <c r="C53" i="2"/>
  <c r="E53" i="2" s="1"/>
  <c r="C52" i="2"/>
  <c r="E52" i="2" s="1"/>
  <c r="C50" i="2"/>
  <c r="C49" i="2"/>
  <c r="E49" i="2" s="1"/>
  <c r="C48" i="2"/>
  <c r="E48" i="2" s="1"/>
  <c r="E56" i="2"/>
  <c r="E55" i="2"/>
  <c r="E54" i="2"/>
  <c r="E51" i="2"/>
  <c r="E50" i="2"/>
  <c r="E63" i="2" l="1"/>
  <c r="A3" i="5"/>
  <c r="A3" i="4"/>
  <c r="A3" i="3"/>
  <c r="C1" i="5"/>
  <c r="F1" i="4"/>
  <c r="A7" i="3"/>
  <c r="E1" i="3"/>
  <c r="A4" i="5" l="1"/>
  <c r="A4" i="4"/>
  <c r="A2" i="5"/>
  <c r="A2" i="4"/>
  <c r="A4" i="3" l="1"/>
  <c r="F19" i="4" l="1"/>
  <c r="E13" i="4" l="1"/>
  <c r="C39" i="5" s="1"/>
  <c r="A8" i="5"/>
  <c r="A5" i="5"/>
  <c r="A9" i="4" l="1"/>
  <c r="A9" i="3"/>
  <c r="A6" i="3"/>
  <c r="A2" i="3"/>
  <c r="F20" i="4" l="1"/>
  <c r="D13" i="4" l="1"/>
  <c r="B39" i="5" s="1"/>
  <c r="C11" i="5"/>
  <c r="C37" i="5" s="1"/>
  <c r="B38" i="5" l="1"/>
  <c r="B37" i="5"/>
  <c r="F13" i="4"/>
  <c r="C38" i="5"/>
</calcChain>
</file>

<file path=xl/sharedStrings.xml><?xml version="1.0" encoding="utf-8"?>
<sst xmlns="http://schemas.openxmlformats.org/spreadsheetml/2006/main" count="943" uniqueCount="820">
  <si>
    <t>1</t>
  </si>
  <si>
    <t>2</t>
  </si>
  <si>
    <t>3</t>
  </si>
  <si>
    <t>4</t>
  </si>
  <si>
    <t>5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</si>
  <si>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</si>
  <si>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</si>
  <si>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</si>
  <si>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</si>
  <si>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</si>
  <si>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</si>
  <si>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</si>
  <si>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</si>
  <si>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</si>
  <si>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</si>
  <si>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</si>
  <si>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</si>
  <si>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</si>
  <si>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</si>
  <si>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00010502000020000110</t>
  </si>
  <si>
    <t>Единый налог на вмененный доход для отдельных видов деятельности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</si>
  <si>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</si>
  <si>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</si>
  <si>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</si>
  <si>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</si>
  <si>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00010600000000000000</t>
  </si>
  <si>
    <t>00010606000000000110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</si>
  <si>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</si>
  <si>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</si>
  <si>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</si>
  <si>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</si>
  <si>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</si>
  <si>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</si>
  <si>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</si>
  <si>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</si>
  <si>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</si>
  <si>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</si>
  <si>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</si>
  <si>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</si>
  <si>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</si>
  <si>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</si>
  <si>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</si>
  <si>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</si>
  <si>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</si>
  <si>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</si>
  <si>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</si>
  <si>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</si>
  <si>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</si>
  <si>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</si>
  <si>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</si>
  <si>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</si>
  <si>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</si>
  <si>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</si>
  <si>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</si>
  <si>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</si>
  <si>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00011610000000000140</t>
  </si>
  <si>
    <t>Платежи в целях возмещения причиненного ущерба (убытков)</t>
  </si>
  <si>
    <t>00011611000010000140</t>
  </si>
  <si>
    <t>Платежи, уплачиваемые в целях возмещения вреда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</si>
  <si>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</si>
  <si>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</si>
  <si>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</si>
  <si>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</si>
  <si>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</si>
  <si>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</si>
  <si>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</si>
  <si>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</si>
  <si>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</si>
  <si>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</si>
  <si>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00020220000000000150</t>
  </si>
  <si>
    <t>Субсидии бюджетам бюджетной системы Российской Федерации (межбюджетные субсидии)</t>
  </si>
  <si>
    <t>00020230000000000150</t>
  </si>
  <si>
    <t>Субвенции бюджетам бюджетной системы Российской Федерации</t>
  </si>
  <si>
    <t>00020240000000000150</t>
  </si>
  <si>
    <t>Иные межбюджетные трансферты</t>
  </si>
  <si>
    <t>Итого:</t>
  </si>
  <si>
    <t>Процент исполнения</t>
  </si>
  <si>
    <t>Плановые назначения</t>
  </si>
  <si>
    <t>00010601000000000110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</si>
  <si>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</si>
  <si>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</si>
  <si>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00011705000000000180</t>
  </si>
  <si>
    <t>Прочие неналоговые доходы</t>
  </si>
  <si>
    <t>00020700000000000000</t>
  </si>
  <si>
    <t>ПРОЧИЕ БЕЗВОЗМЕЗДНЫЕ ПОСТУПЛЕНИЯ</t>
  </si>
  <si>
    <t>00020705000100000150</t>
  </si>
  <si>
    <t>Прочие безвозмездные поступления в бюджеты сельских поселений</t>
  </si>
  <si>
    <t>Код целевой статьи</t>
  </si>
  <si>
    <t>Наименование целевой статьи</t>
  </si>
  <si>
    <t>0112Б00000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</si>
  <si>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</t>
  </si>
  <si>
    <t>0211A00000</t>
  </si>
  <si>
    <t>Содержание автомобильных дорог общего пользования местного значения</t>
  </si>
  <si>
    <t>0211Б00000</t>
  </si>
  <si>
    <t>Капитальный ремонт и ремонт автомобильных дорого общего пользования местного значения</t>
  </si>
  <si>
    <t>0211В00000</t>
  </si>
  <si>
    <t>Оборудование и содержание ледовых переправ</t>
  </si>
  <si>
    <t>0211ВS2210</t>
  </si>
  <si>
    <t>0211М00000</t>
  </si>
  <si>
    <t>Организация межмуниципальных перевозок</t>
  </si>
  <si>
    <t>0311В00000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</si>
  <si>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</si>
  <si>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0311Г00000</t>
  </si>
  <si>
    <t>Предоставление земельных участков отдельным категориям граждан</t>
  </si>
  <si>
    <t>0311Д51760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</si>
  <si>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</si>
  <si>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0311Е73030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</si>
  <si>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</si>
  <si>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0311ЕR0820</t>
  </si>
  <si>
    <t>0322В00000</t>
  </si>
  <si>
    <t>Оплата коммунальных услуг по муниципальному жилищному фонду</t>
  </si>
  <si>
    <t>0322К00000</t>
  </si>
  <si>
    <t>Содержание объектов муниципальной собственности</t>
  </si>
  <si>
    <t>0333АS2410</t>
  </si>
  <si>
    <t>Разработка генеральных планов, правил землепользования и застройки и документации по планировке территорий муниципальных образований</t>
  </si>
  <si>
    <t>0411А00000</t>
  </si>
  <si>
    <t>Выполнение планового объема оказываемых муниципальных услуг, установленного муниципальным заданием</t>
  </si>
  <si>
    <t>0411А73010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</si>
  <si>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</si>
  <si>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0411В73020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</si>
  <si>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</si>
  <si>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0411Д00000</t>
  </si>
  <si>
    <t>Проведение текущих ремонтов в дошкольных образовательных организациях</t>
  </si>
  <si>
    <t>0411М00000</t>
  </si>
  <si>
    <t>Предоставление доступа к сети Интернет</t>
  </si>
  <si>
    <t>0422А00000</t>
  </si>
  <si>
    <t>Оказание муниципальных услуг (выполнение работ) общеобразовательными учреждениями</t>
  </si>
  <si>
    <t>0422А73010</t>
  </si>
  <si>
    <t>0422Б73020</t>
  </si>
  <si>
    <t>0422В00000</t>
  </si>
  <si>
    <t>0422ГS2010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</si>
  <si>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</si>
  <si>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Реализация народных проектов в сфере образования, прошедших отбор в рамках проекта "Народный бюджет"</t>
  </si>
  <si>
    <t>0433КL4970</t>
  </si>
  <si>
    <t>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</si>
  <si>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0433Л00000</t>
  </si>
  <si>
    <t>0433ЛS2700</t>
  </si>
  <si>
    <t>0444А00000</t>
  </si>
  <si>
    <t>Обеспечение деятельности лагерей с дневным пребыванием</t>
  </si>
  <si>
    <t>0444АS2040</t>
  </si>
  <si>
    <t>Мероприятия по проведению оздоровительной кампании детей</t>
  </si>
  <si>
    <t>0444Б00000</t>
  </si>
  <si>
    <t>Организация оздоровления и отдыха детей на базе выездных оздоровительных лагерей</t>
  </si>
  <si>
    <t>0466А00000</t>
  </si>
  <si>
    <t>Расходы в целях обеспечения выполнения функций органа местного самоуправления</t>
  </si>
  <si>
    <t>0511В00000</t>
  </si>
  <si>
    <t>Выполнение муниципального задания (ДШИ)</t>
  </si>
  <si>
    <t>0511ВS2700</t>
  </si>
  <si>
    <t>0522АS2470</t>
  </si>
  <si>
    <t>0522Б00000</t>
  </si>
  <si>
    <t>Подписка на периодические издания</t>
  </si>
  <si>
    <t>0522Д00000</t>
  </si>
  <si>
    <t>Выполнение муниципального задания</t>
  </si>
  <si>
    <t>0522ДS2690</t>
  </si>
  <si>
    <t>0533Б00000</t>
  </si>
  <si>
    <t>0533БS2690</t>
  </si>
  <si>
    <t>0544А00000</t>
  </si>
  <si>
    <t>Выполнение муниципального задания (учреждения культуры)</t>
  </si>
  <si>
    <t>0544АS2690</t>
  </si>
  <si>
    <t>0544Б00000</t>
  </si>
  <si>
    <t>Проведение культурно-досуговых мероприятий</t>
  </si>
  <si>
    <t>0544ВL4670</t>
  </si>
  <si>
    <t>Реализация народных проектов в сфере КУЛЬТУРЫ, прошедших отбор в рамках проекта "Народный бюджет"</t>
  </si>
  <si>
    <t>0555А00000</t>
  </si>
  <si>
    <t>Расходы в целях обеспечения выполнения функций ОМС</t>
  </si>
  <si>
    <t>0566А00000</t>
  </si>
  <si>
    <t>Выполнение муниципального задания (ЦХТО)</t>
  </si>
  <si>
    <t>0566АS2690</t>
  </si>
  <si>
    <t>Выполнение муниципального задания (КЦНК)</t>
  </si>
  <si>
    <t>Организация и проведение ремонтных работ муниципальных учреждений спорта</t>
  </si>
  <si>
    <t>0622Г00000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</si>
  <si>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</si>
  <si>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0633Б00000</t>
  </si>
  <si>
    <t>Участие в спортивных мероприятиях республиканского, межрегионального и всероссийского уровня</t>
  </si>
  <si>
    <t>0644А00000</t>
  </si>
  <si>
    <t>0644АS2700</t>
  </si>
  <si>
    <t>0733А00000</t>
  </si>
  <si>
    <t>Руководство и управление в сфере реализации подпрограммы</t>
  </si>
  <si>
    <t>Руководство и управление в сфере финансов</t>
  </si>
  <si>
    <t>Осуществление полномочий по формированию, исполнению и контролю за исполнением бюджета поселений</t>
  </si>
  <si>
    <t>Руководство и управление в сфере установленных функций органов местного самоуправления</t>
  </si>
  <si>
    <t>Техническое обслуживание пожарной сигнализации</t>
  </si>
  <si>
    <t>Осуществление полномочий по решению Совета МР "Княжпогостский" с 2020 года (Отчисления региональному оператору на капитальный ремонт )</t>
  </si>
  <si>
    <t>Осуществление полномочий по решению Совета МР "Княжпогостский" с 2020 года (Оплата коммунальных услуг по муниципальному жилищному фонду)</t>
  </si>
  <si>
    <t>Расходы за оказание услуг по начислению, сбору и перечислению платежей за пользование жилыми помещениями</t>
  </si>
  <si>
    <t>Расходы на содержание уличного освещения</t>
  </si>
  <si>
    <t>Содержание улично-дорожной сети</t>
  </si>
  <si>
    <t>Расходы на содержание бани</t>
  </si>
  <si>
    <t>Отчисление региональному оператору на капитальный ремонт</t>
  </si>
  <si>
    <t>Благоустройство территории</t>
  </si>
  <si>
    <t>Осуществление полномочий по решению Совета МР "Княжпогостский" с 2020 года (Формирование фонда капитального ремонта и организация проведения капитального ремонта)</t>
  </si>
  <si>
    <t>Реализация народных проектов в сфере занятости населения, прошедших отбор в рамках "Народный бюджет"</t>
  </si>
  <si>
    <t>Техническое обслуживание автоматической пожарной сигнализации</t>
  </si>
  <si>
    <t>Осуществление полномочий по решению Совета МР "Княжпогостский" с 2020 года (Содержание транспортного средства, оснащенного пожарно-техническим оборудованием, используемым при пожарно-спасательных работах)</t>
  </si>
  <si>
    <t>Межевание земельных участков</t>
  </si>
  <si>
    <t>Содержание и ремонт улично-дорожной сети</t>
  </si>
  <si>
    <t>Услуги по транспортировке трупов</t>
  </si>
  <si>
    <t>Отчисления региональному оператору на проведение капитального ремонта</t>
  </si>
  <si>
    <t>Оплата услуг по начислению, сбору, взысканию и перечислению платы за наём муниципального жилищного фонда</t>
  </si>
  <si>
    <t>Организация охраны общественного порядка добровольными народными дружинами</t>
  </si>
  <si>
    <t>Реализация народного проекта в сфере благоустройства территории, прошедших отбор в рамках проекта "Народный бюджет"</t>
  </si>
  <si>
    <t>Проведение спортивно-массовых мероприятий</t>
  </si>
  <si>
    <t>Обеспечение деятельности подведомственных учреждений</t>
  </si>
  <si>
    <t>2344А00000</t>
  </si>
  <si>
    <t>Оказание мер социальной поддержки специалистам отрасли "Физическая культура и спорт"</t>
  </si>
  <si>
    <t>2411А00000</t>
  </si>
  <si>
    <t>Приведение в нормативное состояние жилищного фонда</t>
  </si>
  <si>
    <t>Техническое обслуживание наружных стальных газопроводов, арматуры и сооружений г.Емва</t>
  </si>
  <si>
    <t>Расходы по содержанию бани</t>
  </si>
  <si>
    <t>Организация паромной переправы</t>
  </si>
  <si>
    <t>Организация транспортного обслуживания на городских маршрутах</t>
  </si>
  <si>
    <t>2521А00000</t>
  </si>
  <si>
    <t>Обеспечение населения питьевой водой, соответствующей требованиям безопасности, установленным санитарно-эпидемическим правилам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</si>
  <si>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Осуществление полномочий по решению Совета МР "Княжпогостский" с 2020 года (Вывоз ТКО)</t>
  </si>
  <si>
    <t>Оплата энергосберегающих мероприятий</t>
  </si>
  <si>
    <t>291F255550</t>
  </si>
  <si>
    <t>Субсидии на поддержку муниципальных программ формирования современной городской среды</t>
  </si>
  <si>
    <t>Содержание и ремонт автомобильных дорог местного значения</t>
  </si>
  <si>
    <t>Субсидии на поддержку муниципальных программ формирования современной сельской среды.</t>
  </si>
  <si>
    <t>Субсидии на поддержку муниципальных программ формирования современной городской среды.</t>
  </si>
  <si>
    <t>Распространение буклетов, плакатов, памяток и рекомендаций по антитеррористической тематике</t>
  </si>
  <si>
    <t>Расходы на содержание уличного освещение</t>
  </si>
  <si>
    <t>Изготовление печатных памяток по тематике противодействия экстремизму и терроризму</t>
  </si>
  <si>
    <t>9990000100</t>
  </si>
  <si>
    <t>Расходы по высшему должностному лицу органа местного самоуправления</t>
  </si>
  <si>
    <t>9990000200</t>
  </si>
  <si>
    <t>Расходы в целях обеспечения выполнения функций органов местного самоуправления (руководитель администрации)</t>
  </si>
  <si>
    <t>9990000300</t>
  </si>
  <si>
    <t>Руководитель контрольно-счетной палаты</t>
  </si>
  <si>
    <t>9990004080</t>
  </si>
  <si>
    <t>Содержание парома</t>
  </si>
  <si>
    <t>9990051180</t>
  </si>
  <si>
    <t>Субвенции на осуществление первичного воинского учета на территориях, где отсутствуют военные комиссариаты</t>
  </si>
  <si>
    <t>9990051200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</si>
  <si>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</si>
  <si>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9990054690</t>
  </si>
  <si>
    <t>9990059300</t>
  </si>
  <si>
    <t>Осуществление полномочий Российской Федерации по государственной регистрации актов гражданского состояния</t>
  </si>
  <si>
    <t>9990064502</t>
  </si>
  <si>
    <t>Осуществление полномочий в области градостроительной деятельности</t>
  </si>
  <si>
    <t>9990064585</t>
  </si>
  <si>
    <t>Осуществление полномочий по решению Совета МР "Княжпогостский" с 2020 года</t>
  </si>
  <si>
    <t>9990073040</t>
  </si>
  <si>
    <t>9990073050</t>
  </si>
  <si>
    <t>9990073080</t>
  </si>
  <si>
    <t>9990073140</t>
  </si>
  <si>
    <t>9990073150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</si>
  <si>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"Об административной ответственности в Республике Коми"</t>
  </si>
  <si>
    <t>9990082040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</si>
  <si>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</si>
  <si>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9990092710</t>
  </si>
  <si>
    <t>Резервный фонд по предупреждению и ликвидации чрезвычайных ситуаций и последствий стихийных бедствий</t>
  </si>
  <si>
    <t>9990092920</t>
  </si>
  <si>
    <t>Выполнение других обязательств государства</t>
  </si>
  <si>
    <t>Код источника по бюджетной классификации</t>
  </si>
  <si>
    <t>6</t>
  </si>
  <si>
    <t>Источники финансирования дефицита бюджетов - всего</t>
  </si>
  <si>
    <t>500</t>
  </si>
  <si>
    <t>х</t>
  </si>
  <si>
    <t xml:space="preserve">     в том числе:</t>
  </si>
  <si>
    <t>источники внутреннего финансирования</t>
  </si>
  <si>
    <t>520</t>
  </si>
  <si>
    <t>-</t>
  </si>
  <si>
    <t>из них:</t>
  </si>
  <si>
    <t xml:space="preserve">источники внешнего финансирования </t>
  </si>
  <si>
    <t>620</t>
  </si>
  <si>
    <t xml:space="preserve">  Увеличение прочих остатков денежных средств  бюджетов муниципальных районов</t>
  </si>
  <si>
    <t>710</t>
  </si>
  <si>
    <t xml:space="preserve"> 000 0105020105 0000 510</t>
  </si>
  <si>
    <t xml:space="preserve">  Уменьшение прочих остатков денежных средств бюджетов муниципальных районов</t>
  </si>
  <si>
    <t>720</t>
  </si>
  <si>
    <t xml:space="preserve"> 000 0105020105 0000 610</t>
  </si>
  <si>
    <t xml:space="preserve">Исполнено </t>
  </si>
  <si>
    <t>Код строки</t>
  </si>
  <si>
    <t>Наименование доходов и расходов</t>
  </si>
  <si>
    <t>ДОХОДЫ, всего</t>
  </si>
  <si>
    <t>в том числе:</t>
  </si>
  <si>
    <t>БЕЗВОЗМЕЗДНЫЕ  ПОСТУПЛЕНИЯ</t>
  </si>
  <si>
    <t xml:space="preserve">                  Дотации</t>
  </si>
  <si>
    <t xml:space="preserve">                  Субсидии</t>
  </si>
  <si>
    <t xml:space="preserve">                  Субвенции</t>
  </si>
  <si>
    <t xml:space="preserve">                  Иные межбюджетные трансферты</t>
  </si>
  <si>
    <t>РАСХОДЫ, всего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</si>
  <si>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</si>
  <si>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</si>
  <si>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</si>
  <si>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</si>
  <si>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</si>
  <si>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</si>
  <si>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</si>
  <si>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</si>
  <si>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</si>
  <si>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 xml:space="preserve"> Дефицит бюджета:                                                                                                                                      ("-" - дефицит, "+" - превышение доходов над расходами)</t>
  </si>
  <si>
    <t>Изменение остатков средств на счетах по учету средств бюджета</t>
  </si>
  <si>
    <t>Национальная безопасность и правоохранительная деятельность</t>
  </si>
  <si>
    <t>Налог на имущество физических лиц</t>
  </si>
  <si>
    <t>Земельный налог</t>
  </si>
  <si>
    <t>0333Г64512</t>
  </si>
  <si>
    <t>0422РL3040</t>
  </si>
  <si>
    <t>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</si>
  <si>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0511Е00000</t>
  </si>
  <si>
    <t>Проведение капитальных ремонтов</t>
  </si>
  <si>
    <t>Обеспечение мероприятий по проведению ремонтных работ источников холодного водоснабжения,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</si>
  <si>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4711А00000</t>
  </si>
  <si>
    <t>Мероприятия по энергосбережению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</si>
  <si>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</si>
  <si>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</si>
  <si>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</si>
  <si>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</si>
  <si>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                                                                                           </t>
  </si>
  <si>
    <t>Код дохода по бюджетной классификации</t>
  </si>
  <si>
    <t xml:space="preserve">Наименование показателя 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</si>
  <si>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</si>
  <si>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</si>
  <si>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00020705000130000150</t>
  </si>
  <si>
    <t>Прочие безвозмездные поступления в бюджеты городских поселений</t>
  </si>
  <si>
    <t xml:space="preserve">Плановые назначения </t>
  </si>
  <si>
    <t>Исполнено</t>
  </si>
  <si>
    <t>0100000000</t>
  </si>
  <si>
    <t>Муниципальная программа "Развитие экономики"</t>
  </si>
  <si>
    <t>0200000000</t>
  </si>
  <si>
    <t>Муниципальная программа "Развитие дорожной и транспортной системы в Княжпогостском районе"</t>
  </si>
  <si>
    <t>0211AS2220</t>
  </si>
  <si>
    <t>0300000000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</si>
  <si>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</si>
  <si>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0322Л00000</t>
  </si>
  <si>
    <t>Мероприятия по обустройству мест захоронения, транспортировки и вывоз в морг тел умерших</t>
  </si>
  <si>
    <t>0355БS2850</t>
  </si>
  <si>
    <t>Оплата муниципальными учреждениями услуг по обращению с твердыми коммунальными отходами</t>
  </si>
  <si>
    <t>0366А73120</t>
  </si>
  <si>
    <t>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</t>
  </si>
  <si>
    <t>0400000000</t>
  </si>
  <si>
    <t>Муниципальная программа "Развитие образования в Княжпогостском районе"</t>
  </si>
  <si>
    <t>0422АS2700</t>
  </si>
  <si>
    <t>Cофинансирование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</si>
  <si>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0422И53030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</si>
  <si>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</si>
  <si>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0422СS2Я00</t>
  </si>
  <si>
    <t>0455Б00000</t>
  </si>
  <si>
    <t>Военно-патриотическое воспитание молодежи допризывного возраста</t>
  </si>
  <si>
    <t>0500000000</t>
  </si>
  <si>
    <t>Муниципальная программа "Развитие отрасли "Культура в Княжпогостском районе"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</si>
  <si>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</si>
  <si>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Софинансирование расходных обязательств, связанных с повышением оплаты труда работникам муниципальных учреждений культуры</t>
  </si>
  <si>
    <t>0533ГS2500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</si>
  <si>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</t>
  </si>
  <si>
    <t>0544ВS2150</t>
  </si>
  <si>
    <t>Укрепление материально-технической базы муниципальных учреждений сферы культуры</t>
  </si>
  <si>
    <t>0544ЛS2500</t>
  </si>
  <si>
    <t>0571А00000</t>
  </si>
  <si>
    <t>0571АS2690</t>
  </si>
  <si>
    <t>0571БL4670</t>
  </si>
  <si>
    <t>Укрепления материально-технической базы домов культуры (и их филиалов), расположенных в населенных пунктах с числом жителей до 50 тысяч человек</t>
  </si>
  <si>
    <t>0571В00000</t>
  </si>
  <si>
    <t>Проведение ремонтных работ</t>
  </si>
  <si>
    <t>0600000000</t>
  </si>
  <si>
    <t>Муниципальная программа "Развитие отрасли "Физическая культура и спорт" в "Княжпогостском районе"</t>
  </si>
  <si>
    <t>0611Ж00000</t>
  </si>
  <si>
    <t>Выполнение муниципального задания (СШ)</t>
  </si>
  <si>
    <t>0644В00000</t>
  </si>
  <si>
    <t>Выполнение муниципального задания МАУ "Княжпогостский ФСК"</t>
  </si>
  <si>
    <t>0700000000</t>
  </si>
  <si>
    <t>Муниципальная программа "Развитие муниципального управления"</t>
  </si>
  <si>
    <t>0711А00000</t>
  </si>
  <si>
    <t>0711А64502</t>
  </si>
  <si>
    <t>0722А00000</t>
  </si>
  <si>
    <t>0722БS2840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</si>
  <si>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</si>
  <si>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0800000000</t>
  </si>
  <si>
    <t>Муниципальная программа "Профилактика правонарушений и обеспечение безопасности на территории МР "Княжпогостский"</t>
  </si>
  <si>
    <t>0811А00000</t>
  </si>
  <si>
    <t>Организационное и информационное обеспечение деятельности заседаний муниципальной комиссии по профилактике правонарушений</t>
  </si>
  <si>
    <t>0812А00000</t>
  </si>
  <si>
    <t>Проведение мероприятий по устранению причин и условий, способствующих совершению преступлений и правонарушений</t>
  </si>
  <si>
    <t>0813А73150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</si>
  <si>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</si>
  <si>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0813А73160</t>
  </si>
  <si>
    <t>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Коми, предусмотренных статьями 2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</si>
  <si>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0815АS2010</t>
  </si>
  <si>
    <t>Укрепление материально-технической базы и создание безопасных условий в учреждениях социальной сферы</t>
  </si>
  <si>
    <t>0816А00000</t>
  </si>
  <si>
    <t>Оказание правовой помощи осужденным, освободившимся из мест лишения свободы</t>
  </si>
  <si>
    <t>0821А00000</t>
  </si>
  <si>
    <t>Организация временного трудоустройства несовершеннолетних граждан в возрасте от 14 до 18 лет</t>
  </si>
  <si>
    <t>0821ВS2040</t>
  </si>
  <si>
    <t>Организация оздоровления и отдыха несовершеннолетних, состоящих на профилактических учетах, и (или) находящихся в трудной жизненной ситуации</t>
  </si>
  <si>
    <t>0831А00000</t>
  </si>
  <si>
    <t>Мероприятия по профилактике алкоголизма и наркомании несовершеннолетних и молодежи</t>
  </si>
  <si>
    <t>0841А00000</t>
  </si>
  <si>
    <t>Мероприятия по предупреждению и ликвидации чрезвычайных ситуаций и обеспечение пожарной безопасности</t>
  </si>
  <si>
    <t>0842А92710</t>
  </si>
  <si>
    <t>0861А00000</t>
  </si>
  <si>
    <t>Антитеррористическая защищенность учреждений и объектов с массовым пребыванием людей</t>
  </si>
  <si>
    <t>0861АS2150</t>
  </si>
  <si>
    <t>Укрепление материально-технической базы муниципальных учреждений сферы культуры (обеспечение пожарной безопасности и антитеррористической защищенности муниципальных учреждений сферы культуры)</t>
  </si>
  <si>
    <t>0900000000</t>
  </si>
  <si>
    <t>Муниципальная программа "Социальная защита населения"</t>
  </si>
  <si>
    <t>0922А00000</t>
  </si>
  <si>
    <t>Оказание помощи ветеранам и пожилым людям</t>
  </si>
  <si>
    <t>0933А73190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</si>
  <si>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</si>
  <si>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1100000000</t>
  </si>
  <si>
    <t>Муниципальная программа "Развитие жилищно-коммунального хозяйства и благоустройства городского поселения "Емва"</t>
  </si>
  <si>
    <t>1111А64584</t>
  </si>
  <si>
    <t>1111А64601</t>
  </si>
  <si>
    <t>Организация мероприятий по обеспечению безопасности людей на водных объектах поселений</t>
  </si>
  <si>
    <t>1111Б00000</t>
  </si>
  <si>
    <t>1111В00000</t>
  </si>
  <si>
    <t>1111Г00100</t>
  </si>
  <si>
    <t>Выполнение мероприятий по содержанию мест захоронения, транспортировки умерших</t>
  </si>
  <si>
    <t>1111ДS2400</t>
  </si>
  <si>
    <t>Реализацию народных проектов в сфере занятости населения, прошедших отбор в рамках проекта "Народный бюджет"</t>
  </si>
  <si>
    <t>1121А00000</t>
  </si>
  <si>
    <t>1121Б00000</t>
  </si>
  <si>
    <t>1121В00000</t>
  </si>
  <si>
    <t>1121Г00000</t>
  </si>
  <si>
    <t>1200000000</t>
  </si>
  <si>
    <t>Муниципальная программа "Формирование комфортной городской среды на территории ГП "Емва"</t>
  </si>
  <si>
    <t>1212АS2300</t>
  </si>
  <si>
    <t>121F255550</t>
  </si>
  <si>
    <t>1300000000</t>
  </si>
  <si>
    <t>Муниципальная программа "Развитие транспортной системы на территории городского поселения "Емва"</t>
  </si>
  <si>
    <t>1311А00100</t>
  </si>
  <si>
    <t>Содержание и ремонт автомобильных дорог, улично-дорожной сети (ГП)</t>
  </si>
  <si>
    <t>1311А00409</t>
  </si>
  <si>
    <t>Содержание и ремонт автомобильных дорог, улично-дорожной сети (ДФ)</t>
  </si>
  <si>
    <t>1311АS2220</t>
  </si>
  <si>
    <t>Содержание автомобильных дорог общего пользования местного значения (РБ)</t>
  </si>
  <si>
    <t>1311БS2Д00</t>
  </si>
  <si>
    <t>Реализация народного проекта в сфере ДОРОЖНОЙ ДЕЯТЕЛЬНОСТИ, прошедшего отбор в рамках проекта "Народный бюджет"</t>
  </si>
  <si>
    <t>1311В00100</t>
  </si>
  <si>
    <t>1311Г00100</t>
  </si>
  <si>
    <t>1311Д00000</t>
  </si>
  <si>
    <t>Содержание улично-дорожной сети в рамках благоустройства</t>
  </si>
  <si>
    <t>1321А00100</t>
  </si>
  <si>
    <t>Обслуживание камер видионаблюдения по предупреждению и пресечению преступлений, профилактики правонарушений</t>
  </si>
  <si>
    <t>2100000000</t>
  </si>
  <si>
    <t>Муниципальная программа "Безопасность жизнедеятельности населения на территории городского поселения "Синдор"</t>
  </si>
  <si>
    <t>2111А00100</t>
  </si>
  <si>
    <t>Реализация народных проектов в сфере ЗАНЯТОСТИ НАСЕЛЕНИЯ, прошедших отбор в рамках проекта "Народный бюджет" (средства ГП)</t>
  </si>
  <si>
    <t>2111АS2400</t>
  </si>
  <si>
    <t>Реализация народных проектов в сфере ЗАНЯТОСТИ НАСЕЛЕНИЯ, прошедших отбор в рамках проекта "Народный бюджет"</t>
  </si>
  <si>
    <t>2121А00000</t>
  </si>
  <si>
    <t>2121Б00000</t>
  </si>
  <si>
    <t>Установка системы оповещения</t>
  </si>
  <si>
    <t>2121В00000</t>
  </si>
  <si>
    <t>Приобретение противопожарного инвентаря</t>
  </si>
  <si>
    <t>2131А64584</t>
  </si>
  <si>
    <t>2200000000</t>
  </si>
  <si>
    <t>Муниципальная программа "Развитие транспортной системы на территории ГП "Синдор"</t>
  </si>
  <si>
    <t>2211А00000</t>
  </si>
  <si>
    <t>2300000000</t>
  </si>
  <si>
    <t>Муниципальная программа "Развитие физической культуры и спорта" городского поселения "Синдор"</t>
  </si>
  <si>
    <t>2311А00000</t>
  </si>
  <si>
    <t>2321А00000</t>
  </si>
  <si>
    <t>2321БS2100</t>
  </si>
  <si>
    <t>Реализация народных проектов в сфере физической культуры и спорта, прошедших отбор в рамках "Народный бюджет" за счет средств МР "Княжпогостский"</t>
  </si>
  <si>
    <t>2400000000</t>
  </si>
  <si>
    <t>Муниципальная программа "Энергосбережение в городском поселении "Синдор"</t>
  </si>
  <si>
    <t>2500000000</t>
  </si>
  <si>
    <t>Муниципальная программа "Развитие жилищно-коммунального хозяйства, лесного хозяйства и повышения степени благоустройства на территории городского поселения "Синдор"</t>
  </si>
  <si>
    <t>2511А00000</t>
  </si>
  <si>
    <t>2511Б00000</t>
  </si>
  <si>
    <t>2511В00000</t>
  </si>
  <si>
    <t>2511Г00000</t>
  </si>
  <si>
    <t>2511Д00000</t>
  </si>
  <si>
    <t>2511ЖS2200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</si>
  <si>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</si>
  <si>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2511И00000</t>
  </si>
  <si>
    <t>Изготовление технической документации на объекты недвижимости</t>
  </si>
  <si>
    <t>2511К00000</t>
  </si>
  <si>
    <t>Содержание и ремонт объектов имущества</t>
  </si>
  <si>
    <t>2521Б00000</t>
  </si>
  <si>
    <t>Оплата мероприятий по вывозу ТКО</t>
  </si>
  <si>
    <t>2521В00000</t>
  </si>
  <si>
    <t>2521Г00000</t>
  </si>
  <si>
    <t>2521Д00000</t>
  </si>
  <si>
    <t>Изотовление схем тепло-водоснабжения</t>
  </si>
  <si>
    <t>2900000000</t>
  </si>
  <si>
    <t>Муниципальная программа "Формирование комфортной городской среды на территории ГП "Синдор"</t>
  </si>
  <si>
    <t>3100000000</t>
  </si>
  <si>
    <t>Муниципальная программа "Развитие жилищно-коммунального хозяйства и благоустройства сельского поселения "Иоссер"</t>
  </si>
  <si>
    <t>3111А00000</t>
  </si>
  <si>
    <t>3111ЕS2100</t>
  </si>
  <si>
    <t>Реализация народных проектов в сфере физической культуры и спорта, прошедших отбор в рамках проекта "Народный бюджет"</t>
  </si>
  <si>
    <t>3111Ж00000</t>
  </si>
  <si>
    <t>3111ПS2200</t>
  </si>
  <si>
    <t>3111РS2300</t>
  </si>
  <si>
    <t>Реализация народных проектов в сфере БЛАГОУСТРОЙСТВА, прошедших отбор в рамках проекта "Народный проект"</t>
  </si>
  <si>
    <t>3122А00000</t>
  </si>
  <si>
    <t>3122И64585</t>
  </si>
  <si>
    <t>Осуществление полномочий по решению Совета МР "Княжпогостский" с 2020 года (Отчисления региональному оператору на капитальный ремонт)</t>
  </si>
  <si>
    <t>3122К64585</t>
  </si>
  <si>
    <t>3200000000</t>
  </si>
  <si>
    <t>Муниципальная программа "Комплексные меры по профилактике терроризма и экстремизма в муниципальном образовании СП "Иоссер"</t>
  </si>
  <si>
    <t>3300000000</t>
  </si>
  <si>
    <t>Муниципальная программа "Пожарная безопасность в населенных пунктах на территории сельского поселения "Иоссер"</t>
  </si>
  <si>
    <t>3311А00000</t>
  </si>
  <si>
    <t>Реализация противопожарных мероприятий</t>
  </si>
  <si>
    <t>4100000000</t>
  </si>
  <si>
    <t>Муниципальная программа "Безопасность жизнедеятельности населения сельского поселения "Мещура"</t>
  </si>
  <si>
    <t>4111А00000</t>
  </si>
  <si>
    <t>4121A64585</t>
  </si>
  <si>
    <t>4200000000</t>
  </si>
  <si>
    <t>Муниципальная программа "Развитие коммунального хозяйства и повышение степени благоустройства сельского поселения "Мещура"</t>
  </si>
  <si>
    <t>4211А00000</t>
  </si>
  <si>
    <t>Содержание уличного освещения</t>
  </si>
  <si>
    <t>4211Б00000</t>
  </si>
  <si>
    <t>4211ГS2300</t>
  </si>
  <si>
    <t>4211ДS2200</t>
  </si>
  <si>
    <t>4500000000</t>
  </si>
  <si>
    <t>Муниципальная программа "Энергосбережение, повышение энергетической эффективности на территории сельского поселения "Шошка"</t>
  </si>
  <si>
    <t>4511А00000</t>
  </si>
  <si>
    <t>Повышение энергетической эффективности зданий, строений, сооружений</t>
  </si>
  <si>
    <t>4600000000</t>
  </si>
  <si>
    <t>Муниципальная программа "Пожарная безопасность в населенных пунктах на территории сельского поселения "Шошка"</t>
  </si>
  <si>
    <t>4611А64585</t>
  </si>
  <si>
    <t>4611БS2400</t>
  </si>
  <si>
    <t>4621Б00000</t>
  </si>
  <si>
    <t>4700000000</t>
  </si>
  <si>
    <t>Муниципальная программа "Развитие жилищно-коммунального хозяйства и повышение степени благоустройства сельского поселения "Шошка"</t>
  </si>
  <si>
    <t>4711Б00100</t>
  </si>
  <si>
    <t>Выполнение работ по локализации и ликвидации очагов распространения борщевика</t>
  </si>
  <si>
    <t>4711БS2300</t>
  </si>
  <si>
    <t>Реализация народного проекта в сфере благоустройства, прошедших отбор в рамках проекта "Народный бюджет"</t>
  </si>
  <si>
    <t>4711В00000</t>
  </si>
  <si>
    <t>4711Г64601</t>
  </si>
  <si>
    <t>4711Д64585</t>
  </si>
  <si>
    <t>Осуществление полномочий по решению Совета МР "Княжпогостский" с 2020 года (транспортировка и вывоз в морг тел умерших)</t>
  </si>
  <si>
    <t>4721А64585</t>
  </si>
  <si>
    <t>Осуществление полномочий по решению Совета МР "Княжпогостский" с 2020 года (Содержание муниципального жилищного фонда)</t>
  </si>
  <si>
    <t>4721Б64585</t>
  </si>
  <si>
    <t>4721ВS2200</t>
  </si>
  <si>
    <t>5100000000</t>
  </si>
  <si>
    <t>Муниципальная программа "Развитие жилищно-коммунального хозяйства и повышение степени благоустройства сельского поселения "Серёгово"</t>
  </si>
  <si>
    <t>5111А00000</t>
  </si>
  <si>
    <t>5111Б00000</t>
  </si>
  <si>
    <t>5111В00000</t>
  </si>
  <si>
    <t>5111Г64585</t>
  </si>
  <si>
    <t>5111Д00000</t>
  </si>
  <si>
    <t>Вывоз твердо- коммунальных отходов</t>
  </si>
  <si>
    <t>5111Д64585</t>
  </si>
  <si>
    <t>5111Ж74090</t>
  </si>
  <si>
    <t>5200000000</t>
  </si>
  <si>
    <t>Муниципальная программа "Пожарная безопасность в населенных пунктах на территории сельского поселения "Серёгово"</t>
  </si>
  <si>
    <t>5211А00000</t>
  </si>
  <si>
    <t>Обустройство минерализованной полосы</t>
  </si>
  <si>
    <t>5221А00000</t>
  </si>
  <si>
    <t>5300000000</t>
  </si>
  <si>
    <t>Муниципальная программа "Развитие отрасли "Культура" в СП "Серёгово""</t>
  </si>
  <si>
    <t>5311А00000</t>
  </si>
  <si>
    <t>6100000000</t>
  </si>
  <si>
    <t>Муниципальная программа "Пожарная безопасность в населенных пунктах на территории сельского поселения "Тракт"</t>
  </si>
  <si>
    <t>6111А00000</t>
  </si>
  <si>
    <t>6122АS2400</t>
  </si>
  <si>
    <t>6200000000</t>
  </si>
  <si>
    <t>Программа "Развитие коммунального хозяйства, транспортной ситемы и повышение степени благоустройства на территории СП "Тракт"</t>
  </si>
  <si>
    <t>6211А00000</t>
  </si>
  <si>
    <t>6211Б00000</t>
  </si>
  <si>
    <t>6222А00000</t>
  </si>
  <si>
    <t>6222Б00000</t>
  </si>
  <si>
    <t>6222Г00000</t>
  </si>
  <si>
    <t>6300000000</t>
  </si>
  <si>
    <t>Муниципальная программа "Энергосбережение, повышение энергетической эффективности на территории сельского поселения "Тракт"</t>
  </si>
  <si>
    <t>6311А00000</t>
  </si>
  <si>
    <t>7100000000</t>
  </si>
  <si>
    <t>Муниципальная программа "Пожарная безопасность в населенных пунктах на территории сельского поселения "Туръя"</t>
  </si>
  <si>
    <t>7122А00000</t>
  </si>
  <si>
    <t>7133Б64585</t>
  </si>
  <si>
    <t>7200000000</t>
  </si>
  <si>
    <t>Муниципальная программа "Развитие жилищно-коммунального хозяйства и благоустройства сельского поселения "Туръя"</t>
  </si>
  <si>
    <t>7211А00000</t>
  </si>
  <si>
    <t>7211В00000</t>
  </si>
  <si>
    <t>7211ДS2400</t>
  </si>
  <si>
    <t>7211Е64585</t>
  </si>
  <si>
    <t>7211Ж64589</t>
  </si>
  <si>
    <t>Обеспечение населения муниципального образования питьевой водой, соответствующей требованиям безопасности, установленным санитарно-эпидемическим правилам</t>
  </si>
  <si>
    <t>7211Ж74090</t>
  </si>
  <si>
    <t>7300000000</t>
  </si>
  <si>
    <t>Муниципальная программа "Противодействие экстремизму и профилактика терроризма на территории сельского поселения «Туръя» Княжпогостского района Республики Коми"</t>
  </si>
  <si>
    <t>7311Б00100</t>
  </si>
  <si>
    <t>8100000000</t>
  </si>
  <si>
    <t>Муниципальная программа "Развитие жилищно-коммунального хозяйства и благоустройства на территории сельского поселения "Чиньяворык"</t>
  </si>
  <si>
    <t>8111А64585</t>
  </si>
  <si>
    <t>8111Б64585</t>
  </si>
  <si>
    <t>8111В00000</t>
  </si>
  <si>
    <t>8111ГS2400</t>
  </si>
  <si>
    <t>Реализация народных проектов в сфере занятости населения, прошедших отбор в рамках проекта "Народный бюджет"</t>
  </si>
  <si>
    <t>8111Д00000</t>
  </si>
  <si>
    <t>8122Б00000</t>
  </si>
  <si>
    <t>8122В00000</t>
  </si>
  <si>
    <t>8122ГS2200</t>
  </si>
  <si>
    <t>8122ДS2300</t>
  </si>
  <si>
    <t>8200000000</t>
  </si>
  <si>
    <t>Муниципальная программа "Обеспечение пожарной безопасности населенных пунктов, расположенных на территории сельского поселения "Чиньяворык"</t>
  </si>
  <si>
    <t>8211А00000</t>
  </si>
  <si>
    <t>Содержание пожарных водоемов</t>
  </si>
  <si>
    <t>8222А00000</t>
  </si>
  <si>
    <t>8400000000</t>
  </si>
  <si>
    <t>Муниципальная программа "Формирование комфортной сельской среды на территории сельского поселения "Чиньяворык"</t>
  </si>
  <si>
    <t>841F255550</t>
  </si>
  <si>
    <t>9900000000</t>
  </si>
  <si>
    <t>Непрограммные мероприятия</t>
  </si>
  <si>
    <t>9990000101</t>
  </si>
  <si>
    <t>Выполнение планового объема оказываемых муниципальных услуг, установленного муниципальным заданием (МАУ ФСК)</t>
  </si>
  <si>
    <t>Проведение Всероссийской переписи населения</t>
  </si>
  <si>
    <t>9990064601</t>
  </si>
  <si>
    <t>9990064602</t>
  </si>
  <si>
    <t>Содержание учреждений отрасли физическая культура и спорт</t>
  </si>
  <si>
    <t>Субвенции на осуществление государственных полномочий Республики Коми, предусмотренных пунктами 9-10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</si>
  <si>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</si>
  <si>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Субвенции на осуществление государственных полномочий Республики Коми, предусмотренных пунктами 7 - 8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</si>
  <si>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Наименование показателя</t>
  </si>
  <si>
    <t>Межбюджетные трансферты общего характера бюджетам бюджетной системы Российской Федерации</t>
  </si>
  <si>
    <t>ИСТОЧНИКИ ФИНАНСИРОВАНИЯ ДЕФИЦИТА БЮДЖЕТОВ, всего</t>
  </si>
  <si>
    <t>УТВЕРЖДЕНО</t>
  </si>
  <si>
    <t xml:space="preserve">Отчет об исполнении консолидированного бюджета муниципального района "Княжпогостский" </t>
  </si>
  <si>
    <t xml:space="preserve">по источникам финансирования дефицита бюджета </t>
  </si>
  <si>
    <t>Единица измерения: тыс руб</t>
  </si>
  <si>
    <t xml:space="preserve"> </t>
  </si>
  <si>
    <t xml:space="preserve">по доходам </t>
  </si>
  <si>
    <t>муниципального района "Княжпогостский"</t>
  </si>
  <si>
    <t>постановлением администрации</t>
  </si>
  <si>
    <t>по расходам</t>
  </si>
  <si>
    <t>Единица измерения: рубль</t>
  </si>
  <si>
    <t>НАЛОГИ НА ИМУЩЕСТВО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</si>
  <si>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</si>
  <si>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</si>
  <si>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</si>
  <si>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</si>
  <si>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</si>
  <si>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</si>
  <si>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00021900000100000150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</si>
  <si>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</si>
  <si>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0110000000</t>
  </si>
  <si>
    <t>Подпрограмма "Развитие малого и среднего предпринимательства"</t>
  </si>
  <si>
    <t>0210000000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</si>
  <si>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</si>
  <si>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0310000000</t>
  </si>
  <si>
    <t>Подпрограмма "Создание условий для обеспечения населения доступным и комфортным жильем населения"</t>
  </si>
  <si>
    <t>0320000000</t>
  </si>
  <si>
    <t>Подпрограмма "Обеспечение населения качественными жилищно-коммунальными услугами"</t>
  </si>
  <si>
    <t>0330000000</t>
  </si>
  <si>
    <t>Подпрограмма "Градостроительная деятельность"</t>
  </si>
  <si>
    <t>0350000000</t>
  </si>
  <si>
    <t>Подпрограмма "Обращение с отходами производства и потребления"</t>
  </si>
  <si>
    <t>0360000000</t>
  </si>
  <si>
    <t>Подпрограмма "Обеспечение ветеринарного благополучия"</t>
  </si>
  <si>
    <t>0410000000</t>
  </si>
  <si>
    <t>Подпрограмма "Развитие системы дошкольного образования в Княжпогостском районе"</t>
  </si>
  <si>
    <t>0411ЛS2010</t>
  </si>
  <si>
    <t>0420000000</t>
  </si>
  <si>
    <t>Подпрограмма "Развитие системы общего образования в Княжпогостском районе"</t>
  </si>
  <si>
    <t>0430000000</t>
  </si>
  <si>
    <t>Подпрограмма "Дети и молодежь Княжпогостского района"</t>
  </si>
  <si>
    <t>0440000000</t>
  </si>
  <si>
    <t>Подпрограмма "Организация оздоровления и отдыха детей Княжпогостского района"</t>
  </si>
  <si>
    <t>0450000000</t>
  </si>
  <si>
    <t>Подпрограмма "Допризывная подготовка граждан Российской Федерации в Княжпогостском районе"</t>
  </si>
  <si>
    <t>0460000000</t>
  </si>
  <si>
    <t>Подпрограмма "Обеспечение условий для реализации муниципальной программы"</t>
  </si>
  <si>
    <t>0510000000</t>
  </si>
  <si>
    <t>Подпрограмма "Развитие учреждений культуры дополнительного образования"</t>
  </si>
  <si>
    <t>0520000000</t>
  </si>
  <si>
    <t>Подпрограмма "Развитие библиотечного дела"</t>
  </si>
  <si>
    <t>0530000000</t>
  </si>
  <si>
    <t>Подпрограмма "Развитие музейного дела"</t>
  </si>
  <si>
    <t>0540000000</t>
  </si>
  <si>
    <t>Подпрограмма "Развитие народного, художественного творчества и культурно-досуговой деятельности"</t>
  </si>
  <si>
    <t>0550000000</t>
  </si>
  <si>
    <t>Подпрограмма "Обеспечение условий для реализации программы"</t>
  </si>
  <si>
    <t>0560000000</t>
  </si>
  <si>
    <t>Подпрограмма "Хозяйственно-техническое обеспечение учреждений"</t>
  </si>
  <si>
    <t>0570000000</t>
  </si>
  <si>
    <t>Подпрограмма "Развитие и сохранение национальных культур"</t>
  </si>
  <si>
    <t>0610000000</t>
  </si>
  <si>
    <t>Подпрограмма "Развитие инфраструктуры физической культуры и спорта"</t>
  </si>
  <si>
    <t>0620000000</t>
  </si>
  <si>
    <t>Подпрограмма "Массовая физическая культура"</t>
  </si>
  <si>
    <t>0630000000</t>
  </si>
  <si>
    <t>Подпрограмма "Спорт высоких достижений"</t>
  </si>
  <si>
    <t>0640000000</t>
  </si>
  <si>
    <t>Развитие учреждений физической культуры и спорта</t>
  </si>
  <si>
    <t>0710000000</t>
  </si>
  <si>
    <t>Подпрограмма "Управление муниципальными финансами"</t>
  </si>
  <si>
    <t>0720000000</t>
  </si>
  <si>
    <t>Подпрограмма "Управление муниципальным имуществом"</t>
  </si>
  <si>
    <t>0730000000</t>
  </si>
  <si>
    <t>Подпрограмма "Муниципальное управление"</t>
  </si>
  <si>
    <t>0810000000</t>
  </si>
  <si>
    <t>Подпрограмма "Профилактика преступлений и иных правонарушений"</t>
  </si>
  <si>
    <t>0820000000</t>
  </si>
  <si>
    <t>Подпрограмма "Профилактика безнадзорности, правонарушений и преступлений несовершеннолетних"</t>
  </si>
  <si>
    <t>0830000000</t>
  </si>
  <si>
    <t>Подпрограмма "Профилактика алкоголизма и наркомании"</t>
  </si>
  <si>
    <t>0840000000</t>
  </si>
  <si>
    <t>Подпрограмма "Гражданская оборона, защита населения и территорий от чрезвычайных ситуаций"</t>
  </si>
  <si>
    <t>0860000000</t>
  </si>
  <si>
    <t>Подпрограмма "Профилактика терроризма и экстремизма"</t>
  </si>
  <si>
    <t>0920000000</t>
  </si>
  <si>
    <t>Подпрограмма "Поддержка ветеранов, незащищённых слоёв населения, районных и общественных организаций ветеранов и инвалидов по Княжпогостскому району"</t>
  </si>
  <si>
    <t>0922БS2430</t>
  </si>
  <si>
    <t>Субсидии расходных обязательств на поддержку социально ориентированных некоммерческих организаций</t>
  </si>
  <si>
    <t>0930000000</t>
  </si>
  <si>
    <t>Подпрограмма "Социальная защита населения"</t>
  </si>
  <si>
    <t>1110000000</t>
  </si>
  <si>
    <t>Подпрограмма "Создание условий для комфортабельного проживания населения, в том числе поддержания и улучшения санитарного и эстетического состояния территории"</t>
  </si>
  <si>
    <t>1120000000</t>
  </si>
  <si>
    <t>Подпрограмма "Развитие жилищно-коммунального хозяйства"</t>
  </si>
  <si>
    <t>1130000000</t>
  </si>
  <si>
    <t>Подпрограмма "Развитие лесного хозяйства"</t>
  </si>
  <si>
    <t>1131А00000</t>
  </si>
  <si>
    <t xml:space="preserve">Проведение мероприятий по лесоустройству </t>
  </si>
  <si>
    <t>1210000000</t>
  </si>
  <si>
    <t>Подпрограмма "Формирование комфортной городской среды"</t>
  </si>
  <si>
    <t>1310000000</t>
  </si>
  <si>
    <t>Подпрограмма "Развитие дорожного хозяйства на территории городского поселения "Емва""</t>
  </si>
  <si>
    <t>1320000000</t>
  </si>
  <si>
    <t>Подпрограмма "Повышение безопасности дорожного движения на территории ГП "Емва"</t>
  </si>
  <si>
    <t>2110000000</t>
  </si>
  <si>
    <t>Подпрограмма "Приведение в нормативное состояние водоисточников, необходимых для противопожарных мероприятий"</t>
  </si>
  <si>
    <t>2120000000</t>
  </si>
  <si>
    <t>Подпрограмма "Обеспечение противопожарной безопасности и санитарно-эпидемиологического состояния"</t>
  </si>
  <si>
    <t>2130000000</t>
  </si>
  <si>
    <t>Подпрограмма "Содействие деятельности народных дружин"</t>
  </si>
  <si>
    <t>2210000000</t>
  </si>
  <si>
    <t xml:space="preserve">Подпрограмма "Содержание и ремонт автомобильных дорог общего пользования местного значения ГП "Синдор" </t>
  </si>
  <si>
    <t>2310000000</t>
  </si>
  <si>
    <t>2320000000</t>
  </si>
  <si>
    <t>Подпрограмма " Обеспечение условий для реализации МП "Развитие физической культуры и спорта"</t>
  </si>
  <si>
    <t>2340000000</t>
  </si>
  <si>
    <t>Подпрограмма "Реализация мер социальной поддержки"</t>
  </si>
  <si>
    <t>2410000000</t>
  </si>
  <si>
    <t>Подпрограмма "Энергосберегающие мероприятия"</t>
  </si>
  <si>
    <t>2510000000</t>
  </si>
  <si>
    <t>Подпрограмма "Создание условий для комфортабельного проживания населения, в том числе для поддержания и улучшения санитарного и эстетического состояния территории"</t>
  </si>
  <si>
    <t>2520000000</t>
  </si>
  <si>
    <t>Подпрограмма "Создание условий для обеспечения качественными жилищно-коммунальными услугами населения"</t>
  </si>
  <si>
    <t>2521Ж00000</t>
  </si>
  <si>
    <t>Гидроиспытания системы водоснабжения</t>
  </si>
  <si>
    <t>2521И00000</t>
  </si>
  <si>
    <t>Проведение дератизации</t>
  </si>
  <si>
    <t>2910000000</t>
  </si>
  <si>
    <t>Подпрограмма "Комфортная городская среда"</t>
  </si>
  <si>
    <t>3110000000</t>
  </si>
  <si>
    <t>3120000000</t>
  </si>
  <si>
    <t>Подпрограмма "Создание условий для обеспечения качественными жилищно-коммунальными услугами населения сельского поселения"</t>
  </si>
  <si>
    <t>3122Д00000</t>
  </si>
  <si>
    <t>3122Н64594</t>
  </si>
  <si>
    <t>Создание условий для обеспечения жителей поселения услугами бытового обслуживания</t>
  </si>
  <si>
    <t>3122П64586</t>
  </si>
  <si>
    <t>Межбюджетные трансферты на содержание объектов муниципальной собственности</t>
  </si>
  <si>
    <t>3122Р64585</t>
  </si>
  <si>
    <t>Осуществление полномочий по решению Совета МР "Княжпогостский" с 2020 года (Реализация мероприятий на содержание жилфонда)</t>
  </si>
  <si>
    <t>3210000000</t>
  </si>
  <si>
    <t>Подпрограмма "Решение организационных вопросов по противодействию терроризму и экстремизму"</t>
  </si>
  <si>
    <t>3211А00000</t>
  </si>
  <si>
    <t>3310000000</t>
  </si>
  <si>
    <t>Подпрограмма "Обеспечение первичных мер пожарной безопасности в границах поселения"</t>
  </si>
  <si>
    <t>4110000000</t>
  </si>
  <si>
    <t>Подпрограмма "Безопасность населения в административных зданиях"</t>
  </si>
  <si>
    <t>4111Б64585</t>
  </si>
  <si>
    <t>Осуществление полномочий по решению Совета МР "Княжпогостский" с 2020 года (Реализация противопожарных мероприятий)</t>
  </si>
  <si>
    <t>4120000000</t>
  </si>
  <si>
    <t>Подпрограмма "Противопожарные мероприятия"</t>
  </si>
  <si>
    <t>4210000000</t>
  </si>
  <si>
    <t>4211В64585</t>
  </si>
  <si>
    <t>Осуществление полномочий по решению Совета МР "Княжпогостский" с 2020 года (Выполнение мероприятий по обустройству мест захоронения, транспортировки и вывоз в морг тел умерших)</t>
  </si>
  <si>
    <t>4211Д64585</t>
  </si>
  <si>
    <t>4510000000</t>
  </si>
  <si>
    <t>4610000000</t>
  </si>
  <si>
    <t>4620000000</t>
  </si>
  <si>
    <t>4710000000</t>
  </si>
  <si>
    <t>4720000000</t>
  </si>
  <si>
    <t>5110000000</t>
  </si>
  <si>
    <t>Подпрограмма "Создание условий для комфортабельного проживания, в том числе для поддержания и улучшения санитарного и эстетического состояния территории"</t>
  </si>
  <si>
    <t>5111И64585</t>
  </si>
  <si>
    <t>5111К64585</t>
  </si>
  <si>
    <t>5210000000</t>
  </si>
  <si>
    <t>5220000000</t>
  </si>
  <si>
    <t>5310000000</t>
  </si>
  <si>
    <t>Подпрограмма "Развитие учреждений культуры СП "Серёгово""</t>
  </si>
  <si>
    <t>6110000000</t>
  </si>
  <si>
    <t>6120000000</t>
  </si>
  <si>
    <t>Подпрограмма "Приведение в нормативное состояние водоисточников. необходимых для противопожарных мероприятий"</t>
  </si>
  <si>
    <t>6210000000</t>
  </si>
  <si>
    <t>6220000000</t>
  </si>
  <si>
    <t>6310000000</t>
  </si>
  <si>
    <t>7120000000</t>
  </si>
  <si>
    <t>7130000000</t>
  </si>
  <si>
    <t>7210000000</t>
  </si>
  <si>
    <t>7310000000</t>
  </si>
  <si>
    <t>8110000000</t>
  </si>
  <si>
    <t>8120000000</t>
  </si>
  <si>
    <t>8130000000</t>
  </si>
  <si>
    <t>Подпрограмма "Охрана окружающей среды на территории сельского поселения "Чиньяворык"</t>
  </si>
  <si>
    <t>8131АS2Ж00</t>
  </si>
  <si>
    <t>Реализация народных проектов в сфере охраны окружающей среды, прошедших отбор в рамках проекта "Народный бюджет"</t>
  </si>
  <si>
    <t>8210000000</t>
  </si>
  <si>
    <t>8220000000</t>
  </si>
  <si>
    <t>8410000000</t>
  </si>
  <si>
    <t>Подпрограмма "Поддержка муниципальных программ формирования современной сельской среды"</t>
  </si>
  <si>
    <t>9990000000</t>
  </si>
  <si>
    <t>Непрограммные расходы</t>
  </si>
  <si>
    <t>9990064588</t>
  </si>
  <si>
    <t>Расходы на подготовку и проведение выборов</t>
  </si>
  <si>
    <t>9990099588</t>
  </si>
  <si>
    <t>Организация и проведение выборов и референдумов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</si>
  <si>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</si>
  <si>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Численность муниципальных должностей органов местного самоуправления, чел.</t>
  </si>
  <si>
    <t>Численность муниципальных служащих органов местного самоуправления, чел.</t>
  </si>
  <si>
    <t xml:space="preserve">Численность работников органов местного самоуправления и муниципальных учреждений, чел. </t>
  </si>
  <si>
    <t>Справочно: Сведения о численности муниципальных служащих органов местного самоуправления, работниках муниципальных учреждений и фактических затратах на их денежное содержание</t>
  </si>
  <si>
    <t>Сведения об исполнении консолидированного бюджета МР "Княжпогостский", о численности муниципальных служащих, работниках муниципальных учреждений и фактических затратах на их денежное содержание</t>
  </si>
  <si>
    <t>Фактические затраты на их содержание, тыс. руб.</t>
  </si>
  <si>
    <t>от 8 июля 2021 г. № 266</t>
  </si>
  <si>
    <t>(приложение № 1)</t>
  </si>
  <si>
    <t>(приложение № 2)</t>
  </si>
  <si>
    <t>(приложение № 3)</t>
  </si>
  <si>
    <t>(приложение №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</si>
</sst>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0.00"/>
  </numFmts>
  <fonts count="24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/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</borders>
  <cellStyleXfs count="65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0" fontId="4" fillId="5" borderId="17"/>
    <xf numFmtId="0" fontId="4" fillId="5" borderId="18"/>
    <xf numFmtId="4" fontId="4" fillId="5" borderId="18">
      <alignment horizontal="right" shrinkToFit="1"/>
    </xf>
    <xf numFmtId="4" fontId="4" fillId="5" borderId="19">
      <alignment horizontal="right" shrinkToFi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11" fillId="0" borderId="1"/>
    <xf numFmtId="0" fontId="8" fillId="0" borderId="1">
      <alignment horizontal="center" wrapText="1"/>
    </xf>
    <xf numFmtId="0" fontId="10" fillId="0" borderId="1"/>
    <xf numFmtId="0" fontId="12" fillId="0" borderId="1"/>
    <xf numFmtId="0" fontId="13" fillId="0" borderId="1">
      <alignment horizontal="left"/>
    </xf>
    <xf numFmtId="0" fontId="14" fillId="0" borderId="1">
      <alignment horizontal="center" vertical="top"/>
    </xf>
    <xf numFmtId="49" fontId="13" fillId="0" borderId="1">
      <alignment horizontal="right"/>
    </xf>
    <xf numFmtId="0" fontId="15" fillId="0" borderId="1"/>
    <xf numFmtId="0" fontId="9" fillId="0" borderId="1"/>
    <xf numFmtId="49" fontId="13" fillId="0" borderId="25">
      <alignment horizontal="center" vertical="center" wrapText="1"/>
    </xf>
    <xf numFmtId="49" fontId="13" fillId="0" borderId="26">
      <alignment horizontal="center" vertical="center" wrapText="1"/>
    </xf>
    <xf numFmtId="0" fontId="13" fillId="0" borderId="27">
      <alignment horizontal="left" wrapText="1"/>
    </xf>
    <xf numFmtId="49" fontId="13" fillId="0" borderId="28">
      <alignment horizontal="center" wrapText="1"/>
    </xf>
    <xf numFmtId="49" fontId="13" fillId="0" borderId="29">
      <alignment horizontal="center"/>
    </xf>
    <xf numFmtId="4" fontId="13" fillId="0" borderId="25">
      <alignment horizontal="right"/>
    </xf>
    <xf numFmtId="0" fontId="13" fillId="0" borderId="30">
      <alignment horizontal="left" wrapText="1"/>
    </xf>
    <xf numFmtId="49" fontId="13" fillId="0" borderId="31">
      <alignment horizontal="center" wrapText="1"/>
    </xf>
    <xf numFmtId="49" fontId="13" fillId="0" borderId="32">
      <alignment horizontal="center"/>
    </xf>
    <xf numFmtId="0" fontId="9" fillId="0" borderId="32"/>
    <xf numFmtId="0" fontId="13" fillId="0" borderId="27">
      <alignment horizontal="left" wrapText="1" indent="1"/>
    </xf>
    <xf numFmtId="49" fontId="13" fillId="0" borderId="33">
      <alignment horizontal="center" wrapText="1"/>
    </xf>
    <xf numFmtId="49" fontId="13" fillId="0" borderId="34">
      <alignment horizontal="center"/>
    </xf>
    <xf numFmtId="4" fontId="13" fillId="0" borderId="34">
      <alignment horizontal="right"/>
    </xf>
    <xf numFmtId="0" fontId="13" fillId="0" borderId="30">
      <alignment horizontal="left" wrapText="1" indent="2"/>
    </xf>
    <xf numFmtId="0" fontId="13" fillId="0" borderId="35">
      <alignment horizontal="left" wrapText="1" indent="2"/>
    </xf>
    <xf numFmtId="49" fontId="13" fillId="0" borderId="33">
      <alignment horizontal="center" shrinkToFit="1"/>
    </xf>
    <xf numFmtId="49" fontId="13" fillId="0" borderId="34">
      <alignment horizontal="center" shrinkToFit="1"/>
    </xf>
    <xf numFmtId="0" fontId="16" fillId="0" borderId="1"/>
    <xf numFmtId="0" fontId="2" fillId="0" borderId="39"/>
    <xf numFmtId="0" fontId="2" fillId="0" borderId="40"/>
    <xf numFmtId="0" fontId="2" fillId="0" borderId="41"/>
  </cellStyleXfs>
  <cellXfs count="135">
    <xf numFmtId="0" fontId="0" fillId="0" borderId="0" xfId="0"/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4" fontId="18" fillId="0" borderId="0" xfId="0" applyNumberFormat="1" applyFont="1" applyProtection="1">
      <protection locked="0"/>
    </xf>
    <xf numFmtId="49" fontId="17" fillId="0" borderId="2" xfId="3" applyNumberFormat="1" applyFont="1" applyFill="1" applyBorder="1" applyProtection="1">
      <alignment horizontal="center" vertical="center" wrapText="1"/>
    </xf>
    <xf numFmtId="49" fontId="17" fillId="0" borderId="3" xfId="4" applyNumberFormat="1" applyFont="1" applyFill="1" applyBorder="1" applyProtection="1">
      <alignment horizontal="center" vertical="center" wrapText="1"/>
    </xf>
    <xf numFmtId="49" fontId="17" fillId="0" borderId="4" xfId="5" applyNumberFormat="1" applyFont="1" applyFill="1" applyBorder="1" applyProtection="1">
      <alignment horizontal="center" vertical="center" wrapText="1"/>
    </xf>
    <xf numFmtId="49" fontId="17" fillId="0" borderId="5" xfId="6" applyNumberFormat="1" applyFont="1" applyFill="1" applyBorder="1" applyProtection="1">
      <alignment horizontal="center" vertical="center" wrapText="1"/>
    </xf>
    <xf numFmtId="49" fontId="17" fillId="0" borderId="6" xfId="7" applyNumberFormat="1" applyFont="1" applyFill="1" applyBorder="1" applyProtection="1">
      <alignment horizontal="center" vertical="center" wrapText="1"/>
    </xf>
    <xf numFmtId="49" fontId="17" fillId="0" borderId="7" xfId="8" applyNumberFormat="1" applyFont="1" applyFill="1" applyBorder="1" applyProtection="1">
      <alignment horizontal="center" vertical="center" wrapText="1"/>
    </xf>
    <xf numFmtId="0" fontId="20" fillId="0" borderId="1" xfId="35" applyFont="1" applyFill="1" applyAlignment="1" applyProtection="1">
      <alignment wrapText="1"/>
      <protection locked="0"/>
    </xf>
    <xf numFmtId="0" fontId="18" fillId="0" borderId="1" xfId="36" applyNumberFormat="1" applyFont="1" applyFill="1" applyAlignment="1" applyProtection="1"/>
    <xf numFmtId="0" fontId="18" fillId="0" borderId="0" xfId="0" applyFont="1"/>
    <xf numFmtId="0" fontId="18" fillId="0" borderId="1" xfId="38" applyNumberFormat="1" applyFont="1" applyFill="1" applyProtection="1">
      <alignment horizontal="left"/>
    </xf>
    <xf numFmtId="0" fontId="18" fillId="0" borderId="1" xfId="39" applyNumberFormat="1" applyFont="1" applyFill="1" applyProtection="1">
      <alignment horizontal="center" vertical="top"/>
    </xf>
    <xf numFmtId="49" fontId="18" fillId="0" borderId="1" xfId="40" applyFont="1" applyFill="1" applyProtection="1">
      <alignment horizontal="right"/>
    </xf>
    <xf numFmtId="0" fontId="18" fillId="0" borderId="0" xfId="0" applyFont="1" applyFill="1" applyProtection="1">
      <protection locked="0"/>
    </xf>
    <xf numFmtId="49" fontId="17" fillId="0" borderId="25" xfId="43" applyFont="1" applyBorder="1" applyProtection="1">
      <alignment horizontal="center" vertical="center" wrapText="1"/>
    </xf>
    <xf numFmtId="49" fontId="17" fillId="0" borderId="25" xfId="43" applyFont="1" applyFill="1" applyBorder="1" applyProtection="1">
      <alignment horizontal="center" vertical="center" wrapText="1"/>
      <protection locked="0"/>
    </xf>
    <xf numFmtId="49" fontId="19" fillId="0" borderId="25" xfId="43" applyFont="1" applyBorder="1" applyProtection="1">
      <alignment horizontal="center" vertical="center" wrapText="1"/>
    </xf>
    <xf numFmtId="49" fontId="19" fillId="0" borderId="25" xfId="44" applyFont="1" applyFill="1" applyBorder="1" applyProtection="1">
      <alignment horizontal="center" vertical="center" wrapText="1"/>
    </xf>
    <xf numFmtId="0" fontId="19" fillId="0" borderId="25" xfId="45" applyNumberFormat="1" applyFont="1" applyBorder="1" applyProtection="1">
      <alignment horizontal="left" wrapText="1"/>
    </xf>
    <xf numFmtId="49" fontId="19" fillId="0" borderId="25" xfId="46" applyFont="1" applyBorder="1" applyProtection="1">
      <alignment horizontal="center" wrapText="1"/>
    </xf>
    <xf numFmtId="49" fontId="19" fillId="0" borderId="25" xfId="47" applyFont="1" applyBorder="1" applyProtection="1">
      <alignment horizontal="center"/>
    </xf>
    <xf numFmtId="4" fontId="19" fillId="0" borderId="25" xfId="48" applyFont="1" applyFill="1" applyBorder="1" applyProtection="1">
      <alignment horizontal="right"/>
    </xf>
    <xf numFmtId="0" fontId="19" fillId="0" borderId="25" xfId="49" applyNumberFormat="1" applyFont="1" applyBorder="1" applyProtection="1">
      <alignment horizontal="left" wrapText="1"/>
    </xf>
    <xf numFmtId="49" fontId="19" fillId="0" borderId="25" xfId="50" applyFont="1" applyBorder="1" applyProtection="1">
      <alignment horizontal="center" wrapText="1"/>
    </xf>
    <xf numFmtId="49" fontId="19" fillId="0" borderId="25" xfId="51" applyFont="1" applyBorder="1" applyProtection="1">
      <alignment horizontal="center"/>
    </xf>
    <xf numFmtId="49" fontId="19" fillId="0" borderId="25" xfId="51" applyFont="1" applyFill="1" applyBorder="1" applyProtection="1">
      <alignment horizontal="center"/>
    </xf>
    <xf numFmtId="0" fontId="19" fillId="0" borderId="25" xfId="52" applyNumberFormat="1" applyFont="1" applyFill="1" applyBorder="1" applyProtection="1"/>
    <xf numFmtId="0" fontId="19" fillId="0" borderId="25" xfId="53" applyNumberFormat="1" applyFont="1" applyBorder="1" applyProtection="1">
      <alignment horizontal="left" wrapText="1" indent="1"/>
    </xf>
    <xf numFmtId="49" fontId="19" fillId="0" borderId="25" xfId="54" applyFont="1" applyBorder="1" applyProtection="1">
      <alignment horizontal="center" wrapText="1"/>
    </xf>
    <xf numFmtId="49" fontId="19" fillId="0" borderId="25" xfId="55" applyFont="1" applyBorder="1" applyProtection="1">
      <alignment horizontal="center"/>
    </xf>
    <xf numFmtId="4" fontId="19" fillId="0" borderId="25" xfId="56" applyFont="1" applyFill="1" applyBorder="1" applyProtection="1">
      <alignment horizontal="right"/>
    </xf>
    <xf numFmtId="0" fontId="19" fillId="0" borderId="25" xfId="57" applyNumberFormat="1" applyFont="1" applyBorder="1" applyProtection="1">
      <alignment horizontal="left" wrapText="1" indent="2"/>
    </xf>
    <xf numFmtId="0" fontId="19" fillId="0" borderId="25" xfId="58" applyNumberFormat="1" applyFont="1" applyBorder="1" applyProtection="1">
      <alignment horizontal="left" wrapText="1" indent="2"/>
    </xf>
    <xf numFmtId="49" fontId="19" fillId="0" borderId="25" xfId="59" applyFont="1" applyBorder="1" applyProtection="1">
      <alignment horizontal="center" shrinkToFit="1"/>
    </xf>
    <xf numFmtId="49" fontId="19" fillId="0" borderId="25" xfId="60" applyFont="1" applyBorder="1" applyProtection="1">
      <alignment horizontal="center" shrinkToFit="1"/>
    </xf>
    <xf numFmtId="165" fontId="19" fillId="0" borderId="25" xfId="48" applyNumberFormat="1" applyFont="1" applyFill="1" applyBorder="1" applyProtection="1">
      <alignment horizontal="right"/>
    </xf>
    <xf numFmtId="165" fontId="19" fillId="0" borderId="25" xfId="52" applyNumberFormat="1" applyFont="1" applyFill="1" applyBorder="1" applyProtection="1"/>
    <xf numFmtId="165" fontId="19" fillId="0" borderId="25" xfId="56" applyNumberFormat="1" applyFont="1" applyFill="1" applyBorder="1" applyProtection="1">
      <alignment horizontal="right"/>
    </xf>
    <xf numFmtId="165" fontId="19" fillId="0" borderId="25" xfId="51" applyNumberFormat="1" applyFont="1" applyFill="1" applyBorder="1" applyProtection="1">
      <alignment horizontal="center"/>
    </xf>
    <xf numFmtId="0" fontId="20" fillId="0" borderId="1" xfId="34" applyNumberFormat="1" applyFont="1" applyFill="1" applyAlignment="1" applyProtection="1">
      <alignment horizontal="right"/>
    </xf>
    <xf numFmtId="0" fontId="20" fillId="0" borderId="1" xfId="35" applyFont="1" applyFill="1" applyAlignment="1" applyProtection="1">
      <alignment horizontal="right" wrapText="1"/>
      <protection locked="0"/>
    </xf>
    <xf numFmtId="0" fontId="18" fillId="0" borderId="1" xfId="36" applyNumberFormat="1" applyFont="1" applyFill="1" applyAlignment="1" applyProtection="1">
      <alignment horizontal="right"/>
    </xf>
    <xf numFmtId="0" fontId="18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center" vertical="top"/>
    </xf>
    <xf numFmtId="0" fontId="20" fillId="0" borderId="1" xfId="41" applyNumberFormat="1" applyFont="1" applyFill="1" applyAlignment="1" applyProtection="1">
      <alignment wrapText="1"/>
    </xf>
    <xf numFmtId="4" fontId="18" fillId="0" borderId="0" xfId="0" applyNumberFormat="1" applyFont="1" applyFill="1"/>
    <xf numFmtId="0" fontId="18" fillId="0" borderId="0" xfId="0" applyFont="1" applyFill="1"/>
    <xf numFmtId="0" fontId="20" fillId="0" borderId="21" xfId="0" applyFont="1" applyFill="1" applyBorder="1" applyAlignment="1" applyProtection="1">
      <alignment horizontal="center" vertical="center" wrapText="1"/>
      <protection locked="0"/>
    </xf>
    <xf numFmtId="164" fontId="20" fillId="6" borderId="21" xfId="0" applyNumberFormat="1" applyFont="1" applyFill="1" applyBorder="1" applyAlignment="1" applyProtection="1">
      <alignment horizontal="left" vertical="center" wrapText="1"/>
      <protection locked="0"/>
    </xf>
    <xf numFmtId="164" fontId="20" fillId="6" borderId="21" xfId="0" applyNumberFormat="1" applyFont="1" applyFill="1" applyBorder="1" applyAlignment="1" applyProtection="1">
      <alignment vertical="center" wrapText="1"/>
      <protection locked="0"/>
    </xf>
    <xf numFmtId="164" fontId="18" fillId="0" borderId="37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37" xfId="0" applyNumberFormat="1" applyFont="1" applyFill="1" applyBorder="1" applyAlignment="1" applyProtection="1">
      <alignment vertical="center" wrapText="1"/>
      <protection locked="0"/>
    </xf>
    <xf numFmtId="164" fontId="18" fillId="0" borderId="37" xfId="0" applyNumberFormat="1" applyFont="1" applyFill="1" applyBorder="1" applyAlignment="1" applyProtection="1">
      <alignment vertical="center"/>
      <protection locked="0"/>
    </xf>
    <xf numFmtId="4" fontId="18" fillId="0" borderId="1" xfId="0" applyNumberFormat="1" applyFont="1" applyFill="1" applyBorder="1"/>
    <xf numFmtId="0" fontId="18" fillId="0" borderId="1" xfId="0" applyFont="1" applyFill="1" applyBorder="1"/>
    <xf numFmtId="164" fontId="18" fillId="0" borderId="38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38" xfId="0" applyNumberFormat="1" applyFont="1" applyFill="1" applyBorder="1" applyAlignment="1" applyProtection="1">
      <alignment vertical="center" wrapText="1"/>
      <protection locked="0"/>
    </xf>
    <xf numFmtId="164" fontId="18" fillId="0" borderId="1" xfId="0" applyNumberFormat="1" applyFont="1" applyFill="1" applyBorder="1"/>
    <xf numFmtId="164" fontId="18" fillId="0" borderId="21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21" xfId="0" applyNumberFormat="1" applyFont="1" applyFill="1" applyBorder="1" applyAlignment="1" applyProtection="1">
      <alignment vertical="center" wrapText="1"/>
      <protection locked="0"/>
    </xf>
    <xf numFmtId="164" fontId="18" fillId="0" borderId="21" xfId="0" quotePrefix="1" applyNumberFormat="1" applyFont="1" applyFill="1" applyBorder="1" applyAlignment="1" applyProtection="1">
      <alignment horizontal="left" vertical="center" wrapText="1"/>
      <protection locked="0"/>
    </xf>
    <xf numFmtId="0" fontId="18" fillId="0" borderId="21" xfId="0" applyFont="1" applyFill="1" applyBorder="1"/>
    <xf numFmtId="164" fontId="18" fillId="0" borderId="21" xfId="0" applyNumberFormat="1" applyFont="1" applyFill="1" applyBorder="1" applyAlignment="1">
      <alignment vertical="center"/>
    </xf>
    <xf numFmtId="4" fontId="18" fillId="0" borderId="1" xfId="0" applyNumberFormat="1" applyFont="1" applyFill="1" applyBorder="1" applyAlignment="1" applyProtection="1">
      <alignment horizontal="right" vertical="center" wrapText="1"/>
    </xf>
    <xf numFmtId="0" fontId="18" fillId="0" borderId="21" xfId="61" applyNumberFormat="1" applyFont="1" applyFill="1" applyBorder="1" applyAlignment="1" applyProtection="1">
      <alignment horizontal="left" wrapText="1"/>
      <protection hidden="1"/>
    </xf>
    <xf numFmtId="164" fontId="18" fillId="0" borderId="21" xfId="61" applyNumberFormat="1" applyFont="1" applyFill="1" applyBorder="1" applyAlignment="1" applyProtection="1">
      <alignment vertical="center" wrapText="1"/>
      <protection hidden="1"/>
    </xf>
    <xf numFmtId="4" fontId="20" fillId="0" borderId="1" xfId="0" applyNumberFormat="1" applyFont="1" applyFill="1" applyBorder="1" applyAlignment="1" applyProtection="1">
      <alignment horizontal="right" vertical="center" wrapText="1"/>
    </xf>
    <xf numFmtId="0" fontId="18" fillId="0" borderId="21" xfId="0" applyFont="1" applyFill="1" applyBorder="1" applyAlignment="1">
      <alignment vertical="top" wrapText="1"/>
    </xf>
    <xf numFmtId="0" fontId="20" fillId="6" borderId="21" xfId="0" applyFont="1" applyFill="1" applyBorder="1" applyAlignment="1">
      <alignment wrapText="1"/>
    </xf>
    <xf numFmtId="164" fontId="20" fillId="6" borderId="21" xfId="0" applyNumberFormat="1" applyFont="1" applyFill="1" applyBorder="1" applyAlignment="1">
      <alignment vertical="center"/>
    </xf>
    <xf numFmtId="0" fontId="20" fillId="0" borderId="21" xfId="0" applyNumberFormat="1" applyFont="1" applyFill="1" applyBorder="1" applyAlignment="1" applyProtection="1">
      <alignment horizontal="left" vertical="top" wrapText="1"/>
    </xf>
    <xf numFmtId="164" fontId="20" fillId="0" borderId="21" xfId="0" applyNumberFormat="1" applyFont="1" applyFill="1" applyBorder="1" applyAlignment="1" applyProtection="1">
      <alignment vertical="center"/>
    </xf>
    <xf numFmtId="0" fontId="20" fillId="0" borderId="21" xfId="0" applyFont="1" applyFill="1" applyBorder="1" applyAlignment="1">
      <alignment vertical="top" wrapText="1"/>
    </xf>
    <xf numFmtId="164" fontId="18" fillId="0" borderId="0" xfId="0" applyNumberFormat="1" applyFont="1" applyFill="1" applyAlignment="1">
      <alignment horizontal="center" vertical="top"/>
    </xf>
    <xf numFmtId="4" fontId="20" fillId="0" borderId="1" xfId="0" applyNumberFormat="1" applyFont="1" applyFill="1" applyBorder="1" applyAlignment="1" applyProtection="1">
      <alignment horizontal="right"/>
    </xf>
    <xf numFmtId="0" fontId="18" fillId="0" borderId="21" xfId="0" applyFont="1" applyFill="1" applyBorder="1" applyAlignment="1">
      <alignment wrapText="1"/>
    </xf>
    <xf numFmtId="0" fontId="18" fillId="0" borderId="1" xfId="0" applyFont="1" applyBorder="1" applyAlignment="1" applyProtection="1">
      <alignment horizontal="right"/>
      <protection locked="0"/>
    </xf>
    <xf numFmtId="0" fontId="18" fillId="0" borderId="1" xfId="0" applyFont="1" applyBorder="1" applyAlignment="1" applyProtection="1">
      <alignment horizontal="right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1" xfId="36" applyNumberFormat="1" applyFont="1" applyFill="1" applyAlignment="1" applyProtection="1">
      <alignment horizontal="right"/>
    </xf>
    <xf numFmtId="0" fontId="18" fillId="0" borderId="1" xfId="0" applyFont="1" applyBorder="1" applyAlignment="1" applyProtection="1">
      <alignment wrapText="1"/>
      <protection locked="0"/>
    </xf>
    <xf numFmtId="0" fontId="18" fillId="0" borderId="0" xfId="0" applyFont="1" applyAlignment="1" applyProtection="1">
      <protection locked="0"/>
    </xf>
    <xf numFmtId="49" fontId="17" fillId="2" borderId="8" xfId="9" applyNumberFormat="1" applyFont="1" applyProtection="1">
      <alignment horizontal="center" vertical="top" shrinkToFit="1"/>
    </xf>
    <xf numFmtId="0" fontId="17" fillId="2" borderId="9" xfId="10" quotePrefix="1" applyNumberFormat="1" applyFont="1" applyProtection="1">
      <alignment horizontal="left" vertical="top" wrapText="1"/>
    </xf>
    <xf numFmtId="4" fontId="17" fillId="2" borderId="9" xfId="11" applyNumberFormat="1" applyFont="1" applyProtection="1">
      <alignment horizontal="right" vertical="top" wrapText="1" shrinkToFit="1"/>
    </xf>
    <xf numFmtId="166" fontId="17" fillId="2" borderId="10" xfId="12" applyNumberFormat="1" applyFont="1" applyProtection="1">
      <alignment horizontal="right" vertical="top" shrinkToFit="1"/>
    </xf>
    <xf numFmtId="49" fontId="17" fillId="3" borderId="11" xfId="13" applyNumberFormat="1" applyFont="1" applyProtection="1">
      <alignment horizontal="center" vertical="top" shrinkToFit="1"/>
    </xf>
    <xf numFmtId="0" fontId="17" fillId="3" borderId="12" xfId="14" quotePrefix="1" applyNumberFormat="1" applyFont="1" applyProtection="1">
      <alignment horizontal="left" vertical="top" wrapText="1"/>
    </xf>
    <xf numFmtId="4" fontId="17" fillId="3" borderId="12" xfId="15" applyNumberFormat="1" applyFont="1" applyProtection="1">
      <alignment horizontal="right" vertical="top" shrinkToFit="1"/>
    </xf>
    <xf numFmtId="166" fontId="17" fillId="3" borderId="13" xfId="16" applyNumberFormat="1" applyFont="1" applyProtection="1">
      <alignment horizontal="right" vertical="top" shrinkToFit="1"/>
    </xf>
    <xf numFmtId="0" fontId="19" fillId="0" borderId="39" xfId="62" applyNumberFormat="1" applyFont="1" applyProtection="1"/>
    <xf numFmtId="0" fontId="19" fillId="0" borderId="40" xfId="63" applyNumberFormat="1" applyFont="1" applyProtection="1"/>
    <xf numFmtId="0" fontId="19" fillId="0" borderId="41" xfId="64" applyNumberFormat="1" applyFont="1" applyProtection="1"/>
    <xf numFmtId="0" fontId="17" fillId="5" borderId="17" xfId="25" applyNumberFormat="1" applyFont="1" applyProtection="1"/>
    <xf numFmtId="0" fontId="17" fillId="5" borderId="18" xfId="26" applyNumberFormat="1" applyFont="1" applyProtection="1"/>
    <xf numFmtId="4" fontId="17" fillId="5" borderId="18" xfId="27" applyNumberFormat="1" applyFont="1" applyProtection="1">
      <alignment horizontal="right" shrinkToFit="1"/>
    </xf>
    <xf numFmtId="166" fontId="17" fillId="5" borderId="19" xfId="28" applyNumberFormat="1" applyFont="1" applyProtection="1">
      <alignment horizontal="right" shrinkToFit="1"/>
    </xf>
    <xf numFmtId="49" fontId="17" fillId="0" borderId="2" xfId="3" applyNumberFormat="1" applyFont="1" applyProtection="1">
      <alignment horizontal="center" vertical="center" wrapText="1"/>
    </xf>
    <xf numFmtId="49" fontId="17" fillId="0" borderId="3" xfId="4" applyNumberFormat="1" applyFont="1" applyProtection="1">
      <alignment horizontal="center" vertical="center" wrapText="1"/>
    </xf>
    <xf numFmtId="49" fontId="17" fillId="0" borderId="4" xfId="5" applyNumberFormat="1" applyFont="1" applyProtection="1">
      <alignment horizontal="center" vertical="center" wrapText="1"/>
    </xf>
    <xf numFmtId="49" fontId="17" fillId="0" borderId="5" xfId="6" applyNumberFormat="1" applyFont="1" applyProtection="1">
      <alignment horizontal="center" vertical="center" wrapText="1"/>
    </xf>
    <xf numFmtId="49" fontId="17" fillId="0" borderId="6" xfId="7" applyNumberFormat="1" applyFont="1" applyProtection="1">
      <alignment horizontal="center" vertical="center" wrapText="1"/>
    </xf>
    <xf numFmtId="49" fontId="17" fillId="0" borderId="7" xfId="8" applyNumberFormat="1" applyFont="1" applyProtection="1">
      <alignment horizontal="center" vertical="center" wrapText="1"/>
    </xf>
    <xf numFmtId="165" fontId="17" fillId="2" borderId="10" xfId="12" applyNumberFormat="1" applyFont="1" applyProtection="1">
      <alignment horizontal="right" vertical="top" shrinkToFit="1"/>
    </xf>
    <xf numFmtId="165" fontId="17" fillId="3" borderId="13" xfId="16" applyNumberFormat="1" applyFont="1" applyProtection="1">
      <alignment horizontal="right" vertical="top" shrinkToFit="1"/>
    </xf>
    <xf numFmtId="165" fontId="19" fillId="0" borderId="41" xfId="64" applyNumberFormat="1" applyFont="1" applyProtection="1"/>
    <xf numFmtId="165" fontId="17" fillId="5" borderId="19" xfId="28" applyNumberFormat="1" applyFont="1" applyProtection="1">
      <alignment horizontal="right" shrinkToFit="1"/>
    </xf>
    <xf numFmtId="49" fontId="19" fillId="0" borderId="14" xfId="17" applyNumberFormat="1" applyFont="1" applyFill="1" applyProtection="1">
      <alignment horizontal="center" vertical="top" shrinkToFit="1"/>
    </xf>
    <xf numFmtId="0" fontId="19" fillId="0" borderId="15" xfId="18" quotePrefix="1" applyNumberFormat="1" applyFont="1" applyFill="1" applyProtection="1">
      <alignment horizontal="left" vertical="top" wrapText="1"/>
    </xf>
    <xf numFmtId="4" fontId="19" fillId="0" borderId="15" xfId="19" applyNumberFormat="1" applyFont="1" applyFill="1" applyProtection="1">
      <alignment horizontal="right" vertical="top" shrinkToFit="1"/>
    </xf>
    <xf numFmtId="165" fontId="19" fillId="0" borderId="16" xfId="20" applyNumberFormat="1" applyFont="1" applyFill="1" applyProtection="1">
      <alignment horizontal="right" vertical="top" shrinkToFit="1"/>
    </xf>
    <xf numFmtId="166" fontId="19" fillId="0" borderId="16" xfId="20" applyNumberFormat="1" applyFont="1" applyFill="1" applyProtection="1">
      <alignment horizontal="right" vertical="top" shrinkToFit="1"/>
    </xf>
    <xf numFmtId="0" fontId="18" fillId="0" borderId="21" xfId="0" applyFont="1" applyFill="1" applyBorder="1" applyAlignment="1">
      <alignment horizontal="left" vertical="center" wrapText="1"/>
    </xf>
    <xf numFmtId="0" fontId="18" fillId="6" borderId="21" xfId="0" applyFont="1" applyFill="1" applyBorder="1" applyAlignment="1">
      <alignment horizontal="right" vertical="center" wrapText="1"/>
    </xf>
    <xf numFmtId="3" fontId="18" fillId="6" borderId="21" xfId="0" applyNumberFormat="1" applyFont="1" applyFill="1" applyBorder="1" applyAlignment="1">
      <alignment horizontal="right" vertical="center" wrapText="1"/>
    </xf>
    <xf numFmtId="0" fontId="19" fillId="0" borderId="20" xfId="2" applyNumberFormat="1" applyFont="1" applyBorder="1" applyAlignment="1" applyProtection="1">
      <alignment horizontal="right" wrapText="1"/>
    </xf>
    <xf numFmtId="0" fontId="19" fillId="0" borderId="20" xfId="2" applyFont="1" applyBorder="1" applyAlignment="1">
      <alignment horizontal="right" wrapText="1"/>
    </xf>
    <xf numFmtId="0" fontId="18" fillId="0" borderId="1" xfId="0" applyFont="1" applyBorder="1" applyAlignment="1" applyProtection="1">
      <alignment horizontal="right"/>
      <protection locked="0"/>
    </xf>
    <xf numFmtId="0" fontId="23" fillId="0" borderId="1" xfId="1" applyNumberFormat="1" applyFont="1" applyAlignment="1" applyProtection="1">
      <alignment horizontal="center" wrapText="1"/>
    </xf>
    <xf numFmtId="0" fontId="23" fillId="0" borderId="1" xfId="1" applyFont="1" applyAlignment="1">
      <alignment horizontal="center" wrapText="1"/>
    </xf>
    <xf numFmtId="0" fontId="18" fillId="0" borderId="1" xfId="0" applyFont="1" applyBorder="1" applyAlignment="1" applyProtection="1">
      <alignment horizontal="right" wrapText="1"/>
      <protection locked="0"/>
    </xf>
    <xf numFmtId="0" fontId="19" fillId="0" borderId="36" xfId="2" applyNumberFormat="1" applyFont="1" applyBorder="1" applyProtection="1">
      <alignment horizontal="right" vertical="top" wrapText="1"/>
    </xf>
    <xf numFmtId="0" fontId="18" fillId="0" borderId="24" xfId="0" applyFont="1" applyBorder="1" applyAlignment="1" applyProtection="1">
      <alignment horizontal="right"/>
    </xf>
    <xf numFmtId="0" fontId="22" fillId="0" borderId="1" xfId="41" applyNumberFormat="1" applyFont="1" applyFill="1" applyAlignment="1" applyProtection="1">
      <alignment horizontal="center" wrapText="1"/>
    </xf>
    <xf numFmtId="0" fontId="22" fillId="0" borderId="1" xfId="42" applyNumberFormat="1" applyFont="1" applyFill="1" applyAlignment="1" applyProtection="1">
      <alignment horizontal="center"/>
    </xf>
    <xf numFmtId="0" fontId="18" fillId="0" borderId="1" xfId="36" applyNumberFormat="1" applyFont="1" applyFill="1" applyAlignment="1" applyProtection="1">
      <alignment horizontal="right"/>
    </xf>
    <xf numFmtId="4" fontId="21" fillId="0" borderId="1" xfId="0" applyNumberFormat="1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left" vertical="top" wrapText="1"/>
    </xf>
    <xf numFmtId="0" fontId="20" fillId="6" borderId="23" xfId="0" applyFont="1" applyFill="1" applyBorder="1" applyAlignment="1">
      <alignment horizontal="left" vertical="top" wrapText="1"/>
    </xf>
    <xf numFmtId="0" fontId="22" fillId="0" borderId="1" xfId="41" applyNumberFormat="1" applyFont="1" applyFill="1" applyAlignment="1" applyProtection="1">
      <alignment horizontal="center" vertical="top" wrapText="1"/>
    </xf>
    <xf numFmtId="0" fontId="20" fillId="0" borderId="0" xfId="0" applyFont="1" applyFill="1" applyAlignment="1" applyProtection="1">
      <alignment horizontal="center" vertical="top" wrapText="1"/>
      <protection locked="0"/>
    </xf>
    <xf numFmtId="0" fontId="18" fillId="0" borderId="36" xfId="0" applyFont="1" applyFill="1" applyBorder="1" applyAlignment="1">
      <alignment horizontal="right"/>
    </xf>
  </cellXfs>
  <cellStyles count="65">
    <cellStyle name="br" xfId="31"/>
    <cellStyle name="col" xfId="30"/>
    <cellStyle name="ex58" xfId="27"/>
    <cellStyle name="ex59" xfId="28"/>
    <cellStyle name="ex60" xfId="9"/>
    <cellStyle name="ex61" xfId="10"/>
    <cellStyle name="ex62" xfId="11"/>
    <cellStyle name="ex63" xfId="12"/>
    <cellStyle name="ex64" xfId="13"/>
    <cellStyle name="ex65" xfId="14"/>
    <cellStyle name="ex66" xfId="15"/>
    <cellStyle name="ex67" xfId="16"/>
    <cellStyle name="ex68" xfId="17"/>
    <cellStyle name="ex69" xfId="18"/>
    <cellStyle name="ex70" xfId="19"/>
    <cellStyle name="ex71" xfId="20"/>
    <cellStyle name="ex72" xfId="21"/>
    <cellStyle name="ex73" xfId="22"/>
    <cellStyle name="ex74" xfId="23"/>
    <cellStyle name="ex75" xfId="24"/>
    <cellStyle name="st57" xfId="2"/>
    <cellStyle name="style0" xfId="32"/>
    <cellStyle name="td" xfId="33"/>
    <cellStyle name="tr" xfId="29"/>
    <cellStyle name="xl_bot_header" xfId="7"/>
    <cellStyle name="xl_bot_left_header" xfId="6"/>
    <cellStyle name="xl_bot_right_header" xfId="8"/>
    <cellStyle name="xl_header" xfId="1"/>
    <cellStyle name="xl_top_header" xfId="4"/>
    <cellStyle name="xl_top_left_header" xfId="3"/>
    <cellStyle name="xl_top_right_header" xfId="5"/>
    <cellStyle name="xl_total_center" xfId="26"/>
    <cellStyle name="xl_total_left" xfId="25"/>
    <cellStyle name="xl_total_top" xfId="63"/>
    <cellStyle name="xl_total_top_left" xfId="62"/>
    <cellStyle name="xl_total_top_right" xfId="64"/>
    <cellStyle name="xl108" xfId="49"/>
    <cellStyle name="xl109" xfId="53"/>
    <cellStyle name="xl110" xfId="57"/>
    <cellStyle name="xl111" xfId="58"/>
    <cellStyle name="xl114" xfId="54"/>
    <cellStyle name="xl115" xfId="59"/>
    <cellStyle name="xl117" xfId="60"/>
    <cellStyle name="xl122" xfId="52"/>
    <cellStyle name="xl22" xfId="34"/>
    <cellStyle name="xl23" xfId="37"/>
    <cellStyle name="xl24" xfId="38"/>
    <cellStyle name="xl26" xfId="41"/>
    <cellStyle name="xl27" xfId="42"/>
    <cellStyle name="xl28" xfId="43"/>
    <cellStyle name="xl33" xfId="39"/>
    <cellStyle name="xl35" xfId="46"/>
    <cellStyle name="xl36" xfId="50"/>
    <cellStyle name="xl42" xfId="47"/>
    <cellStyle name="xl43" xfId="51"/>
    <cellStyle name="xl45" xfId="44"/>
    <cellStyle name="xl46" xfId="48"/>
    <cellStyle name="xl49" xfId="35"/>
    <cellStyle name="xl66" xfId="36"/>
    <cellStyle name="xl78" xfId="40"/>
    <cellStyle name="xl81" xfId="45"/>
    <cellStyle name="xl94" xfId="55"/>
    <cellStyle name="xl96" xfId="56"/>
    <cellStyle name="Обычный" xfId="0" builtinId="0"/>
    <cellStyle name="Обычный_Tmp4" xfId="6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view="pageBreakPreview" zoomScaleNormal="100" zoomScaleSheetLayoutView="100" workbookViewId="0">
      <selection activeCell="E1" sqref="E1"/>
    </sheetView>
  </sheetViews>
  <sheetFormatPr defaultRowHeight="15.75" x14ac:dyDescent="0.25"/>
  <cols>
    <col min="1" max="1" width="21.7109375" style="1" customWidth="1"/>
    <col min="2" max="2" width="46" style="1" customWidth="1"/>
    <col min="3" max="4" width="18.7109375" style="1" customWidth="1"/>
    <col min="5" max="5" width="16.7109375" style="1" customWidth="1"/>
    <col min="6" max="6" width="15.42578125" style="1" bestFit="1" customWidth="1"/>
    <col min="7" max="7" width="17.28515625" style="1" customWidth="1"/>
    <col min="8" max="16384" width="9.140625" style="1"/>
  </cols>
  <sheetData>
    <row r="1" spans="1:7" ht="15.75" customHeight="1" x14ac:dyDescent="0.25">
      <c r="C1" s="2"/>
      <c r="D1" s="2"/>
      <c r="E1" s="2" t="s">
        <v>615</v>
      </c>
    </row>
    <row r="2" spans="1:7" ht="15.75" customHeight="1" x14ac:dyDescent="0.25">
      <c r="A2" s="120" t="s">
        <v>622</v>
      </c>
      <c r="B2" s="120"/>
      <c r="C2" s="120"/>
      <c r="D2" s="120"/>
      <c r="E2" s="120"/>
    </row>
    <row r="3" spans="1:7" ht="15.75" customHeight="1" x14ac:dyDescent="0.25">
      <c r="A3" s="120" t="s">
        <v>621</v>
      </c>
      <c r="B3" s="120"/>
      <c r="C3" s="120"/>
      <c r="D3" s="120"/>
      <c r="E3" s="120"/>
    </row>
    <row r="4" spans="1:7" ht="15.75" customHeight="1" x14ac:dyDescent="0.25">
      <c r="A4" s="120" t="s">
        <v>815</v>
      </c>
      <c r="B4" s="120"/>
      <c r="C4" s="120"/>
      <c r="D4" s="120"/>
      <c r="E4" s="120"/>
    </row>
    <row r="5" spans="1:7" ht="15.75" customHeight="1" x14ac:dyDescent="0.25">
      <c r="A5" s="83" t="s">
        <v>309</v>
      </c>
      <c r="B5" s="83"/>
      <c r="C5" s="83"/>
      <c r="D5" s="123" t="s">
        <v>816</v>
      </c>
      <c r="E5" s="123"/>
    </row>
    <row r="6" spans="1:7" ht="15.75" customHeight="1" x14ac:dyDescent="0.25">
      <c r="A6" s="83"/>
      <c r="B6" s="83"/>
      <c r="C6" s="83"/>
      <c r="D6" s="80"/>
      <c r="E6" s="80"/>
    </row>
    <row r="7" spans="1:7" ht="18" customHeight="1" x14ac:dyDescent="0.25">
      <c r="A7" s="121" t="s">
        <v>616</v>
      </c>
      <c r="B7" s="121"/>
      <c r="C7" s="121"/>
      <c r="D7" s="121"/>
      <c r="E7" s="121"/>
    </row>
    <row r="8" spans="1:7" ht="18" customHeight="1" x14ac:dyDescent="0.25">
      <c r="A8" s="121" t="s">
        <v>620</v>
      </c>
      <c r="B8" s="121"/>
      <c r="C8" s="121"/>
      <c r="D8" s="121"/>
      <c r="E8" s="121"/>
    </row>
    <row r="9" spans="1:7" ht="12.75" customHeight="1" x14ac:dyDescent="0.25">
      <c r="A9" s="121" t="s">
        <v>619</v>
      </c>
      <c r="B9" s="122"/>
      <c r="C9" s="122"/>
      <c r="D9" s="122"/>
      <c r="E9" s="122"/>
    </row>
    <row r="10" spans="1:7" x14ac:dyDescent="0.25">
      <c r="A10" s="118" t="s">
        <v>624</v>
      </c>
      <c r="B10" s="119"/>
      <c r="C10" s="119"/>
      <c r="D10" s="119"/>
      <c r="E10" s="119"/>
    </row>
    <row r="11" spans="1:7" ht="47.25" x14ac:dyDescent="0.25">
      <c r="A11" s="100" t="s">
        <v>310</v>
      </c>
      <c r="B11" s="101" t="s">
        <v>311</v>
      </c>
      <c r="C11" s="101" t="s">
        <v>316</v>
      </c>
      <c r="D11" s="101" t="s">
        <v>272</v>
      </c>
      <c r="E11" s="102" t="s">
        <v>76</v>
      </c>
    </row>
    <row r="12" spans="1:7" x14ac:dyDescent="0.25">
      <c r="A12" s="103" t="s">
        <v>0</v>
      </c>
      <c r="B12" s="104" t="s">
        <v>1</v>
      </c>
      <c r="C12" s="104" t="s">
        <v>2</v>
      </c>
      <c r="D12" s="104" t="s">
        <v>3</v>
      </c>
      <c r="E12" s="105" t="s">
        <v>4</v>
      </c>
    </row>
    <row r="13" spans="1:7" ht="32.25" thickBot="1" x14ac:dyDescent="0.3">
      <c r="A13" s="85" t="s">
        <v>5</v>
      </c>
      <c r="B13" s="86" t="s">
        <v>6</v>
      </c>
      <c r="C13" s="87">
        <v>320956613.20999998</v>
      </c>
      <c r="D13" s="87">
        <v>180706182.61000001</v>
      </c>
      <c r="E13" s="106">
        <v>56.302370841558272</v>
      </c>
    </row>
    <row r="14" spans="1:7" x14ac:dyDescent="0.25">
      <c r="A14" s="89" t="s">
        <v>7</v>
      </c>
      <c r="B14" s="90" t="s">
        <v>8</v>
      </c>
      <c r="C14" s="91">
        <v>261128530</v>
      </c>
      <c r="D14" s="91">
        <v>141291398</v>
      </c>
      <c r="E14" s="107">
        <v>54.107989655515617</v>
      </c>
      <c r="F14" s="3"/>
      <c r="G14" s="3"/>
    </row>
    <row r="15" spans="1:7" x14ac:dyDescent="0.25">
      <c r="A15" s="110" t="s">
        <v>9</v>
      </c>
      <c r="B15" s="111" t="s">
        <v>10</v>
      </c>
      <c r="C15" s="112">
        <v>261128530</v>
      </c>
      <c r="D15" s="112">
        <v>141291398</v>
      </c>
      <c r="E15" s="113">
        <v>54.107989655515617</v>
      </c>
    </row>
    <row r="16" spans="1:7" ht="63" x14ac:dyDescent="0.25">
      <c r="A16" s="89" t="s">
        <v>11</v>
      </c>
      <c r="B16" s="90" t="s">
        <v>12</v>
      </c>
      <c r="C16" s="91">
        <v>14904550</v>
      </c>
      <c r="D16" s="91">
        <v>7011698.0199999996</v>
      </c>
      <c r="E16" s="107">
        <v>47.044010184809338</v>
      </c>
    </row>
    <row r="17" spans="1:5" ht="47.25" x14ac:dyDescent="0.25">
      <c r="A17" s="110" t="s">
        <v>13</v>
      </c>
      <c r="B17" s="111" t="s">
        <v>14</v>
      </c>
      <c r="C17" s="112">
        <v>14904550</v>
      </c>
      <c r="D17" s="112">
        <v>7011698.0199999996</v>
      </c>
      <c r="E17" s="113">
        <v>47.044010184809338</v>
      </c>
    </row>
    <row r="18" spans="1:5" x14ac:dyDescent="0.25">
      <c r="A18" s="89" t="s">
        <v>15</v>
      </c>
      <c r="B18" s="90" t="s">
        <v>16</v>
      </c>
      <c r="C18" s="91">
        <v>12176250</v>
      </c>
      <c r="D18" s="91">
        <v>6364152.1900000004</v>
      </c>
      <c r="E18" s="107">
        <v>52.266931033774767</v>
      </c>
    </row>
    <row r="19" spans="1:5" ht="31.5" x14ac:dyDescent="0.25">
      <c r="A19" s="110" t="s">
        <v>17</v>
      </c>
      <c r="B19" s="111" t="s">
        <v>18</v>
      </c>
      <c r="C19" s="112">
        <v>9090000</v>
      </c>
      <c r="D19" s="112">
        <v>3729000.21</v>
      </c>
      <c r="E19" s="113">
        <v>41.02310462046205</v>
      </c>
    </row>
    <row r="20" spans="1:5" ht="31.5" x14ac:dyDescent="0.25">
      <c r="A20" s="110" t="s">
        <v>19</v>
      </c>
      <c r="B20" s="111" t="s">
        <v>20</v>
      </c>
      <c r="C20" s="112">
        <v>2450000</v>
      </c>
      <c r="D20" s="112">
        <v>1787991.79</v>
      </c>
      <c r="E20" s="113">
        <v>72.979256734693877</v>
      </c>
    </row>
    <row r="21" spans="1:5" x14ac:dyDescent="0.25">
      <c r="A21" s="110" t="s">
        <v>21</v>
      </c>
      <c r="B21" s="111" t="s">
        <v>22</v>
      </c>
      <c r="C21" s="112">
        <v>192250</v>
      </c>
      <c r="D21" s="112">
        <v>86360.5</v>
      </c>
      <c r="E21" s="113">
        <v>44.920936280884263</v>
      </c>
    </row>
    <row r="22" spans="1:5" ht="31.5" x14ac:dyDescent="0.25">
      <c r="A22" s="110" t="s">
        <v>23</v>
      </c>
      <c r="B22" s="111" t="s">
        <v>24</v>
      </c>
      <c r="C22" s="112">
        <v>444000</v>
      </c>
      <c r="D22" s="112">
        <v>760799.69</v>
      </c>
      <c r="E22" s="113">
        <v>171.35128153153153</v>
      </c>
    </row>
    <row r="23" spans="1:5" x14ac:dyDescent="0.25">
      <c r="A23" s="89" t="s">
        <v>25</v>
      </c>
      <c r="B23" s="90" t="s">
        <v>625</v>
      </c>
      <c r="C23" s="91">
        <v>6666000</v>
      </c>
      <c r="D23" s="91">
        <v>1154879.3999999999</v>
      </c>
      <c r="E23" s="107">
        <v>17.324923492349235</v>
      </c>
    </row>
    <row r="24" spans="1:5" x14ac:dyDescent="0.25">
      <c r="A24" s="110" t="s">
        <v>78</v>
      </c>
      <c r="B24" s="111" t="s">
        <v>295</v>
      </c>
      <c r="C24" s="112">
        <v>4666000</v>
      </c>
      <c r="D24" s="112">
        <v>473964.88</v>
      </c>
      <c r="E24" s="113">
        <v>10.15784140591513</v>
      </c>
    </row>
    <row r="25" spans="1:5" x14ac:dyDescent="0.25">
      <c r="A25" s="110" t="s">
        <v>26</v>
      </c>
      <c r="B25" s="111" t="s">
        <v>296</v>
      </c>
      <c r="C25" s="112">
        <v>2000000</v>
      </c>
      <c r="D25" s="112">
        <v>680914.52</v>
      </c>
      <c r="E25" s="113">
        <v>34.045726000000002</v>
      </c>
    </row>
    <row r="26" spans="1:5" x14ac:dyDescent="0.25">
      <c r="A26" s="89" t="s">
        <v>27</v>
      </c>
      <c r="B26" s="90" t="s">
        <v>28</v>
      </c>
      <c r="C26" s="91">
        <v>3325230</v>
      </c>
      <c r="D26" s="91">
        <v>1800433.24</v>
      </c>
      <c r="E26" s="107">
        <v>54.144622777973254</v>
      </c>
    </row>
    <row r="27" spans="1:5" ht="47.25" x14ac:dyDescent="0.25">
      <c r="A27" s="110" t="s">
        <v>29</v>
      </c>
      <c r="B27" s="111" t="s">
        <v>30</v>
      </c>
      <c r="C27" s="112">
        <v>3300000</v>
      </c>
      <c r="D27" s="112">
        <v>1782613.24</v>
      </c>
      <c r="E27" s="113">
        <v>54.018583030303027</v>
      </c>
    </row>
    <row r="28" spans="1:5" ht="63" x14ac:dyDescent="0.25">
      <c r="A28" s="110" t="s">
        <v>79</v>
      </c>
      <c r="B28" s="111" t="s">
        <v>80</v>
      </c>
      <c r="C28" s="112">
        <v>25230</v>
      </c>
      <c r="D28" s="112">
        <v>17820</v>
      </c>
      <c r="E28" s="113">
        <v>70.630202140309152</v>
      </c>
    </row>
    <row r="29" spans="1:5" ht="63" x14ac:dyDescent="0.25">
      <c r="A29" s="89" t="s">
        <v>31</v>
      </c>
      <c r="B29" s="90" t="s">
        <v>32</v>
      </c>
      <c r="C29" s="91">
        <v>14806670</v>
      </c>
      <c r="D29" s="91">
        <v>10018233.99</v>
      </c>
      <c r="E29" s="107">
        <v>67.660277361486408</v>
      </c>
    </row>
    <row r="30" spans="1:5" ht="141.75" x14ac:dyDescent="0.25">
      <c r="A30" s="110" t="s">
        <v>33</v>
      </c>
      <c r="B30" s="111" t="s">
        <v>34</v>
      </c>
      <c r="C30" s="112">
        <v>13471200</v>
      </c>
      <c r="D30" s="112">
        <v>9263301.0800000001</v>
      </c>
      <c r="E30" s="113">
        <v>68.763741017875176</v>
      </c>
    </row>
    <row r="31" spans="1:5" ht="126.75" customHeight="1" x14ac:dyDescent="0.25">
      <c r="A31" s="110" t="s">
        <v>35</v>
      </c>
      <c r="B31" s="111" t="s">
        <v>36</v>
      </c>
      <c r="C31" s="112">
        <v>1335470</v>
      </c>
      <c r="D31" s="112">
        <v>754932.91</v>
      </c>
      <c r="E31" s="113">
        <v>56.529379918680313</v>
      </c>
    </row>
    <row r="32" spans="1:5" ht="31.5" x14ac:dyDescent="0.25">
      <c r="A32" s="89" t="s">
        <v>37</v>
      </c>
      <c r="B32" s="90" t="s">
        <v>38</v>
      </c>
      <c r="C32" s="91">
        <v>1778856.41</v>
      </c>
      <c r="D32" s="91">
        <v>4020651.15</v>
      </c>
      <c r="E32" s="107">
        <v>226.02449120668487</v>
      </c>
    </row>
    <row r="33" spans="1:7" ht="31.5" x14ac:dyDescent="0.25">
      <c r="A33" s="110" t="s">
        <v>39</v>
      </c>
      <c r="B33" s="111" t="s">
        <v>40</v>
      </c>
      <c r="C33" s="112">
        <v>1778856.41</v>
      </c>
      <c r="D33" s="112">
        <v>4020651.15</v>
      </c>
      <c r="E33" s="113">
        <v>226.02449120668487</v>
      </c>
    </row>
    <row r="34" spans="1:7" ht="47.25" x14ac:dyDescent="0.25">
      <c r="A34" s="89" t="s">
        <v>41</v>
      </c>
      <c r="B34" s="90" t="s">
        <v>42</v>
      </c>
      <c r="C34" s="91">
        <v>70000</v>
      </c>
      <c r="D34" s="91">
        <v>312842.09999999998</v>
      </c>
      <c r="E34" s="107">
        <v>446.9172857142857</v>
      </c>
    </row>
    <row r="35" spans="1:7" ht="20.25" customHeight="1" x14ac:dyDescent="0.25">
      <c r="A35" s="110" t="s">
        <v>43</v>
      </c>
      <c r="B35" s="111" t="s">
        <v>44</v>
      </c>
      <c r="C35" s="112">
        <v>70000</v>
      </c>
      <c r="D35" s="112">
        <v>312842.09999999998</v>
      </c>
      <c r="E35" s="113">
        <v>446.9172857142857</v>
      </c>
    </row>
    <row r="36" spans="1:7" ht="47.25" x14ac:dyDescent="0.25">
      <c r="A36" s="89" t="s">
        <v>45</v>
      </c>
      <c r="B36" s="90" t="s">
        <v>46</v>
      </c>
      <c r="C36" s="91">
        <v>3643500</v>
      </c>
      <c r="D36" s="91">
        <v>6085185.1500000004</v>
      </c>
      <c r="E36" s="107">
        <v>167.01482503087689</v>
      </c>
    </row>
    <row r="37" spans="1:7" ht="126" x14ac:dyDescent="0.25">
      <c r="A37" s="110" t="s">
        <v>47</v>
      </c>
      <c r="B37" s="111" t="s">
        <v>48</v>
      </c>
      <c r="C37" s="112">
        <v>600000</v>
      </c>
      <c r="D37" s="112">
        <v>730000</v>
      </c>
      <c r="E37" s="113">
        <v>121.66666666666667</v>
      </c>
    </row>
    <row r="38" spans="1:7" ht="47.25" x14ac:dyDescent="0.25">
      <c r="A38" s="110" t="s">
        <v>49</v>
      </c>
      <c r="B38" s="111" t="s">
        <v>50</v>
      </c>
      <c r="C38" s="112">
        <v>2999500</v>
      </c>
      <c r="D38" s="112">
        <v>5294354.05</v>
      </c>
      <c r="E38" s="113">
        <v>176.50788631438573</v>
      </c>
    </row>
    <row r="39" spans="1:7" ht="110.25" x14ac:dyDescent="0.25">
      <c r="A39" s="110" t="s">
        <v>312</v>
      </c>
      <c r="B39" s="111" t="s">
        <v>313</v>
      </c>
      <c r="C39" s="112">
        <v>44000</v>
      </c>
      <c r="D39" s="112">
        <v>60831.1</v>
      </c>
      <c r="E39" s="113">
        <v>138.2525</v>
      </c>
    </row>
    <row r="40" spans="1:7" ht="31.5" x14ac:dyDescent="0.25">
      <c r="A40" s="89" t="s">
        <v>51</v>
      </c>
      <c r="B40" s="90" t="s">
        <v>52</v>
      </c>
      <c r="C40" s="91">
        <v>1657530</v>
      </c>
      <c r="D40" s="91">
        <v>2185314.58</v>
      </c>
      <c r="E40" s="107">
        <v>131.84163061905366</v>
      </c>
    </row>
    <row r="41" spans="1:7" ht="47.25" x14ac:dyDescent="0.25">
      <c r="A41" s="110" t="s">
        <v>53</v>
      </c>
      <c r="B41" s="111" t="s">
        <v>54</v>
      </c>
      <c r="C41" s="112">
        <v>100000</v>
      </c>
      <c r="D41" s="112">
        <v>658649.39</v>
      </c>
      <c r="E41" s="113">
        <v>658.64939000000004</v>
      </c>
    </row>
    <row r="42" spans="1:7" ht="173.25" customHeight="1" x14ac:dyDescent="0.25">
      <c r="A42" s="110" t="s">
        <v>626</v>
      </c>
      <c r="B42" s="111" t="s">
        <v>627</v>
      </c>
      <c r="C42" s="112">
        <v>0</v>
      </c>
      <c r="D42" s="112">
        <v>22389.27</v>
      </c>
      <c r="E42" s="113">
        <v>0</v>
      </c>
    </row>
    <row r="43" spans="1:7" ht="31.5" x14ac:dyDescent="0.25">
      <c r="A43" s="110" t="s">
        <v>55</v>
      </c>
      <c r="B43" s="111" t="s">
        <v>56</v>
      </c>
      <c r="C43" s="112">
        <v>1497530</v>
      </c>
      <c r="D43" s="112">
        <v>441041.87</v>
      </c>
      <c r="E43" s="113">
        <v>29.451287787222959</v>
      </c>
    </row>
    <row r="44" spans="1:7" ht="31.5" x14ac:dyDescent="0.25">
      <c r="A44" s="110" t="s">
        <v>57</v>
      </c>
      <c r="B44" s="111" t="s">
        <v>58</v>
      </c>
      <c r="C44" s="112">
        <v>60000</v>
      </c>
      <c r="D44" s="112">
        <v>1063234.05</v>
      </c>
      <c r="E44" s="113">
        <v>1772.05675</v>
      </c>
    </row>
    <row r="45" spans="1:7" x14ac:dyDescent="0.25">
      <c r="A45" s="89" t="s">
        <v>59</v>
      </c>
      <c r="B45" s="90" t="s">
        <v>60</v>
      </c>
      <c r="C45" s="91">
        <v>799496.8</v>
      </c>
      <c r="D45" s="91">
        <v>461394.79</v>
      </c>
      <c r="E45" s="107">
        <v>57.710648748062532</v>
      </c>
    </row>
    <row r="46" spans="1:7" x14ac:dyDescent="0.25">
      <c r="A46" s="110" t="s">
        <v>61</v>
      </c>
      <c r="B46" s="111" t="s">
        <v>62</v>
      </c>
      <c r="C46" s="112">
        <v>0</v>
      </c>
      <c r="D46" s="112">
        <v>34892.980000000003</v>
      </c>
      <c r="E46" s="113">
        <v>0</v>
      </c>
    </row>
    <row r="47" spans="1:7" x14ac:dyDescent="0.25">
      <c r="A47" s="110" t="s">
        <v>81</v>
      </c>
      <c r="B47" s="111" t="s">
        <v>82</v>
      </c>
      <c r="C47" s="112">
        <v>799496.8</v>
      </c>
      <c r="D47" s="112">
        <v>426501.81</v>
      </c>
      <c r="E47" s="113">
        <v>53.346281060787234</v>
      </c>
      <c r="F47" s="3"/>
      <c r="G47" s="3"/>
    </row>
    <row r="48" spans="1:7" ht="16.5" thickBot="1" x14ac:dyDescent="0.3">
      <c r="A48" s="85" t="s">
        <v>63</v>
      </c>
      <c r="B48" s="86" t="s">
        <v>64</v>
      </c>
      <c r="C48" s="87">
        <f>454181796.55-50656581.29</f>
        <v>403525215.25999999</v>
      </c>
      <c r="D48" s="87">
        <f>254226610.92-27289555.25</f>
        <v>226937055.66999999</v>
      </c>
      <c r="E48" s="106">
        <f>D48/C48*100</f>
        <v>56.23863071946559</v>
      </c>
    </row>
    <row r="49" spans="1:6" ht="49.5" customHeight="1" x14ac:dyDescent="0.25">
      <c r="A49" s="89" t="s">
        <v>65</v>
      </c>
      <c r="B49" s="90" t="s">
        <v>66</v>
      </c>
      <c r="C49" s="91">
        <f>453967296.55-50656581.29</f>
        <v>403310715.25999999</v>
      </c>
      <c r="D49" s="91">
        <f>254349750.12-27289555.25</f>
        <v>227060194.87</v>
      </c>
      <c r="E49" s="107">
        <f>D49/C49*100</f>
        <v>56.299073215454342</v>
      </c>
    </row>
    <row r="50" spans="1:6" ht="31.5" x14ac:dyDescent="0.25">
      <c r="A50" s="110" t="s">
        <v>67</v>
      </c>
      <c r="B50" s="111" t="s">
        <v>68</v>
      </c>
      <c r="C50" s="112">
        <f>47894054-30136554</f>
        <v>17757500</v>
      </c>
      <c r="D50" s="112">
        <f>24172100.02-15293350</f>
        <v>8878750.0199999996</v>
      </c>
      <c r="E50" s="113">
        <f>D50/C50*100</f>
        <v>50.000000112628463</v>
      </c>
    </row>
    <row r="51" spans="1:6" ht="47.25" x14ac:dyDescent="0.25">
      <c r="A51" s="110" t="s">
        <v>69</v>
      </c>
      <c r="B51" s="111" t="s">
        <v>70</v>
      </c>
      <c r="C51" s="112">
        <v>94255674.260000005</v>
      </c>
      <c r="D51" s="112">
        <v>40782053.729999997</v>
      </c>
      <c r="E51" s="113">
        <f t="shared" ref="E51:E53" si="0">D51/C51*100</f>
        <v>43.267478642722928</v>
      </c>
    </row>
    <row r="52" spans="1:6" ht="31.5" x14ac:dyDescent="0.25">
      <c r="A52" s="110" t="s">
        <v>71</v>
      </c>
      <c r="B52" s="111" t="s">
        <v>72</v>
      </c>
      <c r="C52" s="112">
        <f>276569790-197849</f>
        <v>276371941</v>
      </c>
      <c r="D52" s="112">
        <f>167537240.12-197849</f>
        <v>167339391.12</v>
      </c>
      <c r="E52" s="113">
        <f t="shared" si="0"/>
        <v>60.548618110258886</v>
      </c>
    </row>
    <row r="53" spans="1:6" x14ac:dyDescent="0.25">
      <c r="A53" s="110" t="s">
        <v>73</v>
      </c>
      <c r="B53" s="111" t="s">
        <v>74</v>
      </c>
      <c r="C53" s="112">
        <f>35247778.29-20322178.29</f>
        <v>14925600</v>
      </c>
      <c r="D53" s="112">
        <f>21858356.25-11798356.25</f>
        <v>10060000</v>
      </c>
      <c r="E53" s="113">
        <f t="shared" si="0"/>
        <v>67.400975505172326</v>
      </c>
    </row>
    <row r="54" spans="1:6" ht="31.5" x14ac:dyDescent="0.25">
      <c r="A54" s="89" t="s">
        <v>83</v>
      </c>
      <c r="B54" s="90" t="s">
        <v>84</v>
      </c>
      <c r="C54" s="91">
        <v>214500</v>
      </c>
      <c r="D54" s="91">
        <v>214500</v>
      </c>
      <c r="E54" s="107">
        <f>D54/C54*100</f>
        <v>100</v>
      </c>
      <c r="F54" s="3"/>
    </row>
    <row r="55" spans="1:6" ht="31.5" x14ac:dyDescent="0.25">
      <c r="A55" s="110" t="s">
        <v>85</v>
      </c>
      <c r="B55" s="111" t="s">
        <v>86</v>
      </c>
      <c r="C55" s="112">
        <v>125100</v>
      </c>
      <c r="D55" s="112">
        <v>125100</v>
      </c>
      <c r="E55" s="113">
        <f>D55/C55*100</f>
        <v>100</v>
      </c>
    </row>
    <row r="56" spans="1:6" ht="31.5" x14ac:dyDescent="0.25">
      <c r="A56" s="110" t="s">
        <v>314</v>
      </c>
      <c r="B56" s="111" t="s">
        <v>315</v>
      </c>
      <c r="C56" s="112">
        <v>89400</v>
      </c>
      <c r="D56" s="112">
        <v>89400</v>
      </c>
      <c r="E56" s="113">
        <f>D56/C56*100</f>
        <v>100</v>
      </c>
    </row>
    <row r="57" spans="1:6" ht="110.25" x14ac:dyDescent="0.25">
      <c r="A57" s="89" t="s">
        <v>628</v>
      </c>
      <c r="B57" s="90" t="s">
        <v>629</v>
      </c>
      <c r="C57" s="91">
        <v>0</v>
      </c>
      <c r="D57" s="91">
        <f>1980225.42-1980225.42</f>
        <v>0</v>
      </c>
      <c r="E57" s="107">
        <v>0</v>
      </c>
    </row>
    <row r="58" spans="1:6" ht="141.75" x14ac:dyDescent="0.25">
      <c r="A58" s="110" t="s">
        <v>630</v>
      </c>
      <c r="B58" s="111" t="s">
        <v>631</v>
      </c>
      <c r="C58" s="112">
        <v>0</v>
      </c>
      <c r="D58" s="112">
        <f>1980225.42-1980225.42</f>
        <v>0</v>
      </c>
      <c r="E58" s="113">
        <v>0</v>
      </c>
    </row>
    <row r="59" spans="1:6" ht="78.75" x14ac:dyDescent="0.25">
      <c r="A59" s="89" t="s">
        <v>305</v>
      </c>
      <c r="B59" s="90" t="s">
        <v>306</v>
      </c>
      <c r="C59" s="91">
        <v>0</v>
      </c>
      <c r="D59" s="91">
        <f>D60</f>
        <v>-337639.2</v>
      </c>
      <c r="E59" s="107">
        <v>0</v>
      </c>
    </row>
    <row r="60" spans="1:6" ht="63" x14ac:dyDescent="0.25">
      <c r="A60" s="110" t="s">
        <v>307</v>
      </c>
      <c r="B60" s="111" t="s">
        <v>308</v>
      </c>
      <c r="C60" s="112">
        <v>0</v>
      </c>
      <c r="D60" s="112">
        <v>-337639.2</v>
      </c>
      <c r="E60" s="113">
        <v>0</v>
      </c>
    </row>
    <row r="61" spans="1:6" ht="63" x14ac:dyDescent="0.25">
      <c r="A61" s="110" t="s">
        <v>632</v>
      </c>
      <c r="B61" s="111" t="s">
        <v>633</v>
      </c>
      <c r="C61" s="112">
        <v>0</v>
      </c>
      <c r="D61" s="112">
        <v>0</v>
      </c>
      <c r="E61" s="113">
        <v>0</v>
      </c>
    </row>
    <row r="62" spans="1:6" ht="16.5" thickBot="1" x14ac:dyDescent="0.3">
      <c r="A62" s="93"/>
      <c r="B62" s="94"/>
      <c r="C62" s="94"/>
      <c r="D62" s="94"/>
      <c r="E62" s="108"/>
    </row>
    <row r="63" spans="1:6" ht="16.5" thickBot="1" x14ac:dyDescent="0.3">
      <c r="A63" s="96" t="s">
        <v>75</v>
      </c>
      <c r="B63" s="97"/>
      <c r="C63" s="98">
        <f>C13+C48</f>
        <v>724481828.47000003</v>
      </c>
      <c r="D63" s="98">
        <f>D13+D48</f>
        <v>407643238.27999997</v>
      </c>
      <c r="E63" s="109">
        <f>D63/C63*100</f>
        <v>56.266868575694026</v>
      </c>
      <c r="F63" s="3"/>
    </row>
  </sheetData>
  <mergeCells count="8">
    <mergeCell ref="A10:E10"/>
    <mergeCell ref="A2:E2"/>
    <mergeCell ref="A4:E4"/>
    <mergeCell ref="A7:E7"/>
    <mergeCell ref="A9:E9"/>
    <mergeCell ref="D5:E5"/>
    <mergeCell ref="A8:E8"/>
    <mergeCell ref="A3:E3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8"/>
  <sheetViews>
    <sheetView view="pageBreakPreview" zoomScaleNormal="100" zoomScaleSheetLayoutView="100" workbookViewId="0">
      <selection activeCell="E1" sqref="E1"/>
    </sheetView>
  </sheetViews>
  <sheetFormatPr defaultRowHeight="15.75" x14ac:dyDescent="0.25"/>
  <cols>
    <col min="1" max="1" width="17" style="1" customWidth="1"/>
    <col min="2" max="2" width="51.140625" style="1" customWidth="1"/>
    <col min="3" max="4" width="18.7109375" style="1" customWidth="1"/>
    <col min="5" max="5" width="16.7109375" style="1" customWidth="1"/>
    <col min="6" max="6" width="13.5703125" style="1" bestFit="1" customWidth="1"/>
    <col min="7" max="7" width="17.28515625" style="1" customWidth="1"/>
    <col min="8" max="16384" width="9.140625" style="1"/>
  </cols>
  <sheetData>
    <row r="1" spans="1:5" ht="15.75" customHeight="1" x14ac:dyDescent="0.25">
      <c r="C1" s="2"/>
      <c r="D1" s="84"/>
      <c r="E1" s="81" t="str">
        <f>'Доходная часть'!E1</f>
        <v>УТВЕРЖДЕНО</v>
      </c>
    </row>
    <row r="2" spans="1:5" ht="15.75" customHeight="1" x14ac:dyDescent="0.25">
      <c r="A2" s="120" t="str">
        <f>'Доходная часть'!A2:E2</f>
        <v>постановлением администрации</v>
      </c>
      <c r="B2" s="120"/>
      <c r="C2" s="120"/>
      <c r="D2" s="120"/>
      <c r="E2" s="120"/>
    </row>
    <row r="3" spans="1:5" ht="15.75" customHeight="1" x14ac:dyDescent="0.25">
      <c r="A3" s="120" t="str">
        <f>'Доходная часть'!A3:E3</f>
        <v>муниципального района "Княжпогостский"</v>
      </c>
      <c r="B3" s="120"/>
      <c r="C3" s="120"/>
      <c r="D3" s="120"/>
      <c r="E3" s="120"/>
    </row>
    <row r="4" spans="1:5" ht="15.75" customHeight="1" x14ac:dyDescent="0.25">
      <c r="A4" s="120" t="str">
        <f>'Доходная часть'!A4:E4</f>
        <v>от 8 июля 2021 г. № 266</v>
      </c>
      <c r="B4" s="120"/>
      <c r="C4" s="120"/>
      <c r="D4" s="120"/>
      <c r="E4" s="120"/>
    </row>
    <row r="5" spans="1:5" ht="15.75" customHeight="1" x14ac:dyDescent="0.25">
      <c r="A5" s="79"/>
      <c r="B5" s="79"/>
      <c r="C5" s="79"/>
      <c r="D5" s="120" t="s">
        <v>817</v>
      </c>
      <c r="E5" s="120"/>
    </row>
    <row r="6" spans="1:5" ht="15.75" customHeight="1" x14ac:dyDescent="0.25">
      <c r="A6" s="120" t="str">
        <f>'Доходная часть'!A5:E5</f>
        <v xml:space="preserve">                                                                                             </v>
      </c>
      <c r="B6" s="120"/>
      <c r="C6" s="120"/>
      <c r="D6" s="120"/>
      <c r="E6" s="120"/>
    </row>
    <row r="7" spans="1:5" ht="18" customHeight="1" x14ac:dyDescent="0.25">
      <c r="A7" s="121" t="str">
        <f>'Доходная часть'!A7:E7</f>
        <v xml:space="preserve">Отчет об исполнении консолидированного бюджета муниципального района "Княжпогостский" </v>
      </c>
      <c r="B7" s="121"/>
      <c r="C7" s="121"/>
      <c r="D7" s="121"/>
      <c r="E7" s="121"/>
    </row>
    <row r="8" spans="1:5" ht="18" customHeight="1" x14ac:dyDescent="0.25">
      <c r="A8" s="121" t="s">
        <v>623</v>
      </c>
      <c r="B8" s="121"/>
      <c r="C8" s="121"/>
      <c r="D8" s="121"/>
      <c r="E8" s="121"/>
    </row>
    <row r="9" spans="1:5" ht="12.75" customHeight="1" x14ac:dyDescent="0.25">
      <c r="A9" s="121" t="str">
        <f>'Доходная часть'!A9:E9</f>
        <v xml:space="preserve"> </v>
      </c>
      <c r="B9" s="121"/>
      <c r="C9" s="121"/>
      <c r="D9" s="121"/>
      <c r="E9" s="121"/>
    </row>
    <row r="10" spans="1:5" ht="15.75" customHeight="1" x14ac:dyDescent="0.25">
      <c r="A10" s="124" t="s">
        <v>624</v>
      </c>
      <c r="B10" s="124"/>
      <c r="C10" s="124"/>
      <c r="D10" s="124"/>
      <c r="E10" s="124"/>
    </row>
    <row r="11" spans="1:5" ht="31.5" x14ac:dyDescent="0.25">
      <c r="A11" s="4" t="s">
        <v>87</v>
      </c>
      <c r="B11" s="5" t="s">
        <v>88</v>
      </c>
      <c r="C11" s="5" t="s">
        <v>77</v>
      </c>
      <c r="D11" s="5" t="s">
        <v>317</v>
      </c>
      <c r="E11" s="6" t="s">
        <v>76</v>
      </c>
    </row>
    <row r="12" spans="1:5" x14ac:dyDescent="0.25">
      <c r="A12" s="7" t="s">
        <v>0</v>
      </c>
      <c r="B12" s="8" t="s">
        <v>1</v>
      </c>
      <c r="C12" s="8" t="s">
        <v>2</v>
      </c>
      <c r="D12" s="8" t="s">
        <v>3</v>
      </c>
      <c r="E12" s="9" t="s">
        <v>4</v>
      </c>
    </row>
    <row r="13" spans="1:5" ht="32.25" thickBot="1" x14ac:dyDescent="0.3">
      <c r="A13" s="85" t="s">
        <v>318</v>
      </c>
      <c r="B13" s="86" t="s">
        <v>319</v>
      </c>
      <c r="C13" s="87">
        <v>300000</v>
      </c>
      <c r="D13" s="87">
        <v>0</v>
      </c>
      <c r="E13" s="88">
        <v>0</v>
      </c>
    </row>
    <row r="14" spans="1:5" ht="31.5" x14ac:dyDescent="0.25">
      <c r="A14" s="89" t="s">
        <v>634</v>
      </c>
      <c r="B14" s="90" t="s">
        <v>635</v>
      </c>
      <c r="C14" s="91">
        <v>300000</v>
      </c>
      <c r="D14" s="91">
        <v>0</v>
      </c>
      <c r="E14" s="92">
        <v>0</v>
      </c>
    </row>
    <row r="15" spans="1:5" ht="63" x14ac:dyDescent="0.25">
      <c r="A15" s="110" t="s">
        <v>89</v>
      </c>
      <c r="B15" s="111" t="s">
        <v>90</v>
      </c>
      <c r="C15" s="112">
        <v>300000</v>
      </c>
      <c r="D15" s="112">
        <v>0</v>
      </c>
      <c r="E15" s="114">
        <v>0</v>
      </c>
    </row>
    <row r="16" spans="1:5" ht="48" thickBot="1" x14ac:dyDescent="0.3">
      <c r="A16" s="85" t="s">
        <v>320</v>
      </c>
      <c r="B16" s="86" t="s">
        <v>321</v>
      </c>
      <c r="C16" s="87">
        <v>32643527.850000001</v>
      </c>
      <c r="D16" s="87">
        <v>8311593.1600000001</v>
      </c>
      <c r="E16" s="88">
        <v>25.461687836536946</v>
      </c>
    </row>
    <row r="17" spans="1:5" ht="63" x14ac:dyDescent="0.25">
      <c r="A17" s="89" t="s">
        <v>636</v>
      </c>
      <c r="B17" s="90" t="s">
        <v>637</v>
      </c>
      <c r="C17" s="91">
        <v>32643527.850000001</v>
      </c>
      <c r="D17" s="91">
        <v>8311593.1600000001</v>
      </c>
      <c r="E17" s="92">
        <v>25.461687836536946</v>
      </c>
    </row>
    <row r="18" spans="1:5" ht="31.5" x14ac:dyDescent="0.25">
      <c r="A18" s="110" t="s">
        <v>91</v>
      </c>
      <c r="B18" s="111" t="s">
        <v>92</v>
      </c>
      <c r="C18" s="112">
        <v>3238390.86</v>
      </c>
      <c r="D18" s="112">
        <v>898696.75</v>
      </c>
      <c r="E18" s="114">
        <v>27.751336662307651</v>
      </c>
    </row>
    <row r="19" spans="1:5" ht="31.5" x14ac:dyDescent="0.25">
      <c r="A19" s="110" t="s">
        <v>322</v>
      </c>
      <c r="B19" s="111" t="s">
        <v>92</v>
      </c>
      <c r="C19" s="112">
        <v>8981515.1500000004</v>
      </c>
      <c r="D19" s="112">
        <v>4378562.1500000004</v>
      </c>
      <c r="E19" s="114">
        <v>48.750818507498707</v>
      </c>
    </row>
    <row r="20" spans="1:5" ht="33.75" customHeight="1" x14ac:dyDescent="0.25">
      <c r="A20" s="110" t="s">
        <v>93</v>
      </c>
      <c r="B20" s="111" t="s">
        <v>94</v>
      </c>
      <c r="C20" s="112">
        <v>8935201.3800000008</v>
      </c>
      <c r="D20" s="112">
        <v>0</v>
      </c>
      <c r="E20" s="114">
        <v>0</v>
      </c>
    </row>
    <row r="21" spans="1:5" ht="18" customHeight="1" x14ac:dyDescent="0.25">
      <c r="A21" s="110" t="s">
        <v>95</v>
      </c>
      <c r="B21" s="111" t="s">
        <v>96</v>
      </c>
      <c r="C21" s="112">
        <v>94263.16</v>
      </c>
      <c r="D21" s="112">
        <v>0</v>
      </c>
      <c r="E21" s="114">
        <v>0</v>
      </c>
    </row>
    <row r="22" spans="1:5" ht="18" customHeight="1" x14ac:dyDescent="0.25">
      <c r="A22" s="110" t="s">
        <v>97</v>
      </c>
      <c r="B22" s="111" t="s">
        <v>96</v>
      </c>
      <c r="C22" s="112">
        <v>445789.47</v>
      </c>
      <c r="D22" s="112">
        <v>231953.12</v>
      </c>
      <c r="E22" s="114">
        <v>52.031987206875925</v>
      </c>
    </row>
    <row r="23" spans="1:5" x14ac:dyDescent="0.25">
      <c r="A23" s="110" t="s">
        <v>98</v>
      </c>
      <c r="B23" s="111" t="s">
        <v>99</v>
      </c>
      <c r="C23" s="112">
        <v>10948367.83</v>
      </c>
      <c r="D23" s="112">
        <v>2802381.14</v>
      </c>
      <c r="E23" s="114">
        <v>25.59633713000671</v>
      </c>
    </row>
    <row r="24" spans="1:5" ht="63.75" thickBot="1" x14ac:dyDescent="0.3">
      <c r="A24" s="85" t="s">
        <v>323</v>
      </c>
      <c r="B24" s="86" t="s">
        <v>324</v>
      </c>
      <c r="C24" s="87">
        <v>19073984.98</v>
      </c>
      <c r="D24" s="87">
        <v>9183630.6999999993</v>
      </c>
      <c r="E24" s="88">
        <v>48.147414971907985</v>
      </c>
    </row>
    <row r="25" spans="1:5" ht="47.25" x14ac:dyDescent="0.25">
      <c r="A25" s="89" t="s">
        <v>638</v>
      </c>
      <c r="B25" s="90" t="s">
        <v>639</v>
      </c>
      <c r="C25" s="91">
        <v>12878913.029999999</v>
      </c>
      <c r="D25" s="91">
        <v>7102701.29</v>
      </c>
      <c r="E25" s="92">
        <v>55.149850561573366</v>
      </c>
    </row>
    <row r="26" spans="1:5" ht="94.5" x14ac:dyDescent="0.25">
      <c r="A26" s="110" t="s">
        <v>100</v>
      </c>
      <c r="B26" s="111" t="s">
        <v>101</v>
      </c>
      <c r="C26" s="112">
        <v>461459.03</v>
      </c>
      <c r="D26" s="112">
        <v>82701.289999999994</v>
      </c>
      <c r="E26" s="114">
        <v>17.92169718728876</v>
      </c>
    </row>
    <row r="27" spans="1:5" ht="31.5" x14ac:dyDescent="0.25">
      <c r="A27" s="110" t="s">
        <v>102</v>
      </c>
      <c r="B27" s="111" t="s">
        <v>103</v>
      </c>
      <c r="C27" s="112">
        <v>56000</v>
      </c>
      <c r="D27" s="112">
        <v>0</v>
      </c>
      <c r="E27" s="114">
        <v>0</v>
      </c>
    </row>
    <row r="28" spans="1:5" ht="78.75" x14ac:dyDescent="0.25">
      <c r="A28" s="110" t="s">
        <v>104</v>
      </c>
      <c r="B28" s="111" t="s">
        <v>105</v>
      </c>
      <c r="C28" s="112">
        <v>834498</v>
      </c>
      <c r="D28" s="112">
        <v>0</v>
      </c>
      <c r="E28" s="114">
        <v>0</v>
      </c>
    </row>
    <row r="29" spans="1:5" ht="96" customHeight="1" x14ac:dyDescent="0.25">
      <c r="A29" s="110" t="s">
        <v>106</v>
      </c>
      <c r="B29" s="111" t="s">
        <v>107</v>
      </c>
      <c r="C29" s="112">
        <v>2942813</v>
      </c>
      <c r="D29" s="112">
        <v>4000</v>
      </c>
      <c r="E29" s="114">
        <v>0.13592436896262181</v>
      </c>
    </row>
    <row r="30" spans="1:5" ht="96.75" customHeight="1" x14ac:dyDescent="0.25">
      <c r="A30" s="110" t="s">
        <v>108</v>
      </c>
      <c r="B30" s="111" t="s">
        <v>107</v>
      </c>
      <c r="C30" s="112">
        <v>8584143</v>
      </c>
      <c r="D30" s="112">
        <v>7016000</v>
      </c>
      <c r="E30" s="114">
        <v>81.73209602868917</v>
      </c>
    </row>
    <row r="31" spans="1:5" ht="47.25" x14ac:dyDescent="0.25">
      <c r="A31" s="89" t="s">
        <v>640</v>
      </c>
      <c r="B31" s="90" t="s">
        <v>641</v>
      </c>
      <c r="C31" s="91">
        <v>2606652.9700000002</v>
      </c>
      <c r="D31" s="91">
        <v>959753.82</v>
      </c>
      <c r="E31" s="92">
        <v>36.819393722364204</v>
      </c>
    </row>
    <row r="32" spans="1:5" ht="31.5" x14ac:dyDescent="0.25">
      <c r="A32" s="110" t="s">
        <v>109</v>
      </c>
      <c r="B32" s="111" t="s">
        <v>110</v>
      </c>
      <c r="C32" s="112">
        <v>1193358</v>
      </c>
      <c r="D32" s="112">
        <v>434839.33</v>
      </c>
      <c r="E32" s="114">
        <v>36.438296806155407</v>
      </c>
    </row>
    <row r="33" spans="1:5" ht="31.5" x14ac:dyDescent="0.25">
      <c r="A33" s="110" t="s">
        <v>111</v>
      </c>
      <c r="B33" s="111" t="s">
        <v>112</v>
      </c>
      <c r="C33" s="112">
        <v>1393294.97</v>
      </c>
      <c r="D33" s="112">
        <v>524914.49</v>
      </c>
      <c r="E33" s="114">
        <v>37.67432606176709</v>
      </c>
    </row>
    <row r="34" spans="1:5" ht="31.5" x14ac:dyDescent="0.25">
      <c r="A34" s="110" t="s">
        <v>325</v>
      </c>
      <c r="B34" s="111" t="s">
        <v>326</v>
      </c>
      <c r="C34" s="112">
        <v>20000</v>
      </c>
      <c r="D34" s="112">
        <v>0</v>
      </c>
      <c r="E34" s="114">
        <v>0</v>
      </c>
    </row>
    <row r="35" spans="1:5" ht="31.5" x14ac:dyDescent="0.25">
      <c r="A35" s="89" t="s">
        <v>642</v>
      </c>
      <c r="B35" s="90" t="s">
        <v>643</v>
      </c>
      <c r="C35" s="91">
        <v>1617359.98</v>
      </c>
      <c r="D35" s="91">
        <v>520636.2</v>
      </c>
      <c r="E35" s="92">
        <v>32.190496020558143</v>
      </c>
    </row>
    <row r="36" spans="1:5" ht="63" x14ac:dyDescent="0.25">
      <c r="A36" s="110" t="s">
        <v>113</v>
      </c>
      <c r="B36" s="111" t="s">
        <v>114</v>
      </c>
      <c r="C36" s="112">
        <v>1615543.98</v>
      </c>
      <c r="D36" s="112">
        <v>520636.2</v>
      </c>
      <c r="E36" s="114">
        <v>32.226680699834617</v>
      </c>
    </row>
    <row r="37" spans="1:5" ht="31.5" x14ac:dyDescent="0.25">
      <c r="A37" s="110" t="s">
        <v>297</v>
      </c>
      <c r="B37" s="111" t="s">
        <v>239</v>
      </c>
      <c r="C37" s="112">
        <v>1816</v>
      </c>
      <c r="D37" s="112">
        <v>0</v>
      </c>
      <c r="E37" s="114">
        <v>0</v>
      </c>
    </row>
    <row r="38" spans="1:5" ht="31.5" x14ac:dyDescent="0.25">
      <c r="A38" s="89" t="s">
        <v>644</v>
      </c>
      <c r="B38" s="90" t="s">
        <v>645</v>
      </c>
      <c r="C38" s="91">
        <v>1282572</v>
      </c>
      <c r="D38" s="91">
        <v>424072.93</v>
      </c>
      <c r="E38" s="92">
        <v>33.064259160499368</v>
      </c>
    </row>
    <row r="39" spans="1:5" ht="34.5" customHeight="1" x14ac:dyDescent="0.25">
      <c r="A39" s="110" t="s">
        <v>327</v>
      </c>
      <c r="B39" s="111" t="s">
        <v>328</v>
      </c>
      <c r="C39" s="112">
        <v>1282572</v>
      </c>
      <c r="D39" s="112">
        <v>424072.93</v>
      </c>
      <c r="E39" s="114">
        <v>33.064259160499368</v>
      </c>
    </row>
    <row r="40" spans="1:5" ht="31.5" x14ac:dyDescent="0.25">
      <c r="A40" s="89" t="s">
        <v>646</v>
      </c>
      <c r="B40" s="90" t="s">
        <v>647</v>
      </c>
      <c r="C40" s="91">
        <v>688487</v>
      </c>
      <c r="D40" s="91">
        <v>176466.46</v>
      </c>
      <c r="E40" s="92">
        <v>25.631051857188297</v>
      </c>
    </row>
    <row r="41" spans="1:5" ht="78.75" x14ac:dyDescent="0.25">
      <c r="A41" s="110" t="s">
        <v>329</v>
      </c>
      <c r="B41" s="111" t="s">
        <v>330</v>
      </c>
      <c r="C41" s="112">
        <v>688487</v>
      </c>
      <c r="D41" s="112">
        <v>176466.46</v>
      </c>
      <c r="E41" s="114">
        <v>25.631051857188297</v>
      </c>
    </row>
    <row r="42" spans="1:5" ht="32.25" thickBot="1" x14ac:dyDescent="0.3">
      <c r="A42" s="85" t="s">
        <v>331</v>
      </c>
      <c r="B42" s="86" t="s">
        <v>332</v>
      </c>
      <c r="C42" s="87">
        <v>425770560.42000002</v>
      </c>
      <c r="D42" s="87">
        <v>249513729.69</v>
      </c>
      <c r="E42" s="88">
        <v>58.602860997215963</v>
      </c>
    </row>
    <row r="43" spans="1:5" ht="32.25" customHeight="1" x14ac:dyDescent="0.25">
      <c r="A43" s="89" t="s">
        <v>648</v>
      </c>
      <c r="B43" s="90" t="s">
        <v>649</v>
      </c>
      <c r="C43" s="91">
        <v>144207913.08000001</v>
      </c>
      <c r="D43" s="91">
        <v>80974602.980000004</v>
      </c>
      <c r="E43" s="92">
        <v>56.151289655706321</v>
      </c>
    </row>
    <row r="44" spans="1:5" ht="47.25" x14ac:dyDescent="0.25">
      <c r="A44" s="110" t="s">
        <v>115</v>
      </c>
      <c r="B44" s="111" t="s">
        <v>116</v>
      </c>
      <c r="C44" s="112">
        <v>48314347</v>
      </c>
      <c r="D44" s="112">
        <v>28441294</v>
      </c>
      <c r="E44" s="114">
        <v>58.867180798283378</v>
      </c>
    </row>
    <row r="45" spans="1:5" ht="63" x14ac:dyDescent="0.25">
      <c r="A45" s="110" t="s">
        <v>117</v>
      </c>
      <c r="B45" s="111" t="s">
        <v>118</v>
      </c>
      <c r="C45" s="112">
        <v>92013204</v>
      </c>
      <c r="D45" s="112">
        <v>51156989</v>
      </c>
      <c r="E45" s="114">
        <v>55.597443384321231</v>
      </c>
    </row>
    <row r="46" spans="1:5" ht="96.75" customHeight="1" x14ac:dyDescent="0.25">
      <c r="A46" s="110" t="s">
        <v>119</v>
      </c>
      <c r="B46" s="111" t="s">
        <v>120</v>
      </c>
      <c r="C46" s="112">
        <v>2530000</v>
      </c>
      <c r="D46" s="112">
        <v>1319319.98</v>
      </c>
      <c r="E46" s="114">
        <v>52.147034782608692</v>
      </c>
    </row>
    <row r="47" spans="1:5" ht="31.5" x14ac:dyDescent="0.25">
      <c r="A47" s="110" t="s">
        <v>121</v>
      </c>
      <c r="B47" s="111" t="s">
        <v>122</v>
      </c>
      <c r="C47" s="112">
        <v>99841</v>
      </c>
      <c r="D47" s="112">
        <v>0</v>
      </c>
      <c r="E47" s="114">
        <v>0</v>
      </c>
    </row>
    <row r="48" spans="1:5" ht="47.25" x14ac:dyDescent="0.25">
      <c r="A48" s="110" t="s">
        <v>650</v>
      </c>
      <c r="B48" s="111" t="s">
        <v>131</v>
      </c>
      <c r="C48" s="112">
        <v>1155721.08</v>
      </c>
      <c r="D48" s="112">
        <v>0</v>
      </c>
      <c r="E48" s="114">
        <v>0</v>
      </c>
    </row>
    <row r="49" spans="1:7" x14ac:dyDescent="0.25">
      <c r="A49" s="110" t="s">
        <v>123</v>
      </c>
      <c r="B49" s="111" t="s">
        <v>124</v>
      </c>
      <c r="C49" s="112">
        <v>94800</v>
      </c>
      <c r="D49" s="112">
        <v>57000</v>
      </c>
      <c r="E49" s="114">
        <v>60.12658227848101</v>
      </c>
    </row>
    <row r="50" spans="1:7" ht="31.5" x14ac:dyDescent="0.25">
      <c r="A50" s="89" t="s">
        <v>651</v>
      </c>
      <c r="B50" s="90" t="s">
        <v>652</v>
      </c>
      <c r="C50" s="91">
        <v>235611355.77000001</v>
      </c>
      <c r="D50" s="91">
        <v>145108740.97</v>
      </c>
      <c r="E50" s="92">
        <v>61.588177910937709</v>
      </c>
      <c r="F50" s="3"/>
      <c r="G50" s="3"/>
    </row>
    <row r="51" spans="1:7" ht="31.5" x14ac:dyDescent="0.25">
      <c r="A51" s="110" t="s">
        <v>125</v>
      </c>
      <c r="B51" s="111" t="s">
        <v>126</v>
      </c>
      <c r="C51" s="112">
        <v>39844995.990000002</v>
      </c>
      <c r="D51" s="112">
        <v>23603422</v>
      </c>
      <c r="E51" s="114">
        <v>59.238108609482133</v>
      </c>
    </row>
    <row r="52" spans="1:7" ht="63" x14ac:dyDescent="0.25">
      <c r="A52" s="110" t="s">
        <v>127</v>
      </c>
      <c r="B52" s="111" t="s">
        <v>118</v>
      </c>
      <c r="C52" s="112">
        <v>160317996</v>
      </c>
      <c r="D52" s="112">
        <v>104018511</v>
      </c>
      <c r="E52" s="114">
        <v>64.882616796183001</v>
      </c>
    </row>
    <row r="53" spans="1:7" ht="63" x14ac:dyDescent="0.25">
      <c r="A53" s="110" t="s">
        <v>333</v>
      </c>
      <c r="B53" s="111" t="s">
        <v>334</v>
      </c>
      <c r="C53" s="112">
        <v>2869898.99</v>
      </c>
      <c r="D53" s="112">
        <v>856391.92</v>
      </c>
      <c r="E53" s="114">
        <v>29.840489960937614</v>
      </c>
    </row>
    <row r="54" spans="1:7" ht="96.75" customHeight="1" x14ac:dyDescent="0.25">
      <c r="A54" s="110" t="s">
        <v>128</v>
      </c>
      <c r="B54" s="111" t="s">
        <v>120</v>
      </c>
      <c r="C54" s="112">
        <v>304200</v>
      </c>
      <c r="D54" s="112">
        <v>174880.02</v>
      </c>
      <c r="E54" s="114">
        <v>57.488500986193294</v>
      </c>
    </row>
    <row r="55" spans="1:7" x14ac:dyDescent="0.25">
      <c r="A55" s="110" t="s">
        <v>129</v>
      </c>
      <c r="B55" s="111" t="s">
        <v>124</v>
      </c>
      <c r="C55" s="112">
        <v>226800</v>
      </c>
      <c r="D55" s="112">
        <v>108522.76</v>
      </c>
      <c r="E55" s="114">
        <v>47.849541446208114</v>
      </c>
    </row>
    <row r="56" spans="1:7" ht="47.25" x14ac:dyDescent="0.25">
      <c r="A56" s="110" t="s">
        <v>130</v>
      </c>
      <c r="B56" s="111" t="s">
        <v>131</v>
      </c>
      <c r="C56" s="112">
        <v>6108834.4800000004</v>
      </c>
      <c r="D56" s="112">
        <v>2174666.67</v>
      </c>
      <c r="E56" s="114">
        <v>35.598716532912185</v>
      </c>
    </row>
    <row r="57" spans="1:7" ht="64.5" customHeight="1" x14ac:dyDescent="0.25">
      <c r="A57" s="110" t="s">
        <v>335</v>
      </c>
      <c r="B57" s="111" t="s">
        <v>336</v>
      </c>
      <c r="C57" s="112">
        <v>14925600</v>
      </c>
      <c r="D57" s="112">
        <v>10060000</v>
      </c>
      <c r="E57" s="114">
        <v>67.400975505172326</v>
      </c>
    </row>
    <row r="58" spans="1:7" ht="63.75" customHeight="1" x14ac:dyDescent="0.25">
      <c r="A58" s="110" t="s">
        <v>298</v>
      </c>
      <c r="B58" s="111" t="s">
        <v>299</v>
      </c>
      <c r="C58" s="112">
        <v>9579696.9700000007</v>
      </c>
      <c r="D58" s="112">
        <v>2679013.2599999998</v>
      </c>
      <c r="E58" s="114">
        <v>27.96553240034272</v>
      </c>
      <c r="F58" s="3"/>
      <c r="G58" s="3"/>
    </row>
    <row r="59" spans="1:7" ht="47.25" x14ac:dyDescent="0.25">
      <c r="A59" s="110" t="s">
        <v>337</v>
      </c>
      <c r="B59" s="111" t="s">
        <v>132</v>
      </c>
      <c r="C59" s="112">
        <v>1433333.34</v>
      </c>
      <c r="D59" s="112">
        <v>1433333.34</v>
      </c>
      <c r="E59" s="114">
        <v>100</v>
      </c>
    </row>
    <row r="60" spans="1:7" ht="31.5" x14ac:dyDescent="0.25">
      <c r="A60" s="89" t="s">
        <v>653</v>
      </c>
      <c r="B60" s="90" t="s">
        <v>654</v>
      </c>
      <c r="C60" s="91">
        <v>21546352.07</v>
      </c>
      <c r="D60" s="91">
        <v>13349424.07</v>
      </c>
      <c r="E60" s="92">
        <v>61.956771274461033</v>
      </c>
    </row>
    <row r="61" spans="1:7" ht="63" x14ac:dyDescent="0.25">
      <c r="A61" s="110" t="s">
        <v>133</v>
      </c>
      <c r="B61" s="111" t="s">
        <v>134</v>
      </c>
      <c r="C61" s="112">
        <v>580192.19999999995</v>
      </c>
      <c r="D61" s="112">
        <v>580192.19999999995</v>
      </c>
      <c r="E61" s="114">
        <v>100</v>
      </c>
    </row>
    <row r="62" spans="1:7" ht="47.25" x14ac:dyDescent="0.25">
      <c r="A62" s="110" t="s">
        <v>135</v>
      </c>
      <c r="B62" s="111" t="s">
        <v>116</v>
      </c>
      <c r="C62" s="112">
        <v>19807473</v>
      </c>
      <c r="D62" s="112">
        <v>11610545</v>
      </c>
      <c r="E62" s="114">
        <v>58.616992687557875</v>
      </c>
    </row>
    <row r="63" spans="1:7" ht="63" x14ac:dyDescent="0.25">
      <c r="A63" s="110" t="s">
        <v>136</v>
      </c>
      <c r="B63" s="111" t="s">
        <v>334</v>
      </c>
      <c r="C63" s="112">
        <v>1158686.8700000001</v>
      </c>
      <c r="D63" s="112">
        <v>1158686.8700000001</v>
      </c>
      <c r="E63" s="114">
        <v>100</v>
      </c>
    </row>
    <row r="64" spans="1:7" ht="31.5" x14ac:dyDescent="0.25">
      <c r="A64" s="89" t="s">
        <v>655</v>
      </c>
      <c r="B64" s="90" t="s">
        <v>656</v>
      </c>
      <c r="C64" s="91">
        <v>1107118.5</v>
      </c>
      <c r="D64" s="91">
        <v>988432.5</v>
      </c>
      <c r="E64" s="92">
        <v>89.279738347792033</v>
      </c>
    </row>
    <row r="65" spans="1:5" ht="31.5" x14ac:dyDescent="0.25">
      <c r="A65" s="110" t="s">
        <v>137</v>
      </c>
      <c r="B65" s="111" t="s">
        <v>138</v>
      </c>
      <c r="C65" s="112">
        <v>20000</v>
      </c>
      <c r="D65" s="112">
        <v>10250</v>
      </c>
      <c r="E65" s="114">
        <v>51.25</v>
      </c>
    </row>
    <row r="66" spans="1:5" ht="31.5" x14ac:dyDescent="0.25">
      <c r="A66" s="110" t="s">
        <v>139</v>
      </c>
      <c r="B66" s="111" t="s">
        <v>140</v>
      </c>
      <c r="C66" s="112">
        <v>930468.5</v>
      </c>
      <c r="D66" s="112">
        <v>930468.5</v>
      </c>
      <c r="E66" s="114">
        <v>100</v>
      </c>
    </row>
    <row r="67" spans="1:5" ht="31.5" x14ac:dyDescent="0.25">
      <c r="A67" s="110" t="s">
        <v>141</v>
      </c>
      <c r="B67" s="111" t="s">
        <v>142</v>
      </c>
      <c r="C67" s="112">
        <v>156650</v>
      </c>
      <c r="D67" s="112">
        <v>47714</v>
      </c>
      <c r="E67" s="114">
        <v>30.458984998404084</v>
      </c>
    </row>
    <row r="68" spans="1:5" ht="47.25" x14ac:dyDescent="0.25">
      <c r="A68" s="89" t="s">
        <v>657</v>
      </c>
      <c r="B68" s="90" t="s">
        <v>658</v>
      </c>
      <c r="C68" s="91">
        <v>150000</v>
      </c>
      <c r="D68" s="91">
        <v>150000</v>
      </c>
      <c r="E68" s="92">
        <v>100</v>
      </c>
    </row>
    <row r="69" spans="1:5" ht="31.5" x14ac:dyDescent="0.25">
      <c r="A69" s="110" t="s">
        <v>338</v>
      </c>
      <c r="B69" s="111" t="s">
        <v>339</v>
      </c>
      <c r="C69" s="112">
        <v>150000</v>
      </c>
      <c r="D69" s="112">
        <v>150000</v>
      </c>
      <c r="E69" s="114">
        <v>100</v>
      </c>
    </row>
    <row r="70" spans="1:5" ht="31.5" x14ac:dyDescent="0.25">
      <c r="A70" s="89" t="s">
        <v>659</v>
      </c>
      <c r="B70" s="90" t="s">
        <v>660</v>
      </c>
      <c r="C70" s="91">
        <v>23147821</v>
      </c>
      <c r="D70" s="91">
        <v>8942529.1699999999</v>
      </c>
      <c r="E70" s="92">
        <v>38.632271996573671</v>
      </c>
    </row>
    <row r="71" spans="1:5" ht="31.5" x14ac:dyDescent="0.25">
      <c r="A71" s="110" t="s">
        <v>143</v>
      </c>
      <c r="B71" s="111" t="s">
        <v>144</v>
      </c>
      <c r="C71" s="112">
        <v>23147821</v>
      </c>
      <c r="D71" s="112">
        <v>8942529.1699999999</v>
      </c>
      <c r="E71" s="114">
        <v>38.632271996573671</v>
      </c>
    </row>
    <row r="72" spans="1:5" ht="36" customHeight="1" thickBot="1" x14ac:dyDescent="0.3">
      <c r="A72" s="85" t="s">
        <v>340</v>
      </c>
      <c r="B72" s="86" t="s">
        <v>341</v>
      </c>
      <c r="C72" s="87">
        <v>121581406.55</v>
      </c>
      <c r="D72" s="87">
        <v>71413745.829999998</v>
      </c>
      <c r="E72" s="88">
        <v>58.737390737975467</v>
      </c>
    </row>
    <row r="73" spans="1:5" ht="31.5" x14ac:dyDescent="0.25">
      <c r="A73" s="89" t="s">
        <v>661</v>
      </c>
      <c r="B73" s="90" t="s">
        <v>662</v>
      </c>
      <c r="C73" s="91">
        <v>18655080.370000001</v>
      </c>
      <c r="D73" s="91">
        <v>12679062.630000001</v>
      </c>
      <c r="E73" s="92">
        <v>67.965735759518466</v>
      </c>
    </row>
    <row r="74" spans="1:5" x14ac:dyDescent="0.25">
      <c r="A74" s="110" t="s">
        <v>145</v>
      </c>
      <c r="B74" s="111" t="s">
        <v>146</v>
      </c>
      <c r="C74" s="112">
        <v>13791444</v>
      </c>
      <c r="D74" s="112">
        <v>10000000</v>
      </c>
      <c r="E74" s="114">
        <v>72.508723524527241</v>
      </c>
    </row>
    <row r="75" spans="1:5" ht="63" x14ac:dyDescent="0.25">
      <c r="A75" s="110" t="s">
        <v>147</v>
      </c>
      <c r="B75" s="111" t="s">
        <v>334</v>
      </c>
      <c r="C75" s="112">
        <v>3963636.37</v>
      </c>
      <c r="D75" s="112">
        <v>1779062.63</v>
      </c>
      <c r="E75" s="114">
        <v>44.884607565552237</v>
      </c>
    </row>
    <row r="76" spans="1:5" x14ac:dyDescent="0.25">
      <c r="A76" s="110" t="s">
        <v>300</v>
      </c>
      <c r="B76" s="111" t="s">
        <v>301</v>
      </c>
      <c r="C76" s="112">
        <v>900000</v>
      </c>
      <c r="D76" s="112">
        <v>900000</v>
      </c>
      <c r="E76" s="114">
        <v>100</v>
      </c>
    </row>
    <row r="77" spans="1:5" ht="18" customHeight="1" x14ac:dyDescent="0.25">
      <c r="A77" s="89" t="s">
        <v>663</v>
      </c>
      <c r="B77" s="90" t="s">
        <v>664</v>
      </c>
      <c r="C77" s="91">
        <v>22104105.079999998</v>
      </c>
      <c r="D77" s="91">
        <v>12579657.51</v>
      </c>
      <c r="E77" s="92">
        <v>56.910955971622627</v>
      </c>
    </row>
    <row r="78" spans="1:5" ht="64.5" customHeight="1" x14ac:dyDescent="0.25">
      <c r="A78" s="110" t="s">
        <v>148</v>
      </c>
      <c r="B78" s="111" t="s">
        <v>342</v>
      </c>
      <c r="C78" s="112">
        <v>145820</v>
      </c>
      <c r="D78" s="112">
        <v>145820</v>
      </c>
      <c r="E78" s="114">
        <v>100</v>
      </c>
    </row>
    <row r="79" spans="1:5" x14ac:dyDescent="0.25">
      <c r="A79" s="110" t="s">
        <v>149</v>
      </c>
      <c r="B79" s="111" t="s">
        <v>150</v>
      </c>
      <c r="C79" s="112">
        <v>50000</v>
      </c>
      <c r="D79" s="112">
        <v>49999.12</v>
      </c>
      <c r="E79" s="114">
        <v>99.998239999999996</v>
      </c>
    </row>
    <row r="80" spans="1:5" x14ac:dyDescent="0.25">
      <c r="A80" s="110" t="s">
        <v>151</v>
      </c>
      <c r="B80" s="111" t="s">
        <v>152</v>
      </c>
      <c r="C80" s="112">
        <v>13827477</v>
      </c>
      <c r="D80" s="112">
        <v>9000000</v>
      </c>
      <c r="E80" s="114">
        <v>65.087795843016053</v>
      </c>
    </row>
    <row r="81" spans="1:5" ht="49.5" customHeight="1" x14ac:dyDescent="0.25">
      <c r="A81" s="110" t="s">
        <v>153</v>
      </c>
      <c r="B81" s="111" t="s">
        <v>343</v>
      </c>
      <c r="C81" s="112">
        <v>8080808.0800000001</v>
      </c>
      <c r="D81" s="112">
        <v>3383838.39</v>
      </c>
      <c r="E81" s="114">
        <v>41.875000080437502</v>
      </c>
    </row>
    <row r="82" spans="1:5" x14ac:dyDescent="0.25">
      <c r="A82" s="89" t="s">
        <v>665</v>
      </c>
      <c r="B82" s="90" t="s">
        <v>666</v>
      </c>
      <c r="C82" s="91">
        <v>4263766.29</v>
      </c>
      <c r="D82" s="91">
        <v>3360385.29</v>
      </c>
      <c r="E82" s="92">
        <v>78.81260513460272</v>
      </c>
    </row>
    <row r="83" spans="1:5" x14ac:dyDescent="0.25">
      <c r="A83" s="110" t="s">
        <v>154</v>
      </c>
      <c r="B83" s="111" t="s">
        <v>152</v>
      </c>
      <c r="C83" s="112">
        <v>2303381</v>
      </c>
      <c r="D83" s="112">
        <v>1400000</v>
      </c>
      <c r="E83" s="114">
        <v>60.780218296495455</v>
      </c>
    </row>
    <row r="84" spans="1:5" ht="48" customHeight="1" x14ac:dyDescent="0.25">
      <c r="A84" s="110" t="s">
        <v>155</v>
      </c>
      <c r="B84" s="111" t="s">
        <v>343</v>
      </c>
      <c r="C84" s="112">
        <v>1292929.29</v>
      </c>
      <c r="D84" s="112">
        <v>1292929.29</v>
      </c>
      <c r="E84" s="114">
        <v>100</v>
      </c>
    </row>
    <row r="85" spans="1:5" ht="47.25" x14ac:dyDescent="0.25">
      <c r="A85" s="110" t="s">
        <v>344</v>
      </c>
      <c r="B85" s="111" t="s">
        <v>162</v>
      </c>
      <c r="C85" s="112">
        <v>667456</v>
      </c>
      <c r="D85" s="112">
        <v>667456</v>
      </c>
      <c r="E85" s="114">
        <v>100</v>
      </c>
    </row>
    <row r="86" spans="1:5" ht="47.25" x14ac:dyDescent="0.25">
      <c r="A86" s="89" t="s">
        <v>667</v>
      </c>
      <c r="B86" s="90" t="s">
        <v>668</v>
      </c>
      <c r="C86" s="91">
        <v>32368027.960000001</v>
      </c>
      <c r="D86" s="91">
        <v>20217751.43</v>
      </c>
      <c r="E86" s="92">
        <v>62.462104441410027</v>
      </c>
    </row>
    <row r="87" spans="1:5" ht="31.5" x14ac:dyDescent="0.25">
      <c r="A87" s="110" t="s">
        <v>156</v>
      </c>
      <c r="B87" s="111" t="s">
        <v>157</v>
      </c>
      <c r="C87" s="112">
        <v>19320376.399999999</v>
      </c>
      <c r="D87" s="112">
        <v>13000000</v>
      </c>
      <c r="E87" s="114">
        <v>67.28647377698087</v>
      </c>
    </row>
    <row r="88" spans="1:5" ht="48" customHeight="1" x14ac:dyDescent="0.25">
      <c r="A88" s="110" t="s">
        <v>158</v>
      </c>
      <c r="B88" s="111" t="s">
        <v>343</v>
      </c>
      <c r="C88" s="112">
        <v>8919696.9700000007</v>
      </c>
      <c r="D88" s="112">
        <v>3384404.04</v>
      </c>
      <c r="E88" s="114">
        <v>37.943038327231427</v>
      </c>
    </row>
    <row r="89" spans="1:5" ht="18.75" customHeight="1" x14ac:dyDescent="0.25">
      <c r="A89" s="110" t="s">
        <v>159</v>
      </c>
      <c r="B89" s="111" t="s">
        <v>160</v>
      </c>
      <c r="C89" s="112">
        <v>600000</v>
      </c>
      <c r="D89" s="112">
        <v>305392.8</v>
      </c>
      <c r="E89" s="114">
        <v>50.898800000000001</v>
      </c>
    </row>
    <row r="90" spans="1:5" ht="81.75" customHeight="1" x14ac:dyDescent="0.25">
      <c r="A90" s="110" t="s">
        <v>161</v>
      </c>
      <c r="B90" s="111" t="s">
        <v>345</v>
      </c>
      <c r="C90" s="112">
        <v>1454455.59</v>
      </c>
      <c r="D90" s="112">
        <v>1454455.59</v>
      </c>
      <c r="E90" s="114">
        <v>100</v>
      </c>
    </row>
    <row r="91" spans="1:5" ht="31.5" x14ac:dyDescent="0.25">
      <c r="A91" s="110" t="s">
        <v>346</v>
      </c>
      <c r="B91" s="111" t="s">
        <v>347</v>
      </c>
      <c r="C91" s="112">
        <v>737870</v>
      </c>
      <c r="D91" s="112">
        <v>737870</v>
      </c>
      <c r="E91" s="114">
        <v>100</v>
      </c>
    </row>
    <row r="92" spans="1:5" ht="47.25" x14ac:dyDescent="0.25">
      <c r="A92" s="110" t="s">
        <v>348</v>
      </c>
      <c r="B92" s="111" t="s">
        <v>162</v>
      </c>
      <c r="C92" s="112">
        <v>1335629</v>
      </c>
      <c r="D92" s="112">
        <v>1335629</v>
      </c>
      <c r="E92" s="114">
        <v>100</v>
      </c>
    </row>
    <row r="93" spans="1:5" ht="31.5" x14ac:dyDescent="0.25">
      <c r="A93" s="89" t="s">
        <v>669</v>
      </c>
      <c r="B93" s="90" t="s">
        <v>670</v>
      </c>
      <c r="C93" s="91">
        <v>7778972.0199999996</v>
      </c>
      <c r="D93" s="91">
        <v>2614226.52</v>
      </c>
      <c r="E93" s="92">
        <v>33.606323731191409</v>
      </c>
    </row>
    <row r="94" spans="1:5" ht="31.5" x14ac:dyDescent="0.25">
      <c r="A94" s="110" t="s">
        <v>163</v>
      </c>
      <c r="B94" s="111" t="s">
        <v>164</v>
      </c>
      <c r="C94" s="112">
        <v>7778972.0199999996</v>
      </c>
      <c r="D94" s="112">
        <v>2614226.52</v>
      </c>
      <c r="E94" s="114">
        <v>33.606323731191409</v>
      </c>
    </row>
    <row r="95" spans="1:5" ht="31.5" x14ac:dyDescent="0.25">
      <c r="A95" s="89" t="s">
        <v>671</v>
      </c>
      <c r="B95" s="90" t="s">
        <v>672</v>
      </c>
      <c r="C95" s="91">
        <v>31912284.84</v>
      </c>
      <c r="D95" s="91">
        <v>16454545.460000001</v>
      </c>
      <c r="E95" s="92">
        <v>51.561790522047744</v>
      </c>
    </row>
    <row r="96" spans="1:5" x14ac:dyDescent="0.25">
      <c r="A96" s="110" t="s">
        <v>165</v>
      </c>
      <c r="B96" s="111" t="s">
        <v>166</v>
      </c>
      <c r="C96" s="112">
        <v>24413901</v>
      </c>
      <c r="D96" s="112">
        <v>13000000</v>
      </c>
      <c r="E96" s="114">
        <v>53.248352239980001</v>
      </c>
    </row>
    <row r="97" spans="1:5" ht="49.5" customHeight="1" x14ac:dyDescent="0.25">
      <c r="A97" s="110" t="s">
        <v>167</v>
      </c>
      <c r="B97" s="111" t="s">
        <v>343</v>
      </c>
      <c r="C97" s="112">
        <v>7498383.8399999999</v>
      </c>
      <c r="D97" s="112">
        <v>3454545.46</v>
      </c>
      <c r="E97" s="114">
        <v>46.070533780516627</v>
      </c>
    </row>
    <row r="98" spans="1:5" ht="31.5" x14ac:dyDescent="0.25">
      <c r="A98" s="89" t="s">
        <v>673</v>
      </c>
      <c r="B98" s="90" t="s">
        <v>674</v>
      </c>
      <c r="C98" s="91">
        <v>4499169.99</v>
      </c>
      <c r="D98" s="91">
        <v>3508116.99</v>
      </c>
      <c r="E98" s="92">
        <v>77.972537107894425</v>
      </c>
    </row>
    <row r="99" spans="1:5" x14ac:dyDescent="0.25">
      <c r="A99" s="110" t="s">
        <v>349</v>
      </c>
      <c r="B99" s="111" t="s">
        <v>168</v>
      </c>
      <c r="C99" s="112">
        <v>2221053</v>
      </c>
      <c r="D99" s="112">
        <v>1400000</v>
      </c>
      <c r="E99" s="114">
        <v>63.033164899711984</v>
      </c>
    </row>
    <row r="100" spans="1:5" ht="45" customHeight="1" x14ac:dyDescent="0.25">
      <c r="A100" s="110" t="s">
        <v>350</v>
      </c>
      <c r="B100" s="111" t="s">
        <v>343</v>
      </c>
      <c r="C100" s="112">
        <v>1292929.29</v>
      </c>
      <c r="D100" s="112">
        <v>1292929.29</v>
      </c>
      <c r="E100" s="114">
        <v>100</v>
      </c>
    </row>
    <row r="101" spans="1:5" ht="63" x14ac:dyDescent="0.25">
      <c r="A101" s="110" t="s">
        <v>351</v>
      </c>
      <c r="B101" s="111" t="s">
        <v>352</v>
      </c>
      <c r="C101" s="112">
        <v>615187.69999999995</v>
      </c>
      <c r="D101" s="112">
        <v>615187.69999999995</v>
      </c>
      <c r="E101" s="114">
        <v>100</v>
      </c>
    </row>
    <row r="102" spans="1:5" x14ac:dyDescent="0.25">
      <c r="A102" s="110" t="s">
        <v>353</v>
      </c>
      <c r="B102" s="111" t="s">
        <v>354</v>
      </c>
      <c r="C102" s="112">
        <v>370000</v>
      </c>
      <c r="D102" s="112">
        <v>200000</v>
      </c>
      <c r="E102" s="114">
        <v>54.054054054054056</v>
      </c>
    </row>
    <row r="103" spans="1:5" ht="48" thickBot="1" x14ac:dyDescent="0.3">
      <c r="A103" s="85" t="s">
        <v>355</v>
      </c>
      <c r="B103" s="86" t="s">
        <v>356</v>
      </c>
      <c r="C103" s="87">
        <v>25584958.02</v>
      </c>
      <c r="D103" s="87">
        <v>13698839.390000001</v>
      </c>
      <c r="E103" s="88">
        <v>53.542551757526788</v>
      </c>
    </row>
    <row r="104" spans="1:5" ht="31.5" x14ac:dyDescent="0.25">
      <c r="A104" s="89" t="s">
        <v>675</v>
      </c>
      <c r="B104" s="90" t="s">
        <v>676</v>
      </c>
      <c r="C104" s="91">
        <v>500000</v>
      </c>
      <c r="D104" s="91">
        <v>0</v>
      </c>
      <c r="E104" s="92">
        <v>0</v>
      </c>
    </row>
    <row r="105" spans="1:5" ht="31.5" x14ac:dyDescent="0.25">
      <c r="A105" s="110" t="s">
        <v>357</v>
      </c>
      <c r="B105" s="111" t="s">
        <v>169</v>
      </c>
      <c r="C105" s="112">
        <v>500000</v>
      </c>
      <c r="D105" s="112">
        <v>0</v>
      </c>
      <c r="E105" s="114">
        <v>0</v>
      </c>
    </row>
    <row r="106" spans="1:5" ht="31.5" x14ac:dyDescent="0.25">
      <c r="A106" s="89" t="s">
        <v>677</v>
      </c>
      <c r="B106" s="90" t="s">
        <v>678</v>
      </c>
      <c r="C106" s="91">
        <v>100000</v>
      </c>
      <c r="D106" s="91">
        <v>95000</v>
      </c>
      <c r="E106" s="92">
        <v>95</v>
      </c>
    </row>
    <row r="107" spans="1:5" ht="63" x14ac:dyDescent="0.25">
      <c r="A107" s="110" t="s">
        <v>170</v>
      </c>
      <c r="B107" s="111" t="s">
        <v>171</v>
      </c>
      <c r="C107" s="112">
        <v>100000</v>
      </c>
      <c r="D107" s="112">
        <v>95000</v>
      </c>
      <c r="E107" s="114">
        <v>95</v>
      </c>
    </row>
    <row r="108" spans="1:5" x14ac:dyDescent="0.25">
      <c r="A108" s="89" t="s">
        <v>679</v>
      </c>
      <c r="B108" s="90" t="s">
        <v>680</v>
      </c>
      <c r="C108" s="91">
        <v>200000</v>
      </c>
      <c r="D108" s="91">
        <v>199900</v>
      </c>
      <c r="E108" s="92">
        <v>99.95</v>
      </c>
    </row>
    <row r="109" spans="1:5" ht="47.25" x14ac:dyDescent="0.25">
      <c r="A109" s="110" t="s">
        <v>172</v>
      </c>
      <c r="B109" s="111" t="s">
        <v>173</v>
      </c>
      <c r="C109" s="112">
        <v>200000</v>
      </c>
      <c r="D109" s="112">
        <v>199900</v>
      </c>
      <c r="E109" s="114">
        <v>99.95</v>
      </c>
    </row>
    <row r="110" spans="1:5" ht="31.5" x14ac:dyDescent="0.25">
      <c r="A110" s="89" t="s">
        <v>681</v>
      </c>
      <c r="B110" s="90" t="s">
        <v>682</v>
      </c>
      <c r="C110" s="91">
        <v>24784958.02</v>
      </c>
      <c r="D110" s="91">
        <v>13403939.390000001</v>
      </c>
      <c r="E110" s="92">
        <v>54.080944495382283</v>
      </c>
    </row>
    <row r="111" spans="1:5" x14ac:dyDescent="0.25">
      <c r="A111" s="110" t="s">
        <v>174</v>
      </c>
      <c r="B111" s="111" t="s">
        <v>358</v>
      </c>
      <c r="C111" s="112">
        <v>6610704</v>
      </c>
      <c r="D111" s="112">
        <v>4000000</v>
      </c>
      <c r="E111" s="114">
        <v>60.507927748693632</v>
      </c>
    </row>
    <row r="112" spans="1:5" ht="63" x14ac:dyDescent="0.25">
      <c r="A112" s="110" t="s">
        <v>175</v>
      </c>
      <c r="B112" s="111" t="s">
        <v>334</v>
      </c>
      <c r="C112" s="112">
        <v>403939.39</v>
      </c>
      <c r="D112" s="112">
        <v>403939.39</v>
      </c>
      <c r="E112" s="114">
        <v>100</v>
      </c>
    </row>
    <row r="113" spans="1:5" ht="31.5" x14ac:dyDescent="0.25">
      <c r="A113" s="110" t="s">
        <v>359</v>
      </c>
      <c r="B113" s="111" t="s">
        <v>360</v>
      </c>
      <c r="C113" s="112">
        <v>17770314.629999999</v>
      </c>
      <c r="D113" s="112">
        <v>9000000</v>
      </c>
      <c r="E113" s="114">
        <v>50.646261404995734</v>
      </c>
    </row>
    <row r="114" spans="1:5" ht="32.25" thickBot="1" x14ac:dyDescent="0.3">
      <c r="A114" s="85" t="s">
        <v>361</v>
      </c>
      <c r="B114" s="86" t="s">
        <v>362</v>
      </c>
      <c r="C114" s="87">
        <v>78575054.299999997</v>
      </c>
      <c r="D114" s="87">
        <v>32558572.539999999</v>
      </c>
      <c r="E114" s="88">
        <v>41.436271129627457</v>
      </c>
    </row>
    <row r="115" spans="1:5" ht="31.5" x14ac:dyDescent="0.25">
      <c r="A115" s="89" t="s">
        <v>683</v>
      </c>
      <c r="B115" s="90" t="s">
        <v>684</v>
      </c>
      <c r="C115" s="91">
        <v>18880948</v>
      </c>
      <c r="D115" s="91">
        <v>6652484.8399999999</v>
      </c>
      <c r="E115" s="92">
        <v>35.233849698648605</v>
      </c>
    </row>
    <row r="116" spans="1:5" x14ac:dyDescent="0.25">
      <c r="A116" s="110" t="s">
        <v>363</v>
      </c>
      <c r="B116" s="111" t="s">
        <v>178</v>
      </c>
      <c r="C116" s="112">
        <v>18862409</v>
      </c>
      <c r="D116" s="112">
        <v>6647602.7199999997</v>
      </c>
      <c r="E116" s="114">
        <v>35.242596637576888</v>
      </c>
    </row>
    <row r="117" spans="1:5" ht="47.25" x14ac:dyDescent="0.25">
      <c r="A117" s="110" t="s">
        <v>364</v>
      </c>
      <c r="B117" s="111" t="s">
        <v>179</v>
      </c>
      <c r="C117" s="112">
        <v>18539</v>
      </c>
      <c r="D117" s="112">
        <v>4882.12</v>
      </c>
      <c r="E117" s="114">
        <v>26.334322239603001</v>
      </c>
    </row>
    <row r="118" spans="1:5" ht="31.5" x14ac:dyDescent="0.25">
      <c r="A118" s="89" t="s">
        <v>685</v>
      </c>
      <c r="B118" s="90" t="s">
        <v>686</v>
      </c>
      <c r="C118" s="91">
        <v>14238601.630000001</v>
      </c>
      <c r="D118" s="91">
        <v>5694470.3799999999</v>
      </c>
      <c r="E118" s="92">
        <v>39.993185622962052</v>
      </c>
    </row>
    <row r="119" spans="1:5" ht="31.5" x14ac:dyDescent="0.25">
      <c r="A119" s="110" t="s">
        <v>365</v>
      </c>
      <c r="B119" s="111" t="s">
        <v>177</v>
      </c>
      <c r="C119" s="112">
        <v>14055259.390000001</v>
      </c>
      <c r="D119" s="112">
        <v>5630685.7400000002</v>
      </c>
      <c r="E119" s="114">
        <v>40.061058880251657</v>
      </c>
    </row>
    <row r="120" spans="1:5" ht="94.5" x14ac:dyDescent="0.25">
      <c r="A120" s="110" t="s">
        <v>366</v>
      </c>
      <c r="B120" s="111" t="s">
        <v>367</v>
      </c>
      <c r="C120" s="112">
        <v>183342.24</v>
      </c>
      <c r="D120" s="112">
        <v>63784.639999999999</v>
      </c>
      <c r="E120" s="114">
        <v>34.789931660047351</v>
      </c>
    </row>
    <row r="121" spans="1:5" x14ac:dyDescent="0.25">
      <c r="A121" s="89" t="s">
        <v>687</v>
      </c>
      <c r="B121" s="90" t="s">
        <v>688</v>
      </c>
      <c r="C121" s="91">
        <v>45455504.670000002</v>
      </c>
      <c r="D121" s="91">
        <v>20211617.32</v>
      </c>
      <c r="E121" s="92">
        <v>44.46461977868961</v>
      </c>
    </row>
    <row r="122" spans="1:5" ht="33" customHeight="1" x14ac:dyDescent="0.25">
      <c r="A122" s="110" t="s">
        <v>176</v>
      </c>
      <c r="B122" s="111" t="s">
        <v>180</v>
      </c>
      <c r="C122" s="112">
        <v>45455504.670000002</v>
      </c>
      <c r="D122" s="112">
        <v>20211617.32</v>
      </c>
      <c r="E122" s="114">
        <v>44.46461977868961</v>
      </c>
    </row>
    <row r="123" spans="1:5" ht="48" thickBot="1" x14ac:dyDescent="0.3">
      <c r="A123" s="85" t="s">
        <v>368</v>
      </c>
      <c r="B123" s="86" t="s">
        <v>369</v>
      </c>
      <c r="C123" s="87">
        <v>12113437.77</v>
      </c>
      <c r="D123" s="87">
        <v>4451033.5</v>
      </c>
      <c r="E123" s="88">
        <v>36.744593768611075</v>
      </c>
    </row>
    <row r="124" spans="1:5" ht="31.5" x14ac:dyDescent="0.25">
      <c r="A124" s="89" t="s">
        <v>689</v>
      </c>
      <c r="B124" s="90" t="s">
        <v>690</v>
      </c>
      <c r="C124" s="91">
        <v>6788384.3399999999</v>
      </c>
      <c r="D124" s="91">
        <v>2236222.23</v>
      </c>
      <c r="E124" s="92">
        <v>32.941891884689603</v>
      </c>
    </row>
    <row r="125" spans="1:5" ht="49.5" customHeight="1" x14ac:dyDescent="0.25">
      <c r="A125" s="110" t="s">
        <v>370</v>
      </c>
      <c r="B125" s="111" t="s">
        <v>371</v>
      </c>
      <c r="C125" s="112">
        <v>500</v>
      </c>
      <c r="D125" s="112">
        <v>0</v>
      </c>
      <c r="E125" s="114">
        <v>0</v>
      </c>
    </row>
    <row r="126" spans="1:5" ht="47.25" x14ac:dyDescent="0.25">
      <c r="A126" s="110" t="s">
        <v>372</v>
      </c>
      <c r="B126" s="111" t="s">
        <v>373</v>
      </c>
      <c r="C126" s="112">
        <v>1500</v>
      </c>
      <c r="D126" s="112">
        <v>0</v>
      </c>
      <c r="E126" s="114">
        <v>0</v>
      </c>
    </row>
    <row r="127" spans="1:5" ht="110.25" x14ac:dyDescent="0.25">
      <c r="A127" s="110" t="s">
        <v>374</v>
      </c>
      <c r="B127" s="111" t="s">
        <v>375</v>
      </c>
      <c r="C127" s="112">
        <v>4551</v>
      </c>
      <c r="D127" s="112">
        <v>0</v>
      </c>
      <c r="E127" s="114">
        <v>0</v>
      </c>
    </row>
    <row r="128" spans="1:5" ht="174.75" customHeight="1" x14ac:dyDescent="0.25">
      <c r="A128" s="110" t="s">
        <v>376</v>
      </c>
      <c r="B128" s="111" t="s">
        <v>377</v>
      </c>
      <c r="C128" s="112">
        <v>9000</v>
      </c>
      <c r="D128" s="112">
        <v>0</v>
      </c>
      <c r="E128" s="114">
        <v>0</v>
      </c>
    </row>
    <row r="129" spans="1:5" ht="47.25" x14ac:dyDescent="0.25">
      <c r="A129" s="110" t="s">
        <v>378</v>
      </c>
      <c r="B129" s="111" t="s">
        <v>379</v>
      </c>
      <c r="C129" s="112">
        <v>6772333.3399999999</v>
      </c>
      <c r="D129" s="112">
        <v>2236222.23</v>
      </c>
      <c r="E129" s="114">
        <v>33.019966940965723</v>
      </c>
    </row>
    <row r="130" spans="1:5" ht="31.5" x14ac:dyDescent="0.25">
      <c r="A130" s="110" t="s">
        <v>380</v>
      </c>
      <c r="B130" s="111" t="s">
        <v>381</v>
      </c>
      <c r="C130" s="112">
        <v>500</v>
      </c>
      <c r="D130" s="112">
        <v>0</v>
      </c>
      <c r="E130" s="114">
        <v>0</v>
      </c>
    </row>
    <row r="131" spans="1:5" ht="47.25" x14ac:dyDescent="0.25">
      <c r="A131" s="89" t="s">
        <v>691</v>
      </c>
      <c r="B131" s="90" t="s">
        <v>692</v>
      </c>
      <c r="C131" s="91">
        <v>908698.17</v>
      </c>
      <c r="D131" s="91">
        <v>908698.17</v>
      </c>
      <c r="E131" s="92">
        <v>100</v>
      </c>
    </row>
    <row r="132" spans="1:5" ht="47.25" x14ac:dyDescent="0.25">
      <c r="A132" s="110" t="s">
        <v>382</v>
      </c>
      <c r="B132" s="111" t="s">
        <v>383</v>
      </c>
      <c r="C132" s="112">
        <v>500000</v>
      </c>
      <c r="D132" s="112">
        <v>500000</v>
      </c>
      <c r="E132" s="114">
        <v>100</v>
      </c>
    </row>
    <row r="133" spans="1:5" ht="63" x14ac:dyDescent="0.25">
      <c r="A133" s="110" t="s">
        <v>384</v>
      </c>
      <c r="B133" s="111" t="s">
        <v>385</v>
      </c>
      <c r="C133" s="112">
        <v>408698.17</v>
      </c>
      <c r="D133" s="112">
        <v>408698.17</v>
      </c>
      <c r="E133" s="114">
        <v>100</v>
      </c>
    </row>
    <row r="134" spans="1:5" ht="31.5" x14ac:dyDescent="0.25">
      <c r="A134" s="89" t="s">
        <v>693</v>
      </c>
      <c r="B134" s="90" t="s">
        <v>694</v>
      </c>
      <c r="C134" s="91">
        <v>1000</v>
      </c>
      <c r="D134" s="91">
        <v>0</v>
      </c>
      <c r="E134" s="92">
        <v>0</v>
      </c>
    </row>
    <row r="135" spans="1:5" ht="31.5" x14ac:dyDescent="0.25">
      <c r="A135" s="110" t="s">
        <v>386</v>
      </c>
      <c r="B135" s="111" t="s">
        <v>387</v>
      </c>
      <c r="C135" s="112">
        <v>1000</v>
      </c>
      <c r="D135" s="112">
        <v>0</v>
      </c>
      <c r="E135" s="114">
        <v>0</v>
      </c>
    </row>
    <row r="136" spans="1:5" ht="47.25" x14ac:dyDescent="0.25">
      <c r="A136" s="89" t="s">
        <v>695</v>
      </c>
      <c r="B136" s="90" t="s">
        <v>696</v>
      </c>
      <c r="C136" s="91">
        <v>1500500</v>
      </c>
      <c r="D136" s="91">
        <v>0</v>
      </c>
      <c r="E136" s="92">
        <v>0</v>
      </c>
    </row>
    <row r="137" spans="1:5" ht="47.25" x14ac:dyDescent="0.25">
      <c r="A137" s="110" t="s">
        <v>388</v>
      </c>
      <c r="B137" s="111" t="s">
        <v>389</v>
      </c>
      <c r="C137" s="112">
        <v>500</v>
      </c>
      <c r="D137" s="112">
        <v>0</v>
      </c>
      <c r="E137" s="114">
        <v>0</v>
      </c>
    </row>
    <row r="138" spans="1:5" ht="47.25" x14ac:dyDescent="0.25">
      <c r="A138" s="110" t="s">
        <v>390</v>
      </c>
      <c r="B138" s="111" t="s">
        <v>251</v>
      </c>
      <c r="C138" s="112">
        <v>1500000</v>
      </c>
      <c r="D138" s="112">
        <v>0</v>
      </c>
      <c r="E138" s="114">
        <v>0</v>
      </c>
    </row>
    <row r="139" spans="1:5" ht="31.5" x14ac:dyDescent="0.25">
      <c r="A139" s="89" t="s">
        <v>697</v>
      </c>
      <c r="B139" s="90" t="s">
        <v>698</v>
      </c>
      <c r="C139" s="91">
        <v>2914855.26</v>
      </c>
      <c r="D139" s="91">
        <v>1306113.1000000001</v>
      </c>
      <c r="E139" s="92">
        <v>44.808849273702876</v>
      </c>
    </row>
    <row r="140" spans="1:5" ht="31.5" customHeight="1" x14ac:dyDescent="0.25">
      <c r="A140" s="110" t="s">
        <v>391</v>
      </c>
      <c r="B140" s="111" t="s">
        <v>392</v>
      </c>
      <c r="C140" s="112">
        <v>2832094.97</v>
      </c>
      <c r="D140" s="112">
        <v>1223352.82</v>
      </c>
      <c r="E140" s="114">
        <v>43.196038019869086</v>
      </c>
    </row>
    <row r="141" spans="1:5" ht="81" customHeight="1" x14ac:dyDescent="0.25">
      <c r="A141" s="110" t="s">
        <v>393</v>
      </c>
      <c r="B141" s="111" t="s">
        <v>394</v>
      </c>
      <c r="C141" s="112">
        <v>82760.289999999994</v>
      </c>
      <c r="D141" s="112">
        <v>82760.28</v>
      </c>
      <c r="E141" s="114">
        <v>99.999987916910399</v>
      </c>
    </row>
    <row r="142" spans="1:5" ht="32.25" thickBot="1" x14ac:dyDescent="0.3">
      <c r="A142" s="85" t="s">
        <v>395</v>
      </c>
      <c r="B142" s="86" t="s">
        <v>396</v>
      </c>
      <c r="C142" s="87">
        <v>2991738.34</v>
      </c>
      <c r="D142" s="87">
        <v>1241858.3400000001</v>
      </c>
      <c r="E142" s="88">
        <v>41.509590708390625</v>
      </c>
    </row>
    <row r="143" spans="1:5" ht="63" x14ac:dyDescent="0.25">
      <c r="A143" s="89" t="s">
        <v>699</v>
      </c>
      <c r="B143" s="90" t="s">
        <v>700</v>
      </c>
      <c r="C143" s="91">
        <v>371738.34</v>
      </c>
      <c r="D143" s="91">
        <v>351738.34</v>
      </c>
      <c r="E143" s="92">
        <v>94.619871601083702</v>
      </c>
    </row>
    <row r="144" spans="1:5" ht="19.5" customHeight="1" x14ac:dyDescent="0.25">
      <c r="A144" s="110" t="s">
        <v>397</v>
      </c>
      <c r="B144" s="111" t="s">
        <v>398</v>
      </c>
      <c r="C144" s="112">
        <v>20000</v>
      </c>
      <c r="D144" s="112">
        <v>0</v>
      </c>
      <c r="E144" s="114">
        <v>0</v>
      </c>
    </row>
    <row r="145" spans="1:5" ht="47.25" x14ac:dyDescent="0.25">
      <c r="A145" s="110" t="s">
        <v>701</v>
      </c>
      <c r="B145" s="111" t="s">
        <v>702</v>
      </c>
      <c r="C145" s="112">
        <v>351738.34</v>
      </c>
      <c r="D145" s="112">
        <v>351738.34</v>
      </c>
      <c r="E145" s="114">
        <v>100</v>
      </c>
    </row>
    <row r="146" spans="1:5" ht="19.5" customHeight="1" x14ac:dyDescent="0.25">
      <c r="A146" s="89" t="s">
        <v>703</v>
      </c>
      <c r="B146" s="90" t="s">
        <v>704</v>
      </c>
      <c r="C146" s="91">
        <v>2620000</v>
      </c>
      <c r="D146" s="91">
        <v>890120</v>
      </c>
      <c r="E146" s="92">
        <v>33.974045801526721</v>
      </c>
    </row>
    <row r="147" spans="1:5" ht="126" x14ac:dyDescent="0.25">
      <c r="A147" s="110" t="s">
        <v>399</v>
      </c>
      <c r="B147" s="111" t="s">
        <v>400</v>
      </c>
      <c r="C147" s="112">
        <v>2620000</v>
      </c>
      <c r="D147" s="112">
        <v>890120</v>
      </c>
      <c r="E147" s="114">
        <v>33.974045801526721</v>
      </c>
    </row>
    <row r="148" spans="1:5" ht="49.5" customHeight="1" thickBot="1" x14ac:dyDescent="0.3">
      <c r="A148" s="85" t="s">
        <v>401</v>
      </c>
      <c r="B148" s="86" t="s">
        <v>402</v>
      </c>
      <c r="C148" s="87">
        <v>14811956</v>
      </c>
      <c r="D148" s="87">
        <v>6865792.7300000004</v>
      </c>
      <c r="E148" s="88">
        <v>46.353045674723852</v>
      </c>
    </row>
    <row r="149" spans="1:5" ht="78.75" x14ac:dyDescent="0.25">
      <c r="A149" s="89" t="s">
        <v>705</v>
      </c>
      <c r="B149" s="90" t="s">
        <v>706</v>
      </c>
      <c r="C149" s="91">
        <v>8870834</v>
      </c>
      <c r="D149" s="91">
        <v>4589943.0599999996</v>
      </c>
      <c r="E149" s="92">
        <v>51.741956393277114</v>
      </c>
    </row>
    <row r="150" spans="1:5" ht="31.5" x14ac:dyDescent="0.25">
      <c r="A150" s="110" t="s">
        <v>403</v>
      </c>
      <c r="B150" s="111" t="s">
        <v>199</v>
      </c>
      <c r="C150" s="112">
        <v>18000</v>
      </c>
      <c r="D150" s="112">
        <v>0</v>
      </c>
      <c r="E150" s="114">
        <v>0</v>
      </c>
    </row>
    <row r="151" spans="1:5" ht="47.25" x14ac:dyDescent="0.25">
      <c r="A151" s="110" t="s">
        <v>404</v>
      </c>
      <c r="B151" s="111" t="s">
        <v>405</v>
      </c>
      <c r="C151" s="112">
        <v>500</v>
      </c>
      <c r="D151" s="112">
        <v>0</v>
      </c>
      <c r="E151" s="114">
        <v>0</v>
      </c>
    </row>
    <row r="152" spans="1:5" x14ac:dyDescent="0.25">
      <c r="A152" s="110" t="s">
        <v>406</v>
      </c>
      <c r="B152" s="111" t="s">
        <v>208</v>
      </c>
      <c r="C152" s="112">
        <v>1700000</v>
      </c>
      <c r="D152" s="112">
        <v>708330</v>
      </c>
      <c r="E152" s="114">
        <v>41.666470588235292</v>
      </c>
    </row>
    <row r="153" spans="1:5" x14ac:dyDescent="0.25">
      <c r="A153" s="110" t="s">
        <v>407</v>
      </c>
      <c r="B153" s="111" t="s">
        <v>185</v>
      </c>
      <c r="C153" s="112">
        <v>5200000</v>
      </c>
      <c r="D153" s="112">
        <v>3742013.06</v>
      </c>
      <c r="E153" s="114">
        <v>71.961789615384617</v>
      </c>
    </row>
    <row r="154" spans="1:5" ht="31.5" x14ac:dyDescent="0.25">
      <c r="A154" s="110" t="s">
        <v>408</v>
      </c>
      <c r="B154" s="111" t="s">
        <v>409</v>
      </c>
      <c r="C154" s="112">
        <v>600000</v>
      </c>
      <c r="D154" s="112">
        <v>139600</v>
      </c>
      <c r="E154" s="114">
        <v>23.266666666666666</v>
      </c>
    </row>
    <row r="155" spans="1:5" ht="47.25" x14ac:dyDescent="0.25">
      <c r="A155" s="110" t="s">
        <v>410</v>
      </c>
      <c r="B155" s="111" t="s">
        <v>411</v>
      </c>
      <c r="C155" s="112">
        <v>1352334</v>
      </c>
      <c r="D155" s="112">
        <v>0</v>
      </c>
      <c r="E155" s="114">
        <v>0</v>
      </c>
    </row>
    <row r="156" spans="1:5" ht="31.5" x14ac:dyDescent="0.25">
      <c r="A156" s="89" t="s">
        <v>707</v>
      </c>
      <c r="B156" s="90" t="s">
        <v>708</v>
      </c>
      <c r="C156" s="91">
        <v>5283600</v>
      </c>
      <c r="D156" s="91">
        <v>2275849.67</v>
      </c>
      <c r="E156" s="92">
        <v>43.073844916344918</v>
      </c>
    </row>
    <row r="157" spans="1:5" ht="31.5" x14ac:dyDescent="0.25">
      <c r="A157" s="110" t="s">
        <v>412</v>
      </c>
      <c r="B157" s="111" t="s">
        <v>110</v>
      </c>
      <c r="C157" s="112">
        <v>1200000</v>
      </c>
      <c r="D157" s="112">
        <v>514537.02</v>
      </c>
      <c r="E157" s="114">
        <v>42.878084999999999</v>
      </c>
    </row>
    <row r="158" spans="1:5" ht="31.5" x14ac:dyDescent="0.25">
      <c r="A158" s="110" t="s">
        <v>413</v>
      </c>
      <c r="B158" s="111" t="s">
        <v>188</v>
      </c>
      <c r="C158" s="112">
        <v>3183600</v>
      </c>
      <c r="D158" s="112">
        <v>1295075.45</v>
      </c>
      <c r="E158" s="114">
        <v>40.679590714913935</v>
      </c>
    </row>
    <row r="159" spans="1:5" ht="31.5" x14ac:dyDescent="0.25">
      <c r="A159" s="110" t="s">
        <v>414</v>
      </c>
      <c r="B159" s="111" t="s">
        <v>206</v>
      </c>
      <c r="C159" s="112">
        <v>500000</v>
      </c>
      <c r="D159" s="112">
        <v>406761.92</v>
      </c>
      <c r="E159" s="114">
        <v>81.352384000000001</v>
      </c>
    </row>
    <row r="160" spans="1:5" ht="31.5" x14ac:dyDescent="0.25">
      <c r="A160" s="110" t="s">
        <v>415</v>
      </c>
      <c r="B160" s="111" t="s">
        <v>207</v>
      </c>
      <c r="C160" s="112">
        <v>400000</v>
      </c>
      <c r="D160" s="112">
        <v>59475.28</v>
      </c>
      <c r="E160" s="114">
        <v>14.868819999999999</v>
      </c>
    </row>
    <row r="161" spans="1:5" x14ac:dyDescent="0.25">
      <c r="A161" s="89" t="s">
        <v>709</v>
      </c>
      <c r="B161" s="90" t="s">
        <v>710</v>
      </c>
      <c r="C161" s="91">
        <v>657522</v>
      </c>
      <c r="D161" s="91">
        <v>0</v>
      </c>
      <c r="E161" s="92">
        <v>0</v>
      </c>
    </row>
    <row r="162" spans="1:5" x14ac:dyDescent="0.25">
      <c r="A162" s="110" t="s">
        <v>711</v>
      </c>
      <c r="B162" s="111" t="s">
        <v>712</v>
      </c>
      <c r="C162" s="112">
        <v>657522</v>
      </c>
      <c r="D162" s="112">
        <v>0</v>
      </c>
      <c r="E162" s="114">
        <v>0</v>
      </c>
    </row>
    <row r="163" spans="1:5" ht="48" thickBot="1" x14ac:dyDescent="0.3">
      <c r="A163" s="85" t="s">
        <v>416</v>
      </c>
      <c r="B163" s="86" t="s">
        <v>417</v>
      </c>
      <c r="C163" s="87">
        <v>8724461</v>
      </c>
      <c r="D163" s="87">
        <v>688263.33</v>
      </c>
      <c r="E163" s="88">
        <v>7.8888922765543912</v>
      </c>
    </row>
    <row r="164" spans="1:5" ht="31.5" x14ac:dyDescent="0.25">
      <c r="A164" s="89" t="s">
        <v>713</v>
      </c>
      <c r="B164" s="90" t="s">
        <v>714</v>
      </c>
      <c r="C164" s="91">
        <v>8724461</v>
      </c>
      <c r="D164" s="91">
        <v>688263.33</v>
      </c>
      <c r="E164" s="92">
        <v>7.8888922765543912</v>
      </c>
    </row>
    <row r="165" spans="1:5" ht="47.25" x14ac:dyDescent="0.25">
      <c r="A165" s="110" t="s">
        <v>418</v>
      </c>
      <c r="B165" s="111" t="s">
        <v>200</v>
      </c>
      <c r="C165" s="112">
        <v>3377336</v>
      </c>
      <c r="D165" s="112">
        <v>0</v>
      </c>
      <c r="E165" s="114">
        <v>0</v>
      </c>
    </row>
    <row r="166" spans="1:5" ht="33.75" customHeight="1" x14ac:dyDescent="0.25">
      <c r="A166" s="110" t="s">
        <v>419</v>
      </c>
      <c r="B166" s="111" t="s">
        <v>219</v>
      </c>
      <c r="C166" s="112">
        <v>5347125</v>
      </c>
      <c r="D166" s="112">
        <v>688263.33</v>
      </c>
      <c r="E166" s="114">
        <v>12.871652149519601</v>
      </c>
    </row>
    <row r="167" spans="1:5" ht="48" thickBot="1" x14ac:dyDescent="0.3">
      <c r="A167" s="85" t="s">
        <v>420</v>
      </c>
      <c r="B167" s="86" t="s">
        <v>421</v>
      </c>
      <c r="C167" s="87">
        <v>21774454.84</v>
      </c>
      <c r="D167" s="87">
        <v>8310046.9800000004</v>
      </c>
      <c r="E167" s="88">
        <v>38.164202231756079</v>
      </c>
    </row>
    <row r="168" spans="1:5" ht="31.5" x14ac:dyDescent="0.25">
      <c r="A168" s="89" t="s">
        <v>715</v>
      </c>
      <c r="B168" s="90" t="s">
        <v>716</v>
      </c>
      <c r="C168" s="91">
        <v>21581574.210000001</v>
      </c>
      <c r="D168" s="91">
        <v>8266296.9800000004</v>
      </c>
      <c r="E168" s="92">
        <v>38.302567271342717</v>
      </c>
    </row>
    <row r="169" spans="1:5" ht="31.5" x14ac:dyDescent="0.25">
      <c r="A169" s="110" t="s">
        <v>422</v>
      </c>
      <c r="B169" s="111" t="s">
        <v>423</v>
      </c>
      <c r="C169" s="112">
        <v>218184.95</v>
      </c>
      <c r="D169" s="112">
        <v>28602.06</v>
      </c>
      <c r="E169" s="114">
        <v>13.10908932994691</v>
      </c>
    </row>
    <row r="170" spans="1:5" ht="31.5" x14ac:dyDescent="0.25">
      <c r="A170" s="110" t="s">
        <v>424</v>
      </c>
      <c r="B170" s="111" t="s">
        <v>425</v>
      </c>
      <c r="C170" s="112">
        <v>2817176.56</v>
      </c>
      <c r="D170" s="112">
        <v>1992501.5</v>
      </c>
      <c r="E170" s="114">
        <v>70.726894731794872</v>
      </c>
    </row>
    <row r="171" spans="1:5" ht="31.5" x14ac:dyDescent="0.25">
      <c r="A171" s="110" t="s">
        <v>426</v>
      </c>
      <c r="B171" s="111" t="s">
        <v>427</v>
      </c>
      <c r="C171" s="112">
        <v>3086969.7</v>
      </c>
      <c r="D171" s="112">
        <v>1714101.31</v>
      </c>
      <c r="E171" s="114">
        <v>55.526988489715336</v>
      </c>
    </row>
    <row r="172" spans="1:5" ht="47.25" x14ac:dyDescent="0.25">
      <c r="A172" s="110" t="s">
        <v>428</v>
      </c>
      <c r="B172" s="111" t="s">
        <v>429</v>
      </c>
      <c r="C172" s="112">
        <v>1123043</v>
      </c>
      <c r="D172" s="112">
        <v>0</v>
      </c>
      <c r="E172" s="114">
        <v>0</v>
      </c>
    </row>
    <row r="173" spans="1:5" x14ac:dyDescent="0.25">
      <c r="A173" s="110" t="s">
        <v>430</v>
      </c>
      <c r="B173" s="111" t="s">
        <v>209</v>
      </c>
      <c r="C173" s="112">
        <v>5900000</v>
      </c>
      <c r="D173" s="112">
        <v>970885.5</v>
      </c>
      <c r="E173" s="114">
        <v>16.455686440677965</v>
      </c>
    </row>
    <row r="174" spans="1:5" ht="31.5" x14ac:dyDescent="0.25">
      <c r="A174" s="110" t="s">
        <v>431</v>
      </c>
      <c r="B174" s="111" t="s">
        <v>210</v>
      </c>
      <c r="C174" s="112">
        <v>8258500</v>
      </c>
      <c r="D174" s="112">
        <v>3450925.29</v>
      </c>
      <c r="E174" s="114">
        <v>41.786344856814189</v>
      </c>
    </row>
    <row r="175" spans="1:5" ht="31.5" x14ac:dyDescent="0.25">
      <c r="A175" s="110" t="s">
        <v>432</v>
      </c>
      <c r="B175" s="111" t="s">
        <v>433</v>
      </c>
      <c r="C175" s="112">
        <v>177700</v>
      </c>
      <c r="D175" s="112">
        <v>109281.32</v>
      </c>
      <c r="E175" s="114">
        <v>61.497647720877886</v>
      </c>
    </row>
    <row r="176" spans="1:5" ht="33.75" customHeight="1" x14ac:dyDescent="0.25">
      <c r="A176" s="89" t="s">
        <v>717</v>
      </c>
      <c r="B176" s="90" t="s">
        <v>718</v>
      </c>
      <c r="C176" s="91">
        <v>192880.63</v>
      </c>
      <c r="D176" s="91">
        <v>43750</v>
      </c>
      <c r="E176" s="92">
        <v>22.682422802123781</v>
      </c>
    </row>
    <row r="177" spans="1:5" ht="47.25" x14ac:dyDescent="0.25">
      <c r="A177" s="110" t="s">
        <v>434</v>
      </c>
      <c r="B177" s="111" t="s">
        <v>435</v>
      </c>
      <c r="C177" s="112">
        <v>192880.63</v>
      </c>
      <c r="D177" s="112">
        <v>43750</v>
      </c>
      <c r="E177" s="114">
        <v>22.682422802123781</v>
      </c>
    </row>
    <row r="178" spans="1:5" ht="48" thickBot="1" x14ac:dyDescent="0.3">
      <c r="A178" s="85" t="s">
        <v>436</v>
      </c>
      <c r="B178" s="86" t="s">
        <v>437</v>
      </c>
      <c r="C178" s="87">
        <v>1352331</v>
      </c>
      <c r="D178" s="87">
        <v>44650</v>
      </c>
      <c r="E178" s="88">
        <v>3.3017064609182221</v>
      </c>
    </row>
    <row r="179" spans="1:5" ht="47.25" x14ac:dyDescent="0.25">
      <c r="A179" s="89" t="s">
        <v>719</v>
      </c>
      <c r="B179" s="90" t="s">
        <v>720</v>
      </c>
      <c r="C179" s="91">
        <v>1182667</v>
      </c>
      <c r="D179" s="91">
        <v>0</v>
      </c>
      <c r="E179" s="92">
        <v>0</v>
      </c>
    </row>
    <row r="180" spans="1:5" ht="51" customHeight="1" x14ac:dyDescent="0.25">
      <c r="A180" s="110" t="s">
        <v>438</v>
      </c>
      <c r="B180" s="111" t="s">
        <v>439</v>
      </c>
      <c r="C180" s="112">
        <v>510000</v>
      </c>
      <c r="D180" s="112">
        <v>0</v>
      </c>
      <c r="E180" s="114">
        <v>0</v>
      </c>
    </row>
    <row r="181" spans="1:5" ht="47.25" x14ac:dyDescent="0.25">
      <c r="A181" s="110" t="s">
        <v>440</v>
      </c>
      <c r="B181" s="111" t="s">
        <v>441</v>
      </c>
      <c r="C181" s="112">
        <v>672667</v>
      </c>
      <c r="D181" s="112">
        <v>0</v>
      </c>
      <c r="E181" s="114">
        <v>0</v>
      </c>
    </row>
    <row r="182" spans="1:5" ht="47.25" x14ac:dyDescent="0.25">
      <c r="A182" s="89" t="s">
        <v>721</v>
      </c>
      <c r="B182" s="90" t="s">
        <v>722</v>
      </c>
      <c r="C182" s="91">
        <v>151664</v>
      </c>
      <c r="D182" s="91">
        <v>44650</v>
      </c>
      <c r="E182" s="92">
        <v>29.440078067306679</v>
      </c>
    </row>
    <row r="183" spans="1:5" ht="31.5" x14ac:dyDescent="0.25">
      <c r="A183" s="110" t="s">
        <v>442</v>
      </c>
      <c r="B183" s="111" t="s">
        <v>192</v>
      </c>
      <c r="C183" s="112">
        <v>12000</v>
      </c>
      <c r="D183" s="112">
        <v>6000</v>
      </c>
      <c r="E183" s="114">
        <v>50</v>
      </c>
    </row>
    <row r="184" spans="1:5" x14ac:dyDescent="0.25">
      <c r="A184" s="110" t="s">
        <v>443</v>
      </c>
      <c r="B184" s="111" t="s">
        <v>444</v>
      </c>
      <c r="C184" s="112">
        <v>99664</v>
      </c>
      <c r="D184" s="112">
        <v>0</v>
      </c>
      <c r="E184" s="114">
        <v>0</v>
      </c>
    </row>
    <row r="185" spans="1:5" x14ac:dyDescent="0.25">
      <c r="A185" s="110" t="s">
        <v>445</v>
      </c>
      <c r="B185" s="111" t="s">
        <v>446</v>
      </c>
      <c r="C185" s="112">
        <v>40000</v>
      </c>
      <c r="D185" s="112">
        <v>38650</v>
      </c>
      <c r="E185" s="114">
        <v>96.625</v>
      </c>
    </row>
    <row r="186" spans="1:5" ht="31.5" x14ac:dyDescent="0.25">
      <c r="A186" s="89" t="s">
        <v>723</v>
      </c>
      <c r="B186" s="90" t="s">
        <v>724</v>
      </c>
      <c r="C186" s="91">
        <v>18000</v>
      </c>
      <c r="D186" s="91">
        <v>0</v>
      </c>
      <c r="E186" s="92">
        <v>0</v>
      </c>
    </row>
    <row r="187" spans="1:5" ht="31.5" x14ac:dyDescent="0.25">
      <c r="A187" s="110" t="s">
        <v>447</v>
      </c>
      <c r="B187" s="111" t="s">
        <v>199</v>
      </c>
      <c r="C187" s="112">
        <v>18000</v>
      </c>
      <c r="D187" s="112">
        <v>0</v>
      </c>
      <c r="E187" s="114">
        <v>0</v>
      </c>
    </row>
    <row r="188" spans="1:5" ht="48" thickBot="1" x14ac:dyDescent="0.3">
      <c r="A188" s="85" t="s">
        <v>448</v>
      </c>
      <c r="B188" s="86" t="s">
        <v>449</v>
      </c>
      <c r="C188" s="87">
        <v>649680</v>
      </c>
      <c r="D188" s="87">
        <v>325000</v>
      </c>
      <c r="E188" s="88">
        <v>50.024627508927473</v>
      </c>
    </row>
    <row r="189" spans="1:5" ht="47.25" x14ac:dyDescent="0.25">
      <c r="A189" s="89" t="s">
        <v>725</v>
      </c>
      <c r="B189" s="90" t="s">
        <v>726</v>
      </c>
      <c r="C189" s="91">
        <v>649680</v>
      </c>
      <c r="D189" s="91">
        <v>325000</v>
      </c>
      <c r="E189" s="92">
        <v>50.024627508927473</v>
      </c>
    </row>
    <row r="190" spans="1:5" ht="31.5" x14ac:dyDescent="0.25">
      <c r="A190" s="110" t="s">
        <v>450</v>
      </c>
      <c r="B190" s="111" t="s">
        <v>217</v>
      </c>
      <c r="C190" s="112">
        <v>649680</v>
      </c>
      <c r="D190" s="112">
        <v>325000</v>
      </c>
      <c r="E190" s="114">
        <v>50.024627508927473</v>
      </c>
    </row>
    <row r="191" spans="1:5" ht="48" thickBot="1" x14ac:dyDescent="0.3">
      <c r="A191" s="85" t="s">
        <v>451</v>
      </c>
      <c r="B191" s="86" t="s">
        <v>452</v>
      </c>
      <c r="C191" s="87">
        <v>8468614</v>
      </c>
      <c r="D191" s="87">
        <v>5405000</v>
      </c>
      <c r="E191" s="88">
        <v>63.823903179434083</v>
      </c>
    </row>
    <row r="192" spans="1:5" ht="31.5" x14ac:dyDescent="0.25">
      <c r="A192" s="89" t="s">
        <v>727</v>
      </c>
      <c r="B192" s="90" t="s">
        <v>676</v>
      </c>
      <c r="C192" s="91">
        <v>180000</v>
      </c>
      <c r="D192" s="91">
        <v>90000</v>
      </c>
      <c r="E192" s="92">
        <v>50</v>
      </c>
    </row>
    <row r="193" spans="1:5" ht="21" customHeight="1" x14ac:dyDescent="0.25">
      <c r="A193" s="110" t="s">
        <v>453</v>
      </c>
      <c r="B193" s="111" t="s">
        <v>201</v>
      </c>
      <c r="C193" s="112">
        <v>180000</v>
      </c>
      <c r="D193" s="112">
        <v>90000</v>
      </c>
      <c r="E193" s="114">
        <v>50</v>
      </c>
    </row>
    <row r="194" spans="1:5" ht="47.25" x14ac:dyDescent="0.25">
      <c r="A194" s="89" t="s">
        <v>728</v>
      </c>
      <c r="B194" s="90" t="s">
        <v>729</v>
      </c>
      <c r="C194" s="91">
        <v>8243614</v>
      </c>
      <c r="D194" s="91">
        <v>5300000</v>
      </c>
      <c r="E194" s="92">
        <v>64.292190294208339</v>
      </c>
    </row>
    <row r="195" spans="1:5" ht="31.5" x14ac:dyDescent="0.25">
      <c r="A195" s="110" t="s">
        <v>454</v>
      </c>
      <c r="B195" s="111" t="s">
        <v>202</v>
      </c>
      <c r="C195" s="112">
        <v>8176614</v>
      </c>
      <c r="D195" s="112">
        <v>5300000</v>
      </c>
      <c r="E195" s="114">
        <v>64.819006987488947</v>
      </c>
    </row>
    <row r="196" spans="1:5" ht="63" x14ac:dyDescent="0.25">
      <c r="A196" s="110" t="s">
        <v>455</v>
      </c>
      <c r="B196" s="111" t="s">
        <v>456</v>
      </c>
      <c r="C196" s="112">
        <v>67000</v>
      </c>
      <c r="D196" s="112">
        <v>0</v>
      </c>
      <c r="E196" s="114">
        <v>0</v>
      </c>
    </row>
    <row r="197" spans="1:5" ht="31.5" x14ac:dyDescent="0.25">
      <c r="A197" s="89" t="s">
        <v>730</v>
      </c>
      <c r="B197" s="90" t="s">
        <v>731</v>
      </c>
      <c r="C197" s="91">
        <v>45000</v>
      </c>
      <c r="D197" s="91">
        <v>15000</v>
      </c>
      <c r="E197" s="92">
        <v>33.333333333333336</v>
      </c>
    </row>
    <row r="198" spans="1:5" ht="47.25" x14ac:dyDescent="0.25">
      <c r="A198" s="110" t="s">
        <v>203</v>
      </c>
      <c r="B198" s="111" t="s">
        <v>204</v>
      </c>
      <c r="C198" s="112">
        <v>45000</v>
      </c>
      <c r="D198" s="112">
        <v>15000</v>
      </c>
      <c r="E198" s="114">
        <v>33.333333333333336</v>
      </c>
    </row>
    <row r="199" spans="1:5" ht="33" customHeight="1" thickBot="1" x14ac:dyDescent="0.3">
      <c r="A199" s="85" t="s">
        <v>457</v>
      </c>
      <c r="B199" s="86" t="s">
        <v>458</v>
      </c>
      <c r="C199" s="87">
        <v>132000</v>
      </c>
      <c r="D199" s="87">
        <v>124084</v>
      </c>
      <c r="E199" s="88">
        <v>94.0030303030303</v>
      </c>
    </row>
    <row r="200" spans="1:5" ht="31.5" x14ac:dyDescent="0.25">
      <c r="A200" s="89" t="s">
        <v>732</v>
      </c>
      <c r="B200" s="90" t="s">
        <v>733</v>
      </c>
      <c r="C200" s="91">
        <v>132000</v>
      </c>
      <c r="D200" s="91">
        <v>124084</v>
      </c>
      <c r="E200" s="92">
        <v>94.0030303030303</v>
      </c>
    </row>
    <row r="201" spans="1:5" x14ac:dyDescent="0.25">
      <c r="A201" s="110" t="s">
        <v>205</v>
      </c>
      <c r="B201" s="111" t="s">
        <v>214</v>
      </c>
      <c r="C201" s="112">
        <v>132000</v>
      </c>
      <c r="D201" s="112">
        <v>124084</v>
      </c>
      <c r="E201" s="114">
        <v>94.0030303030303</v>
      </c>
    </row>
    <row r="202" spans="1:5" ht="64.5" customHeight="1" thickBot="1" x14ac:dyDescent="0.3">
      <c r="A202" s="85" t="s">
        <v>459</v>
      </c>
      <c r="B202" s="86" t="s">
        <v>460</v>
      </c>
      <c r="C202" s="87">
        <v>9610667</v>
      </c>
      <c r="D202" s="87">
        <v>4715481.7</v>
      </c>
      <c r="E202" s="88">
        <v>49.065082579596194</v>
      </c>
    </row>
    <row r="203" spans="1:5" ht="78.75" x14ac:dyDescent="0.25">
      <c r="A203" s="89" t="s">
        <v>734</v>
      </c>
      <c r="B203" s="90" t="s">
        <v>735</v>
      </c>
      <c r="C203" s="91">
        <v>8742667</v>
      </c>
      <c r="D203" s="91">
        <v>4528535.07</v>
      </c>
      <c r="E203" s="92">
        <v>51.798096278858615</v>
      </c>
    </row>
    <row r="204" spans="1:5" x14ac:dyDescent="0.25">
      <c r="A204" s="110" t="s">
        <v>461</v>
      </c>
      <c r="B204" s="111" t="s">
        <v>185</v>
      </c>
      <c r="C204" s="112">
        <v>1200000</v>
      </c>
      <c r="D204" s="112">
        <v>547022.81000000006</v>
      </c>
      <c r="E204" s="114">
        <v>45.585234166666666</v>
      </c>
    </row>
    <row r="205" spans="1:5" x14ac:dyDescent="0.25">
      <c r="A205" s="110" t="s">
        <v>462</v>
      </c>
      <c r="B205" s="111" t="s">
        <v>189</v>
      </c>
      <c r="C205" s="112">
        <v>2350000</v>
      </c>
      <c r="D205" s="112">
        <v>96439.67</v>
      </c>
      <c r="E205" s="114">
        <v>4.1038157446808512</v>
      </c>
    </row>
    <row r="206" spans="1:5" x14ac:dyDescent="0.25">
      <c r="A206" s="110" t="s">
        <v>463</v>
      </c>
      <c r="B206" s="111" t="s">
        <v>195</v>
      </c>
      <c r="C206" s="112">
        <v>3860000</v>
      </c>
      <c r="D206" s="112">
        <v>3600489.93</v>
      </c>
      <c r="E206" s="114">
        <v>93.276941191709838</v>
      </c>
    </row>
    <row r="207" spans="1:5" x14ac:dyDescent="0.25">
      <c r="A207" s="110" t="s">
        <v>464</v>
      </c>
      <c r="B207" s="111" t="s">
        <v>196</v>
      </c>
      <c r="C207" s="112">
        <v>50000</v>
      </c>
      <c r="D207" s="112">
        <v>27000</v>
      </c>
      <c r="E207" s="114">
        <v>54</v>
      </c>
    </row>
    <row r="208" spans="1:5" x14ac:dyDescent="0.25">
      <c r="A208" s="110" t="s">
        <v>465</v>
      </c>
      <c r="B208" s="111" t="s">
        <v>194</v>
      </c>
      <c r="C208" s="112">
        <v>100000</v>
      </c>
      <c r="D208" s="112">
        <v>30000</v>
      </c>
      <c r="E208" s="114">
        <v>30</v>
      </c>
    </row>
    <row r="209" spans="1:5" ht="50.25" customHeight="1" x14ac:dyDescent="0.25">
      <c r="A209" s="110" t="s">
        <v>466</v>
      </c>
      <c r="B209" s="111" t="s">
        <v>467</v>
      </c>
      <c r="C209" s="112">
        <v>672667</v>
      </c>
      <c r="D209" s="112">
        <v>0</v>
      </c>
      <c r="E209" s="114">
        <v>0</v>
      </c>
    </row>
    <row r="210" spans="1:5" ht="31.5" x14ac:dyDescent="0.25">
      <c r="A210" s="110" t="s">
        <v>468</v>
      </c>
      <c r="B210" s="111" t="s">
        <v>469</v>
      </c>
      <c r="C210" s="112">
        <v>10000</v>
      </c>
      <c r="D210" s="112">
        <v>0</v>
      </c>
      <c r="E210" s="114">
        <v>0</v>
      </c>
    </row>
    <row r="211" spans="1:5" x14ac:dyDescent="0.25">
      <c r="A211" s="110" t="s">
        <v>470</v>
      </c>
      <c r="B211" s="111" t="s">
        <v>471</v>
      </c>
      <c r="C211" s="112">
        <v>500000</v>
      </c>
      <c r="D211" s="112">
        <v>227582.66</v>
      </c>
      <c r="E211" s="114">
        <v>45.516531999999998</v>
      </c>
    </row>
    <row r="212" spans="1:5" ht="47.25" x14ac:dyDescent="0.25">
      <c r="A212" s="89" t="s">
        <v>736</v>
      </c>
      <c r="B212" s="90" t="s">
        <v>737</v>
      </c>
      <c r="C212" s="91">
        <v>868000</v>
      </c>
      <c r="D212" s="91">
        <v>186946.63</v>
      </c>
      <c r="E212" s="92">
        <v>21.537630184331796</v>
      </c>
    </row>
    <row r="213" spans="1:5" ht="31.5" x14ac:dyDescent="0.25">
      <c r="A213" s="110" t="s">
        <v>211</v>
      </c>
      <c r="B213" s="111" t="s">
        <v>110</v>
      </c>
      <c r="C213" s="112">
        <v>150000</v>
      </c>
      <c r="D213" s="112">
        <v>27514.03</v>
      </c>
      <c r="E213" s="114">
        <v>18.342686666666665</v>
      </c>
    </row>
    <row r="214" spans="1:5" x14ac:dyDescent="0.25">
      <c r="A214" s="110" t="s">
        <v>472</v>
      </c>
      <c r="B214" s="111" t="s">
        <v>473</v>
      </c>
      <c r="C214" s="112">
        <v>18000</v>
      </c>
      <c r="D214" s="112">
        <v>2693.55</v>
      </c>
      <c r="E214" s="114">
        <v>14.964166666666667</v>
      </c>
    </row>
    <row r="215" spans="1:5" ht="31.5" x14ac:dyDescent="0.25">
      <c r="A215" s="110" t="s">
        <v>474</v>
      </c>
      <c r="B215" s="111" t="s">
        <v>197</v>
      </c>
      <c r="C215" s="112">
        <v>310000</v>
      </c>
      <c r="D215" s="112">
        <v>121739.05</v>
      </c>
      <c r="E215" s="114">
        <v>39.270661290322579</v>
      </c>
    </row>
    <row r="216" spans="1:5" ht="47.25" x14ac:dyDescent="0.25">
      <c r="A216" s="110" t="s">
        <v>475</v>
      </c>
      <c r="B216" s="111" t="s">
        <v>198</v>
      </c>
      <c r="C216" s="112">
        <v>40000</v>
      </c>
      <c r="D216" s="112">
        <v>0</v>
      </c>
      <c r="E216" s="114">
        <v>0</v>
      </c>
    </row>
    <row r="217" spans="1:5" x14ac:dyDescent="0.25">
      <c r="A217" s="110" t="s">
        <v>476</v>
      </c>
      <c r="B217" s="111" t="s">
        <v>477</v>
      </c>
      <c r="C217" s="112">
        <v>100000</v>
      </c>
      <c r="D217" s="112">
        <v>35000</v>
      </c>
      <c r="E217" s="114">
        <v>35</v>
      </c>
    </row>
    <row r="218" spans="1:5" x14ac:dyDescent="0.25">
      <c r="A218" s="110" t="s">
        <v>738</v>
      </c>
      <c r="B218" s="111" t="s">
        <v>739</v>
      </c>
      <c r="C218" s="112">
        <v>150000</v>
      </c>
      <c r="D218" s="112">
        <v>0</v>
      </c>
      <c r="E218" s="114">
        <v>0</v>
      </c>
    </row>
    <row r="219" spans="1:5" x14ac:dyDescent="0.25">
      <c r="A219" s="110" t="s">
        <v>740</v>
      </c>
      <c r="B219" s="111" t="s">
        <v>741</v>
      </c>
      <c r="C219" s="112">
        <v>100000</v>
      </c>
      <c r="D219" s="112">
        <v>0</v>
      </c>
      <c r="E219" s="114">
        <v>0</v>
      </c>
    </row>
    <row r="220" spans="1:5" ht="48" thickBot="1" x14ac:dyDescent="0.3">
      <c r="A220" s="85" t="s">
        <v>478</v>
      </c>
      <c r="B220" s="86" t="s">
        <v>479</v>
      </c>
      <c r="C220" s="87">
        <v>584911.11</v>
      </c>
      <c r="D220" s="87">
        <v>0</v>
      </c>
      <c r="E220" s="88">
        <v>0</v>
      </c>
    </row>
    <row r="221" spans="1:5" x14ac:dyDescent="0.25">
      <c r="A221" s="89" t="s">
        <v>742</v>
      </c>
      <c r="B221" s="90" t="s">
        <v>743</v>
      </c>
      <c r="C221" s="91">
        <v>584911.11</v>
      </c>
      <c r="D221" s="91">
        <v>0</v>
      </c>
      <c r="E221" s="92">
        <v>0</v>
      </c>
    </row>
    <row r="222" spans="1:5" ht="34.5" customHeight="1" x14ac:dyDescent="0.25">
      <c r="A222" s="110" t="s">
        <v>215</v>
      </c>
      <c r="B222" s="111" t="s">
        <v>216</v>
      </c>
      <c r="C222" s="112">
        <v>584911.11</v>
      </c>
      <c r="D222" s="112">
        <v>0</v>
      </c>
      <c r="E222" s="114">
        <v>0</v>
      </c>
    </row>
    <row r="223" spans="1:5" ht="49.5" customHeight="1" thickBot="1" x14ac:dyDescent="0.3">
      <c r="A223" s="85" t="s">
        <v>480</v>
      </c>
      <c r="B223" s="86" t="s">
        <v>481</v>
      </c>
      <c r="C223" s="87">
        <v>6209217.7800000003</v>
      </c>
      <c r="D223" s="87">
        <v>1469289.71</v>
      </c>
      <c r="E223" s="88">
        <v>23.663040370924147</v>
      </c>
    </row>
    <row r="224" spans="1:5" ht="78.75" x14ac:dyDescent="0.25">
      <c r="A224" s="89" t="s">
        <v>744</v>
      </c>
      <c r="B224" s="90" t="s">
        <v>735</v>
      </c>
      <c r="C224" s="91">
        <v>4066041</v>
      </c>
      <c r="D224" s="91">
        <v>954089.78</v>
      </c>
      <c r="E224" s="92">
        <v>23.46483422080594</v>
      </c>
    </row>
    <row r="225" spans="1:5" x14ac:dyDescent="0.25">
      <c r="A225" s="110" t="s">
        <v>482</v>
      </c>
      <c r="B225" s="111" t="s">
        <v>185</v>
      </c>
      <c r="C225" s="112">
        <v>200000</v>
      </c>
      <c r="D225" s="112">
        <v>90.78</v>
      </c>
      <c r="E225" s="114">
        <v>4.539E-2</v>
      </c>
    </row>
    <row r="226" spans="1:5" ht="47.25" x14ac:dyDescent="0.25">
      <c r="A226" s="110" t="s">
        <v>483</v>
      </c>
      <c r="B226" s="111" t="s">
        <v>484</v>
      </c>
      <c r="C226" s="112">
        <v>670150</v>
      </c>
      <c r="D226" s="112">
        <v>414150</v>
      </c>
      <c r="E226" s="114">
        <v>61.79959710512572</v>
      </c>
    </row>
    <row r="227" spans="1:5" x14ac:dyDescent="0.25">
      <c r="A227" s="110" t="s">
        <v>485</v>
      </c>
      <c r="B227" s="111" t="s">
        <v>186</v>
      </c>
      <c r="C227" s="112">
        <v>300000</v>
      </c>
      <c r="D227" s="112">
        <v>300000</v>
      </c>
      <c r="E227" s="114">
        <v>100</v>
      </c>
    </row>
    <row r="228" spans="1:5" ht="48" customHeight="1" x14ac:dyDescent="0.25">
      <c r="A228" s="110" t="s">
        <v>486</v>
      </c>
      <c r="B228" s="111" t="s">
        <v>467</v>
      </c>
      <c r="C228" s="112">
        <v>668517</v>
      </c>
      <c r="D228" s="112">
        <v>239849</v>
      </c>
      <c r="E228" s="114">
        <v>35.877771245906985</v>
      </c>
    </row>
    <row r="229" spans="1:5" ht="47.25" x14ac:dyDescent="0.25">
      <c r="A229" s="110" t="s">
        <v>487</v>
      </c>
      <c r="B229" s="111" t="s">
        <v>488</v>
      </c>
      <c r="C229" s="112">
        <v>2227374</v>
      </c>
      <c r="D229" s="112">
        <v>0</v>
      </c>
      <c r="E229" s="114">
        <v>0</v>
      </c>
    </row>
    <row r="230" spans="1:5" ht="63" x14ac:dyDescent="0.25">
      <c r="A230" s="89" t="s">
        <v>745</v>
      </c>
      <c r="B230" s="90" t="s">
        <v>746</v>
      </c>
      <c r="C230" s="91">
        <v>2143176.7799999998</v>
      </c>
      <c r="D230" s="91">
        <v>515199.93</v>
      </c>
      <c r="E230" s="92">
        <v>24.039077635023649</v>
      </c>
    </row>
    <row r="231" spans="1:5" x14ac:dyDescent="0.25">
      <c r="A231" s="110" t="s">
        <v>489</v>
      </c>
      <c r="B231" s="111" t="s">
        <v>187</v>
      </c>
      <c r="C231" s="112">
        <v>300000</v>
      </c>
      <c r="D231" s="112">
        <v>0</v>
      </c>
      <c r="E231" s="114">
        <v>0</v>
      </c>
    </row>
    <row r="232" spans="1:5" ht="31.5" x14ac:dyDescent="0.25">
      <c r="A232" s="110" t="s">
        <v>747</v>
      </c>
      <c r="B232" s="111" t="s">
        <v>110</v>
      </c>
      <c r="C232" s="112">
        <v>48040.78</v>
      </c>
      <c r="D232" s="112">
        <v>0</v>
      </c>
      <c r="E232" s="114">
        <v>0</v>
      </c>
    </row>
    <row r="233" spans="1:5" ht="48.75" customHeight="1" x14ac:dyDescent="0.25">
      <c r="A233" s="110" t="s">
        <v>490</v>
      </c>
      <c r="B233" s="111" t="s">
        <v>491</v>
      </c>
      <c r="C233" s="112">
        <v>335467</v>
      </c>
      <c r="D233" s="112">
        <v>167733.29999999999</v>
      </c>
      <c r="E233" s="114">
        <v>49.999940381617265</v>
      </c>
    </row>
    <row r="234" spans="1:5" ht="63" x14ac:dyDescent="0.25">
      <c r="A234" s="110" t="s">
        <v>492</v>
      </c>
      <c r="B234" s="111" t="s">
        <v>183</v>
      </c>
      <c r="C234" s="112">
        <v>976625</v>
      </c>
      <c r="D234" s="112">
        <v>303466.63</v>
      </c>
      <c r="E234" s="114">
        <v>31.072994240368615</v>
      </c>
    </row>
    <row r="235" spans="1:5" ht="31.5" x14ac:dyDescent="0.25">
      <c r="A235" s="110" t="s">
        <v>748</v>
      </c>
      <c r="B235" s="111" t="s">
        <v>749</v>
      </c>
      <c r="C235" s="112">
        <v>99518</v>
      </c>
      <c r="D235" s="112">
        <v>0</v>
      </c>
      <c r="E235" s="114">
        <v>0</v>
      </c>
    </row>
    <row r="236" spans="1:5" ht="31.5" x14ac:dyDescent="0.25">
      <c r="A236" s="110" t="s">
        <v>750</v>
      </c>
      <c r="B236" s="111" t="s">
        <v>751</v>
      </c>
      <c r="C236" s="112">
        <v>149000</v>
      </c>
      <c r="D236" s="112">
        <v>44000</v>
      </c>
      <c r="E236" s="114">
        <v>29.530201342281877</v>
      </c>
    </row>
    <row r="237" spans="1:5" ht="47.25" x14ac:dyDescent="0.25">
      <c r="A237" s="110" t="s">
        <v>752</v>
      </c>
      <c r="B237" s="111" t="s">
        <v>753</v>
      </c>
      <c r="C237" s="112">
        <v>234526</v>
      </c>
      <c r="D237" s="112">
        <v>0</v>
      </c>
      <c r="E237" s="114">
        <v>0</v>
      </c>
    </row>
    <row r="238" spans="1:5" ht="63.75" thickBot="1" x14ac:dyDescent="0.3">
      <c r="A238" s="85" t="s">
        <v>493</v>
      </c>
      <c r="B238" s="86" t="s">
        <v>494</v>
      </c>
      <c r="C238" s="87">
        <v>1000</v>
      </c>
      <c r="D238" s="87">
        <v>0</v>
      </c>
      <c r="E238" s="88">
        <v>0</v>
      </c>
    </row>
    <row r="239" spans="1:5" ht="47.25" x14ac:dyDescent="0.25">
      <c r="A239" s="89" t="s">
        <v>754</v>
      </c>
      <c r="B239" s="90" t="s">
        <v>755</v>
      </c>
      <c r="C239" s="91">
        <v>1000</v>
      </c>
      <c r="D239" s="91">
        <v>0</v>
      </c>
      <c r="E239" s="92">
        <v>0</v>
      </c>
    </row>
    <row r="240" spans="1:5" ht="31.5" x14ac:dyDescent="0.25">
      <c r="A240" s="110" t="s">
        <v>756</v>
      </c>
      <c r="B240" s="111" t="s">
        <v>222</v>
      </c>
      <c r="C240" s="112">
        <v>1000</v>
      </c>
      <c r="D240" s="112">
        <v>0</v>
      </c>
      <c r="E240" s="114">
        <v>0</v>
      </c>
    </row>
    <row r="241" spans="1:5" ht="48" thickBot="1" x14ac:dyDescent="0.3">
      <c r="A241" s="85" t="s">
        <v>495</v>
      </c>
      <c r="B241" s="86" t="s">
        <v>496</v>
      </c>
      <c r="C241" s="87">
        <v>10800</v>
      </c>
      <c r="D241" s="87">
        <v>4250</v>
      </c>
      <c r="E241" s="88">
        <v>39.351851851851855</v>
      </c>
    </row>
    <row r="242" spans="1:5" ht="34.5" customHeight="1" x14ac:dyDescent="0.25">
      <c r="A242" s="89" t="s">
        <v>757</v>
      </c>
      <c r="B242" s="90" t="s">
        <v>758</v>
      </c>
      <c r="C242" s="91">
        <v>10800</v>
      </c>
      <c r="D242" s="91">
        <v>4250</v>
      </c>
      <c r="E242" s="92">
        <v>39.351851851851855</v>
      </c>
    </row>
    <row r="243" spans="1:5" x14ac:dyDescent="0.25">
      <c r="A243" s="110" t="s">
        <v>497</v>
      </c>
      <c r="B243" s="111" t="s">
        <v>498</v>
      </c>
      <c r="C243" s="112">
        <v>10800</v>
      </c>
      <c r="D243" s="112">
        <v>4250</v>
      </c>
      <c r="E243" s="114">
        <v>39.351851851851855</v>
      </c>
    </row>
    <row r="244" spans="1:5" ht="48" thickBot="1" x14ac:dyDescent="0.3">
      <c r="A244" s="85" t="s">
        <v>499</v>
      </c>
      <c r="B244" s="86" t="s">
        <v>500</v>
      </c>
      <c r="C244" s="87">
        <v>75000</v>
      </c>
      <c r="D244" s="87">
        <v>13998</v>
      </c>
      <c r="E244" s="88">
        <v>18.664000000000001</v>
      </c>
    </row>
    <row r="245" spans="1:5" ht="31.5" x14ac:dyDescent="0.25">
      <c r="A245" s="89" t="s">
        <v>759</v>
      </c>
      <c r="B245" s="90" t="s">
        <v>760</v>
      </c>
      <c r="C245" s="91">
        <v>17420</v>
      </c>
      <c r="D245" s="91">
        <v>0</v>
      </c>
      <c r="E245" s="92">
        <v>0</v>
      </c>
    </row>
    <row r="246" spans="1:5" ht="31.5" x14ac:dyDescent="0.25">
      <c r="A246" s="110" t="s">
        <v>501</v>
      </c>
      <c r="B246" s="111" t="s">
        <v>192</v>
      </c>
      <c r="C246" s="112">
        <v>12000</v>
      </c>
      <c r="D246" s="112">
        <v>0</v>
      </c>
      <c r="E246" s="114">
        <v>0</v>
      </c>
    </row>
    <row r="247" spans="1:5" ht="47.25" x14ac:dyDescent="0.25">
      <c r="A247" s="110" t="s">
        <v>761</v>
      </c>
      <c r="B247" s="111" t="s">
        <v>762</v>
      </c>
      <c r="C247" s="112">
        <v>5420</v>
      </c>
      <c r="D247" s="112">
        <v>0</v>
      </c>
      <c r="E247" s="114">
        <v>0</v>
      </c>
    </row>
    <row r="248" spans="1:5" ht="31.5" x14ac:dyDescent="0.25">
      <c r="A248" s="89" t="s">
        <v>763</v>
      </c>
      <c r="B248" s="90" t="s">
        <v>764</v>
      </c>
      <c r="C248" s="91">
        <v>57580</v>
      </c>
      <c r="D248" s="91">
        <v>13998</v>
      </c>
      <c r="E248" s="92">
        <v>24.31052448766933</v>
      </c>
    </row>
    <row r="249" spans="1:5" ht="78.75" x14ac:dyDescent="0.25">
      <c r="A249" s="110" t="s">
        <v>502</v>
      </c>
      <c r="B249" s="111" t="s">
        <v>193</v>
      </c>
      <c r="C249" s="112">
        <v>57580</v>
      </c>
      <c r="D249" s="112">
        <v>13998</v>
      </c>
      <c r="E249" s="114">
        <v>24.31052448766933</v>
      </c>
    </row>
    <row r="250" spans="1:5" ht="63.75" thickBot="1" x14ac:dyDescent="0.3">
      <c r="A250" s="85" t="s">
        <v>503</v>
      </c>
      <c r="B250" s="86" t="s">
        <v>504</v>
      </c>
      <c r="C250" s="87">
        <v>4170472.99</v>
      </c>
      <c r="D250" s="87">
        <v>1406125.54</v>
      </c>
      <c r="E250" s="88">
        <v>33.716212606378733</v>
      </c>
    </row>
    <row r="251" spans="1:5" ht="78.75" x14ac:dyDescent="0.25">
      <c r="A251" s="89" t="s">
        <v>765</v>
      </c>
      <c r="B251" s="90" t="s">
        <v>735</v>
      </c>
      <c r="C251" s="91">
        <v>4170472.99</v>
      </c>
      <c r="D251" s="91">
        <v>1406125.54</v>
      </c>
      <c r="E251" s="92">
        <v>33.716212606378733</v>
      </c>
    </row>
    <row r="252" spans="1:5" x14ac:dyDescent="0.25">
      <c r="A252" s="110" t="s">
        <v>505</v>
      </c>
      <c r="B252" s="111" t="s">
        <v>506</v>
      </c>
      <c r="C252" s="112">
        <v>100000</v>
      </c>
      <c r="D252" s="112">
        <v>78613.539999999994</v>
      </c>
      <c r="E252" s="114">
        <v>78.61354</v>
      </c>
    </row>
    <row r="253" spans="1:5" x14ac:dyDescent="0.25">
      <c r="A253" s="110" t="s">
        <v>507</v>
      </c>
      <c r="B253" s="111" t="s">
        <v>186</v>
      </c>
      <c r="C253" s="112">
        <v>200000</v>
      </c>
      <c r="D253" s="112">
        <v>200000</v>
      </c>
      <c r="E253" s="114">
        <v>100</v>
      </c>
    </row>
    <row r="254" spans="1:5" ht="63" x14ac:dyDescent="0.25">
      <c r="A254" s="110" t="s">
        <v>766</v>
      </c>
      <c r="B254" s="111" t="s">
        <v>767</v>
      </c>
      <c r="C254" s="112">
        <v>13000</v>
      </c>
      <c r="D254" s="112">
        <v>0</v>
      </c>
      <c r="E254" s="114">
        <v>0</v>
      </c>
    </row>
    <row r="255" spans="1:5" ht="47.25" x14ac:dyDescent="0.25">
      <c r="A255" s="110" t="s">
        <v>508</v>
      </c>
      <c r="B255" s="111" t="s">
        <v>200</v>
      </c>
      <c r="C255" s="112">
        <v>2968783</v>
      </c>
      <c r="D255" s="112">
        <v>1127512</v>
      </c>
      <c r="E255" s="114">
        <v>37.978929413163577</v>
      </c>
    </row>
    <row r="256" spans="1:5" ht="47.25" x14ac:dyDescent="0.25">
      <c r="A256" s="110" t="s">
        <v>768</v>
      </c>
      <c r="B256" s="111" t="s">
        <v>530</v>
      </c>
      <c r="C256" s="112">
        <v>204222.99</v>
      </c>
      <c r="D256" s="112">
        <v>0</v>
      </c>
      <c r="E256" s="114">
        <v>0</v>
      </c>
    </row>
    <row r="257" spans="1:5" ht="49.5" customHeight="1" x14ac:dyDescent="0.25">
      <c r="A257" s="110" t="s">
        <v>509</v>
      </c>
      <c r="B257" s="111" t="s">
        <v>467</v>
      </c>
      <c r="C257" s="112">
        <v>684467</v>
      </c>
      <c r="D257" s="112">
        <v>0</v>
      </c>
      <c r="E257" s="114">
        <v>0</v>
      </c>
    </row>
    <row r="258" spans="1:5" ht="63.75" thickBot="1" x14ac:dyDescent="0.3">
      <c r="A258" s="85" t="s">
        <v>510</v>
      </c>
      <c r="B258" s="86" t="s">
        <v>511</v>
      </c>
      <c r="C258" s="87">
        <v>3000</v>
      </c>
      <c r="D258" s="87">
        <v>0</v>
      </c>
      <c r="E258" s="88">
        <v>0</v>
      </c>
    </row>
    <row r="259" spans="1:5" ht="31.5" x14ac:dyDescent="0.25">
      <c r="A259" s="89" t="s">
        <v>769</v>
      </c>
      <c r="B259" s="90" t="s">
        <v>733</v>
      </c>
      <c r="C259" s="91">
        <v>3000</v>
      </c>
      <c r="D259" s="91">
        <v>0</v>
      </c>
      <c r="E259" s="92">
        <v>0</v>
      </c>
    </row>
    <row r="260" spans="1:5" ht="31.5" x14ac:dyDescent="0.25">
      <c r="A260" s="110" t="s">
        <v>512</v>
      </c>
      <c r="B260" s="111" t="s">
        <v>513</v>
      </c>
      <c r="C260" s="112">
        <v>3000</v>
      </c>
      <c r="D260" s="112">
        <v>0</v>
      </c>
      <c r="E260" s="114">
        <v>0</v>
      </c>
    </row>
    <row r="261" spans="1:5" ht="48" thickBot="1" x14ac:dyDescent="0.3">
      <c r="A261" s="85" t="s">
        <v>514</v>
      </c>
      <c r="B261" s="86" t="s">
        <v>515</v>
      </c>
      <c r="C261" s="87">
        <v>450482</v>
      </c>
      <c r="D261" s="87">
        <v>27592.5</v>
      </c>
      <c r="E261" s="88">
        <v>6.1251059975759299</v>
      </c>
    </row>
    <row r="262" spans="1:5" ht="31.5" x14ac:dyDescent="0.25">
      <c r="A262" s="89" t="s">
        <v>770</v>
      </c>
      <c r="B262" s="90" t="s">
        <v>764</v>
      </c>
      <c r="C262" s="91">
        <v>438482</v>
      </c>
      <c r="D262" s="91">
        <v>23092.5</v>
      </c>
      <c r="E262" s="92">
        <v>5.266464757960418</v>
      </c>
    </row>
    <row r="263" spans="1:5" ht="78.75" x14ac:dyDescent="0.25">
      <c r="A263" s="110" t="s">
        <v>516</v>
      </c>
      <c r="B263" s="111" t="s">
        <v>193</v>
      </c>
      <c r="C263" s="112">
        <v>99148</v>
      </c>
      <c r="D263" s="112">
        <v>23092.5</v>
      </c>
      <c r="E263" s="114">
        <v>23.290938798563761</v>
      </c>
    </row>
    <row r="264" spans="1:5" ht="47.25" x14ac:dyDescent="0.25">
      <c r="A264" s="110" t="s">
        <v>517</v>
      </c>
      <c r="B264" s="111" t="s">
        <v>191</v>
      </c>
      <c r="C264" s="112">
        <v>339334</v>
      </c>
      <c r="D264" s="112">
        <v>0</v>
      </c>
      <c r="E264" s="114">
        <v>0</v>
      </c>
    </row>
    <row r="265" spans="1:5" ht="31.5" x14ac:dyDescent="0.25">
      <c r="A265" s="89" t="s">
        <v>771</v>
      </c>
      <c r="B265" s="90" t="s">
        <v>760</v>
      </c>
      <c r="C265" s="91">
        <v>12000</v>
      </c>
      <c r="D265" s="91">
        <v>4500</v>
      </c>
      <c r="E265" s="92">
        <v>37.5</v>
      </c>
    </row>
    <row r="266" spans="1:5" ht="31.5" x14ac:dyDescent="0.25">
      <c r="A266" s="110" t="s">
        <v>518</v>
      </c>
      <c r="B266" s="111" t="s">
        <v>192</v>
      </c>
      <c r="C266" s="112">
        <v>12000</v>
      </c>
      <c r="D266" s="112">
        <v>4500</v>
      </c>
      <c r="E266" s="114">
        <v>37.5</v>
      </c>
    </row>
    <row r="267" spans="1:5" ht="48.75" customHeight="1" thickBot="1" x14ac:dyDescent="0.3">
      <c r="A267" s="85" t="s">
        <v>519</v>
      </c>
      <c r="B267" s="86" t="s">
        <v>520</v>
      </c>
      <c r="C267" s="87">
        <v>3642841</v>
      </c>
      <c r="D267" s="87">
        <v>1281046.1499999999</v>
      </c>
      <c r="E267" s="88">
        <v>35.166128579314879</v>
      </c>
    </row>
    <row r="268" spans="1:5" ht="78.75" x14ac:dyDescent="0.25">
      <c r="A268" s="89" t="s">
        <v>772</v>
      </c>
      <c r="B268" s="90" t="s">
        <v>735</v>
      </c>
      <c r="C268" s="91">
        <v>2079507</v>
      </c>
      <c r="D268" s="91">
        <v>1211922.19</v>
      </c>
      <c r="E268" s="92">
        <v>58.279303219465</v>
      </c>
    </row>
    <row r="269" spans="1:5" x14ac:dyDescent="0.25">
      <c r="A269" s="110" t="s">
        <v>303</v>
      </c>
      <c r="B269" s="111" t="s">
        <v>506</v>
      </c>
      <c r="C269" s="112">
        <v>277900</v>
      </c>
      <c r="D269" s="112">
        <v>111672.19</v>
      </c>
      <c r="E269" s="114">
        <v>40.184307304785897</v>
      </c>
    </row>
    <row r="270" spans="1:5" ht="32.25" customHeight="1" x14ac:dyDescent="0.25">
      <c r="A270" s="110" t="s">
        <v>521</v>
      </c>
      <c r="B270" s="111" t="s">
        <v>522</v>
      </c>
      <c r="C270" s="112">
        <v>60000</v>
      </c>
      <c r="D270" s="112">
        <v>0</v>
      </c>
      <c r="E270" s="114">
        <v>0</v>
      </c>
    </row>
    <row r="271" spans="1:5" ht="47.25" x14ac:dyDescent="0.25">
      <c r="A271" s="110" t="s">
        <v>523</v>
      </c>
      <c r="B271" s="111" t="s">
        <v>524</v>
      </c>
      <c r="C271" s="112">
        <v>1570607</v>
      </c>
      <c r="D271" s="112">
        <v>1016750</v>
      </c>
      <c r="E271" s="114">
        <v>64.736117946755613</v>
      </c>
    </row>
    <row r="272" spans="1:5" x14ac:dyDescent="0.25">
      <c r="A272" s="110" t="s">
        <v>525</v>
      </c>
      <c r="B272" s="111" t="s">
        <v>186</v>
      </c>
      <c r="C272" s="112">
        <v>160000</v>
      </c>
      <c r="D272" s="112">
        <v>80000</v>
      </c>
      <c r="E272" s="114">
        <v>50</v>
      </c>
    </row>
    <row r="273" spans="1:5" ht="47.25" x14ac:dyDescent="0.25">
      <c r="A273" s="110" t="s">
        <v>526</v>
      </c>
      <c r="B273" s="111" t="s">
        <v>405</v>
      </c>
      <c r="C273" s="112">
        <v>500</v>
      </c>
      <c r="D273" s="112">
        <v>0</v>
      </c>
      <c r="E273" s="114">
        <v>0</v>
      </c>
    </row>
    <row r="274" spans="1:5" ht="50.25" customHeight="1" x14ac:dyDescent="0.25">
      <c r="A274" s="110" t="s">
        <v>527</v>
      </c>
      <c r="B274" s="111" t="s">
        <v>528</v>
      </c>
      <c r="C274" s="112">
        <v>10500</v>
      </c>
      <c r="D274" s="112">
        <v>3500</v>
      </c>
      <c r="E274" s="114">
        <v>33.333333333333336</v>
      </c>
    </row>
    <row r="275" spans="1:5" ht="31.5" x14ac:dyDescent="0.25">
      <c r="A275" s="89" t="s">
        <v>773</v>
      </c>
      <c r="B275" s="90" t="s">
        <v>708</v>
      </c>
      <c r="C275" s="91">
        <v>1563334</v>
      </c>
      <c r="D275" s="91">
        <v>69123.960000000006</v>
      </c>
      <c r="E275" s="92">
        <v>4.4215733809921618</v>
      </c>
    </row>
    <row r="276" spans="1:5" ht="47.25" x14ac:dyDescent="0.25">
      <c r="A276" s="110" t="s">
        <v>529</v>
      </c>
      <c r="B276" s="111" t="s">
        <v>530</v>
      </c>
      <c r="C276" s="112">
        <v>77100</v>
      </c>
      <c r="D276" s="112">
        <v>0</v>
      </c>
      <c r="E276" s="114">
        <v>0</v>
      </c>
    </row>
    <row r="277" spans="1:5" ht="65.25" customHeight="1" x14ac:dyDescent="0.25">
      <c r="A277" s="110" t="s">
        <v>531</v>
      </c>
      <c r="B277" s="111" t="s">
        <v>190</v>
      </c>
      <c r="C277" s="112">
        <v>138250</v>
      </c>
      <c r="D277" s="112">
        <v>69123.960000000006</v>
      </c>
      <c r="E277" s="114">
        <v>49.999247739602168</v>
      </c>
    </row>
    <row r="278" spans="1:5" ht="49.5" customHeight="1" x14ac:dyDescent="0.25">
      <c r="A278" s="110" t="s">
        <v>532</v>
      </c>
      <c r="B278" s="111" t="s">
        <v>467</v>
      </c>
      <c r="C278" s="112">
        <v>1347984</v>
      </c>
      <c r="D278" s="112">
        <v>0</v>
      </c>
      <c r="E278" s="114">
        <v>0</v>
      </c>
    </row>
    <row r="279" spans="1:5" ht="63.75" thickBot="1" x14ac:dyDescent="0.3">
      <c r="A279" s="85" t="s">
        <v>533</v>
      </c>
      <c r="B279" s="86" t="s">
        <v>534</v>
      </c>
      <c r="C279" s="87">
        <v>1172293.3600000001</v>
      </c>
      <c r="D279" s="87">
        <v>729524.62</v>
      </c>
      <c r="E279" s="88">
        <v>62.230551233353395</v>
      </c>
    </row>
    <row r="280" spans="1:5" ht="63" x14ac:dyDescent="0.25">
      <c r="A280" s="89" t="s">
        <v>774</v>
      </c>
      <c r="B280" s="90" t="s">
        <v>775</v>
      </c>
      <c r="C280" s="91">
        <v>1172293.3600000001</v>
      </c>
      <c r="D280" s="91">
        <v>729524.62</v>
      </c>
      <c r="E280" s="92">
        <v>62.230551233353395</v>
      </c>
    </row>
    <row r="281" spans="1:5" x14ac:dyDescent="0.25">
      <c r="A281" s="110" t="s">
        <v>535</v>
      </c>
      <c r="B281" s="111" t="s">
        <v>185</v>
      </c>
      <c r="C281" s="112">
        <v>450000</v>
      </c>
      <c r="D281" s="112">
        <v>321349.69</v>
      </c>
      <c r="E281" s="114">
        <v>71.411042222222221</v>
      </c>
    </row>
    <row r="282" spans="1:5" x14ac:dyDescent="0.25">
      <c r="A282" s="110" t="s">
        <v>536</v>
      </c>
      <c r="B282" s="111" t="s">
        <v>189</v>
      </c>
      <c r="C282" s="112">
        <v>47602</v>
      </c>
      <c r="D282" s="112">
        <v>0</v>
      </c>
      <c r="E282" s="114">
        <v>0</v>
      </c>
    </row>
    <row r="283" spans="1:5" x14ac:dyDescent="0.25">
      <c r="A283" s="110" t="s">
        <v>537</v>
      </c>
      <c r="B283" s="111" t="s">
        <v>186</v>
      </c>
      <c r="C283" s="112">
        <v>272400</v>
      </c>
      <c r="D283" s="112">
        <v>266000</v>
      </c>
      <c r="E283" s="114">
        <v>97.650513950073417</v>
      </c>
    </row>
    <row r="284" spans="1:5" ht="49.5" customHeight="1" x14ac:dyDescent="0.25">
      <c r="A284" s="110" t="s">
        <v>538</v>
      </c>
      <c r="B284" s="111" t="s">
        <v>182</v>
      </c>
      <c r="C284" s="112">
        <v>80700</v>
      </c>
      <c r="D284" s="112">
        <v>40341</v>
      </c>
      <c r="E284" s="114">
        <v>49.988847583643121</v>
      </c>
    </row>
    <row r="285" spans="1:5" x14ac:dyDescent="0.25">
      <c r="A285" s="110" t="s">
        <v>539</v>
      </c>
      <c r="B285" s="111" t="s">
        <v>540</v>
      </c>
      <c r="C285" s="112">
        <v>891.36</v>
      </c>
      <c r="D285" s="112">
        <v>0</v>
      </c>
      <c r="E285" s="114">
        <v>0</v>
      </c>
    </row>
    <row r="286" spans="1:5" ht="31.5" x14ac:dyDescent="0.25">
      <c r="A286" s="110" t="s">
        <v>541</v>
      </c>
      <c r="B286" s="111" t="s">
        <v>213</v>
      </c>
      <c r="C286" s="112">
        <v>2700</v>
      </c>
      <c r="D286" s="112">
        <v>1795.68</v>
      </c>
      <c r="E286" s="114">
        <v>66.506666666666661</v>
      </c>
    </row>
    <row r="287" spans="1:5" ht="126" x14ac:dyDescent="0.25">
      <c r="A287" s="110" t="s">
        <v>542</v>
      </c>
      <c r="B287" s="111" t="s">
        <v>302</v>
      </c>
      <c r="C287" s="112">
        <v>96000</v>
      </c>
      <c r="D287" s="112">
        <v>86038.25</v>
      </c>
      <c r="E287" s="114">
        <v>89.623177083333331</v>
      </c>
    </row>
    <row r="288" spans="1:5" ht="48" customHeight="1" x14ac:dyDescent="0.25">
      <c r="A288" s="110" t="s">
        <v>776</v>
      </c>
      <c r="B288" s="111" t="s">
        <v>528</v>
      </c>
      <c r="C288" s="112">
        <v>34000</v>
      </c>
      <c r="D288" s="112">
        <v>14000</v>
      </c>
      <c r="E288" s="114">
        <v>41.176470588235297</v>
      </c>
    </row>
    <row r="289" spans="1:5" ht="47.25" x14ac:dyDescent="0.25">
      <c r="A289" s="110" t="s">
        <v>777</v>
      </c>
      <c r="B289" s="111" t="s">
        <v>530</v>
      </c>
      <c r="C289" s="112">
        <v>188000</v>
      </c>
      <c r="D289" s="112">
        <v>0</v>
      </c>
      <c r="E289" s="114">
        <v>0</v>
      </c>
    </row>
    <row r="290" spans="1:5" ht="48" thickBot="1" x14ac:dyDescent="0.3">
      <c r="A290" s="85" t="s">
        <v>543</v>
      </c>
      <c r="B290" s="86" t="s">
        <v>544</v>
      </c>
      <c r="C290" s="87">
        <v>17500</v>
      </c>
      <c r="D290" s="87">
        <v>5400</v>
      </c>
      <c r="E290" s="88">
        <v>30.857142857142858</v>
      </c>
    </row>
    <row r="291" spans="1:5" ht="31.5" x14ac:dyDescent="0.25">
      <c r="A291" s="89" t="s">
        <v>778</v>
      </c>
      <c r="B291" s="90" t="s">
        <v>764</v>
      </c>
      <c r="C291" s="91">
        <v>5500</v>
      </c>
      <c r="D291" s="91">
        <v>0</v>
      </c>
      <c r="E291" s="92">
        <v>0</v>
      </c>
    </row>
    <row r="292" spans="1:5" x14ac:dyDescent="0.25">
      <c r="A292" s="110" t="s">
        <v>545</v>
      </c>
      <c r="B292" s="111" t="s">
        <v>546</v>
      </c>
      <c r="C292" s="112">
        <v>5500</v>
      </c>
      <c r="D292" s="112">
        <v>0</v>
      </c>
      <c r="E292" s="114">
        <v>0</v>
      </c>
    </row>
    <row r="293" spans="1:5" ht="31.5" x14ac:dyDescent="0.25">
      <c r="A293" s="89" t="s">
        <v>779</v>
      </c>
      <c r="B293" s="90" t="s">
        <v>760</v>
      </c>
      <c r="C293" s="91">
        <v>12000</v>
      </c>
      <c r="D293" s="91">
        <v>5400</v>
      </c>
      <c r="E293" s="92">
        <v>45</v>
      </c>
    </row>
    <row r="294" spans="1:5" ht="31.5" x14ac:dyDescent="0.25">
      <c r="A294" s="110" t="s">
        <v>547</v>
      </c>
      <c r="B294" s="111" t="s">
        <v>192</v>
      </c>
      <c r="C294" s="112">
        <v>12000</v>
      </c>
      <c r="D294" s="112">
        <v>5400</v>
      </c>
      <c r="E294" s="114">
        <v>45</v>
      </c>
    </row>
    <row r="295" spans="1:5" ht="32.25" thickBot="1" x14ac:dyDescent="0.3">
      <c r="A295" s="85" t="s">
        <v>548</v>
      </c>
      <c r="B295" s="86" t="s">
        <v>549</v>
      </c>
      <c r="C295" s="87">
        <v>1350300</v>
      </c>
      <c r="D295" s="87">
        <v>630000</v>
      </c>
      <c r="E295" s="88">
        <v>46.65629860031104</v>
      </c>
    </row>
    <row r="296" spans="1:5" ht="31.5" x14ac:dyDescent="0.25">
      <c r="A296" s="89" t="s">
        <v>780</v>
      </c>
      <c r="B296" s="90" t="s">
        <v>781</v>
      </c>
      <c r="C296" s="91">
        <v>1350300</v>
      </c>
      <c r="D296" s="91">
        <v>630000</v>
      </c>
      <c r="E296" s="92">
        <v>46.65629860031104</v>
      </c>
    </row>
    <row r="297" spans="1:5" ht="31.5" x14ac:dyDescent="0.25">
      <c r="A297" s="110" t="s">
        <v>550</v>
      </c>
      <c r="B297" s="111" t="s">
        <v>157</v>
      </c>
      <c r="C297" s="112">
        <v>1350300</v>
      </c>
      <c r="D297" s="112">
        <v>630000</v>
      </c>
      <c r="E297" s="114">
        <v>46.65629860031104</v>
      </c>
    </row>
    <row r="298" spans="1:5" ht="48" thickBot="1" x14ac:dyDescent="0.3">
      <c r="A298" s="85" t="s">
        <v>551</v>
      </c>
      <c r="B298" s="86" t="s">
        <v>552</v>
      </c>
      <c r="C298" s="87">
        <v>687117</v>
      </c>
      <c r="D298" s="87">
        <v>7400</v>
      </c>
      <c r="E298" s="88">
        <v>1.0769636029962875</v>
      </c>
    </row>
    <row r="299" spans="1:5" ht="31.5" x14ac:dyDescent="0.25">
      <c r="A299" s="89" t="s">
        <v>782</v>
      </c>
      <c r="B299" s="90" t="s">
        <v>760</v>
      </c>
      <c r="C299" s="91">
        <v>17800</v>
      </c>
      <c r="D299" s="91">
        <v>7400</v>
      </c>
      <c r="E299" s="92">
        <v>41.573033707865171</v>
      </c>
    </row>
    <row r="300" spans="1:5" ht="31.5" x14ac:dyDescent="0.25">
      <c r="A300" s="110" t="s">
        <v>553</v>
      </c>
      <c r="B300" s="111" t="s">
        <v>181</v>
      </c>
      <c r="C300" s="112">
        <v>17800</v>
      </c>
      <c r="D300" s="112">
        <v>7400</v>
      </c>
      <c r="E300" s="114">
        <v>41.573033707865171</v>
      </c>
    </row>
    <row r="301" spans="1:5" ht="47.25" x14ac:dyDescent="0.25">
      <c r="A301" s="89" t="s">
        <v>783</v>
      </c>
      <c r="B301" s="90" t="s">
        <v>784</v>
      </c>
      <c r="C301" s="91">
        <v>669317</v>
      </c>
      <c r="D301" s="91">
        <v>0</v>
      </c>
      <c r="E301" s="92">
        <v>0</v>
      </c>
    </row>
    <row r="302" spans="1:5" ht="47.25" x14ac:dyDescent="0.25">
      <c r="A302" s="110" t="s">
        <v>554</v>
      </c>
      <c r="B302" s="111" t="s">
        <v>441</v>
      </c>
      <c r="C302" s="112">
        <v>669317</v>
      </c>
      <c r="D302" s="112">
        <v>0</v>
      </c>
      <c r="E302" s="114">
        <v>0</v>
      </c>
    </row>
    <row r="303" spans="1:5" ht="63.75" thickBot="1" x14ac:dyDescent="0.3">
      <c r="A303" s="85" t="s">
        <v>555</v>
      </c>
      <c r="B303" s="86" t="s">
        <v>556</v>
      </c>
      <c r="C303" s="87">
        <v>1738192.64</v>
      </c>
      <c r="D303" s="87">
        <v>784278.86</v>
      </c>
      <c r="E303" s="88">
        <v>45.120364794548891</v>
      </c>
    </row>
    <row r="304" spans="1:5" ht="78.75" x14ac:dyDescent="0.25">
      <c r="A304" s="89" t="s">
        <v>785</v>
      </c>
      <c r="B304" s="90" t="s">
        <v>735</v>
      </c>
      <c r="C304" s="91">
        <v>1132200</v>
      </c>
      <c r="D304" s="91">
        <v>778286.22</v>
      </c>
      <c r="E304" s="92">
        <v>68.741054583995762</v>
      </c>
    </row>
    <row r="305" spans="1:5" x14ac:dyDescent="0.25">
      <c r="A305" s="110" t="s">
        <v>557</v>
      </c>
      <c r="B305" s="111" t="s">
        <v>185</v>
      </c>
      <c r="C305" s="112">
        <v>832200</v>
      </c>
      <c r="D305" s="112">
        <v>484286.22</v>
      </c>
      <c r="E305" s="114">
        <v>58.193489545782263</v>
      </c>
    </row>
    <row r="306" spans="1:5" x14ac:dyDescent="0.25">
      <c r="A306" s="110" t="s">
        <v>558</v>
      </c>
      <c r="B306" s="111" t="s">
        <v>186</v>
      </c>
      <c r="C306" s="112">
        <v>300000</v>
      </c>
      <c r="D306" s="112">
        <v>294000</v>
      </c>
      <c r="E306" s="114">
        <v>98</v>
      </c>
    </row>
    <row r="307" spans="1:5" ht="47.25" x14ac:dyDescent="0.25">
      <c r="A307" s="89" t="s">
        <v>786</v>
      </c>
      <c r="B307" s="90" t="s">
        <v>737</v>
      </c>
      <c r="C307" s="91">
        <v>605992.64</v>
      </c>
      <c r="D307" s="91">
        <v>5992.64</v>
      </c>
      <c r="E307" s="92">
        <v>0.98889649880896247</v>
      </c>
    </row>
    <row r="308" spans="1:5" x14ac:dyDescent="0.25">
      <c r="A308" s="110" t="s">
        <v>559</v>
      </c>
      <c r="B308" s="111" t="s">
        <v>187</v>
      </c>
      <c r="C308" s="112">
        <v>450000</v>
      </c>
      <c r="D308" s="112">
        <v>0</v>
      </c>
      <c r="E308" s="114">
        <v>0</v>
      </c>
    </row>
    <row r="309" spans="1:5" ht="31.5" x14ac:dyDescent="0.25">
      <c r="A309" s="110" t="s">
        <v>560</v>
      </c>
      <c r="B309" s="111" t="s">
        <v>110</v>
      </c>
      <c r="C309" s="112">
        <v>4536.32</v>
      </c>
      <c r="D309" s="112">
        <v>4536.32</v>
      </c>
      <c r="E309" s="114">
        <v>100</v>
      </c>
    </row>
    <row r="310" spans="1:5" ht="31.5" x14ac:dyDescent="0.25">
      <c r="A310" s="110" t="s">
        <v>561</v>
      </c>
      <c r="B310" s="111" t="s">
        <v>112</v>
      </c>
      <c r="C310" s="112">
        <v>151456.32000000001</v>
      </c>
      <c r="D310" s="112">
        <v>1456.32</v>
      </c>
      <c r="E310" s="114">
        <v>0.96154455621264268</v>
      </c>
    </row>
    <row r="311" spans="1:5" ht="63.75" thickBot="1" x14ac:dyDescent="0.3">
      <c r="A311" s="85" t="s">
        <v>562</v>
      </c>
      <c r="B311" s="86" t="s">
        <v>563</v>
      </c>
      <c r="C311" s="87">
        <v>3000</v>
      </c>
      <c r="D311" s="87">
        <v>0</v>
      </c>
      <c r="E311" s="88">
        <v>0</v>
      </c>
    </row>
    <row r="312" spans="1:5" ht="31.5" x14ac:dyDescent="0.25">
      <c r="A312" s="89" t="s">
        <v>787</v>
      </c>
      <c r="B312" s="90" t="s">
        <v>733</v>
      </c>
      <c r="C312" s="91">
        <v>3000</v>
      </c>
      <c r="D312" s="91">
        <v>0</v>
      </c>
      <c r="E312" s="92">
        <v>0</v>
      </c>
    </row>
    <row r="313" spans="1:5" x14ac:dyDescent="0.25">
      <c r="A313" s="110" t="s">
        <v>564</v>
      </c>
      <c r="B313" s="111" t="s">
        <v>304</v>
      </c>
      <c r="C313" s="112">
        <v>3000</v>
      </c>
      <c r="D313" s="112">
        <v>0</v>
      </c>
      <c r="E313" s="114">
        <v>0</v>
      </c>
    </row>
    <row r="314" spans="1:5" ht="48" thickBot="1" x14ac:dyDescent="0.3">
      <c r="A314" s="85" t="s">
        <v>565</v>
      </c>
      <c r="B314" s="86" t="s">
        <v>566</v>
      </c>
      <c r="C314" s="87">
        <v>149416</v>
      </c>
      <c r="D314" s="87">
        <v>70008</v>
      </c>
      <c r="E314" s="88">
        <v>46.854419874712214</v>
      </c>
    </row>
    <row r="315" spans="1:5" ht="31.5" x14ac:dyDescent="0.25">
      <c r="A315" s="89" t="s">
        <v>788</v>
      </c>
      <c r="B315" s="90" t="s">
        <v>760</v>
      </c>
      <c r="C315" s="91">
        <v>18600</v>
      </c>
      <c r="D315" s="91">
        <v>9000</v>
      </c>
      <c r="E315" s="92">
        <v>48.387096774193552</v>
      </c>
    </row>
    <row r="316" spans="1:5" ht="31.5" x14ac:dyDescent="0.25">
      <c r="A316" s="110" t="s">
        <v>567</v>
      </c>
      <c r="B316" s="111" t="s">
        <v>181</v>
      </c>
      <c r="C316" s="112">
        <v>18600</v>
      </c>
      <c r="D316" s="112">
        <v>9000</v>
      </c>
      <c r="E316" s="114">
        <v>48.387096774193552</v>
      </c>
    </row>
    <row r="317" spans="1:5" ht="31.5" x14ac:dyDescent="0.25">
      <c r="A317" s="89" t="s">
        <v>789</v>
      </c>
      <c r="B317" s="90" t="s">
        <v>764</v>
      </c>
      <c r="C317" s="91">
        <v>130816</v>
      </c>
      <c r="D317" s="91">
        <v>61008</v>
      </c>
      <c r="E317" s="92">
        <v>46.63649706457926</v>
      </c>
    </row>
    <row r="318" spans="1:5" ht="78.75" x14ac:dyDescent="0.25">
      <c r="A318" s="110" t="s">
        <v>568</v>
      </c>
      <c r="B318" s="111" t="s">
        <v>193</v>
      </c>
      <c r="C318" s="112">
        <v>130816</v>
      </c>
      <c r="D318" s="112">
        <v>61008</v>
      </c>
      <c r="E318" s="114">
        <v>46.63649706457926</v>
      </c>
    </row>
    <row r="319" spans="1:5" ht="48" thickBot="1" x14ac:dyDescent="0.3">
      <c r="A319" s="85" t="s">
        <v>569</v>
      </c>
      <c r="B319" s="86" t="s">
        <v>570</v>
      </c>
      <c r="C319" s="87">
        <v>1651211.8</v>
      </c>
      <c r="D319" s="87">
        <v>298870.15000000002</v>
      </c>
      <c r="E319" s="88">
        <v>18.100049309240642</v>
      </c>
    </row>
    <row r="320" spans="1:5" ht="78.75" x14ac:dyDescent="0.25">
      <c r="A320" s="89" t="s">
        <v>790</v>
      </c>
      <c r="B320" s="90" t="s">
        <v>735</v>
      </c>
      <c r="C320" s="91">
        <v>1651211.8</v>
      </c>
      <c r="D320" s="91">
        <v>298870.15000000002</v>
      </c>
      <c r="E320" s="92">
        <v>18.100049309240642</v>
      </c>
    </row>
    <row r="321" spans="1:6" x14ac:dyDescent="0.25">
      <c r="A321" s="110" t="s">
        <v>571</v>
      </c>
      <c r="B321" s="111" t="s">
        <v>221</v>
      </c>
      <c r="C321" s="112">
        <v>252155.8</v>
      </c>
      <c r="D321" s="112">
        <v>159600.54999999999</v>
      </c>
      <c r="E321" s="114">
        <v>63.294419561239522</v>
      </c>
    </row>
    <row r="322" spans="1:6" x14ac:dyDescent="0.25">
      <c r="A322" s="110" t="s">
        <v>572</v>
      </c>
      <c r="B322" s="111" t="s">
        <v>186</v>
      </c>
      <c r="C322" s="112">
        <v>230000</v>
      </c>
      <c r="D322" s="112">
        <v>130269.6</v>
      </c>
      <c r="E322" s="114">
        <v>56.638956521739132</v>
      </c>
    </row>
    <row r="323" spans="1:6" ht="47.25" x14ac:dyDescent="0.25">
      <c r="A323" s="110" t="s">
        <v>573</v>
      </c>
      <c r="B323" s="111" t="s">
        <v>441</v>
      </c>
      <c r="C323" s="112">
        <v>555556</v>
      </c>
      <c r="D323" s="112">
        <v>0</v>
      </c>
      <c r="E323" s="114">
        <v>0</v>
      </c>
    </row>
    <row r="324" spans="1:6" ht="49.5" customHeight="1" x14ac:dyDescent="0.25">
      <c r="A324" s="110" t="s">
        <v>574</v>
      </c>
      <c r="B324" s="111" t="s">
        <v>528</v>
      </c>
      <c r="C324" s="112">
        <v>13500</v>
      </c>
      <c r="D324" s="112">
        <v>9000</v>
      </c>
      <c r="E324" s="114">
        <v>66.666666666666671</v>
      </c>
    </row>
    <row r="325" spans="1:6" ht="66" customHeight="1" x14ac:dyDescent="0.25">
      <c r="A325" s="110" t="s">
        <v>575</v>
      </c>
      <c r="B325" s="111" t="s">
        <v>576</v>
      </c>
      <c r="C325" s="112">
        <v>220587.13</v>
      </c>
      <c r="D325" s="112">
        <v>0</v>
      </c>
      <c r="E325" s="114">
        <v>0</v>
      </c>
    </row>
    <row r="326" spans="1:6" ht="141.75" x14ac:dyDescent="0.25">
      <c r="A326" s="110" t="s">
        <v>577</v>
      </c>
      <c r="B326" s="111" t="s">
        <v>212</v>
      </c>
      <c r="C326" s="112">
        <v>379412.87</v>
      </c>
      <c r="D326" s="112">
        <v>0</v>
      </c>
      <c r="E326" s="114">
        <v>0</v>
      </c>
    </row>
    <row r="327" spans="1:6" ht="65.25" customHeight="1" thickBot="1" x14ac:dyDescent="0.3">
      <c r="A327" s="85" t="s">
        <v>578</v>
      </c>
      <c r="B327" s="86" t="s">
        <v>579</v>
      </c>
      <c r="C327" s="87">
        <v>300</v>
      </c>
      <c r="D327" s="87">
        <v>300</v>
      </c>
      <c r="E327" s="88">
        <v>100</v>
      </c>
    </row>
    <row r="328" spans="1:6" ht="47.25" x14ac:dyDescent="0.25">
      <c r="A328" s="89" t="s">
        <v>791</v>
      </c>
      <c r="B328" s="90" t="s">
        <v>755</v>
      </c>
      <c r="C328" s="91">
        <v>300</v>
      </c>
      <c r="D328" s="91">
        <v>300</v>
      </c>
      <c r="E328" s="92">
        <v>100</v>
      </c>
    </row>
    <row r="329" spans="1:6" ht="36" customHeight="1" x14ac:dyDescent="0.25">
      <c r="A329" s="110" t="s">
        <v>580</v>
      </c>
      <c r="B329" s="111" t="s">
        <v>220</v>
      </c>
      <c r="C329" s="112">
        <v>300</v>
      </c>
      <c r="D329" s="112">
        <v>300</v>
      </c>
      <c r="E329" s="114">
        <v>100</v>
      </c>
    </row>
    <row r="330" spans="1:6" ht="63.75" thickBot="1" x14ac:dyDescent="0.3">
      <c r="A330" s="85" t="s">
        <v>581</v>
      </c>
      <c r="B330" s="86" t="s">
        <v>582</v>
      </c>
      <c r="C330" s="87">
        <v>6213632.6399999997</v>
      </c>
      <c r="D330" s="87">
        <f>2109092.61+111112</f>
        <v>2220204.61</v>
      </c>
      <c r="E330" s="88">
        <f>D330/C330*100</f>
        <v>35.731185582287658</v>
      </c>
      <c r="F330" s="3"/>
    </row>
    <row r="331" spans="1:6" ht="47.25" x14ac:dyDescent="0.25">
      <c r="A331" s="89" t="s">
        <v>792</v>
      </c>
      <c r="B331" s="90" t="s">
        <v>737</v>
      </c>
      <c r="C331" s="91">
        <v>3204492</v>
      </c>
      <c r="D331" s="91">
        <v>1407275.57</v>
      </c>
      <c r="E331" s="92">
        <v>43.915714877740371</v>
      </c>
    </row>
    <row r="332" spans="1:6" ht="50.25" customHeight="1" x14ac:dyDescent="0.25">
      <c r="A332" s="110" t="s">
        <v>583</v>
      </c>
      <c r="B332" s="111" t="s">
        <v>182</v>
      </c>
      <c r="C332" s="112">
        <v>1220835</v>
      </c>
      <c r="D332" s="112">
        <v>610417.86</v>
      </c>
      <c r="E332" s="114">
        <v>50.000029488014349</v>
      </c>
    </row>
    <row r="333" spans="1:6" ht="63" x14ac:dyDescent="0.25">
      <c r="A333" s="110" t="s">
        <v>584</v>
      </c>
      <c r="B333" s="111" t="s">
        <v>183</v>
      </c>
      <c r="C333" s="112">
        <v>1002390</v>
      </c>
      <c r="D333" s="112">
        <v>526857.71</v>
      </c>
      <c r="E333" s="114">
        <v>52.560152236155588</v>
      </c>
    </row>
    <row r="334" spans="1:6" ht="47.25" x14ac:dyDescent="0.25">
      <c r="A334" s="110" t="s">
        <v>585</v>
      </c>
      <c r="B334" s="111" t="s">
        <v>184</v>
      </c>
      <c r="C334" s="112">
        <v>35000</v>
      </c>
      <c r="D334" s="112">
        <v>0</v>
      </c>
      <c r="E334" s="114">
        <v>0</v>
      </c>
    </row>
    <row r="335" spans="1:6" ht="47.25" x14ac:dyDescent="0.25">
      <c r="A335" s="110" t="s">
        <v>586</v>
      </c>
      <c r="B335" s="111" t="s">
        <v>587</v>
      </c>
      <c r="C335" s="112">
        <v>676267</v>
      </c>
      <c r="D335" s="112">
        <v>0</v>
      </c>
      <c r="E335" s="114">
        <v>0</v>
      </c>
    </row>
    <row r="336" spans="1:6" ht="31.5" x14ac:dyDescent="0.25">
      <c r="A336" s="110" t="s">
        <v>588</v>
      </c>
      <c r="B336" s="111" t="s">
        <v>112</v>
      </c>
      <c r="C336" s="112">
        <v>270000</v>
      </c>
      <c r="D336" s="112">
        <v>270000</v>
      </c>
      <c r="E336" s="114">
        <v>100</v>
      </c>
    </row>
    <row r="337" spans="1:5" ht="78.75" x14ac:dyDescent="0.25">
      <c r="A337" s="89" t="s">
        <v>793</v>
      </c>
      <c r="B337" s="90" t="s">
        <v>735</v>
      </c>
      <c r="C337" s="91">
        <v>2338573.64</v>
      </c>
      <c r="D337" s="91">
        <f>701817.04+111112</f>
        <v>812929.04</v>
      </c>
      <c r="E337" s="92">
        <f>D337/C337*100</f>
        <v>34.761746480645357</v>
      </c>
    </row>
    <row r="338" spans="1:5" x14ac:dyDescent="0.25">
      <c r="A338" s="110" t="s">
        <v>589</v>
      </c>
      <c r="B338" s="111" t="s">
        <v>185</v>
      </c>
      <c r="C338" s="112">
        <v>248294.64</v>
      </c>
      <c r="D338" s="112">
        <v>129673.93</v>
      </c>
      <c r="E338" s="114">
        <v>52.225827347702712</v>
      </c>
    </row>
    <row r="339" spans="1:5" x14ac:dyDescent="0.25">
      <c r="A339" s="110" t="s">
        <v>590</v>
      </c>
      <c r="B339" s="111" t="s">
        <v>186</v>
      </c>
      <c r="C339" s="112">
        <v>300000</v>
      </c>
      <c r="D339" s="112">
        <v>94553.11</v>
      </c>
      <c r="E339" s="114">
        <v>31.517703333333333</v>
      </c>
    </row>
    <row r="340" spans="1:5" ht="48.75" customHeight="1" x14ac:dyDescent="0.25">
      <c r="A340" s="110" t="s">
        <v>591</v>
      </c>
      <c r="B340" s="111" t="s">
        <v>467</v>
      </c>
      <c r="C340" s="112">
        <v>669567</v>
      </c>
      <c r="D340" s="112">
        <v>0</v>
      </c>
      <c r="E340" s="114">
        <v>0</v>
      </c>
    </row>
    <row r="341" spans="1:5" ht="47.25" x14ac:dyDescent="0.25">
      <c r="A341" s="110" t="s">
        <v>592</v>
      </c>
      <c r="B341" s="111" t="s">
        <v>488</v>
      </c>
      <c r="C341" s="112">
        <v>1120712</v>
      </c>
      <c r="D341" s="112">
        <f>477590+111112</f>
        <v>588702</v>
      </c>
      <c r="E341" s="114">
        <f>D341/C341*100</f>
        <v>52.529284954564602</v>
      </c>
    </row>
    <row r="342" spans="1:5" ht="47.25" x14ac:dyDescent="0.25">
      <c r="A342" s="89" t="s">
        <v>794</v>
      </c>
      <c r="B342" s="90" t="s">
        <v>795</v>
      </c>
      <c r="C342" s="91">
        <v>670567</v>
      </c>
      <c r="D342" s="91">
        <v>0</v>
      </c>
      <c r="E342" s="92">
        <v>0</v>
      </c>
    </row>
    <row r="343" spans="1:5" ht="47.25" x14ac:dyDescent="0.25">
      <c r="A343" s="110" t="s">
        <v>796</v>
      </c>
      <c r="B343" s="111" t="s">
        <v>797</v>
      </c>
      <c r="C343" s="112">
        <v>670567</v>
      </c>
      <c r="D343" s="112">
        <v>0</v>
      </c>
      <c r="E343" s="114">
        <v>0</v>
      </c>
    </row>
    <row r="344" spans="1:5" ht="63.75" thickBot="1" x14ac:dyDescent="0.3">
      <c r="A344" s="85" t="s">
        <v>593</v>
      </c>
      <c r="B344" s="86" t="s">
        <v>594</v>
      </c>
      <c r="C344" s="87">
        <v>112000</v>
      </c>
      <c r="D344" s="87">
        <v>65000</v>
      </c>
      <c r="E344" s="88">
        <v>58.035714285714285</v>
      </c>
    </row>
    <row r="345" spans="1:5" ht="47.25" x14ac:dyDescent="0.25">
      <c r="A345" s="89" t="s">
        <v>798</v>
      </c>
      <c r="B345" s="90" t="s">
        <v>720</v>
      </c>
      <c r="C345" s="91">
        <v>100000</v>
      </c>
      <c r="D345" s="91">
        <v>60000</v>
      </c>
      <c r="E345" s="92">
        <v>60</v>
      </c>
    </row>
    <row r="346" spans="1:5" x14ac:dyDescent="0.25">
      <c r="A346" s="110" t="s">
        <v>595</v>
      </c>
      <c r="B346" s="111" t="s">
        <v>596</v>
      </c>
      <c r="C346" s="112">
        <v>100000</v>
      </c>
      <c r="D346" s="112">
        <v>60000</v>
      </c>
      <c r="E346" s="114">
        <v>60</v>
      </c>
    </row>
    <row r="347" spans="1:5" ht="31.5" x14ac:dyDescent="0.25">
      <c r="A347" s="89" t="s">
        <v>799</v>
      </c>
      <c r="B347" s="90" t="s">
        <v>760</v>
      </c>
      <c r="C347" s="91">
        <v>12000</v>
      </c>
      <c r="D347" s="91">
        <v>5000</v>
      </c>
      <c r="E347" s="92">
        <v>41.666666666666664</v>
      </c>
    </row>
    <row r="348" spans="1:5" ht="31.5" x14ac:dyDescent="0.25">
      <c r="A348" s="110" t="s">
        <v>597</v>
      </c>
      <c r="B348" s="111" t="s">
        <v>181</v>
      </c>
      <c r="C348" s="112">
        <v>12000</v>
      </c>
      <c r="D348" s="112">
        <v>5000</v>
      </c>
      <c r="E348" s="114">
        <v>41.666666666666664</v>
      </c>
    </row>
    <row r="349" spans="1:5" ht="48" thickBot="1" x14ac:dyDescent="0.3">
      <c r="A349" s="85" t="s">
        <v>598</v>
      </c>
      <c r="B349" s="86" t="s">
        <v>599</v>
      </c>
      <c r="C349" s="87">
        <v>283091</v>
      </c>
      <c r="D349" s="87">
        <v>283091</v>
      </c>
      <c r="E349" s="88">
        <v>100</v>
      </c>
    </row>
    <row r="350" spans="1:5" ht="47.25" x14ac:dyDescent="0.25">
      <c r="A350" s="89" t="s">
        <v>800</v>
      </c>
      <c r="B350" s="90" t="s">
        <v>801</v>
      </c>
      <c r="C350" s="91">
        <v>283091</v>
      </c>
      <c r="D350" s="91">
        <v>283091</v>
      </c>
      <c r="E350" s="92">
        <v>100</v>
      </c>
    </row>
    <row r="351" spans="1:5" ht="34.5" customHeight="1" x14ac:dyDescent="0.25">
      <c r="A351" s="110" t="s">
        <v>600</v>
      </c>
      <c r="B351" s="111" t="s">
        <v>218</v>
      </c>
      <c r="C351" s="112">
        <v>283091</v>
      </c>
      <c r="D351" s="112">
        <v>283091</v>
      </c>
      <c r="E351" s="114">
        <v>100</v>
      </c>
    </row>
    <row r="352" spans="1:5" ht="16.5" thickBot="1" x14ac:dyDescent="0.3">
      <c r="A352" s="85" t="s">
        <v>601</v>
      </c>
      <c r="B352" s="86" t="s">
        <v>602</v>
      </c>
      <c r="C352" s="87">
        <v>72424884.849999994</v>
      </c>
      <c r="D352" s="87">
        <v>35752759.75</v>
      </c>
      <c r="E352" s="88">
        <v>49.365297333986717</v>
      </c>
    </row>
    <row r="353" spans="1:5" x14ac:dyDescent="0.25">
      <c r="A353" s="89" t="s">
        <v>802</v>
      </c>
      <c r="B353" s="90" t="s">
        <v>803</v>
      </c>
      <c r="C353" s="91">
        <v>72424884.849999994</v>
      </c>
      <c r="D353" s="91">
        <v>35752759.75</v>
      </c>
      <c r="E353" s="92">
        <v>49.365297333986717</v>
      </c>
    </row>
    <row r="354" spans="1:5" ht="31.5" x14ac:dyDescent="0.25">
      <c r="A354" s="110" t="s">
        <v>223</v>
      </c>
      <c r="B354" s="111" t="s">
        <v>224</v>
      </c>
      <c r="C354" s="112">
        <v>9070240.3300000001</v>
      </c>
      <c r="D354" s="112">
        <v>3876141.14</v>
      </c>
      <c r="E354" s="114">
        <v>42.734712631368609</v>
      </c>
    </row>
    <row r="355" spans="1:5" ht="47.25" x14ac:dyDescent="0.25">
      <c r="A355" s="110" t="s">
        <v>603</v>
      </c>
      <c r="B355" s="111" t="s">
        <v>604</v>
      </c>
      <c r="C355" s="112">
        <v>316400</v>
      </c>
      <c r="D355" s="112">
        <v>316400</v>
      </c>
      <c r="E355" s="114">
        <v>100</v>
      </c>
    </row>
    <row r="356" spans="1:5" ht="47.25" x14ac:dyDescent="0.25">
      <c r="A356" s="110" t="s">
        <v>225</v>
      </c>
      <c r="B356" s="111" t="s">
        <v>226</v>
      </c>
      <c r="C356" s="112">
        <v>1894177.46</v>
      </c>
      <c r="D356" s="112">
        <v>822783.27</v>
      </c>
      <c r="E356" s="114">
        <v>43.437496611325955</v>
      </c>
    </row>
    <row r="357" spans="1:5" x14ac:dyDescent="0.25">
      <c r="A357" s="110" t="s">
        <v>227</v>
      </c>
      <c r="B357" s="111" t="s">
        <v>228</v>
      </c>
      <c r="C357" s="112">
        <v>1378804</v>
      </c>
      <c r="D357" s="112">
        <v>654176.32999999996</v>
      </c>
      <c r="E357" s="114">
        <v>47.445201058308506</v>
      </c>
    </row>
    <row r="358" spans="1:5" x14ac:dyDescent="0.25">
      <c r="A358" s="110" t="s">
        <v>229</v>
      </c>
      <c r="B358" s="111" t="s">
        <v>230</v>
      </c>
      <c r="C358" s="112">
        <v>3000</v>
      </c>
      <c r="D358" s="112">
        <v>750</v>
      </c>
      <c r="E358" s="114">
        <v>25</v>
      </c>
    </row>
    <row r="359" spans="1:5" ht="47.25" x14ac:dyDescent="0.25">
      <c r="A359" s="110" t="s">
        <v>231</v>
      </c>
      <c r="B359" s="111" t="s">
        <v>232</v>
      </c>
      <c r="C359" s="112">
        <v>1432943</v>
      </c>
      <c r="D359" s="112">
        <v>613959.64</v>
      </c>
      <c r="E359" s="114">
        <v>42.846061566998827</v>
      </c>
    </row>
    <row r="360" spans="1:5" ht="47.25" x14ac:dyDescent="0.25">
      <c r="A360" s="110" t="s">
        <v>233</v>
      </c>
      <c r="B360" s="111" t="s">
        <v>234</v>
      </c>
      <c r="C360" s="112">
        <v>44939</v>
      </c>
      <c r="D360" s="112">
        <v>33820</v>
      </c>
      <c r="E360" s="114">
        <v>75.257571374529917</v>
      </c>
    </row>
    <row r="361" spans="1:5" ht="18.75" customHeight="1" x14ac:dyDescent="0.25">
      <c r="A361" s="110" t="s">
        <v>235</v>
      </c>
      <c r="B361" s="111" t="s">
        <v>605</v>
      </c>
      <c r="C361" s="112">
        <v>262794</v>
      </c>
      <c r="D361" s="112">
        <v>0</v>
      </c>
      <c r="E361" s="114">
        <v>0</v>
      </c>
    </row>
    <row r="362" spans="1:5" ht="47.25" x14ac:dyDescent="0.25">
      <c r="A362" s="110" t="s">
        <v>236</v>
      </c>
      <c r="B362" s="111" t="s">
        <v>237</v>
      </c>
      <c r="C362" s="112">
        <v>51190</v>
      </c>
      <c r="D362" s="112">
        <v>13265.61</v>
      </c>
      <c r="E362" s="114">
        <v>25.914455948427428</v>
      </c>
    </row>
    <row r="363" spans="1:5" ht="47.25" x14ac:dyDescent="0.25">
      <c r="A363" s="110" t="s">
        <v>238</v>
      </c>
      <c r="B363" s="111" t="s">
        <v>179</v>
      </c>
      <c r="C363" s="112">
        <v>18539</v>
      </c>
      <c r="D363" s="112">
        <v>18098</v>
      </c>
      <c r="E363" s="114">
        <v>97.621230918604027</v>
      </c>
    </row>
    <row r="364" spans="1:5" ht="31.5" x14ac:dyDescent="0.25">
      <c r="A364" s="110" t="s">
        <v>240</v>
      </c>
      <c r="B364" s="111" t="s">
        <v>241</v>
      </c>
      <c r="C364" s="112">
        <v>2313838</v>
      </c>
      <c r="D364" s="112">
        <v>803536.58</v>
      </c>
      <c r="E364" s="114">
        <v>34.727434677795074</v>
      </c>
    </row>
    <row r="365" spans="1:5" x14ac:dyDescent="0.25">
      <c r="A365" s="110" t="s">
        <v>804</v>
      </c>
      <c r="B365" s="111" t="s">
        <v>805</v>
      </c>
      <c r="C365" s="112">
        <v>1535739</v>
      </c>
      <c r="D365" s="112">
        <v>0</v>
      </c>
      <c r="E365" s="114">
        <v>0</v>
      </c>
    </row>
    <row r="366" spans="1:5" ht="47.25" x14ac:dyDescent="0.25">
      <c r="A366" s="110" t="s">
        <v>606</v>
      </c>
      <c r="B366" s="111" t="s">
        <v>405</v>
      </c>
      <c r="C366" s="112">
        <v>1000</v>
      </c>
      <c r="D366" s="112">
        <v>0</v>
      </c>
      <c r="E366" s="114">
        <v>0</v>
      </c>
    </row>
    <row r="367" spans="1:5" ht="31.5" x14ac:dyDescent="0.25">
      <c r="A367" s="110" t="s">
        <v>607</v>
      </c>
      <c r="B367" s="111" t="s">
        <v>608</v>
      </c>
      <c r="C367" s="112">
        <v>8000000</v>
      </c>
      <c r="D367" s="112">
        <v>8000000</v>
      </c>
      <c r="E367" s="114">
        <v>100</v>
      </c>
    </row>
    <row r="368" spans="1:5" ht="98.25" customHeight="1" x14ac:dyDescent="0.25">
      <c r="A368" s="110" t="s">
        <v>242</v>
      </c>
      <c r="B368" s="111" t="s">
        <v>609</v>
      </c>
      <c r="C368" s="112">
        <v>15500</v>
      </c>
      <c r="D368" s="112">
        <v>0</v>
      </c>
      <c r="E368" s="114">
        <v>0</v>
      </c>
    </row>
    <row r="369" spans="1:5" ht="112.5" customHeight="1" x14ac:dyDescent="0.25">
      <c r="A369" s="110" t="s">
        <v>243</v>
      </c>
      <c r="B369" s="111" t="s">
        <v>808</v>
      </c>
      <c r="C369" s="112">
        <v>2772100</v>
      </c>
      <c r="D369" s="112">
        <v>1163815.1399999999</v>
      </c>
      <c r="E369" s="114">
        <v>41.983158616211533</v>
      </c>
    </row>
    <row r="370" spans="1:5" ht="95.25" customHeight="1" x14ac:dyDescent="0.25">
      <c r="A370" s="110" t="s">
        <v>244</v>
      </c>
      <c r="B370" s="111" t="s">
        <v>610</v>
      </c>
      <c r="C370" s="112">
        <v>194034</v>
      </c>
      <c r="D370" s="112">
        <v>41744.269999999997</v>
      </c>
      <c r="E370" s="114">
        <v>21.513894472102827</v>
      </c>
    </row>
    <row r="371" spans="1:5" ht="98.25" customHeight="1" x14ac:dyDescent="0.25">
      <c r="A371" s="110" t="s">
        <v>245</v>
      </c>
      <c r="B371" s="111" t="s">
        <v>611</v>
      </c>
      <c r="C371" s="112">
        <v>46600</v>
      </c>
      <c r="D371" s="112">
        <v>0</v>
      </c>
      <c r="E371" s="114">
        <v>0</v>
      </c>
    </row>
    <row r="372" spans="1:5" ht="142.5" customHeight="1" x14ac:dyDescent="0.25">
      <c r="A372" s="110" t="s">
        <v>246</v>
      </c>
      <c r="B372" s="111" t="s">
        <v>247</v>
      </c>
      <c r="C372" s="112">
        <v>197849</v>
      </c>
      <c r="D372" s="112">
        <v>22636.3</v>
      </c>
      <c r="E372" s="114">
        <v>11.441200107152424</v>
      </c>
    </row>
    <row r="373" spans="1:5" ht="96" customHeight="1" x14ac:dyDescent="0.25">
      <c r="A373" s="110" t="s">
        <v>248</v>
      </c>
      <c r="B373" s="111" t="s">
        <v>249</v>
      </c>
      <c r="C373" s="112">
        <v>29610602.170000002</v>
      </c>
      <c r="D373" s="112">
        <v>11330377.77</v>
      </c>
      <c r="E373" s="114">
        <v>38.264597609161015</v>
      </c>
    </row>
    <row r="374" spans="1:5" ht="47.25" x14ac:dyDescent="0.25">
      <c r="A374" s="110" t="s">
        <v>250</v>
      </c>
      <c r="B374" s="111" t="s">
        <v>251</v>
      </c>
      <c r="C374" s="112">
        <v>160000</v>
      </c>
      <c r="D374" s="112">
        <v>0</v>
      </c>
      <c r="E374" s="114">
        <v>0</v>
      </c>
    </row>
    <row r="375" spans="1:5" x14ac:dyDescent="0.25">
      <c r="A375" s="110" t="s">
        <v>252</v>
      </c>
      <c r="B375" s="111" t="s">
        <v>253</v>
      </c>
      <c r="C375" s="112">
        <v>12404097.890000001</v>
      </c>
      <c r="D375" s="112">
        <v>8041255.7000000002</v>
      </c>
      <c r="E375" s="114">
        <v>64.827412451192771</v>
      </c>
    </row>
    <row r="376" spans="1:5" ht="31.5" x14ac:dyDescent="0.25">
      <c r="A376" s="110" t="s">
        <v>806</v>
      </c>
      <c r="B376" s="111" t="s">
        <v>807</v>
      </c>
      <c r="C376" s="112">
        <v>700498</v>
      </c>
      <c r="D376" s="112">
        <v>0</v>
      </c>
      <c r="E376" s="114">
        <v>0</v>
      </c>
    </row>
    <row r="377" spans="1:5" ht="16.5" thickBot="1" x14ac:dyDescent="0.3">
      <c r="A377" s="93"/>
      <c r="B377" s="94"/>
      <c r="C377" s="94"/>
      <c r="D377" s="94"/>
      <c r="E377" s="95"/>
    </row>
    <row r="378" spans="1:5" ht="16.5" thickBot="1" x14ac:dyDescent="0.3">
      <c r="A378" s="96" t="s">
        <v>75</v>
      </c>
      <c r="B378" s="97"/>
      <c r="C378" s="98">
        <v>885109496.24000001</v>
      </c>
      <c r="D378" s="98">
        <f>461789348.78+111112</f>
        <v>461900460.77999997</v>
      </c>
      <c r="E378" s="99">
        <f>D378/C378*100</f>
        <v>52.185685809742374</v>
      </c>
    </row>
  </sheetData>
  <mergeCells count="9">
    <mergeCell ref="A10:E10"/>
    <mergeCell ref="A6:E6"/>
    <mergeCell ref="A2:E2"/>
    <mergeCell ref="A4:E4"/>
    <mergeCell ref="A7:E7"/>
    <mergeCell ref="A9:E9"/>
    <mergeCell ref="D5:E5"/>
    <mergeCell ref="A8:E8"/>
    <mergeCell ref="A3:E3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view="pageBreakPreview" zoomScaleNormal="100" zoomScaleSheetLayoutView="100" workbookViewId="0">
      <selection activeCell="F1" sqref="F1"/>
    </sheetView>
  </sheetViews>
  <sheetFormatPr defaultRowHeight="15.75" x14ac:dyDescent="0.25"/>
  <cols>
    <col min="1" max="1" width="53.85546875" style="12" customWidth="1"/>
    <col min="2" max="2" width="7.85546875" style="12" customWidth="1"/>
    <col min="3" max="3" width="20.85546875" style="12" customWidth="1"/>
    <col min="4" max="5" width="19.140625" style="12" customWidth="1"/>
    <col min="6" max="6" width="16.5703125" style="12" customWidth="1"/>
    <col min="7" max="16384" width="9.140625" style="12"/>
  </cols>
  <sheetData>
    <row r="1" spans="1:6" ht="15.75" customHeight="1" x14ac:dyDescent="0.25">
      <c r="A1" s="42"/>
      <c r="B1" s="43"/>
      <c r="C1" s="44"/>
      <c r="D1" s="44"/>
      <c r="E1" s="11"/>
      <c r="F1" s="82" t="str">
        <f>'Доходная часть'!E1</f>
        <v>УТВЕРЖДЕНО</v>
      </c>
    </row>
    <row r="2" spans="1:6" ht="15.75" customHeight="1" x14ac:dyDescent="0.25">
      <c r="A2" s="128" t="str">
        <f>'Доходная часть'!A2:E2</f>
        <v>постановлением администрации</v>
      </c>
      <c r="B2" s="128"/>
      <c r="C2" s="128"/>
      <c r="D2" s="128"/>
      <c r="E2" s="128"/>
      <c r="F2" s="128"/>
    </row>
    <row r="3" spans="1:6" ht="15.75" customHeight="1" x14ac:dyDescent="0.25">
      <c r="A3" s="128" t="str">
        <f>'Доходная часть'!A3:E3</f>
        <v>муниципального района "Княжпогостский"</v>
      </c>
      <c r="B3" s="128"/>
      <c r="C3" s="128"/>
      <c r="D3" s="128"/>
      <c r="E3" s="128"/>
      <c r="F3" s="128"/>
    </row>
    <row r="4" spans="1:6" ht="15.75" customHeight="1" x14ac:dyDescent="0.25">
      <c r="A4" s="128" t="str">
        <f>'Доходная часть'!A4:E4</f>
        <v>от 8 июля 2021 г. № 266</v>
      </c>
      <c r="B4" s="128"/>
      <c r="C4" s="128"/>
      <c r="D4" s="128"/>
      <c r="E4" s="128"/>
      <c r="F4" s="128"/>
    </row>
    <row r="5" spans="1:6" ht="15.75" customHeight="1" x14ac:dyDescent="0.25">
      <c r="A5" s="82"/>
      <c r="B5" s="82"/>
      <c r="C5" s="82"/>
      <c r="D5" s="82"/>
      <c r="E5" s="128" t="s">
        <v>818</v>
      </c>
      <c r="F5" s="128"/>
    </row>
    <row r="6" spans="1:6" x14ac:dyDescent="0.25">
      <c r="A6" s="13"/>
      <c r="B6" s="14"/>
      <c r="C6" s="15"/>
      <c r="D6" s="15"/>
      <c r="E6" s="16"/>
      <c r="F6" s="16"/>
    </row>
    <row r="7" spans="1:6" ht="18" customHeight="1" x14ac:dyDescent="0.25">
      <c r="A7" s="126" t="s">
        <v>616</v>
      </c>
      <c r="B7" s="126"/>
      <c r="C7" s="126"/>
      <c r="D7" s="126"/>
      <c r="E7" s="126"/>
      <c r="F7" s="126"/>
    </row>
    <row r="8" spans="1:6" ht="18" customHeight="1" x14ac:dyDescent="0.25">
      <c r="A8" s="126" t="s">
        <v>617</v>
      </c>
      <c r="B8" s="126"/>
      <c r="C8" s="126"/>
      <c r="D8" s="126"/>
      <c r="E8" s="126"/>
      <c r="F8" s="126"/>
    </row>
    <row r="9" spans="1:6" ht="12.75" customHeight="1" x14ac:dyDescent="0.25">
      <c r="A9" s="127" t="str">
        <f>'Доходная часть'!A9:E9</f>
        <v xml:space="preserve"> </v>
      </c>
      <c r="B9" s="127"/>
      <c r="C9" s="127"/>
      <c r="D9" s="127"/>
      <c r="E9" s="127"/>
      <c r="F9" s="127"/>
    </row>
    <row r="10" spans="1:6" ht="15.75" customHeight="1" x14ac:dyDescent="0.25">
      <c r="A10" s="125" t="s">
        <v>624</v>
      </c>
      <c r="B10" s="125"/>
      <c r="C10" s="125"/>
      <c r="D10" s="125"/>
      <c r="E10" s="125"/>
      <c r="F10" s="125"/>
    </row>
    <row r="11" spans="1:6" ht="53.25" customHeight="1" x14ac:dyDescent="0.25">
      <c r="A11" s="17" t="s">
        <v>612</v>
      </c>
      <c r="B11" s="17" t="s">
        <v>273</v>
      </c>
      <c r="C11" s="17" t="s">
        <v>254</v>
      </c>
      <c r="D11" s="18" t="s">
        <v>316</v>
      </c>
      <c r="E11" s="18" t="s">
        <v>272</v>
      </c>
      <c r="F11" s="18" t="s">
        <v>76</v>
      </c>
    </row>
    <row r="12" spans="1:6" x14ac:dyDescent="0.25">
      <c r="A12" s="19" t="s">
        <v>0</v>
      </c>
      <c r="B12" s="19" t="s">
        <v>1</v>
      </c>
      <c r="C12" s="19" t="s">
        <v>2</v>
      </c>
      <c r="D12" s="20" t="s">
        <v>3</v>
      </c>
      <c r="E12" s="20" t="s">
        <v>4</v>
      </c>
      <c r="F12" s="20" t="s">
        <v>255</v>
      </c>
    </row>
    <row r="13" spans="1:6" ht="36" customHeight="1" x14ac:dyDescent="0.25">
      <c r="A13" s="21" t="s">
        <v>256</v>
      </c>
      <c r="B13" s="22" t="s">
        <v>257</v>
      </c>
      <c r="C13" s="23" t="s">
        <v>258</v>
      </c>
      <c r="D13" s="24">
        <f>D20+D19</f>
        <v>160627667.76999998</v>
      </c>
      <c r="E13" s="24">
        <f>E20+E19</f>
        <v>54257222.5</v>
      </c>
      <c r="F13" s="38">
        <f>E13*100/D13</f>
        <v>33.778254551818549</v>
      </c>
    </row>
    <row r="14" spans="1:6" x14ac:dyDescent="0.25">
      <c r="A14" s="25" t="s">
        <v>259</v>
      </c>
      <c r="B14" s="26"/>
      <c r="C14" s="27"/>
      <c r="D14" s="28"/>
      <c r="E14" s="29"/>
      <c r="F14" s="39"/>
    </row>
    <row r="15" spans="1:6" x14ac:dyDescent="0.25">
      <c r="A15" s="30" t="s">
        <v>260</v>
      </c>
      <c r="B15" s="31" t="s">
        <v>261</v>
      </c>
      <c r="C15" s="32" t="s">
        <v>258</v>
      </c>
      <c r="D15" s="33" t="s">
        <v>262</v>
      </c>
      <c r="E15" s="33" t="s">
        <v>262</v>
      </c>
      <c r="F15" s="40" t="s">
        <v>262</v>
      </c>
    </row>
    <row r="16" spans="1:6" x14ac:dyDescent="0.25">
      <c r="A16" s="34" t="s">
        <v>263</v>
      </c>
      <c r="B16" s="26"/>
      <c r="C16" s="27"/>
      <c r="D16" s="28"/>
      <c r="E16" s="28"/>
      <c r="F16" s="41"/>
    </row>
    <row r="17" spans="1:6" x14ac:dyDescent="0.25">
      <c r="A17" s="30" t="s">
        <v>264</v>
      </c>
      <c r="B17" s="31" t="s">
        <v>265</v>
      </c>
      <c r="C17" s="32" t="s">
        <v>258</v>
      </c>
      <c r="D17" s="33" t="s">
        <v>262</v>
      </c>
      <c r="E17" s="33" t="s">
        <v>262</v>
      </c>
      <c r="F17" s="40" t="s">
        <v>262</v>
      </c>
    </row>
    <row r="18" spans="1:6" x14ac:dyDescent="0.25">
      <c r="A18" s="34" t="s">
        <v>263</v>
      </c>
      <c r="B18" s="26"/>
      <c r="C18" s="27"/>
      <c r="D18" s="28"/>
      <c r="E18" s="28"/>
      <c r="F18" s="41"/>
    </row>
    <row r="19" spans="1:6" ht="36" customHeight="1" x14ac:dyDescent="0.25">
      <c r="A19" s="35" t="s">
        <v>266</v>
      </c>
      <c r="B19" s="36" t="s">
        <v>267</v>
      </c>
      <c r="C19" s="37" t="s">
        <v>268</v>
      </c>
      <c r="D19" s="33">
        <f>-'Доходная часть'!C63</f>
        <v>-724481828.47000003</v>
      </c>
      <c r="E19" s="33">
        <f>-'Доходная часть'!D63</f>
        <v>-407643238.27999997</v>
      </c>
      <c r="F19" s="40">
        <f>-'Доходная часть'!E59</f>
        <v>0</v>
      </c>
    </row>
    <row r="20" spans="1:6" ht="36" customHeight="1" x14ac:dyDescent="0.25">
      <c r="A20" s="35" t="s">
        <v>269</v>
      </c>
      <c r="B20" s="36" t="s">
        <v>270</v>
      </c>
      <c r="C20" s="37" t="s">
        <v>271</v>
      </c>
      <c r="D20" s="33">
        <f>'Расходная часть'!C378</f>
        <v>885109496.24000001</v>
      </c>
      <c r="E20" s="33">
        <f>'Расходная часть'!D378</f>
        <v>461900460.77999997</v>
      </c>
      <c r="F20" s="38">
        <f>E20*100/D20</f>
        <v>52.185685809742388</v>
      </c>
    </row>
  </sheetData>
  <mergeCells count="8">
    <mergeCell ref="A10:F10"/>
    <mergeCell ref="A7:F7"/>
    <mergeCell ref="A9:F9"/>
    <mergeCell ref="A4:F4"/>
    <mergeCell ref="A2:F2"/>
    <mergeCell ref="A8:F8"/>
    <mergeCell ref="E5:F5"/>
    <mergeCell ref="A3:F3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5"/>
  <sheetViews>
    <sheetView view="pageBreakPreview" zoomScaleNormal="100" zoomScaleSheetLayoutView="100" workbookViewId="0">
      <selection activeCell="C1" sqref="C1"/>
    </sheetView>
  </sheetViews>
  <sheetFormatPr defaultColWidth="12.7109375" defaultRowHeight="15.75" x14ac:dyDescent="0.25"/>
  <cols>
    <col min="1" max="1" width="59.28515625" style="45" customWidth="1"/>
    <col min="2" max="2" width="19.42578125" style="45" customWidth="1"/>
    <col min="3" max="3" width="19.7109375" style="46" customWidth="1"/>
    <col min="4" max="5" width="12.7109375" style="48"/>
    <col min="6" max="16384" width="12.7109375" style="49"/>
  </cols>
  <sheetData>
    <row r="1" spans="1:7" s="12" customFormat="1" ht="15.75" customHeight="1" x14ac:dyDescent="0.25">
      <c r="A1" s="10"/>
      <c r="B1" s="11"/>
      <c r="C1" s="82" t="str">
        <f>'Доходная часть'!E1</f>
        <v>УТВЕРЖДЕНО</v>
      </c>
      <c r="D1" s="11"/>
      <c r="E1" s="11"/>
    </row>
    <row r="2" spans="1:7" s="12" customFormat="1" ht="15.75" customHeight="1" x14ac:dyDescent="0.25">
      <c r="A2" s="128" t="str">
        <f>'Доходная часть'!A2:E2</f>
        <v>постановлением администрации</v>
      </c>
      <c r="B2" s="128"/>
      <c r="C2" s="128"/>
      <c r="D2" s="11"/>
      <c r="E2" s="11"/>
    </row>
    <row r="3" spans="1:7" s="12" customFormat="1" ht="15.75" customHeight="1" x14ac:dyDescent="0.25">
      <c r="A3" s="128" t="str">
        <f>'Доходная часть'!A3:E3</f>
        <v>муниципального района "Княжпогостский"</v>
      </c>
      <c r="B3" s="128"/>
      <c r="C3" s="128"/>
      <c r="D3" s="11"/>
      <c r="E3" s="11"/>
    </row>
    <row r="4" spans="1:7" s="12" customFormat="1" ht="15.75" customHeight="1" x14ac:dyDescent="0.25">
      <c r="A4" s="128" t="str">
        <f>'Доходная часть'!A4:E4</f>
        <v>от 8 июля 2021 г. № 266</v>
      </c>
      <c r="B4" s="128"/>
      <c r="C4" s="128"/>
      <c r="D4" s="11"/>
      <c r="E4" s="11"/>
    </row>
    <row r="5" spans="1:7" s="12" customFormat="1" ht="15.75" customHeight="1" x14ac:dyDescent="0.25">
      <c r="A5" s="11" t="str">
        <f>'Доходная часть'!A5:E5</f>
        <v xml:space="preserve">                                                                                             </v>
      </c>
      <c r="B5" s="128" t="s">
        <v>819</v>
      </c>
      <c r="C5" s="128"/>
      <c r="D5" s="11"/>
      <c r="E5" s="11"/>
    </row>
    <row r="6" spans="1:7" s="12" customFormat="1" ht="15.75" customHeight="1" x14ac:dyDescent="0.25">
      <c r="A6" s="14"/>
      <c r="B6" s="15"/>
      <c r="C6" s="15"/>
      <c r="D6" s="16"/>
      <c r="E6" s="16"/>
    </row>
    <row r="7" spans="1:7" s="12" customFormat="1" ht="55.5" customHeight="1" x14ac:dyDescent="0.25">
      <c r="A7" s="132" t="s">
        <v>813</v>
      </c>
      <c r="B7" s="132"/>
      <c r="C7" s="132"/>
      <c r="D7" s="47"/>
      <c r="E7" s="16"/>
    </row>
    <row r="8" spans="1:7" ht="12.75" customHeight="1" x14ac:dyDescent="0.25">
      <c r="A8" s="133" t="str">
        <f>'Доходная часть'!A9:E9</f>
        <v xml:space="preserve"> </v>
      </c>
      <c r="B8" s="133"/>
      <c r="C8" s="133"/>
    </row>
    <row r="9" spans="1:7" ht="15.75" customHeight="1" x14ac:dyDescent="0.25">
      <c r="A9" s="134" t="s">
        <v>618</v>
      </c>
      <c r="B9" s="134"/>
      <c r="C9" s="134"/>
    </row>
    <row r="10" spans="1:7" ht="35.25" customHeight="1" x14ac:dyDescent="0.25">
      <c r="A10" s="50" t="s">
        <v>274</v>
      </c>
      <c r="B10" s="50" t="s">
        <v>316</v>
      </c>
      <c r="C10" s="50" t="s">
        <v>272</v>
      </c>
    </row>
    <row r="11" spans="1:7" ht="18.75" customHeight="1" x14ac:dyDescent="0.25">
      <c r="A11" s="51" t="s">
        <v>275</v>
      </c>
      <c r="B11" s="52">
        <f>B13+B14</f>
        <v>724481.82846999995</v>
      </c>
      <c r="C11" s="52">
        <f>C13+C14</f>
        <v>407643.23827999999</v>
      </c>
    </row>
    <row r="12" spans="1:7" x14ac:dyDescent="0.25">
      <c r="A12" s="53" t="s">
        <v>276</v>
      </c>
      <c r="B12" s="54"/>
      <c r="C12" s="55"/>
      <c r="E12" s="56"/>
      <c r="F12" s="57"/>
      <c r="G12" s="57"/>
    </row>
    <row r="13" spans="1:7" x14ac:dyDescent="0.25">
      <c r="A13" s="58" t="s">
        <v>6</v>
      </c>
      <c r="B13" s="59">
        <f>'Доходная часть'!C13/1000</f>
        <v>320956.61320999998</v>
      </c>
      <c r="C13" s="59">
        <f>'Доходная часть'!D13/1000</f>
        <v>180706.18261000002</v>
      </c>
      <c r="E13" s="56"/>
      <c r="F13" s="60"/>
      <c r="G13" s="57"/>
    </row>
    <row r="14" spans="1:7" x14ac:dyDescent="0.25">
      <c r="A14" s="61" t="s">
        <v>277</v>
      </c>
      <c r="B14" s="62">
        <f>'Доходная часть'!C48/1000</f>
        <v>403525.21525999997</v>
      </c>
      <c r="C14" s="62">
        <f>'Доходная часть'!D48/1000</f>
        <v>226937.05566999997</v>
      </c>
      <c r="E14" s="56"/>
      <c r="F14" s="57"/>
      <c r="G14" s="57"/>
    </row>
    <row r="15" spans="1:7" x14ac:dyDescent="0.25">
      <c r="A15" s="61" t="s">
        <v>278</v>
      </c>
      <c r="B15" s="62">
        <f>'Доходная часть'!C50/1000</f>
        <v>17757.5</v>
      </c>
      <c r="C15" s="62">
        <f>'Доходная часть'!D50/1000</f>
        <v>8878.7500199999995</v>
      </c>
      <c r="E15" s="56"/>
      <c r="F15" s="57"/>
      <c r="G15" s="57"/>
    </row>
    <row r="16" spans="1:7" x14ac:dyDescent="0.25">
      <c r="A16" s="61" t="s">
        <v>279</v>
      </c>
      <c r="B16" s="62">
        <f>'Доходная часть'!C51/1000</f>
        <v>94255.67426</v>
      </c>
      <c r="C16" s="62">
        <f>'Доходная часть'!D51/1000</f>
        <v>40782.05373</v>
      </c>
      <c r="E16" s="56"/>
      <c r="F16" s="57"/>
      <c r="G16" s="57"/>
    </row>
    <row r="17" spans="1:7" x14ac:dyDescent="0.25">
      <c r="A17" s="61" t="s">
        <v>280</v>
      </c>
      <c r="B17" s="62">
        <f>'Доходная часть'!C52/1000</f>
        <v>276371.94099999999</v>
      </c>
      <c r="C17" s="62">
        <f>'Доходная часть'!D52/1000</f>
        <v>167339.39112000001</v>
      </c>
      <c r="E17" s="56"/>
      <c r="F17" s="57"/>
      <c r="G17" s="57"/>
    </row>
    <row r="18" spans="1:7" x14ac:dyDescent="0.25">
      <c r="A18" s="61" t="s">
        <v>281</v>
      </c>
      <c r="B18" s="62">
        <f>'Доходная часть'!C53/1000</f>
        <v>14925.6</v>
      </c>
      <c r="C18" s="62">
        <f>'Доходная часть'!D53/1000</f>
        <v>10060</v>
      </c>
      <c r="E18" s="56"/>
      <c r="F18" s="57"/>
      <c r="G18" s="57"/>
    </row>
    <row r="19" spans="1:7" x14ac:dyDescent="0.25">
      <c r="A19" s="61" t="s">
        <v>84</v>
      </c>
      <c r="B19" s="62">
        <f>'Доходная часть'!C54/1000</f>
        <v>214.5</v>
      </c>
      <c r="C19" s="62">
        <f>'Доходная часть'!D54/1000</f>
        <v>214.5</v>
      </c>
      <c r="E19" s="56"/>
      <c r="F19" s="57"/>
      <c r="G19" s="57"/>
    </row>
    <row r="20" spans="1:7" ht="28.5" customHeight="1" x14ac:dyDescent="0.25">
      <c r="A20" s="63" t="s">
        <v>86</v>
      </c>
      <c r="B20" s="62">
        <f>'Доходная часть'!C55/1000</f>
        <v>125.1</v>
      </c>
      <c r="C20" s="62">
        <f>'Доходная часть'!D55/1000</f>
        <v>125.1</v>
      </c>
      <c r="E20" s="56"/>
      <c r="F20" s="57"/>
      <c r="G20" s="57"/>
    </row>
    <row r="21" spans="1:7" ht="29.25" customHeight="1" x14ac:dyDescent="0.25">
      <c r="A21" s="63" t="s">
        <v>315</v>
      </c>
      <c r="B21" s="62">
        <f>'Доходная часть'!C56/1000</f>
        <v>89.4</v>
      </c>
      <c r="C21" s="62">
        <f>'Доходная часть'!D56/1000</f>
        <v>89.4</v>
      </c>
      <c r="E21" s="56"/>
      <c r="F21" s="57"/>
      <c r="G21" s="57"/>
    </row>
    <row r="22" spans="1:7" ht="99" customHeight="1" x14ac:dyDescent="0.25">
      <c r="A22" s="63" t="s">
        <v>631</v>
      </c>
      <c r="B22" s="62"/>
      <c r="C22" s="62">
        <f>'Доходная часть'!D57/1000</f>
        <v>0</v>
      </c>
      <c r="E22" s="56"/>
      <c r="F22" s="57"/>
      <c r="G22" s="57"/>
    </row>
    <row r="23" spans="1:7" ht="66.75" customHeight="1" x14ac:dyDescent="0.25">
      <c r="A23" s="63" t="s">
        <v>308</v>
      </c>
      <c r="B23" s="62"/>
      <c r="C23" s="62">
        <f>'Доходная часть'!D60/1000</f>
        <v>-337.63920000000002</v>
      </c>
      <c r="E23" s="56"/>
      <c r="F23" s="57"/>
      <c r="G23" s="57"/>
    </row>
    <row r="24" spans="1:7" ht="47.25" customHeight="1" x14ac:dyDescent="0.25">
      <c r="A24" s="63" t="s">
        <v>633</v>
      </c>
      <c r="B24" s="62"/>
      <c r="C24" s="62">
        <f>'Доходная часть'!D61/1000</f>
        <v>0</v>
      </c>
      <c r="E24" s="56"/>
      <c r="F24" s="57"/>
      <c r="G24" s="57"/>
    </row>
    <row r="25" spans="1:7" ht="18.75" customHeight="1" x14ac:dyDescent="0.25">
      <c r="A25" s="51" t="s">
        <v>282</v>
      </c>
      <c r="B25" s="52">
        <f>SUM(B26:B35)</f>
        <v>885109.49624000001</v>
      </c>
      <c r="C25" s="52">
        <f>SUM(C26:C35)</f>
        <v>461900.46078000002</v>
      </c>
    </row>
    <row r="26" spans="1:7" ht="15.75" customHeight="1" x14ac:dyDescent="0.25">
      <c r="A26" s="64" t="s">
        <v>283</v>
      </c>
      <c r="B26" s="65">
        <v>135059.48693000001</v>
      </c>
      <c r="C26" s="65">
        <v>54424.231090000001</v>
      </c>
      <c r="E26" s="66"/>
      <c r="F26" s="66"/>
      <c r="G26" s="57"/>
    </row>
    <row r="27" spans="1:7" ht="15.75" customHeight="1" x14ac:dyDescent="0.25">
      <c r="A27" s="67" t="s">
        <v>284</v>
      </c>
      <c r="B27" s="68">
        <v>0</v>
      </c>
      <c r="C27" s="68">
        <v>0</v>
      </c>
      <c r="E27" s="69"/>
      <c r="F27" s="69"/>
      <c r="G27" s="57"/>
    </row>
    <row r="28" spans="1:7" ht="33" customHeight="1" x14ac:dyDescent="0.25">
      <c r="A28" s="67" t="s">
        <v>294</v>
      </c>
      <c r="B28" s="68">
        <v>358.28399999999999</v>
      </c>
      <c r="C28" s="68">
        <v>140.19999999999999</v>
      </c>
      <c r="E28" s="69"/>
      <c r="F28" s="69"/>
      <c r="G28" s="57"/>
    </row>
    <row r="29" spans="1:7" s="57" customFormat="1" ht="15.95" customHeight="1" x14ac:dyDescent="0.25">
      <c r="A29" s="64" t="s">
        <v>285</v>
      </c>
      <c r="B29" s="65">
        <v>63190.076280000001</v>
      </c>
      <c r="C29" s="65">
        <v>17476.87816</v>
      </c>
      <c r="D29" s="56"/>
      <c r="E29" s="66"/>
      <c r="F29" s="66"/>
    </row>
    <row r="30" spans="1:7" s="57" customFormat="1" ht="15.95" customHeight="1" x14ac:dyDescent="0.25">
      <c r="A30" s="64" t="s">
        <v>286</v>
      </c>
      <c r="B30" s="65">
        <v>57533.792439999997</v>
      </c>
      <c r="C30" s="65">
        <v>22851.617999999999</v>
      </c>
      <c r="D30" s="56"/>
      <c r="E30" s="66"/>
      <c r="F30" s="66"/>
    </row>
    <row r="31" spans="1:7" ht="15.95" customHeight="1" x14ac:dyDescent="0.25">
      <c r="A31" s="70" t="s">
        <v>287</v>
      </c>
      <c r="B31" s="65">
        <v>0</v>
      </c>
      <c r="C31" s="65">
        <v>0</v>
      </c>
      <c r="E31" s="66"/>
      <c r="F31" s="66"/>
      <c r="G31" s="57"/>
    </row>
    <row r="32" spans="1:7" ht="15.95" customHeight="1" x14ac:dyDescent="0.25">
      <c r="A32" s="64" t="s">
        <v>288</v>
      </c>
      <c r="B32" s="65">
        <v>454522.62177999999</v>
      </c>
      <c r="C32" s="65">
        <v>265675.41071000003</v>
      </c>
      <c r="E32" s="66"/>
      <c r="F32" s="66"/>
      <c r="G32" s="57"/>
    </row>
    <row r="33" spans="1:7" ht="15.95" customHeight="1" x14ac:dyDescent="0.25">
      <c r="A33" s="70" t="s">
        <v>289</v>
      </c>
      <c r="B33" s="65">
        <v>105119.18007</v>
      </c>
      <c r="C33" s="65">
        <v>59802.806850000001</v>
      </c>
      <c r="E33" s="66"/>
      <c r="F33" s="66"/>
      <c r="G33" s="57"/>
    </row>
    <row r="34" spans="1:7" ht="15.95" customHeight="1" x14ac:dyDescent="0.25">
      <c r="A34" s="64" t="s">
        <v>290</v>
      </c>
      <c r="B34" s="65">
        <v>25986.70103</v>
      </c>
      <c r="C34" s="65">
        <v>13666.13925</v>
      </c>
      <c r="E34" s="66"/>
      <c r="F34" s="66"/>
      <c r="G34" s="57"/>
    </row>
    <row r="35" spans="1:7" ht="15.95" customHeight="1" x14ac:dyDescent="0.25">
      <c r="A35" s="64" t="s">
        <v>291</v>
      </c>
      <c r="B35" s="65">
        <v>43339.353710000003</v>
      </c>
      <c r="C35" s="65">
        <v>27863.176719999999</v>
      </c>
      <c r="E35" s="66"/>
      <c r="F35" s="66"/>
      <c r="G35" s="57"/>
    </row>
    <row r="36" spans="1:7" ht="31.5" x14ac:dyDescent="0.25">
      <c r="A36" s="78" t="s">
        <v>613</v>
      </c>
      <c r="B36" s="65"/>
      <c r="C36" s="65"/>
      <c r="E36" s="66"/>
      <c r="F36" s="66"/>
      <c r="G36" s="57"/>
    </row>
    <row r="37" spans="1:7" ht="47.25" x14ac:dyDescent="0.25">
      <c r="A37" s="71" t="s">
        <v>292</v>
      </c>
      <c r="B37" s="72">
        <f>B39</f>
        <v>-160627.66776999997</v>
      </c>
      <c r="C37" s="72">
        <f>C11-C25</f>
        <v>-54257.222500000033</v>
      </c>
      <c r="E37" s="66"/>
      <c r="F37" s="66"/>
      <c r="G37" s="57"/>
    </row>
    <row r="38" spans="1:7" ht="33.75" customHeight="1" x14ac:dyDescent="0.25">
      <c r="A38" s="73" t="s">
        <v>614</v>
      </c>
      <c r="B38" s="74">
        <f>B39</f>
        <v>-160627.66776999997</v>
      </c>
      <c r="C38" s="74">
        <f>C37</f>
        <v>-54257.222500000033</v>
      </c>
      <c r="E38" s="66"/>
      <c r="F38" s="66"/>
      <c r="G38" s="57"/>
    </row>
    <row r="39" spans="1:7" ht="35.25" customHeight="1" x14ac:dyDescent="0.25">
      <c r="A39" s="75" t="s">
        <v>293</v>
      </c>
      <c r="B39" s="74">
        <f>-Источники!D13/1000</f>
        <v>-160627.66776999997</v>
      </c>
      <c r="C39" s="74">
        <f>-Источники!E13/1000</f>
        <v>-54257.222500000003</v>
      </c>
      <c r="E39" s="66"/>
      <c r="F39" s="66"/>
      <c r="G39" s="57"/>
    </row>
    <row r="40" spans="1:7" x14ac:dyDescent="0.25">
      <c r="E40" s="66"/>
      <c r="F40" s="66"/>
      <c r="G40" s="57"/>
    </row>
    <row r="41" spans="1:7" ht="51.75" customHeight="1" x14ac:dyDescent="0.25">
      <c r="A41" s="130" t="s">
        <v>812</v>
      </c>
      <c r="B41" s="131"/>
      <c r="E41" s="66"/>
      <c r="F41" s="66"/>
      <c r="G41" s="57"/>
    </row>
    <row r="42" spans="1:7" ht="31.5" x14ac:dyDescent="0.25">
      <c r="A42" s="115" t="s">
        <v>809</v>
      </c>
      <c r="B42" s="116">
        <v>8</v>
      </c>
      <c r="C42" s="76"/>
      <c r="D42" s="129"/>
      <c r="E42" s="66"/>
      <c r="F42" s="66"/>
      <c r="G42" s="57"/>
    </row>
    <row r="43" spans="1:7" x14ac:dyDescent="0.25">
      <c r="A43" s="115" t="s">
        <v>814</v>
      </c>
      <c r="B43" s="117">
        <v>3197.9</v>
      </c>
      <c r="C43" s="76"/>
      <c r="D43" s="129"/>
      <c r="E43" s="66"/>
      <c r="F43" s="66"/>
      <c r="G43" s="57"/>
    </row>
    <row r="44" spans="1:7" ht="31.5" x14ac:dyDescent="0.25">
      <c r="A44" s="115" t="s">
        <v>810</v>
      </c>
      <c r="B44" s="116">
        <v>48</v>
      </c>
      <c r="D44" s="129"/>
      <c r="E44" s="66"/>
      <c r="F44" s="66"/>
      <c r="G44" s="57"/>
    </row>
    <row r="45" spans="1:7" x14ac:dyDescent="0.25">
      <c r="A45" s="115" t="s">
        <v>814</v>
      </c>
      <c r="B45" s="117">
        <v>20809</v>
      </c>
      <c r="C45" s="76"/>
      <c r="D45" s="129"/>
      <c r="E45" s="66"/>
      <c r="F45" s="66"/>
      <c r="G45" s="57"/>
    </row>
    <row r="46" spans="1:7" ht="31.5" x14ac:dyDescent="0.25">
      <c r="A46" s="115" t="s">
        <v>811</v>
      </c>
      <c r="B46" s="116">
        <v>966</v>
      </c>
      <c r="D46" s="129"/>
      <c r="E46" s="69"/>
      <c r="F46" s="69"/>
      <c r="G46" s="57"/>
    </row>
    <row r="47" spans="1:7" x14ac:dyDescent="0.25">
      <c r="A47" s="115" t="s">
        <v>814</v>
      </c>
      <c r="B47" s="117">
        <v>215844.93</v>
      </c>
      <c r="D47" s="129"/>
      <c r="E47" s="66"/>
      <c r="F47" s="66"/>
      <c r="G47" s="57"/>
    </row>
    <row r="48" spans="1:7" x14ac:dyDescent="0.25">
      <c r="E48" s="66"/>
      <c r="F48" s="66"/>
      <c r="G48" s="57"/>
    </row>
    <row r="49" spans="5:7" x14ac:dyDescent="0.25">
      <c r="E49" s="69"/>
      <c r="F49" s="69"/>
      <c r="G49" s="57"/>
    </row>
    <row r="50" spans="5:7" x14ac:dyDescent="0.25">
      <c r="E50" s="66"/>
      <c r="F50" s="66"/>
      <c r="G50" s="57"/>
    </row>
    <row r="51" spans="5:7" x14ac:dyDescent="0.25">
      <c r="E51" s="66"/>
      <c r="F51" s="66"/>
      <c r="G51" s="57"/>
    </row>
    <row r="52" spans="5:7" x14ac:dyDescent="0.25">
      <c r="E52" s="69"/>
      <c r="F52" s="69"/>
      <c r="G52" s="57"/>
    </row>
    <row r="53" spans="5:7" x14ac:dyDescent="0.25">
      <c r="E53" s="69"/>
      <c r="F53" s="69"/>
      <c r="G53" s="57"/>
    </row>
    <row r="54" spans="5:7" x14ac:dyDescent="0.25">
      <c r="E54" s="66"/>
      <c r="F54" s="66"/>
      <c r="G54" s="57"/>
    </row>
    <row r="55" spans="5:7" x14ac:dyDescent="0.25">
      <c r="E55" s="69"/>
      <c r="F55" s="69"/>
      <c r="G55" s="57"/>
    </row>
    <row r="56" spans="5:7" x14ac:dyDescent="0.25">
      <c r="E56" s="69"/>
      <c r="F56" s="69"/>
      <c r="G56" s="57"/>
    </row>
    <row r="57" spans="5:7" x14ac:dyDescent="0.25">
      <c r="E57" s="66"/>
      <c r="F57" s="66"/>
      <c r="G57" s="57"/>
    </row>
    <row r="58" spans="5:7" x14ac:dyDescent="0.25">
      <c r="E58" s="66"/>
      <c r="F58" s="66"/>
      <c r="G58" s="57"/>
    </row>
    <row r="59" spans="5:7" x14ac:dyDescent="0.25">
      <c r="E59" s="69"/>
      <c r="F59" s="69"/>
      <c r="G59" s="57"/>
    </row>
    <row r="60" spans="5:7" x14ac:dyDescent="0.25">
      <c r="E60" s="69"/>
      <c r="F60" s="69"/>
      <c r="G60" s="57"/>
    </row>
    <row r="61" spans="5:7" x14ac:dyDescent="0.25">
      <c r="E61" s="66"/>
      <c r="F61" s="66"/>
      <c r="G61" s="57"/>
    </row>
    <row r="62" spans="5:7" x14ac:dyDescent="0.25">
      <c r="E62" s="69"/>
      <c r="F62" s="69"/>
      <c r="G62" s="57"/>
    </row>
    <row r="63" spans="5:7" x14ac:dyDescent="0.25">
      <c r="E63" s="66"/>
      <c r="F63" s="66"/>
      <c r="G63" s="57"/>
    </row>
    <row r="64" spans="5:7" x14ac:dyDescent="0.25">
      <c r="E64" s="69"/>
      <c r="F64" s="69"/>
      <c r="G64" s="57"/>
    </row>
    <row r="65" spans="5:7" x14ac:dyDescent="0.25">
      <c r="E65" s="66"/>
      <c r="F65" s="66"/>
      <c r="G65" s="57"/>
    </row>
    <row r="66" spans="5:7" x14ac:dyDescent="0.25">
      <c r="E66" s="69"/>
      <c r="F66" s="69"/>
      <c r="G66" s="57"/>
    </row>
    <row r="67" spans="5:7" x14ac:dyDescent="0.25">
      <c r="E67" s="69"/>
      <c r="F67" s="69"/>
      <c r="G67" s="57"/>
    </row>
    <row r="68" spans="5:7" x14ac:dyDescent="0.25">
      <c r="E68" s="66"/>
      <c r="F68" s="66"/>
      <c r="G68" s="57"/>
    </row>
    <row r="69" spans="5:7" x14ac:dyDescent="0.25">
      <c r="E69" s="69"/>
      <c r="F69" s="69"/>
      <c r="G69" s="57"/>
    </row>
    <row r="70" spans="5:7" x14ac:dyDescent="0.25">
      <c r="E70" s="69"/>
      <c r="F70" s="69"/>
      <c r="G70" s="57"/>
    </row>
    <row r="71" spans="5:7" x14ac:dyDescent="0.25">
      <c r="E71" s="66"/>
      <c r="F71" s="66"/>
      <c r="G71" s="57"/>
    </row>
    <row r="72" spans="5:7" x14ac:dyDescent="0.25">
      <c r="E72" s="69"/>
      <c r="F72" s="69"/>
      <c r="G72" s="57"/>
    </row>
    <row r="73" spans="5:7" x14ac:dyDescent="0.25">
      <c r="E73" s="69"/>
      <c r="F73" s="69"/>
      <c r="G73" s="57"/>
    </row>
    <row r="74" spans="5:7" x14ac:dyDescent="0.25">
      <c r="E74" s="66"/>
      <c r="F74" s="66"/>
      <c r="G74" s="57"/>
    </row>
    <row r="75" spans="5:7" x14ac:dyDescent="0.25">
      <c r="E75" s="69"/>
      <c r="F75" s="69"/>
      <c r="G75" s="57"/>
    </row>
    <row r="76" spans="5:7" x14ac:dyDescent="0.25">
      <c r="E76" s="66"/>
      <c r="F76" s="66"/>
      <c r="G76" s="57"/>
    </row>
    <row r="77" spans="5:7" x14ac:dyDescent="0.25">
      <c r="E77" s="69"/>
      <c r="F77" s="69"/>
      <c r="G77" s="57"/>
    </row>
    <row r="78" spans="5:7" x14ac:dyDescent="0.25">
      <c r="E78" s="66"/>
      <c r="F78" s="66"/>
      <c r="G78" s="57"/>
    </row>
    <row r="79" spans="5:7" x14ac:dyDescent="0.25">
      <c r="E79" s="69"/>
      <c r="F79" s="69"/>
      <c r="G79" s="57"/>
    </row>
    <row r="80" spans="5:7" x14ac:dyDescent="0.25">
      <c r="E80" s="66"/>
      <c r="F80" s="66"/>
      <c r="G80" s="57"/>
    </row>
    <row r="81" spans="5:7" x14ac:dyDescent="0.25">
      <c r="E81" s="69"/>
      <c r="F81" s="69"/>
      <c r="G81" s="57"/>
    </row>
    <row r="82" spans="5:7" x14ac:dyDescent="0.25">
      <c r="E82" s="69"/>
      <c r="F82" s="69"/>
      <c r="G82" s="57"/>
    </row>
    <row r="83" spans="5:7" x14ac:dyDescent="0.25">
      <c r="E83" s="66"/>
      <c r="F83" s="66"/>
      <c r="G83" s="57"/>
    </row>
    <row r="84" spans="5:7" x14ac:dyDescent="0.25">
      <c r="E84" s="69"/>
      <c r="F84" s="69"/>
      <c r="G84" s="57"/>
    </row>
    <row r="85" spans="5:7" x14ac:dyDescent="0.25">
      <c r="E85" s="69"/>
      <c r="F85" s="69"/>
      <c r="G85" s="57"/>
    </row>
    <row r="86" spans="5:7" x14ac:dyDescent="0.25">
      <c r="E86" s="69"/>
      <c r="F86" s="69"/>
      <c r="G86" s="57"/>
    </row>
    <row r="87" spans="5:7" x14ac:dyDescent="0.25">
      <c r="E87" s="66"/>
      <c r="F87" s="66"/>
      <c r="G87" s="57"/>
    </row>
    <row r="88" spans="5:7" x14ac:dyDescent="0.25">
      <c r="E88" s="69"/>
      <c r="F88" s="69"/>
      <c r="G88" s="57"/>
    </row>
    <row r="89" spans="5:7" x14ac:dyDescent="0.25">
      <c r="E89" s="69"/>
      <c r="F89" s="69"/>
      <c r="G89" s="57"/>
    </row>
    <row r="90" spans="5:7" x14ac:dyDescent="0.25">
      <c r="E90" s="66"/>
      <c r="F90" s="66"/>
      <c r="G90" s="57"/>
    </row>
    <row r="91" spans="5:7" x14ac:dyDescent="0.25">
      <c r="E91" s="66"/>
      <c r="F91" s="66"/>
      <c r="G91" s="57"/>
    </row>
    <row r="92" spans="5:7" x14ac:dyDescent="0.25">
      <c r="E92" s="66"/>
      <c r="F92" s="66"/>
      <c r="G92" s="57"/>
    </row>
    <row r="93" spans="5:7" x14ac:dyDescent="0.25">
      <c r="E93" s="66"/>
      <c r="F93" s="66"/>
      <c r="G93" s="57"/>
    </row>
    <row r="94" spans="5:7" x14ac:dyDescent="0.25">
      <c r="E94" s="69"/>
      <c r="F94" s="69"/>
      <c r="G94" s="57"/>
    </row>
    <row r="95" spans="5:7" x14ac:dyDescent="0.25">
      <c r="E95" s="66"/>
      <c r="F95" s="66"/>
      <c r="G95" s="57"/>
    </row>
    <row r="96" spans="5:7" x14ac:dyDescent="0.25">
      <c r="E96" s="66"/>
      <c r="F96" s="66"/>
      <c r="G96" s="57"/>
    </row>
    <row r="97" spans="1:7" x14ac:dyDescent="0.25">
      <c r="E97" s="66"/>
      <c r="F97" s="66"/>
      <c r="G97" s="57"/>
    </row>
    <row r="98" spans="1:7" x14ac:dyDescent="0.25">
      <c r="E98" s="66"/>
      <c r="F98" s="66"/>
      <c r="G98" s="57"/>
    </row>
    <row r="99" spans="1:7" x14ac:dyDescent="0.25">
      <c r="E99" s="66"/>
      <c r="F99" s="66"/>
      <c r="G99" s="57"/>
    </row>
    <row r="100" spans="1:7" x14ac:dyDescent="0.25">
      <c r="A100" s="49"/>
      <c r="B100" s="49"/>
      <c r="C100" s="49"/>
      <c r="D100" s="49"/>
      <c r="E100" s="66"/>
      <c r="F100" s="66"/>
      <c r="G100" s="57"/>
    </row>
    <row r="101" spans="1:7" x14ac:dyDescent="0.25">
      <c r="A101" s="49"/>
      <c r="B101" s="49"/>
      <c r="C101" s="49"/>
      <c r="D101" s="49"/>
      <c r="E101" s="66"/>
      <c r="F101" s="66"/>
      <c r="G101" s="57"/>
    </row>
    <row r="102" spans="1:7" x14ac:dyDescent="0.25">
      <c r="A102" s="49"/>
      <c r="B102" s="49"/>
      <c r="C102" s="49"/>
      <c r="D102" s="49"/>
      <c r="E102" s="66"/>
      <c r="F102" s="66"/>
      <c r="G102" s="57"/>
    </row>
    <row r="103" spans="1:7" x14ac:dyDescent="0.25">
      <c r="A103" s="49"/>
      <c r="B103" s="49"/>
      <c r="C103" s="49"/>
      <c r="D103" s="49"/>
      <c r="E103" s="66"/>
      <c r="F103" s="66"/>
      <c r="G103" s="57"/>
    </row>
    <row r="104" spans="1:7" x14ac:dyDescent="0.25">
      <c r="A104" s="49"/>
      <c r="B104" s="49"/>
      <c r="C104" s="49"/>
      <c r="D104" s="49"/>
      <c r="E104" s="69"/>
      <c r="F104" s="69"/>
      <c r="G104" s="57"/>
    </row>
    <row r="105" spans="1:7" x14ac:dyDescent="0.25">
      <c r="A105" s="49"/>
      <c r="B105" s="49"/>
      <c r="C105" s="49"/>
      <c r="D105" s="49"/>
      <c r="E105" s="69"/>
      <c r="F105" s="69"/>
      <c r="G105" s="57"/>
    </row>
    <row r="106" spans="1:7" x14ac:dyDescent="0.25">
      <c r="A106" s="49"/>
      <c r="B106" s="49"/>
      <c r="C106" s="49"/>
      <c r="D106" s="49"/>
      <c r="E106" s="69"/>
      <c r="F106" s="69"/>
      <c r="G106" s="57"/>
    </row>
    <row r="107" spans="1:7" x14ac:dyDescent="0.25">
      <c r="A107" s="49"/>
      <c r="B107" s="49"/>
      <c r="C107" s="49"/>
      <c r="D107" s="49"/>
      <c r="E107" s="69"/>
      <c r="F107" s="69"/>
      <c r="G107" s="57"/>
    </row>
    <row r="108" spans="1:7" x14ac:dyDescent="0.25">
      <c r="A108" s="49"/>
      <c r="B108" s="49"/>
      <c r="C108" s="49"/>
      <c r="D108" s="49"/>
      <c r="E108" s="66"/>
      <c r="F108" s="66"/>
      <c r="G108" s="57"/>
    </row>
    <row r="109" spans="1:7" x14ac:dyDescent="0.25">
      <c r="A109" s="49"/>
      <c r="B109" s="49"/>
      <c r="C109" s="49"/>
      <c r="D109" s="49"/>
      <c r="E109" s="69"/>
      <c r="F109" s="69"/>
      <c r="G109" s="57"/>
    </row>
    <row r="110" spans="1:7" x14ac:dyDescent="0.25">
      <c r="A110" s="49"/>
      <c r="B110" s="49"/>
      <c r="C110" s="49"/>
      <c r="D110" s="49"/>
      <c r="E110" s="69"/>
      <c r="F110" s="69"/>
      <c r="G110" s="57"/>
    </row>
    <row r="111" spans="1:7" x14ac:dyDescent="0.25">
      <c r="A111" s="49"/>
      <c r="B111" s="49"/>
      <c r="C111" s="49"/>
      <c r="D111" s="49"/>
      <c r="E111" s="69"/>
      <c r="F111" s="69"/>
      <c r="G111" s="57"/>
    </row>
    <row r="112" spans="1:7" x14ac:dyDescent="0.25">
      <c r="A112" s="49"/>
      <c r="B112" s="49"/>
      <c r="C112" s="49"/>
      <c r="D112" s="49"/>
      <c r="E112" s="69"/>
      <c r="F112" s="69"/>
      <c r="G112" s="57"/>
    </row>
    <row r="113" spans="1:7" x14ac:dyDescent="0.25">
      <c r="A113" s="49"/>
      <c r="B113" s="49"/>
      <c r="C113" s="49"/>
      <c r="D113" s="49"/>
      <c r="E113" s="66"/>
      <c r="F113" s="66"/>
      <c r="G113" s="57"/>
    </row>
    <row r="114" spans="1:7" x14ac:dyDescent="0.25">
      <c r="A114" s="49"/>
      <c r="B114" s="49"/>
      <c r="C114" s="49"/>
      <c r="D114" s="49"/>
      <c r="E114" s="66"/>
      <c r="F114" s="66"/>
      <c r="G114" s="57"/>
    </row>
    <row r="115" spans="1:7" x14ac:dyDescent="0.25">
      <c r="A115" s="49"/>
      <c r="B115" s="49"/>
      <c r="C115" s="49"/>
      <c r="D115" s="49"/>
      <c r="E115" s="66"/>
      <c r="F115" s="66"/>
      <c r="G115" s="57"/>
    </row>
    <row r="116" spans="1:7" x14ac:dyDescent="0.25">
      <c r="A116" s="49"/>
      <c r="B116" s="49"/>
      <c r="C116" s="49"/>
      <c r="D116" s="49"/>
      <c r="E116" s="66"/>
      <c r="F116" s="66"/>
      <c r="G116" s="57"/>
    </row>
    <row r="117" spans="1:7" x14ac:dyDescent="0.25">
      <c r="A117" s="49"/>
      <c r="B117" s="49"/>
      <c r="C117" s="49"/>
      <c r="D117" s="49"/>
      <c r="E117" s="69"/>
      <c r="F117" s="69"/>
      <c r="G117" s="57"/>
    </row>
    <row r="118" spans="1:7" x14ac:dyDescent="0.25">
      <c r="A118" s="49"/>
      <c r="B118" s="49"/>
      <c r="C118" s="49"/>
      <c r="D118" s="49"/>
      <c r="E118" s="69"/>
      <c r="F118" s="69"/>
      <c r="G118" s="57"/>
    </row>
    <row r="119" spans="1:7" x14ac:dyDescent="0.25">
      <c r="A119" s="49"/>
      <c r="B119" s="49"/>
      <c r="C119" s="49"/>
      <c r="D119" s="49"/>
      <c r="E119" s="66"/>
      <c r="F119" s="66"/>
      <c r="G119" s="57"/>
    </row>
    <row r="120" spans="1:7" x14ac:dyDescent="0.25">
      <c r="A120" s="49"/>
      <c r="B120" s="49"/>
      <c r="C120" s="49"/>
      <c r="D120" s="49"/>
      <c r="E120" s="69"/>
      <c r="F120" s="69"/>
      <c r="G120" s="57"/>
    </row>
    <row r="121" spans="1:7" x14ac:dyDescent="0.25">
      <c r="A121" s="49"/>
      <c r="B121" s="49"/>
      <c r="C121" s="49"/>
      <c r="D121" s="49"/>
      <c r="E121" s="69"/>
      <c r="F121" s="69"/>
      <c r="G121" s="57"/>
    </row>
    <row r="122" spans="1:7" x14ac:dyDescent="0.25">
      <c r="A122" s="49"/>
      <c r="B122" s="49"/>
      <c r="C122" s="49"/>
      <c r="D122" s="49"/>
      <c r="E122" s="69"/>
      <c r="F122" s="69"/>
      <c r="G122" s="57"/>
    </row>
    <row r="123" spans="1:7" x14ac:dyDescent="0.25">
      <c r="A123" s="49"/>
      <c r="B123" s="49"/>
      <c r="C123" s="49"/>
      <c r="D123" s="49"/>
      <c r="E123" s="69"/>
      <c r="F123" s="69"/>
      <c r="G123" s="57"/>
    </row>
    <row r="124" spans="1:7" x14ac:dyDescent="0.25">
      <c r="A124" s="49"/>
      <c r="B124" s="49"/>
      <c r="C124" s="49"/>
      <c r="D124" s="49"/>
      <c r="E124" s="77"/>
      <c r="F124" s="77"/>
      <c r="G124" s="57"/>
    </row>
    <row r="125" spans="1:7" x14ac:dyDescent="0.25">
      <c r="A125" s="49"/>
      <c r="B125" s="49"/>
      <c r="C125" s="49"/>
      <c r="D125" s="49"/>
      <c r="E125" s="56"/>
      <c r="F125" s="57"/>
      <c r="G125" s="57"/>
    </row>
  </sheetData>
  <mergeCells count="9">
    <mergeCell ref="D42:D47"/>
    <mergeCell ref="A41:B41"/>
    <mergeCell ref="A2:C2"/>
    <mergeCell ref="A4:C4"/>
    <mergeCell ref="A7:C7"/>
    <mergeCell ref="A8:C8"/>
    <mergeCell ref="A9:C9"/>
    <mergeCell ref="B5:C5"/>
    <mergeCell ref="A3:C3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rowBreaks count="1" manualBreakCount="1">
    <brk id="40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EBC14A8-A856-40CF-A299-C8D9E96684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Доходная часть</vt:lpstr>
      <vt:lpstr>Расходная часть</vt:lpstr>
      <vt:lpstr>Источники</vt:lpstr>
      <vt:lpstr>Сведения</vt:lpstr>
      <vt:lpstr>'Доходная часть'!Заголовки_для_печати</vt:lpstr>
      <vt:lpstr>'Расходная часть'!Заголовки_для_печати</vt:lpstr>
      <vt:lpstr>'Доходная часть'!Область_печати</vt:lpstr>
      <vt:lpstr>'Расходная часть'!Область_печати</vt:lpstr>
      <vt:lpstr>Сведения!Область_печати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Sazonenko</cp:lastModifiedBy>
  <cp:lastPrinted>2021-07-12T08:44:51Z</cp:lastPrinted>
  <dcterms:created xsi:type="dcterms:W3CDTF">2020-07-07T14:30:10Z</dcterms:created>
  <dcterms:modified xsi:type="dcterms:W3CDTF">2021-07-12T08:50:40Z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работы(4).xlsx</vt:lpwstr>
  </property>
  <property fmtid="{D5CDD505-2E9C-101B-9397-08002B2CF9AE}" pid="3" name="Название отчета">
    <vt:lpwstr>ДЧБ для работы(4).xlsx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20.1.1823.1160286770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