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65" yWindow="-15" windowWidth="15660" windowHeight="11205" activeTab="3"/>
  </bookViews>
  <sheets>
    <sheet name="Доходная часть" sheetId="2" r:id="rId1"/>
    <sheet name="Расходная часть" sheetId="3" r:id="rId2"/>
    <sheet name="Источники" sheetId="4" r:id="rId3"/>
    <sheet name="Сведения" sheetId="5" r:id="rId4"/>
  </sheets>
  <definedNames>
    <definedName name="_xlnm.Print_Titles" localSheetId="0">'Доходная часть'!$12:$12</definedName>
    <definedName name="_xlnm.Print_Titles" localSheetId="1">'Расходная часть'!$12:$12</definedName>
    <definedName name="_xlnm.Print_Area" localSheetId="0">'Доходная часть'!$A$1:$E$63</definedName>
    <definedName name="_xlnm.Print_Area" localSheetId="1">'Расходная часть'!$A$1:$E$353</definedName>
    <definedName name="_xlnm.Print_Area" localSheetId="3">Сведения!$A$1:$C$42</definedName>
  </definedNames>
  <calcPr calcId="145621"/>
</workbook>
</file>

<file path=xl/calcChain.xml><?xml version="1.0" encoding="utf-8"?>
<calcChain xmlns="http://schemas.openxmlformats.org/spreadsheetml/2006/main">
  <c r="C32" i="5" l="1"/>
  <c r="C31" i="5"/>
  <c r="C30" i="5"/>
  <c r="C29" i="5"/>
  <c r="C27" i="5"/>
  <c r="C26" i="5"/>
  <c r="C25" i="5"/>
  <c r="B32" i="5"/>
  <c r="B31" i="5"/>
  <c r="B30" i="5"/>
  <c r="B29" i="5"/>
  <c r="B27" i="5"/>
  <c r="B26" i="5"/>
  <c r="B25" i="5"/>
  <c r="C23" i="5"/>
  <c r="B23" i="5"/>
  <c r="E49" i="2"/>
  <c r="E50" i="2"/>
  <c r="E51" i="2"/>
  <c r="E52" i="2"/>
  <c r="E53" i="2"/>
  <c r="E54" i="2"/>
  <c r="E55" i="2"/>
  <c r="E56" i="2"/>
  <c r="E57" i="2"/>
  <c r="E58" i="2"/>
  <c r="E59" i="2"/>
  <c r="E48" i="2"/>
  <c r="C21" i="5"/>
  <c r="B21" i="5"/>
  <c r="C19" i="5"/>
  <c r="B19" i="5"/>
  <c r="B20" i="5"/>
  <c r="E353" i="3" l="1"/>
  <c r="E339" i="3"/>
  <c r="E124" i="3"/>
  <c r="E125" i="3"/>
  <c r="E128" i="3"/>
  <c r="E325" i="3" l="1"/>
  <c r="E326" i="3"/>
  <c r="B33" i="5" l="1"/>
  <c r="B22" i="5" l="1"/>
  <c r="D63" i="2"/>
  <c r="C63" i="2"/>
  <c r="E63" i="2" l="1"/>
  <c r="C20" i="5" l="1"/>
  <c r="C16" i="5"/>
  <c r="C17" i="5"/>
  <c r="B18" i="5"/>
  <c r="B17" i="5"/>
  <c r="B16" i="5"/>
  <c r="D19" i="4"/>
  <c r="F19" i="4" s="1"/>
  <c r="B15" i="5"/>
  <c r="B14" i="5"/>
  <c r="F20" i="4" l="1"/>
  <c r="C15" i="5"/>
  <c r="C18" i="5"/>
  <c r="C14" i="5"/>
  <c r="C22" i="5"/>
  <c r="C13" i="5" l="1"/>
  <c r="B13" i="5"/>
  <c r="B11" i="5" l="1"/>
  <c r="A3" i="5" l="1"/>
  <c r="A3" i="4"/>
  <c r="A3" i="3"/>
  <c r="C1" i="5"/>
  <c r="F1" i="4"/>
  <c r="A7" i="3"/>
  <c r="E1" i="3"/>
  <c r="A4" i="5" l="1"/>
  <c r="A4" i="4"/>
  <c r="A2" i="5"/>
  <c r="A2" i="4"/>
  <c r="A4" i="3" l="1"/>
  <c r="E13" i="4" l="1"/>
  <c r="C34" i="5" s="1"/>
  <c r="A8" i="5"/>
  <c r="A5" i="5"/>
  <c r="A9" i="4" l="1"/>
  <c r="A9" i="3"/>
  <c r="A6" i="3"/>
  <c r="A2" i="3"/>
  <c r="D13" i="4" l="1"/>
  <c r="B34" i="5" s="1"/>
  <c r="C11" i="5"/>
  <c r="F13" i="4" l="1"/>
</calcChain>
</file>

<file path=xl/sharedStrings.xml><?xml version="1.0" encoding="utf-8"?>
<sst xmlns="http://schemas.openxmlformats.org/spreadsheetml/2006/main" count="889" uniqueCount="768">
  <si>
    <t>1</t>
  </si>
  <si>
    <t>2</t>
  </si>
  <si>
    <t>3</t>
  </si>
  <si>
    <t>4</t>
  </si>
  <si>
    <t>5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</si>
  <si>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</si>
  <si>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</si>
  <si>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</si>
  <si>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</si>
  <si>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</si>
  <si>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</si>
  <si>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</si>
  <si>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</si>
  <si>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</si>
  <si>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</si>
  <si>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</si>
  <si>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</si>
  <si>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</si>
  <si>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</si>
  <si>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00010502000020000110</t>
  </si>
  <si>
    <t>Единый налог на вмененный доход для отдельных видов деятельности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</si>
  <si>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</si>
  <si>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</si>
  <si>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</si>
  <si>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</si>
  <si>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00010600000000000000</t>
  </si>
  <si>
    <t>00010606000000000110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</si>
  <si>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</si>
  <si>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</si>
  <si>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</si>
  <si>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</si>
  <si>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</si>
  <si>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</si>
  <si>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</si>
  <si>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</si>
  <si>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</si>
  <si>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</si>
  <si>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</si>
  <si>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</si>
  <si>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</si>
  <si>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</si>
  <si>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</si>
  <si>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</si>
  <si>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</si>
  <si>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</si>
  <si>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</si>
  <si>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</si>
  <si>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</si>
  <si>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</si>
  <si>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</si>
  <si>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</si>
  <si>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</si>
  <si>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</si>
  <si>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</si>
  <si>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</si>
  <si>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00011610000000000140</t>
  </si>
  <si>
    <t>Платежи в целях возмещения причиненного ущерба (убытков)</t>
  </si>
  <si>
    <t>00011611000010000140</t>
  </si>
  <si>
    <t>Платежи, уплачиваемые в целях возмещения вреда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</si>
  <si>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</si>
  <si>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</si>
  <si>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</si>
  <si>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</si>
  <si>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</si>
  <si>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</si>
  <si>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</si>
  <si>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</si>
  <si>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</si>
  <si>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</si>
  <si>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00020220000000000150</t>
  </si>
  <si>
    <t>Субсидии бюджетам бюджетной системы Российской Федерации (межбюджетные субсидии)</t>
  </si>
  <si>
    <t>00020230000000000150</t>
  </si>
  <si>
    <t>Субвенции бюджетам бюджетной системы Российской Федерации</t>
  </si>
  <si>
    <t>00020240000000000150</t>
  </si>
  <si>
    <t>Иные межбюджетные трансферты</t>
  </si>
  <si>
    <t>Итого:</t>
  </si>
  <si>
    <t>Процент исполнения</t>
  </si>
  <si>
    <t>Плановые назначения</t>
  </si>
  <si>
    <t>00010601000000000110</t>
  </si>
  <si>
    <t>00010804000010000110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</si>
  <si>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</si>
  <si>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00011705000000000180</t>
  </si>
  <si>
    <t>Прочие неналоговые доходы</t>
  </si>
  <si>
    <t>00020700000000000000</t>
  </si>
  <si>
    <t>ПРОЧИЕ БЕЗВОЗМЕЗДНЫЕ ПОСТУПЛЕНИЯ</t>
  </si>
  <si>
    <t>00020705000100000150</t>
  </si>
  <si>
    <t>Прочие безвозмездные поступления в бюджеты сельских поселений</t>
  </si>
  <si>
    <t>Код целевой статьи</t>
  </si>
  <si>
    <t>Наименование целевой статьи</t>
  </si>
  <si>
    <t>0211A00000</t>
  </si>
  <si>
    <t>Содержание автомобильных дорог общего пользования местного значения</t>
  </si>
  <si>
    <t>0211В00000</t>
  </si>
  <si>
    <t>Оборудование и содержание ледовых переправ</t>
  </si>
  <si>
    <t>0211ВS2210</t>
  </si>
  <si>
    <t>0211М00000</t>
  </si>
  <si>
    <t>Организация межмуниципальных перевозок</t>
  </si>
  <si>
    <t>0311Д51760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</si>
  <si>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</si>
  <si>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0311Е73030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</si>
  <si>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</si>
  <si>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0311ЕR0820</t>
  </si>
  <si>
    <t>0322В00000</t>
  </si>
  <si>
    <t>Оплата коммунальных услуг по муниципальному жилищному фонду</t>
  </si>
  <si>
    <t>0322К00000</t>
  </si>
  <si>
    <t>Содержание объектов муниципальной собственности</t>
  </si>
  <si>
    <t>0333АS2410</t>
  </si>
  <si>
    <t>Разработка генеральных планов, правил землепользования и застройки и документации по планировке территорий муниципальных образований</t>
  </si>
  <si>
    <t>0411А00000</t>
  </si>
  <si>
    <t>Выполнение планового объема оказываемых муниципальных услуг, установленного муниципальным заданием</t>
  </si>
  <si>
    <t>0411А73010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</si>
  <si>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</si>
  <si>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0411В73020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</si>
  <si>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</si>
  <si>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0411М00000</t>
  </si>
  <si>
    <t>Предоставление доступа к сети Интернет</t>
  </si>
  <si>
    <t>0422А00000</t>
  </si>
  <si>
    <t>Оказание муниципальных услуг (выполнение работ) общеобразовательными учреждениями</t>
  </si>
  <si>
    <t>0422А73010</t>
  </si>
  <si>
    <t>0422Б73020</t>
  </si>
  <si>
    <t>0422В00000</t>
  </si>
  <si>
    <t>0422ГS2010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</si>
  <si>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</si>
  <si>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Реализация народных проектов в сфере образования, прошедших отбор в рамках проекта "Народный бюджет"</t>
  </si>
  <si>
    <t>0433Л00000</t>
  </si>
  <si>
    <t>0433ЛS2700</t>
  </si>
  <si>
    <t>0444А00000</t>
  </si>
  <si>
    <t>Обеспечение деятельности лагерей с дневным пребыванием</t>
  </si>
  <si>
    <t>0444АS2040</t>
  </si>
  <si>
    <t>Мероприятия по проведению оздоровительной кампании детей</t>
  </si>
  <si>
    <t>0444Б00000</t>
  </si>
  <si>
    <t>Организация оздоровления и отдыха детей на базе выездных оздоровительных лагерей</t>
  </si>
  <si>
    <t>0466А00000</t>
  </si>
  <si>
    <t>Расходы в целях обеспечения выполнения функций органа местного самоуправления</t>
  </si>
  <si>
    <t>0511В00000</t>
  </si>
  <si>
    <t>Выполнение муниципального задания (ДШИ)</t>
  </si>
  <si>
    <t>0511ВS2700</t>
  </si>
  <si>
    <t>0522Д00000</t>
  </si>
  <si>
    <t>Выполнение муниципального задания</t>
  </si>
  <si>
    <t>0522ДS2690</t>
  </si>
  <si>
    <t>0533Б00000</t>
  </si>
  <si>
    <t>0533БS2690</t>
  </si>
  <si>
    <t>0544А00000</t>
  </si>
  <si>
    <t>Выполнение муниципального задания (учреждения культуры)</t>
  </si>
  <si>
    <t>0544АS2690</t>
  </si>
  <si>
    <t>0544Б00000</t>
  </si>
  <si>
    <t>Проведение культурно-досуговых мероприятий</t>
  </si>
  <si>
    <t>0544ВL4670</t>
  </si>
  <si>
    <t>Реализация народных проектов в сфере КУЛЬТУРЫ, прошедших отбор в рамках проекта "Народный бюджет"</t>
  </si>
  <si>
    <t>0555А00000</t>
  </si>
  <si>
    <t>Расходы в целях обеспечения выполнения функций ОМС</t>
  </si>
  <si>
    <t>0566А00000</t>
  </si>
  <si>
    <t>Выполнение муниципального задания (ЦХТО)</t>
  </si>
  <si>
    <t>0566АS2690</t>
  </si>
  <si>
    <t>Выполнение муниципального задания (КЦНК)</t>
  </si>
  <si>
    <t>0622Г00000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</si>
  <si>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</si>
  <si>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0633Б00000</t>
  </si>
  <si>
    <t>Участие в спортивных мероприятиях республиканского, межрегионального и всероссийского уровня</t>
  </si>
  <si>
    <t>0644А00000</t>
  </si>
  <si>
    <t>0644АS2700</t>
  </si>
  <si>
    <t>0733А00000</t>
  </si>
  <si>
    <t>Руководство и управление в сфере реализации подпрограммы</t>
  </si>
  <si>
    <t>Руководство и управление в сфере финансов</t>
  </si>
  <si>
    <t>Осуществление полномочий по формированию, исполнению и контролю за исполнением бюджета поселений</t>
  </si>
  <si>
    <t>Руководство и управление в сфере установленных функций органов местного самоуправления</t>
  </si>
  <si>
    <t>Техническое обслуживание пожарной сигнализации</t>
  </si>
  <si>
    <t>Осуществление полномочий по решению Совета МР "Княжпогостский" с 2020 года (Отчисления региональному оператору на капитальный ремонт )</t>
  </si>
  <si>
    <t>Осуществление полномочий по решению Совета МР "Княжпогостский" с 2020 года (Оплата коммунальных услуг по муниципальному жилищному фонду)</t>
  </si>
  <si>
    <t>Расходы на содержание уличного освещения</t>
  </si>
  <si>
    <t>Содержание улично-дорожной сети</t>
  </si>
  <si>
    <t>Расходы на содержание бани</t>
  </si>
  <si>
    <t>Отчисление региональному оператору на капитальный ремонт</t>
  </si>
  <si>
    <t>Благоустройство территории</t>
  </si>
  <si>
    <t>Осуществление полномочий по решению Совета МР "Княжпогостский" с 2020 года (Формирование фонда капитального ремонта и организация проведения капитального ремонта)</t>
  </si>
  <si>
    <t>Реализация народных проектов в сфере занятости населения, прошедших отбор в рамках "Народный бюджет"</t>
  </si>
  <si>
    <t>Техническое обслуживание автоматической пожарной сигнализации</t>
  </si>
  <si>
    <t>Осуществление полномочий по решению Совета МР "Княжпогостский" с 2020 года (Содержание транспортного средства, оснащенного пожарно-техническим оборудованием, используемым при пожарно-спасательных работах)</t>
  </si>
  <si>
    <t>Межевание земельных участков</t>
  </si>
  <si>
    <t>Содержание и ремонт улично-дорожной сети</t>
  </si>
  <si>
    <t>Услуги по транспортировке трупов</t>
  </si>
  <si>
    <t>Отчисления региональному оператору на проведение капитального ремонта</t>
  </si>
  <si>
    <t>Оплата услуг по начислению, сбору, взысканию и перечислению платы за наём муниципального жилищного фонда</t>
  </si>
  <si>
    <t>Реализация народного проекта в сфере благоустройства территории, прошедших отбор в рамках проекта "Народный бюджет"</t>
  </si>
  <si>
    <t>Обеспечение деятельности подведомственных учреждений</t>
  </si>
  <si>
    <t>2344А00000</t>
  </si>
  <si>
    <t>Оказание мер социальной поддержки специалистам отрасли "Физическая культура и спорт"</t>
  </si>
  <si>
    <t>2411А00000</t>
  </si>
  <si>
    <t>Приведение в нормативное состояние жилищного фонда</t>
  </si>
  <si>
    <t>Техническое обслуживание наружных стальных газопроводов, арматуры и сооружений г.Емва</t>
  </si>
  <si>
    <t>Расходы по содержанию бани</t>
  </si>
  <si>
    <t>Организация паромной переправы</t>
  </si>
  <si>
    <t>Организация транспортного обслуживания на городских маршрутах</t>
  </si>
  <si>
    <t>2521А00000</t>
  </si>
  <si>
    <t>Обеспечение населения питьевой водой, соответствующей требованиям безопасности, установленным санитарно-эпидемическим правилам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</si>
  <si>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Оплата энергосберегающих мероприятий</t>
  </si>
  <si>
    <t>291F255550</t>
  </si>
  <si>
    <t>Субсидии на поддержку муниципальных программ формирования современной городской среды</t>
  </si>
  <si>
    <t>Содержание и ремонт автомобильных дорог местного значения</t>
  </si>
  <si>
    <t>Субсидии на поддержку муниципальных программ формирования современной сельской среды.</t>
  </si>
  <si>
    <t>Субсидии на поддержку муниципальных программ формирования современной городской среды.</t>
  </si>
  <si>
    <t>Расходы на содержание уличного освещение</t>
  </si>
  <si>
    <t>9990000100</t>
  </si>
  <si>
    <t>Расходы по высшему должностному лицу органа местного самоуправления</t>
  </si>
  <si>
    <t>9990000200</t>
  </si>
  <si>
    <t>Расходы в целях обеспечения выполнения функций органов местного самоуправления (руководитель администрации)</t>
  </si>
  <si>
    <t>9990000300</t>
  </si>
  <si>
    <t>Руководитель контрольно-счетной палаты</t>
  </si>
  <si>
    <t>9990051180</t>
  </si>
  <si>
    <t>Субвенции на осуществление первичного воинского учета на территориях, где отсутствуют военные комиссариаты</t>
  </si>
  <si>
    <t>9990051200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</si>
  <si>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</si>
  <si>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9990059300</t>
  </si>
  <si>
    <t>Осуществление полномочий Российской Федерации по государственной регистрации актов гражданского состояния</t>
  </si>
  <si>
    <t>9990064502</t>
  </si>
  <si>
    <t>Осуществление полномочий в области градостроительной деятельности</t>
  </si>
  <si>
    <t>9990064585</t>
  </si>
  <si>
    <t>Осуществление полномочий по решению Совета МР "Княжпогостский" с 2020 года</t>
  </si>
  <si>
    <t>9990073040</t>
  </si>
  <si>
    <t>9990073050</t>
  </si>
  <si>
    <t>9990073080</t>
  </si>
  <si>
    <t>9990073140</t>
  </si>
  <si>
    <t>9990073150</t>
  </si>
  <si>
    <t>9990082040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</si>
  <si>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</si>
  <si>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9990092710</t>
  </si>
  <si>
    <t>Резервный фонд по предупреждению и ликвидации чрезвычайных ситуаций и последствий стихийных бедствий</t>
  </si>
  <si>
    <t>9990092920</t>
  </si>
  <si>
    <t>Выполнение других обязательств государства</t>
  </si>
  <si>
    <t>Код источника по бюджетной классификации</t>
  </si>
  <si>
    <t>6</t>
  </si>
  <si>
    <t>Источники финансирования дефицита бюджетов - всего</t>
  </si>
  <si>
    <t>500</t>
  </si>
  <si>
    <t>х</t>
  </si>
  <si>
    <t xml:space="preserve">     в том числе:</t>
  </si>
  <si>
    <t>источники внутреннего финансирования</t>
  </si>
  <si>
    <t>520</t>
  </si>
  <si>
    <t>-</t>
  </si>
  <si>
    <t>из них:</t>
  </si>
  <si>
    <t xml:space="preserve">источники внешнего финансирования </t>
  </si>
  <si>
    <t>620</t>
  </si>
  <si>
    <t xml:space="preserve">  Увеличение прочих остатков денежных средств  бюджетов муниципальных районов</t>
  </si>
  <si>
    <t>710</t>
  </si>
  <si>
    <t xml:space="preserve"> 000 0105020105 0000 510</t>
  </si>
  <si>
    <t xml:space="preserve">  Уменьшение прочих остатков денежных средств бюджетов муниципальных районов</t>
  </si>
  <si>
    <t>720</t>
  </si>
  <si>
    <t xml:space="preserve"> 000 0105020105 0000 610</t>
  </si>
  <si>
    <t xml:space="preserve">Исполнено </t>
  </si>
  <si>
    <t>Код строки</t>
  </si>
  <si>
    <t>Наименование доходов и расходов</t>
  </si>
  <si>
    <t>ДОХОДЫ, всего</t>
  </si>
  <si>
    <t>в том числе:</t>
  </si>
  <si>
    <t>БЕЗВОЗМЕЗДНЫЕ  ПОСТУПЛЕНИЯ</t>
  </si>
  <si>
    <t xml:space="preserve">                  Дотации</t>
  </si>
  <si>
    <t xml:space="preserve">                  Субсидии</t>
  </si>
  <si>
    <t xml:space="preserve">                  Субвенции</t>
  </si>
  <si>
    <t xml:space="preserve">                  Иные межбюджетные трансферты</t>
  </si>
  <si>
    <t>РАСХОДЫ, всего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</si>
  <si>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</si>
  <si>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</si>
  <si>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</si>
  <si>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</si>
  <si>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</si>
  <si>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</si>
  <si>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</si>
  <si>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</si>
  <si>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</si>
  <si>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 xml:space="preserve"> Дефицит бюджета:                                                                                                                                      ("-" - дефицит, "+" - превышение доходов над расходами)</t>
  </si>
  <si>
    <t>Национальная безопасность и правоохранительная деятельность</t>
  </si>
  <si>
    <t>Налог на имущество физических лиц</t>
  </si>
  <si>
    <t>Земельный налог</t>
  </si>
  <si>
    <t>0333Г64512</t>
  </si>
  <si>
    <t>0422РL3040</t>
  </si>
  <si>
    <t>0511Е00000</t>
  </si>
  <si>
    <t>Проведение капитальных ремонтов</t>
  </si>
  <si>
    <t>4711А00000</t>
  </si>
  <si>
    <t xml:space="preserve">                                                                                             </t>
  </si>
  <si>
    <t>Код дохода по бюджетной классификации</t>
  </si>
  <si>
    <t xml:space="preserve">Наименование показателя 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</si>
  <si>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</si>
  <si>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</si>
  <si>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00020705000130000150</t>
  </si>
  <si>
    <t>Прочие безвозмездные поступления в бюджеты городских поселений</t>
  </si>
  <si>
    <t xml:space="preserve">Плановые назначения </t>
  </si>
  <si>
    <t>Исполнено</t>
  </si>
  <si>
    <t>0100000000</t>
  </si>
  <si>
    <t>Муниципальная программа "Развитие экономики"</t>
  </si>
  <si>
    <t>0200000000</t>
  </si>
  <si>
    <t>Муниципальная программа "Развитие дорожной и транспортной системы в Княжпогостском районе"</t>
  </si>
  <si>
    <t>0211AS2220</t>
  </si>
  <si>
    <t>0300000000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</si>
  <si>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</si>
  <si>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0322Л00000</t>
  </si>
  <si>
    <t>Мероприятия по обустройству мест захоронения, транспортировки и вывоз в морг тел умерших</t>
  </si>
  <si>
    <t>0355БS2850</t>
  </si>
  <si>
    <t>Оплата муниципальными учреждениями услуг по обращению с твердыми коммунальными отходами</t>
  </si>
  <si>
    <t>0366А73120</t>
  </si>
  <si>
    <t>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</t>
  </si>
  <si>
    <t>0400000000</t>
  </si>
  <si>
    <t>Муниципальная программа "Развитие образования в Княжпогостском районе"</t>
  </si>
  <si>
    <t>0422АS2700</t>
  </si>
  <si>
    <t>Cофинансирование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</si>
  <si>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0422СS2Я00</t>
  </si>
  <si>
    <t>0500000000</t>
  </si>
  <si>
    <t>Муниципальная программа "Развитие отрасли "Культура в Княжпогостском районе"</t>
  </si>
  <si>
    <t>Софинансирование расходных обязательств, связанных с повышением оплаты труда работникам муниципальных учреждений культуры</t>
  </si>
  <si>
    <t>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</t>
  </si>
  <si>
    <t>Укрепление материально-технической базы муниципальных учреждений сферы культуры</t>
  </si>
  <si>
    <t>0544ЛS2500</t>
  </si>
  <si>
    <t>0571А00000</t>
  </si>
  <si>
    <t>0571АS2690</t>
  </si>
  <si>
    <t>0571БL4670</t>
  </si>
  <si>
    <t>Укрепления материально-технической базы домов культуры (и их филиалов), расположенных в населенных пунктах с числом жителей до 50 тысяч человек</t>
  </si>
  <si>
    <t>0600000000</t>
  </si>
  <si>
    <t>Муниципальная программа "Развитие отрасли "Физическая культура и спорт" в "Княжпогостском районе"</t>
  </si>
  <si>
    <t>Выполнение муниципального задания (СШ)</t>
  </si>
  <si>
    <t>0644В00000</t>
  </si>
  <si>
    <t>Выполнение муниципального задания МАУ "Княжпогостский ФСК"</t>
  </si>
  <si>
    <t>0700000000</t>
  </si>
  <si>
    <t>Муниципальная программа "Развитие муниципального управления"</t>
  </si>
  <si>
    <t>0711А00000</t>
  </si>
  <si>
    <t>0711А64502</t>
  </si>
  <si>
    <t>0722А00000</t>
  </si>
  <si>
    <t>0722БS2840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</si>
  <si>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</si>
  <si>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0800000000</t>
  </si>
  <si>
    <t>Муниципальная программа "Профилактика правонарушений и обеспечение безопасности на территории МР "Княжпогостский"</t>
  </si>
  <si>
    <t>0813А73150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</si>
  <si>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</si>
  <si>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0813А73160</t>
  </si>
  <si>
    <t>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Коми, предусмотренных статьями 2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</si>
  <si>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0815АS2010</t>
  </si>
  <si>
    <t>Укрепление материально-технической базы и создание безопасных условий в учреждениях социальной сферы</t>
  </si>
  <si>
    <t>0821А00000</t>
  </si>
  <si>
    <t>Организация временного трудоустройства несовершеннолетних граждан в возрасте от 14 до 18 лет</t>
  </si>
  <si>
    <t>0821ВS2040</t>
  </si>
  <si>
    <t>Организация оздоровления и отдыха несовершеннолетних, состоящих на профилактических учетах, и (или) находящихся в трудной жизненной ситуации</t>
  </si>
  <si>
    <t>0842А92710</t>
  </si>
  <si>
    <t>0861А00000</t>
  </si>
  <si>
    <t>Антитеррористическая защищенность учреждений и объектов с массовым пребыванием людей</t>
  </si>
  <si>
    <t>0861АS2150</t>
  </si>
  <si>
    <t>Укрепление материально-технической базы муниципальных учреждений сферы культуры (обеспечение пожарной безопасности и антитеррористической защищенности муниципальных учреждений сферы культуры)</t>
  </si>
  <si>
    <t>0900000000</t>
  </si>
  <si>
    <t>Муниципальная программа "Социальная защита населения"</t>
  </si>
  <si>
    <t>0933А73190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</si>
  <si>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</si>
  <si>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1100000000</t>
  </si>
  <si>
    <t>Муниципальная программа "Развитие жилищно-коммунального хозяйства и благоустройства городского поселения "Емва"</t>
  </si>
  <si>
    <t>1111Б00000</t>
  </si>
  <si>
    <t>1111В00000</t>
  </si>
  <si>
    <t>1111Г00100</t>
  </si>
  <si>
    <t>Выполнение мероприятий по содержанию мест захоронения, транспортировки умерших</t>
  </si>
  <si>
    <t>1111ДS2400</t>
  </si>
  <si>
    <t>Реализацию народных проектов в сфере занятости населения, прошедших отбор в рамках проекта "Народный бюджет"</t>
  </si>
  <si>
    <t>1121А00000</t>
  </si>
  <si>
    <t>1121Б00000</t>
  </si>
  <si>
    <t>1121В00000</t>
  </si>
  <si>
    <t>1121Г00000</t>
  </si>
  <si>
    <t>1200000000</t>
  </si>
  <si>
    <t>Муниципальная программа "Формирование комфортной городской среды на территории ГП "Емва"</t>
  </si>
  <si>
    <t>1212АS2300</t>
  </si>
  <si>
    <t>121F255550</t>
  </si>
  <si>
    <t>1300000000</t>
  </si>
  <si>
    <t>Муниципальная программа "Развитие транспортной системы на территории городского поселения "Емва"</t>
  </si>
  <si>
    <t>1311А00409</t>
  </si>
  <si>
    <t>Содержание и ремонт автомобильных дорог, улично-дорожной сети (ДФ)</t>
  </si>
  <si>
    <t>1311АS2220</t>
  </si>
  <si>
    <t>Содержание автомобильных дорог общего пользования местного значения (РБ)</t>
  </si>
  <si>
    <t>1311В00100</t>
  </si>
  <si>
    <t>1311Г00100</t>
  </si>
  <si>
    <t>1321А00100</t>
  </si>
  <si>
    <t>2100000000</t>
  </si>
  <si>
    <t>Муниципальная программа "Безопасность жизнедеятельности населения на территории городского поселения "Синдор"</t>
  </si>
  <si>
    <t>Реализация народных проектов в сфере ЗАНЯТОСТИ НАСЕЛЕНИЯ, прошедших отбор в рамках проекта "Народный бюджет"</t>
  </si>
  <si>
    <t>2121А00000</t>
  </si>
  <si>
    <t>2121В00000</t>
  </si>
  <si>
    <t>2200000000</t>
  </si>
  <si>
    <t>Муниципальная программа "Развитие транспортной системы на территории ГП "Синдор"</t>
  </si>
  <si>
    <t>2211А00000</t>
  </si>
  <si>
    <t>2300000000</t>
  </si>
  <si>
    <t>Муниципальная программа "Развитие физической культуры и спорта" городского поселения "Синдор"</t>
  </si>
  <si>
    <t>2321А00000</t>
  </si>
  <si>
    <t>2400000000</t>
  </si>
  <si>
    <t>Муниципальная программа "Энергосбережение в городском поселении "Синдор"</t>
  </si>
  <si>
    <t>2500000000</t>
  </si>
  <si>
    <t>2511А00000</t>
  </si>
  <si>
    <t>2511Б00000</t>
  </si>
  <si>
    <t>2511В00000</t>
  </si>
  <si>
    <t>2511Г00000</t>
  </si>
  <si>
    <t>2511Д00000</t>
  </si>
  <si>
    <t>Реализация народных проектов по обустройству источников холодного водоснабжения, прошедших отбор в рамках проекта "Народный бюджет"</t>
  </si>
  <si>
    <t>2511К00000</t>
  </si>
  <si>
    <t>Содержание и ремонт объектов имущества</t>
  </si>
  <si>
    <t>2521Б00000</t>
  </si>
  <si>
    <t>Оплата мероприятий по вывозу ТКО</t>
  </si>
  <si>
    <t>2521В00000</t>
  </si>
  <si>
    <t>2521Г00000</t>
  </si>
  <si>
    <t>2900000000</t>
  </si>
  <si>
    <t>Муниципальная программа "Формирование комфортной городской среды на территории ГП "Синдор"</t>
  </si>
  <si>
    <t>3100000000</t>
  </si>
  <si>
    <t>Муниципальная программа "Развитие жилищно-коммунального хозяйства и благоустройства сельского поселения "Иоссер"</t>
  </si>
  <si>
    <t>3111А00000</t>
  </si>
  <si>
    <t>3111Ж00000</t>
  </si>
  <si>
    <t>Реализация народных проектов в сфере БЛАГОУСТРОЙСТВА, прошедших отбор в рамках проекта "Народный проект"</t>
  </si>
  <si>
    <t>3122А00000</t>
  </si>
  <si>
    <t>3122И64585</t>
  </si>
  <si>
    <t>Осуществление полномочий по решению Совета МР "Княжпогостский" с 2020 года (Отчисления региональному оператору на капитальный ремонт)</t>
  </si>
  <si>
    <t>3122К64585</t>
  </si>
  <si>
    <t>3300000000</t>
  </si>
  <si>
    <t>Муниципальная программа "Пожарная безопасность в населенных пунктах на территории сельского поселения "Иоссер"</t>
  </si>
  <si>
    <t>3311А00000</t>
  </si>
  <si>
    <t>Реализация противопожарных мероприятий</t>
  </si>
  <si>
    <t>4100000000</t>
  </si>
  <si>
    <t>Муниципальная программа "Безопасность жизнедеятельности населения сельского поселения "Мещура"</t>
  </si>
  <si>
    <t>4111А00000</t>
  </si>
  <si>
    <t>4121A64585</t>
  </si>
  <si>
    <t>4200000000</t>
  </si>
  <si>
    <t>Муниципальная программа "Развитие коммунального хозяйства и повышение степени благоустройства сельского поселения "Мещура"</t>
  </si>
  <si>
    <t>4211А00000</t>
  </si>
  <si>
    <t>Содержание уличного освещения</t>
  </si>
  <si>
    <t>4211Б00000</t>
  </si>
  <si>
    <t>4211ГS2300</t>
  </si>
  <si>
    <t>4211ДS2200</t>
  </si>
  <si>
    <t>4600000000</t>
  </si>
  <si>
    <t>Муниципальная программа "Пожарная безопасность в населенных пунктах на территории сельского поселения "Шошка"</t>
  </si>
  <si>
    <t>4611А64585</t>
  </si>
  <si>
    <t>4611БS2400</t>
  </si>
  <si>
    <t>4621Б00000</t>
  </si>
  <si>
    <t>4700000000</t>
  </si>
  <si>
    <t>Муниципальная программа "Развитие жилищно-коммунального хозяйства и повышение степени благоустройства сельского поселения "Шошка"</t>
  </si>
  <si>
    <t>Реализация народного проекта в сфере благоустройства, прошедших отбор в рамках проекта "Народный бюджет"</t>
  </si>
  <si>
    <t>4711В00000</t>
  </si>
  <si>
    <t>4721А64585</t>
  </si>
  <si>
    <t>Осуществление полномочий по решению Совета МР "Княжпогостский" с 2020 года (Содержание муниципального жилищного фонда)</t>
  </si>
  <si>
    <t>4721Б64585</t>
  </si>
  <si>
    <t>4721ВS2200</t>
  </si>
  <si>
    <t>5100000000</t>
  </si>
  <si>
    <t>Муниципальная программа "Развитие жилищно-коммунального хозяйства и повышение степени благоустройства сельского поселения "Серёгово"</t>
  </si>
  <si>
    <t>5111А00000</t>
  </si>
  <si>
    <t>5111В00000</t>
  </si>
  <si>
    <t>5111Д00000</t>
  </si>
  <si>
    <t>Вывоз твердо- коммунальных отходов</t>
  </si>
  <si>
    <t>5200000000</t>
  </si>
  <si>
    <t>Муниципальная программа "Пожарная безопасность в населенных пунктах на территории сельского поселения "Серёгово"</t>
  </si>
  <si>
    <t>5221А00000</t>
  </si>
  <si>
    <t>6100000000</t>
  </si>
  <si>
    <t>Муниципальная программа "Пожарная безопасность в населенных пунктах на территории сельского поселения "Тракт"</t>
  </si>
  <si>
    <t>6111А00000</t>
  </si>
  <si>
    <t>6200000000</t>
  </si>
  <si>
    <t>Программа "Развитие коммунального хозяйства, транспортной ситемы и повышение степени благоустройства на территории СП "Тракт"</t>
  </si>
  <si>
    <t>6211А00000</t>
  </si>
  <si>
    <t>6211Б00000</t>
  </si>
  <si>
    <t>6222А00000</t>
  </si>
  <si>
    <t>7100000000</t>
  </si>
  <si>
    <t>Муниципальная программа "Пожарная безопасность в населенных пунктах на территории сельского поселения "Туръя"</t>
  </si>
  <si>
    <t>7122А00000</t>
  </si>
  <si>
    <t>7133Б64585</t>
  </si>
  <si>
    <t>7200000000</t>
  </si>
  <si>
    <t>Муниципальная программа "Развитие жилищно-коммунального хозяйства и благоустройства сельского поселения "Туръя"</t>
  </si>
  <si>
    <t>7211А00000</t>
  </si>
  <si>
    <t>7211В00000</t>
  </si>
  <si>
    <t>8100000000</t>
  </si>
  <si>
    <t>Муниципальная программа "Развитие жилищно-коммунального хозяйства и благоустройства на территории сельского поселения "Чиньяворык"</t>
  </si>
  <si>
    <t>8111А64585</t>
  </si>
  <si>
    <t>8111Б64585</t>
  </si>
  <si>
    <t>8111ГS2400</t>
  </si>
  <si>
    <t>Реализация народных проектов в сфере занятости населения, прошедших отбор в рамках проекта "Народный бюджет"</t>
  </si>
  <si>
    <t>8122Б00000</t>
  </si>
  <si>
    <t>8122В00000</t>
  </si>
  <si>
    <t>8200000000</t>
  </si>
  <si>
    <t>Муниципальная программа "Обеспечение пожарной безопасности населенных пунктов, расположенных на территории сельского поселения "Чиньяворык"</t>
  </si>
  <si>
    <t>8211А00000</t>
  </si>
  <si>
    <t>Содержание пожарных водоемов</t>
  </si>
  <si>
    <t>8222А00000</t>
  </si>
  <si>
    <t>8400000000</t>
  </si>
  <si>
    <t>Муниципальная программа "Формирование комфортной сельской среды на территории сельского поселения "Чиньяворык"</t>
  </si>
  <si>
    <t>841F255550</t>
  </si>
  <si>
    <t>9900000000</t>
  </si>
  <si>
    <t>Непрограммные мероприятия</t>
  </si>
  <si>
    <t>Субвенции на осуществление государственных полномочий Республики Коми, предусмотренных пунктами 9-10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</si>
  <si>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Субвенции на осуществление государственных полномочий Республики Коми, предусмотренных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</si>
  <si>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Субвенции на осуществление государственных полномочий Республики Коми, предусмотренных пунктами 7 - 8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</si>
  <si>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Наименование показателя</t>
  </si>
  <si>
    <t>Межбюджетные трансферты общего характера бюджетам бюджетной системы Российской Федерации</t>
  </si>
  <si>
    <t>УТВЕРЖДЕНО</t>
  </si>
  <si>
    <t xml:space="preserve">Отчет об исполнении консолидированного бюджета муниципального района "Княжпогостский" </t>
  </si>
  <si>
    <t xml:space="preserve">по источникам финансирования дефицита бюджета </t>
  </si>
  <si>
    <t>Единица измерения: тыс руб</t>
  </si>
  <si>
    <t xml:space="preserve"> </t>
  </si>
  <si>
    <t xml:space="preserve">по доходам </t>
  </si>
  <si>
    <t>муниципального района "Княжпогостский"</t>
  </si>
  <si>
    <t>постановлением администрации</t>
  </si>
  <si>
    <t>по расходам</t>
  </si>
  <si>
    <t>Единица измерения: рубль</t>
  </si>
  <si>
    <t>НАЛОГИ НА ИМУЩЕСТВО</t>
  </si>
  <si>
    <t>0210000000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</si>
  <si>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</si>
  <si>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0310000000</t>
  </si>
  <si>
    <t>Подпрограмма "Создание условий для обеспечения населения доступным и комфортным жильем населения"</t>
  </si>
  <si>
    <t>0320000000</t>
  </si>
  <si>
    <t>Подпрограмма "Обеспечение населения качественными жилищно-коммунальными услугами"</t>
  </si>
  <si>
    <t>0330000000</t>
  </si>
  <si>
    <t>Подпрограмма "Градостроительная деятельность"</t>
  </si>
  <si>
    <t>0350000000</t>
  </si>
  <si>
    <t>Подпрограмма "Обращение с отходами производства и потребления"</t>
  </si>
  <si>
    <t>0360000000</t>
  </si>
  <si>
    <t>Подпрограмма "Обеспечение ветеринарного благополучия"</t>
  </si>
  <si>
    <t>0410000000</t>
  </si>
  <si>
    <t>Подпрограмма "Развитие системы дошкольного образования в Княжпогостском районе"</t>
  </si>
  <si>
    <t>0411ЛS2010</t>
  </si>
  <si>
    <t>0420000000</t>
  </si>
  <si>
    <t>Подпрограмма "Развитие системы общего образования в Княжпогостском районе"</t>
  </si>
  <si>
    <t>0430000000</t>
  </si>
  <si>
    <t>Подпрограмма "Дети и молодежь Княжпогостского района"</t>
  </si>
  <si>
    <t>0440000000</t>
  </si>
  <si>
    <t>Подпрограмма "Организация оздоровления и отдыха детей Княжпогостского района"</t>
  </si>
  <si>
    <t>0460000000</t>
  </si>
  <si>
    <t>Подпрограмма "Обеспечение условий для реализации муниципальной программы"</t>
  </si>
  <si>
    <t>0510000000</t>
  </si>
  <si>
    <t>Подпрограмма "Развитие учреждений культуры дополнительного образования"</t>
  </si>
  <si>
    <t>0520000000</t>
  </si>
  <si>
    <t>Подпрограмма "Развитие библиотечного дела"</t>
  </si>
  <si>
    <t>0530000000</t>
  </si>
  <si>
    <t>Подпрограмма "Развитие музейного дела"</t>
  </si>
  <si>
    <t>0540000000</t>
  </si>
  <si>
    <t>Подпрограмма "Развитие народного, художественного творчества и культурно-досуговой деятельности"</t>
  </si>
  <si>
    <t>0550000000</t>
  </si>
  <si>
    <t>Подпрограмма "Обеспечение условий для реализации программы"</t>
  </si>
  <si>
    <t>0560000000</t>
  </si>
  <si>
    <t>Подпрограмма "Хозяйственно-техническое обеспечение учреждений"</t>
  </si>
  <si>
    <t>0570000000</t>
  </si>
  <si>
    <t>Подпрограмма "Развитие и сохранение национальных культур"</t>
  </si>
  <si>
    <t>Подпрограмма "Развитие инфраструктуры физической культуры и спорта"</t>
  </si>
  <si>
    <t>0620000000</t>
  </si>
  <si>
    <t>Подпрограмма "Массовая физическая культура"</t>
  </si>
  <si>
    <t>0630000000</t>
  </si>
  <si>
    <t>Подпрограмма "Спорт высоких достижений"</t>
  </si>
  <si>
    <t>0640000000</t>
  </si>
  <si>
    <t>Развитие учреждений физической культуры и спорта</t>
  </si>
  <si>
    <t>0710000000</t>
  </si>
  <si>
    <t>Подпрограмма "Управление муниципальными финансами"</t>
  </si>
  <si>
    <t>0720000000</t>
  </si>
  <si>
    <t>Подпрограмма "Управление муниципальным имуществом"</t>
  </si>
  <si>
    <t>0730000000</t>
  </si>
  <si>
    <t>Подпрограмма "Муниципальное управление"</t>
  </si>
  <si>
    <t>0810000000</t>
  </si>
  <si>
    <t>Подпрограмма "Профилактика преступлений и иных правонарушений"</t>
  </si>
  <si>
    <t>0820000000</t>
  </si>
  <si>
    <t>Подпрограмма "Профилактика безнадзорности, правонарушений и преступлений несовершеннолетних"</t>
  </si>
  <si>
    <t>0840000000</t>
  </si>
  <si>
    <t>Подпрограмма "Гражданская оборона, защита населения и территорий от чрезвычайных ситуаций"</t>
  </si>
  <si>
    <t>0860000000</t>
  </si>
  <si>
    <t>Подпрограмма "Профилактика терроризма и экстремизма"</t>
  </si>
  <si>
    <t>0930000000</t>
  </si>
  <si>
    <t>Подпрограмма "Социальная защита населения"</t>
  </si>
  <si>
    <t>1110000000</t>
  </si>
  <si>
    <t>Подпрограмма "Создание условий для комфортабельного проживания населения, в том числе поддержания и улучшения санитарного и эстетического состояния территории"</t>
  </si>
  <si>
    <t>1120000000</t>
  </si>
  <si>
    <t>Подпрограмма "Развитие жилищно-коммунального хозяйства"</t>
  </si>
  <si>
    <t>1210000000</t>
  </si>
  <si>
    <t>Подпрограмма "Формирование комфортной городской среды"</t>
  </si>
  <si>
    <t>1310000000</t>
  </si>
  <si>
    <t>Подпрограмма "Развитие дорожного хозяйства на территории городского поселения "Емва""</t>
  </si>
  <si>
    <t>1320000000</t>
  </si>
  <si>
    <t>Подпрограмма "Повышение безопасности дорожного движения на территории ГП "Емва"</t>
  </si>
  <si>
    <t>Подпрограмма "Приведение в нормативное состояние водоисточников, необходимых для противопожарных мероприятий"</t>
  </si>
  <si>
    <t>2120000000</t>
  </si>
  <si>
    <t>2210000000</t>
  </si>
  <si>
    <t xml:space="preserve">Подпрограмма "Содержание и ремонт автомобильных дорог общего пользования местного значения ГП "Синдор" </t>
  </si>
  <si>
    <t>2320000000</t>
  </si>
  <si>
    <t>Подпрограмма " Обеспечение условий для реализации МП "Развитие физической культуры и спорта"</t>
  </si>
  <si>
    <t>2340000000</t>
  </si>
  <si>
    <t>Подпрограмма "Реализация мер социальной поддержки"</t>
  </si>
  <si>
    <t>2410000000</t>
  </si>
  <si>
    <t>Подпрограмма "Энергосберегающие мероприятия"</t>
  </si>
  <si>
    <t>2510000000</t>
  </si>
  <si>
    <t>Подпрограмма "Создание условий для комфортабельного проживания населения, в том числе для поддержания и улучшения санитарного и эстетического состояния территории"</t>
  </si>
  <si>
    <t>2520000000</t>
  </si>
  <si>
    <t>Подпрограмма "Создание условий для обеспечения качественными жилищно-коммунальными услугами населения"</t>
  </si>
  <si>
    <t>2910000000</t>
  </si>
  <si>
    <t>Подпрограмма "Комфортная городская среда"</t>
  </si>
  <si>
    <t>3110000000</t>
  </si>
  <si>
    <t>3120000000</t>
  </si>
  <si>
    <t>Подпрограмма "Создание условий для обеспечения качественными жилищно-коммунальными услугами населения сельского поселения"</t>
  </si>
  <si>
    <t>3122Р64585</t>
  </si>
  <si>
    <t>Осуществление полномочий по решению Совета МР "Княжпогостский" с 2020 года (Реализация мероприятий на содержание жилфонда)</t>
  </si>
  <si>
    <t>3310000000</t>
  </si>
  <si>
    <t>Подпрограмма "Обеспечение первичных мер пожарной безопасности в границах поселения"</t>
  </si>
  <si>
    <t>4110000000</t>
  </si>
  <si>
    <t>Подпрограмма "Безопасность населения в административных зданиях"</t>
  </si>
  <si>
    <t>4120000000</t>
  </si>
  <si>
    <t>Подпрограмма "Противопожарные мероприятия"</t>
  </si>
  <si>
    <t>4210000000</t>
  </si>
  <si>
    <t>4211В64585</t>
  </si>
  <si>
    <t>Осуществление полномочий по решению Совета МР "Княжпогостский" с 2020 года (Выполнение мероприятий по обустройству мест захоронения, транспортировки и вывоз в морг тел умерших)</t>
  </si>
  <si>
    <t>4610000000</t>
  </si>
  <si>
    <t>4620000000</t>
  </si>
  <si>
    <t>4710000000</t>
  </si>
  <si>
    <t>4720000000</t>
  </si>
  <si>
    <t>5110000000</t>
  </si>
  <si>
    <t>Подпрограмма "Создание условий для комфортабельного проживания, в том числе для поддержания и улучшения санитарного и эстетического состояния территории"</t>
  </si>
  <si>
    <t>5220000000</t>
  </si>
  <si>
    <t>6110000000</t>
  </si>
  <si>
    <t>6210000000</t>
  </si>
  <si>
    <t>6220000000</t>
  </si>
  <si>
    <t>7120000000</t>
  </si>
  <si>
    <t>7130000000</t>
  </si>
  <si>
    <t>7210000000</t>
  </si>
  <si>
    <t>8110000000</t>
  </si>
  <si>
    <t>8120000000</t>
  </si>
  <si>
    <t>8210000000</t>
  </si>
  <si>
    <t>8220000000</t>
  </si>
  <si>
    <t>8410000000</t>
  </si>
  <si>
    <t>Подпрограмма "Поддержка муниципальных программ формирования современной сельской среды"</t>
  </si>
  <si>
    <t>9990000000</t>
  </si>
  <si>
    <t>Непрограммные расходы</t>
  </si>
  <si>
    <t>Численность муниципальных должностей органов местного самоуправления, чел.</t>
  </si>
  <si>
    <t>Численность муниципальных служащих органов местного самоуправления, чел.</t>
  </si>
  <si>
    <t xml:space="preserve">Численность работников органов местного самоуправления и муниципальных учреждений, чел. </t>
  </si>
  <si>
    <t>Справочно: Сведения о численности муниципальных служащих органов местного самоуправления, работниках муниципальных учреждений и фактических затратах на их денежное содержание</t>
  </si>
  <si>
    <t>Сведения об исполнении консолидированного бюджета МР "Княжпогостский", о численности муниципальных служащих, работниках муниципальных учреждений и фактических затратах на их денежное содержание</t>
  </si>
  <si>
    <t>Фактические затраты на их содержание, тыс. руб.</t>
  </si>
  <si>
    <t>0120000000</t>
  </si>
  <si>
    <t>Подпрограмма "Развитие сельского хозяйства и переработки сельскохозяйственной продукции"</t>
  </si>
  <si>
    <t>0322И00000</t>
  </si>
  <si>
    <t>0422И53031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</si>
  <si>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Ком"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</si>
  <si>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</t>
  </si>
  <si>
    <t>00011105300000000120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</si>
  <si>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</si>
  <si>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0121АS2900</t>
  </si>
  <si>
    <t>Реализация народных проектов в сфере АГРОПРОМЫШЛЕННОГО комплекса, прошедших отбор в рамках проекта "Народный бюджет"</t>
  </si>
  <si>
    <t>0322Б00000</t>
  </si>
  <si>
    <t>Обеспечение населения муниципального образования питьевой водой</t>
  </si>
  <si>
    <t>Разработка и утверждение схем водоснабжения, водоотведения и теплоснабжения</t>
  </si>
  <si>
    <t>0411АS2700</t>
  </si>
  <si>
    <t>0411Б74090</t>
  </si>
  <si>
    <t>Мероприятия по благоустройству территорий образовательных учреждений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</si>
  <si>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Обеспечение выплат ежемесячного денежного вознаграждения за классное руководство педагогическим работникам общеобразовательных организаций</t>
  </si>
  <si>
    <t>Расходы местных бюджетов на организацию бесплатного горячего питания обучающихся, получающих начальное общее образование в образовательных организациях</t>
  </si>
  <si>
    <t>0433СS2Я00</t>
  </si>
  <si>
    <t>0522АL5190</t>
  </si>
  <si>
    <t>Поддержка отрасли культура</t>
  </si>
  <si>
    <t>0522ЖS2500</t>
  </si>
  <si>
    <t>0522ИS2150</t>
  </si>
  <si>
    <t>0544А64595</t>
  </si>
  <si>
    <t>Содержание объектов сельских учреждений отрасли культура</t>
  </si>
  <si>
    <t>1121ЖS2200</t>
  </si>
  <si>
    <t>1311Д00100</t>
  </si>
  <si>
    <t>1311Д64599</t>
  </si>
  <si>
    <t>На выполнение мероприятий по содержанию улично-дорожной сети</t>
  </si>
  <si>
    <t>Обслуживание камер видеонаблюдения по предупреждению и пресечению преступлений, профилактики правонарушений</t>
  </si>
  <si>
    <t>Содержание и обслуживание автоматической пожарной сигнализации</t>
  </si>
  <si>
    <t>Мероприятия в области пожарной безопасности</t>
  </si>
  <si>
    <t>Муниципальная программа "Развитие жилищно-коммунального хозяйства и повышения степени благоустройства на территории городского поселения "Синдор"</t>
  </si>
  <si>
    <t>2511БS2300</t>
  </si>
  <si>
    <t>2511БS2400</t>
  </si>
  <si>
    <t>2511Л00000</t>
  </si>
  <si>
    <t>Содержание и ремонт жилищного фонда</t>
  </si>
  <si>
    <t>3111ВS2300</t>
  </si>
  <si>
    <t>Реализация народных проектов в сфере благоустройства, прошедших отбор в рамках проекта "Народный бюджет"</t>
  </si>
  <si>
    <t>3111ВS2400</t>
  </si>
  <si>
    <t>4211ГS2100</t>
  </si>
  <si>
    <t>Реализация народных проектов в сфере ФИЗИЧЕСКОЙ КУЛЬТУРЫ и СПОРТА, прошедших отбор в рамках проекта "Народный проект"</t>
  </si>
  <si>
    <t>4211ГS2400</t>
  </si>
  <si>
    <t>4611БS2300</t>
  </si>
  <si>
    <t>4711БS2100</t>
  </si>
  <si>
    <t>5111ВS2300</t>
  </si>
  <si>
    <t>5111ЖS2200</t>
  </si>
  <si>
    <t>Реализация народных проектов по обустройству источников холодного водоснабжения, прошедших отбор в рамках проекта "Народный бюджет", за счёт средств РБ</t>
  </si>
  <si>
    <t>5111Л74090</t>
  </si>
  <si>
    <t>6211ВS2400</t>
  </si>
  <si>
    <t>6400000000</t>
  </si>
  <si>
    <t>Муниципальная программа "Развитие физической культуры и спорта в муниципальном образовании сельского поселения "Тракт" на 2022-2026 годы"</t>
  </si>
  <si>
    <t>6410000000</t>
  </si>
  <si>
    <t>6411АS2100</t>
  </si>
  <si>
    <t>Реализация народных проектов в сфере ФИЗИЧЕСКОЙ КУЛЬТУРЫ и СПОРТА, прошедших отбор в рамках проекта "Народный бюджет"</t>
  </si>
  <si>
    <t>7211ДS2200</t>
  </si>
  <si>
    <t>8122АS2300</t>
  </si>
  <si>
    <t>8122ВS2300</t>
  </si>
  <si>
    <t>9990073180</t>
  </si>
  <si>
    <t>Субвенции на осуществление государственных полномочий Республики Коми, предусмотренных пунктом 13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</si>
  <si>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9990073195</t>
  </si>
  <si>
    <t>Субвенции на осуществление государственных полномочий Республики Коми, предусмотренных пунктом 14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</si>
  <si>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0711В00000</t>
  </si>
  <si>
    <t>00020400000000000000</t>
  </si>
  <si>
    <t>БЕЗВОЗМЕЗДНЫЕ ПОСТУПЛЕНИЯ ОТ НЕГОСУДАРСТВЕННЫХ ОРГАНИЗАЦИЙ</t>
  </si>
  <si>
    <t>00020405000050000150</t>
  </si>
  <si>
    <t>Безвозмездные поступления от негосударственных организаций в бюджеты муниципальных районов</t>
  </si>
  <si>
    <t>00020705000050000150</t>
  </si>
  <si>
    <t>Прочие безвозмездные поступления в бюджеты муниципальных районов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</si>
  <si>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</si>
  <si>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</si>
  <si>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</si>
  <si>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</si>
  <si>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0211Б00000</t>
  </si>
  <si>
    <t>Капитальный ремонт и ремонт автомобильных дорого общего пользования местного значения</t>
  </si>
  <si>
    <t>0211БS2990</t>
  </si>
  <si>
    <t>Приведение в нормативное состояние автомобильных дорог общего пользования местного значения, задействованных в маршрутах движения школьных автобусов</t>
  </si>
  <si>
    <t>0211ЛS2Д00</t>
  </si>
  <si>
    <t>Реализация народных проектов в сфере ДОРОЖНОЙ ДЕЯТЕЛЬНОСТИ, прошедших отбор в рамках проекта "Народный бюджет"</t>
  </si>
  <si>
    <t>0211МS2070</t>
  </si>
  <si>
    <t>Организация транспортного обслуживания населения по муниципальным маршрутам регулярных перевозок пассажиров и багажа автомобильным транспортом</t>
  </si>
  <si>
    <t>0311В00000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</si>
  <si>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</si>
  <si>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0322Н74090</t>
  </si>
  <si>
    <t>Благоустройство территории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самоуправления, а также на развитие народных инициатив</t>
  </si>
  <si>
    <t>0411Л00000</t>
  </si>
  <si>
    <t>Укрепление материально-технической базы в дошкольных образовательных организациях</t>
  </si>
  <si>
    <t>0422Г00000</t>
  </si>
  <si>
    <t>Укрепление материально-технической базы</t>
  </si>
  <si>
    <t>0422Г74090</t>
  </si>
  <si>
    <t>Укрепление материально-технической базы и создание безопасных условий в организациях в сфере образования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самоуправления, а также на развитие народных инициатив</t>
  </si>
  <si>
    <t>0422К00000</t>
  </si>
  <si>
    <t>Проведение ликвидационных мероприятий</t>
  </si>
  <si>
    <t>0433Н74090</t>
  </si>
  <si>
    <t>Проведение текущих ремонтов в рамках реализации народных инициатив</t>
  </si>
  <si>
    <t>0511Б00000</t>
  </si>
  <si>
    <t>0544Б74090</t>
  </si>
  <si>
    <t>Проведение культурно-досуговых мероприятий в рамках реализации народных инициатив</t>
  </si>
  <si>
    <t>0610000000</t>
  </si>
  <si>
    <t>0611В74090</t>
  </si>
  <si>
    <t>Организация и проведение ремонтных работ в рамках реализации народных инициатив</t>
  </si>
  <si>
    <t>0760000000</t>
  </si>
  <si>
    <t>Подпрограмма "Организация и проведение выборов, референдумов"</t>
  </si>
  <si>
    <t>0761А64588</t>
  </si>
  <si>
    <t>Мероприятия на подготовку и проведение местных выборов и референдумов</t>
  </si>
  <si>
    <t>0861А74090</t>
  </si>
  <si>
    <t>Антитеррористическая защищенность учреждений и объектов с массовым пребыванием людей в рамках реализации народных инициатив</t>
  </si>
  <si>
    <t>0940000000</t>
  </si>
  <si>
    <t>Подпрограмма "Доступная среда"</t>
  </si>
  <si>
    <t>0941А74090</t>
  </si>
  <si>
    <t>Мероприятия по обеспечению доступности для маломобильных групп населения, в рамках реализации народных инициатив</t>
  </si>
  <si>
    <t>0950000000</t>
  </si>
  <si>
    <t>Подпрограмма "Поддержка социально ориентированных некоммерческих организаций"</t>
  </si>
  <si>
    <t>0951А00000</t>
  </si>
  <si>
    <t>Предоставление субсидий СОНКО, деятельность которых направлена на решение социальных проблем</t>
  </si>
  <si>
    <t>1121К64604</t>
  </si>
  <si>
    <t>1311АS2990</t>
  </si>
  <si>
    <t>Субсидия на приведение в нормативное состояние автомобильных дорог общего пользования местного значения, задействованных на маршрутах движения школьных автобусов</t>
  </si>
  <si>
    <t>1311БS2Д00</t>
  </si>
  <si>
    <t>Реализация народного проекта в сфере ДОРОЖНОЙ ДЕЯТЕЛЬНОСТИ, прошедшего отбор в рамках проекта "Народный бюджет"</t>
  </si>
  <si>
    <t>1311Д74090</t>
  </si>
  <si>
    <t>Содержание улично-дорожной сети поселений в рамках реализации народных инициатив</t>
  </si>
  <si>
    <t>2521Д00000</t>
  </si>
  <si>
    <t>Изотовление схем тепло-водоснабжения</t>
  </si>
  <si>
    <t>3111Г00000</t>
  </si>
  <si>
    <t>Оказание услуг по вывозу ТКО (кладбище)</t>
  </si>
  <si>
    <t>5111И64585</t>
  </si>
  <si>
    <t>Осуществление полномочий по решению Совета МР "Княжпогостский" с 2020 года (транспортировка и вывоз в морг тел умерших)</t>
  </si>
  <si>
    <t>5300000000</t>
  </si>
  <si>
    <t>Муниципальная программа "Развитие отрасли "Культура" в СП "Серёгово""</t>
  </si>
  <si>
    <t>5310000000</t>
  </si>
  <si>
    <t>Подпрограмма "Развитие учреждений культуры СП "Серёгово""</t>
  </si>
  <si>
    <t>5311А00000</t>
  </si>
  <si>
    <t>7133А00000</t>
  </si>
  <si>
    <t>Содержание транспортного средства, оснащенного пожарно-техническим оборудованием, используемым при пожарно-спасательных работах</t>
  </si>
  <si>
    <t>8111Д00000</t>
  </si>
  <si>
    <t>9990004080</t>
  </si>
  <si>
    <t>Содержание парома</t>
  </si>
  <si>
    <t>Субвенции на осуществление первичного воинского учета на территориях, где отсутствуют военные комиссариаты (за счёт средств ФБ)</t>
  </si>
  <si>
    <t>Осуществление полномочий Российской Федерации по государственной регистрации актов гражданского состояния (за счёт средств ФБ)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</si>
  <si>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"Об административной ответственности в Республике Коми"</t>
  </si>
  <si>
    <t>Дотации на выравнивание бюджетной обеспеченности поселений</t>
  </si>
  <si>
    <t>от 13 июня 2022 г. № 267</t>
  </si>
  <si>
    <t xml:space="preserve"> (приложение № 2)</t>
  </si>
  <si>
    <t xml:space="preserve"> (приложение № 1)</t>
  </si>
  <si>
    <t>(приложение № 3)</t>
  </si>
  <si>
    <t xml:space="preserve"> (приложение №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</si>
</sst>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0.0"/>
    <numFmt numFmtId="166" formatCode="#0.00"/>
  </numFmts>
  <fonts count="24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/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</borders>
  <cellStyleXfs count="66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0" fontId="4" fillId="5" borderId="17"/>
    <xf numFmtId="0" fontId="4" fillId="5" borderId="18"/>
    <xf numFmtId="4" fontId="4" fillId="5" borderId="18">
      <alignment horizontal="right" shrinkToFit="1"/>
    </xf>
    <xf numFmtId="4" fontId="4" fillId="5" borderId="19">
      <alignment horizontal="right" shrinkToFi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11" fillId="0" borderId="1"/>
    <xf numFmtId="0" fontId="8" fillId="0" borderId="1">
      <alignment horizontal="center" wrapText="1"/>
    </xf>
    <xf numFmtId="0" fontId="10" fillId="0" borderId="1"/>
    <xf numFmtId="0" fontId="12" fillId="0" borderId="1"/>
    <xf numFmtId="0" fontId="13" fillId="0" borderId="1">
      <alignment horizontal="left"/>
    </xf>
    <xf numFmtId="0" fontId="14" fillId="0" borderId="1">
      <alignment horizontal="center" vertical="top"/>
    </xf>
    <xf numFmtId="49" fontId="13" fillId="0" borderId="1">
      <alignment horizontal="right"/>
    </xf>
    <xf numFmtId="0" fontId="15" fillId="0" borderId="1"/>
    <xf numFmtId="0" fontId="9" fillId="0" borderId="1"/>
    <xf numFmtId="49" fontId="13" fillId="0" borderId="25">
      <alignment horizontal="center" vertical="center" wrapText="1"/>
    </xf>
    <xf numFmtId="49" fontId="13" fillId="0" borderId="26">
      <alignment horizontal="center" vertical="center" wrapText="1"/>
    </xf>
    <xf numFmtId="0" fontId="13" fillId="0" borderId="27">
      <alignment horizontal="left" wrapText="1"/>
    </xf>
    <xf numFmtId="49" fontId="13" fillId="0" borderId="28">
      <alignment horizontal="center" wrapText="1"/>
    </xf>
    <xf numFmtId="49" fontId="13" fillId="0" borderId="29">
      <alignment horizontal="center"/>
    </xf>
    <xf numFmtId="4" fontId="13" fillId="0" borderId="25">
      <alignment horizontal="right"/>
    </xf>
    <xf numFmtId="0" fontId="13" fillId="0" borderId="30">
      <alignment horizontal="left" wrapText="1"/>
    </xf>
    <xf numFmtId="49" fontId="13" fillId="0" borderId="31">
      <alignment horizontal="center" wrapText="1"/>
    </xf>
    <xf numFmtId="49" fontId="13" fillId="0" borderId="32">
      <alignment horizontal="center"/>
    </xf>
    <xf numFmtId="0" fontId="9" fillId="0" borderId="32"/>
    <xf numFmtId="0" fontId="13" fillId="0" borderId="27">
      <alignment horizontal="left" wrapText="1" indent="1"/>
    </xf>
    <xf numFmtId="49" fontId="13" fillId="0" borderId="33">
      <alignment horizontal="center" wrapText="1"/>
    </xf>
    <xf numFmtId="49" fontId="13" fillId="0" borderId="34">
      <alignment horizontal="center"/>
    </xf>
    <xf numFmtId="4" fontId="13" fillId="0" borderId="34">
      <alignment horizontal="right"/>
    </xf>
    <xf numFmtId="0" fontId="13" fillId="0" borderId="30">
      <alignment horizontal="left" wrapText="1" indent="2"/>
    </xf>
    <xf numFmtId="0" fontId="13" fillId="0" borderId="35">
      <alignment horizontal="left" wrapText="1" indent="2"/>
    </xf>
    <xf numFmtId="49" fontId="13" fillId="0" borderId="33">
      <alignment horizontal="center" shrinkToFit="1"/>
    </xf>
    <xf numFmtId="49" fontId="13" fillId="0" borderId="34">
      <alignment horizontal="center" shrinkToFit="1"/>
    </xf>
    <xf numFmtId="0" fontId="16" fillId="0" borderId="1"/>
    <xf numFmtId="0" fontId="2" fillId="0" borderId="39"/>
    <xf numFmtId="0" fontId="2" fillId="0" borderId="40"/>
    <xf numFmtId="0" fontId="2" fillId="0" borderId="41"/>
    <xf numFmtId="43" fontId="7" fillId="0" borderId="0" applyFont="0" applyFill="0" applyBorder="0" applyAlignment="0" applyProtection="0"/>
  </cellStyleXfs>
  <cellXfs count="142">
    <xf numFmtId="0" fontId="0" fillId="0" borderId="0" xfId="0"/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4" fontId="18" fillId="0" borderId="0" xfId="0" applyNumberFormat="1" applyFont="1" applyProtection="1">
      <protection locked="0"/>
    </xf>
    <xf numFmtId="49" fontId="17" fillId="0" borderId="2" xfId="3" applyNumberFormat="1" applyFont="1" applyFill="1" applyBorder="1" applyProtection="1">
      <alignment horizontal="center" vertical="center" wrapText="1"/>
    </xf>
    <xf numFmtId="49" fontId="17" fillId="0" borderId="3" xfId="4" applyNumberFormat="1" applyFont="1" applyFill="1" applyBorder="1" applyProtection="1">
      <alignment horizontal="center" vertical="center" wrapText="1"/>
    </xf>
    <xf numFmtId="49" fontId="17" fillId="0" borderId="4" xfId="5" applyNumberFormat="1" applyFont="1" applyFill="1" applyBorder="1" applyProtection="1">
      <alignment horizontal="center" vertical="center" wrapText="1"/>
    </xf>
    <xf numFmtId="49" fontId="17" fillId="0" borderId="5" xfId="6" applyNumberFormat="1" applyFont="1" applyFill="1" applyBorder="1" applyProtection="1">
      <alignment horizontal="center" vertical="center" wrapText="1"/>
    </xf>
    <xf numFmtId="49" fontId="17" fillId="0" borderId="6" xfId="7" applyNumberFormat="1" applyFont="1" applyFill="1" applyBorder="1" applyProtection="1">
      <alignment horizontal="center" vertical="center" wrapText="1"/>
    </xf>
    <xf numFmtId="49" fontId="17" fillId="0" borderId="7" xfId="8" applyNumberFormat="1" applyFont="1" applyFill="1" applyBorder="1" applyProtection="1">
      <alignment horizontal="center" vertical="center" wrapText="1"/>
    </xf>
    <xf numFmtId="0" fontId="20" fillId="0" borderId="1" xfId="35" applyFont="1" applyFill="1" applyAlignment="1" applyProtection="1">
      <alignment wrapText="1"/>
      <protection locked="0"/>
    </xf>
    <xf numFmtId="0" fontId="18" fillId="0" borderId="1" xfId="36" applyNumberFormat="1" applyFont="1" applyFill="1" applyAlignment="1" applyProtection="1"/>
    <xf numFmtId="0" fontId="18" fillId="0" borderId="0" xfId="0" applyFont="1"/>
    <xf numFmtId="0" fontId="18" fillId="0" borderId="1" xfId="38" applyNumberFormat="1" applyFont="1" applyFill="1" applyProtection="1">
      <alignment horizontal="left"/>
    </xf>
    <xf numFmtId="0" fontId="18" fillId="0" borderId="1" xfId="39" applyNumberFormat="1" applyFont="1" applyFill="1" applyProtection="1">
      <alignment horizontal="center" vertical="top"/>
    </xf>
    <xf numFmtId="49" fontId="18" fillId="0" borderId="1" xfId="40" applyFont="1" applyFill="1" applyProtection="1">
      <alignment horizontal="right"/>
    </xf>
    <xf numFmtId="0" fontId="18" fillId="0" borderId="0" xfId="0" applyFont="1" applyFill="1" applyProtection="1">
      <protection locked="0"/>
    </xf>
    <xf numFmtId="49" fontId="17" fillId="0" borderId="25" xfId="43" applyFont="1" applyBorder="1" applyProtection="1">
      <alignment horizontal="center" vertical="center" wrapText="1"/>
    </xf>
    <xf numFmtId="49" fontId="17" fillId="0" borderId="25" xfId="43" applyFont="1" applyFill="1" applyBorder="1" applyProtection="1">
      <alignment horizontal="center" vertical="center" wrapText="1"/>
      <protection locked="0"/>
    </xf>
    <xf numFmtId="49" fontId="19" fillId="0" borderId="25" xfId="43" applyFont="1" applyBorder="1" applyProtection="1">
      <alignment horizontal="center" vertical="center" wrapText="1"/>
    </xf>
    <xf numFmtId="49" fontId="19" fillId="0" borderId="25" xfId="44" applyFont="1" applyFill="1" applyBorder="1" applyProtection="1">
      <alignment horizontal="center" vertical="center" wrapText="1"/>
    </xf>
    <xf numFmtId="0" fontId="19" fillId="0" borderId="25" xfId="45" applyNumberFormat="1" applyFont="1" applyBorder="1" applyProtection="1">
      <alignment horizontal="left" wrapText="1"/>
    </xf>
    <xf numFmtId="49" fontId="19" fillId="0" borderId="25" xfId="46" applyFont="1" applyBorder="1" applyProtection="1">
      <alignment horizontal="center" wrapText="1"/>
    </xf>
    <xf numFmtId="49" fontId="19" fillId="0" borderId="25" xfId="47" applyFont="1" applyBorder="1" applyProtection="1">
      <alignment horizontal="center"/>
    </xf>
    <xf numFmtId="4" fontId="19" fillId="0" borderId="25" xfId="48" applyFont="1" applyFill="1" applyBorder="1" applyProtection="1">
      <alignment horizontal="right"/>
    </xf>
    <xf numFmtId="0" fontId="19" fillId="0" borderId="25" xfId="49" applyNumberFormat="1" applyFont="1" applyBorder="1" applyProtection="1">
      <alignment horizontal="left" wrapText="1"/>
    </xf>
    <xf numFmtId="49" fontId="19" fillId="0" borderId="25" xfId="50" applyFont="1" applyBorder="1" applyProtection="1">
      <alignment horizontal="center" wrapText="1"/>
    </xf>
    <xf numFmtId="49" fontId="19" fillId="0" borderId="25" xfId="51" applyFont="1" applyBorder="1" applyProtection="1">
      <alignment horizontal="center"/>
    </xf>
    <xf numFmtId="49" fontId="19" fillId="0" borderId="25" xfId="51" applyFont="1" applyFill="1" applyBorder="1" applyProtection="1">
      <alignment horizontal="center"/>
    </xf>
    <xf numFmtId="0" fontId="19" fillId="0" borderId="25" xfId="52" applyNumberFormat="1" applyFont="1" applyFill="1" applyBorder="1" applyProtection="1"/>
    <xf numFmtId="0" fontId="19" fillId="0" borderId="25" xfId="53" applyNumberFormat="1" applyFont="1" applyBorder="1" applyProtection="1">
      <alignment horizontal="left" wrapText="1" indent="1"/>
    </xf>
    <xf numFmtId="49" fontId="19" fillId="0" borderId="25" xfId="54" applyFont="1" applyBorder="1" applyProtection="1">
      <alignment horizontal="center" wrapText="1"/>
    </xf>
    <xf numFmtId="49" fontId="19" fillId="0" borderId="25" xfId="55" applyFont="1" applyBorder="1" applyProtection="1">
      <alignment horizontal="center"/>
    </xf>
    <xf numFmtId="4" fontId="19" fillId="0" borderId="25" xfId="56" applyFont="1" applyFill="1" applyBorder="1" applyProtection="1">
      <alignment horizontal="right"/>
    </xf>
    <xf numFmtId="0" fontId="19" fillId="0" borderId="25" xfId="57" applyNumberFormat="1" applyFont="1" applyBorder="1" applyProtection="1">
      <alignment horizontal="left" wrapText="1" indent="2"/>
    </xf>
    <xf numFmtId="0" fontId="19" fillId="0" borderId="25" xfId="58" applyNumberFormat="1" applyFont="1" applyBorder="1" applyProtection="1">
      <alignment horizontal="left" wrapText="1" indent="2"/>
    </xf>
    <xf numFmtId="49" fontId="19" fillId="0" borderId="25" xfId="59" applyFont="1" applyBorder="1" applyProtection="1">
      <alignment horizontal="center" shrinkToFit="1"/>
    </xf>
    <xf numFmtId="49" fontId="19" fillId="0" borderId="25" xfId="60" applyFont="1" applyBorder="1" applyProtection="1">
      <alignment horizontal="center" shrinkToFit="1"/>
    </xf>
    <xf numFmtId="165" fontId="19" fillId="0" borderId="25" xfId="48" applyNumberFormat="1" applyFont="1" applyFill="1" applyBorder="1" applyProtection="1">
      <alignment horizontal="right"/>
    </xf>
    <xf numFmtId="165" fontId="19" fillId="0" borderId="25" xfId="52" applyNumberFormat="1" applyFont="1" applyFill="1" applyBorder="1" applyProtection="1"/>
    <xf numFmtId="165" fontId="19" fillId="0" borderId="25" xfId="56" applyNumberFormat="1" applyFont="1" applyFill="1" applyBorder="1" applyProtection="1">
      <alignment horizontal="right"/>
    </xf>
    <xf numFmtId="165" fontId="19" fillId="0" borderId="25" xfId="51" applyNumberFormat="1" applyFont="1" applyFill="1" applyBorder="1" applyProtection="1">
      <alignment horizontal="center"/>
    </xf>
    <xf numFmtId="0" fontId="20" fillId="0" borderId="1" xfId="34" applyNumberFormat="1" applyFont="1" applyFill="1" applyAlignment="1" applyProtection="1">
      <alignment horizontal="right"/>
    </xf>
    <xf numFmtId="0" fontId="20" fillId="0" borderId="1" xfId="35" applyFont="1" applyFill="1" applyAlignment="1" applyProtection="1">
      <alignment horizontal="right" wrapText="1"/>
      <protection locked="0"/>
    </xf>
    <xf numFmtId="0" fontId="18" fillId="0" borderId="1" xfId="36" applyNumberFormat="1" applyFont="1" applyFill="1" applyAlignment="1" applyProtection="1">
      <alignment horizontal="right"/>
    </xf>
    <xf numFmtId="0" fontId="18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center" vertical="top"/>
    </xf>
    <xf numFmtId="0" fontId="20" fillId="0" borderId="1" xfId="41" applyNumberFormat="1" applyFont="1" applyFill="1" applyAlignment="1" applyProtection="1">
      <alignment wrapText="1"/>
    </xf>
    <xf numFmtId="4" fontId="18" fillId="0" borderId="0" xfId="0" applyNumberFormat="1" applyFont="1" applyFill="1"/>
    <xf numFmtId="0" fontId="18" fillId="0" borderId="0" xfId="0" applyFont="1" applyFill="1"/>
    <xf numFmtId="0" fontId="20" fillId="0" borderId="21" xfId="0" applyFont="1" applyFill="1" applyBorder="1" applyAlignment="1" applyProtection="1">
      <alignment horizontal="center" vertical="center" wrapText="1"/>
      <protection locked="0"/>
    </xf>
    <xf numFmtId="164" fontId="20" fillId="6" borderId="21" xfId="0" applyNumberFormat="1" applyFont="1" applyFill="1" applyBorder="1" applyAlignment="1" applyProtection="1">
      <alignment horizontal="left" vertical="center" wrapText="1"/>
      <protection locked="0"/>
    </xf>
    <xf numFmtId="164" fontId="20" fillId="6" borderId="21" xfId="0" applyNumberFormat="1" applyFont="1" applyFill="1" applyBorder="1" applyAlignment="1" applyProtection="1">
      <alignment vertical="center" wrapText="1"/>
      <protection locked="0"/>
    </xf>
    <xf numFmtId="164" fontId="18" fillId="0" borderId="37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37" xfId="0" applyNumberFormat="1" applyFont="1" applyFill="1" applyBorder="1" applyAlignment="1" applyProtection="1">
      <alignment vertical="center" wrapText="1"/>
      <protection locked="0"/>
    </xf>
    <xf numFmtId="164" fontId="18" fillId="0" borderId="37" xfId="0" applyNumberFormat="1" applyFont="1" applyFill="1" applyBorder="1" applyAlignment="1" applyProtection="1">
      <alignment vertical="center"/>
      <protection locked="0"/>
    </xf>
    <xf numFmtId="4" fontId="18" fillId="0" borderId="1" xfId="0" applyNumberFormat="1" applyFont="1" applyFill="1" applyBorder="1"/>
    <xf numFmtId="0" fontId="18" fillId="0" borderId="1" xfId="0" applyFont="1" applyFill="1" applyBorder="1"/>
    <xf numFmtId="164" fontId="18" fillId="0" borderId="38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38" xfId="0" applyNumberFormat="1" applyFont="1" applyFill="1" applyBorder="1" applyAlignment="1" applyProtection="1">
      <alignment vertical="center" wrapText="1"/>
      <protection locked="0"/>
    </xf>
    <xf numFmtId="164" fontId="18" fillId="0" borderId="1" xfId="0" applyNumberFormat="1" applyFont="1" applyFill="1" applyBorder="1"/>
    <xf numFmtId="164" fontId="18" fillId="0" borderId="21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21" xfId="0" applyNumberFormat="1" applyFont="1" applyFill="1" applyBorder="1" applyAlignment="1" applyProtection="1">
      <alignment vertical="center" wrapText="1"/>
      <protection locked="0"/>
    </xf>
    <xf numFmtId="164" fontId="18" fillId="0" borderId="21" xfId="0" quotePrefix="1" applyNumberFormat="1" applyFont="1" applyFill="1" applyBorder="1" applyAlignment="1" applyProtection="1">
      <alignment horizontal="left" vertical="center" wrapText="1"/>
      <protection locked="0"/>
    </xf>
    <xf numFmtId="0" fontId="18" fillId="0" borderId="21" xfId="0" applyFont="1" applyFill="1" applyBorder="1"/>
    <xf numFmtId="164" fontId="18" fillId="0" borderId="21" xfId="0" applyNumberFormat="1" applyFont="1" applyFill="1" applyBorder="1" applyAlignment="1">
      <alignment vertical="center"/>
    </xf>
    <xf numFmtId="4" fontId="18" fillId="0" borderId="1" xfId="0" applyNumberFormat="1" applyFont="1" applyFill="1" applyBorder="1" applyAlignment="1" applyProtection="1">
      <alignment horizontal="right" vertical="center" wrapText="1"/>
    </xf>
    <xf numFmtId="0" fontId="18" fillId="0" borderId="21" xfId="61" applyNumberFormat="1" applyFont="1" applyFill="1" applyBorder="1" applyAlignment="1" applyProtection="1">
      <alignment horizontal="left" wrapText="1"/>
      <protection hidden="1"/>
    </xf>
    <xf numFmtId="164" fontId="18" fillId="0" borderId="21" xfId="61" applyNumberFormat="1" applyFont="1" applyFill="1" applyBorder="1" applyAlignment="1" applyProtection="1">
      <alignment vertical="center" wrapText="1"/>
      <protection hidden="1"/>
    </xf>
    <xf numFmtId="4" fontId="20" fillId="0" borderId="1" xfId="0" applyNumberFormat="1" applyFont="1" applyFill="1" applyBorder="1" applyAlignment="1" applyProtection="1">
      <alignment horizontal="right" vertical="center" wrapText="1"/>
    </xf>
    <xf numFmtId="0" fontId="18" fillId="0" borderId="21" xfId="0" applyFont="1" applyFill="1" applyBorder="1" applyAlignment="1">
      <alignment vertical="top" wrapText="1"/>
    </xf>
    <xf numFmtId="0" fontId="20" fillId="6" borderId="21" xfId="0" applyFont="1" applyFill="1" applyBorder="1" applyAlignment="1">
      <alignment wrapText="1"/>
    </xf>
    <xf numFmtId="164" fontId="20" fillId="6" borderId="21" xfId="0" applyNumberFormat="1" applyFont="1" applyFill="1" applyBorder="1" applyAlignment="1">
      <alignment vertical="center"/>
    </xf>
    <xf numFmtId="164" fontId="18" fillId="0" borderId="0" xfId="0" applyNumberFormat="1" applyFont="1" applyFill="1" applyAlignment="1">
      <alignment horizontal="center" vertical="top"/>
    </xf>
    <xf numFmtId="4" fontId="20" fillId="0" borderId="1" xfId="0" applyNumberFormat="1" applyFont="1" applyFill="1" applyBorder="1" applyAlignment="1" applyProtection="1">
      <alignment horizontal="right"/>
    </xf>
    <xf numFmtId="0" fontId="18" fillId="0" borderId="21" xfId="0" applyFont="1" applyFill="1" applyBorder="1" applyAlignment="1">
      <alignment wrapText="1"/>
    </xf>
    <xf numFmtId="0" fontId="18" fillId="0" borderId="1" xfId="0" applyFont="1" applyBorder="1" applyAlignment="1" applyProtection="1">
      <alignment horizontal="right"/>
      <protection locked="0"/>
    </xf>
    <xf numFmtId="0" fontId="18" fillId="0" borderId="1" xfId="0" applyFont="1" applyBorder="1" applyAlignment="1" applyProtection="1">
      <alignment horizontal="right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1" xfId="36" applyNumberFormat="1" applyFont="1" applyFill="1" applyAlignment="1" applyProtection="1">
      <alignment horizontal="right"/>
    </xf>
    <xf numFmtId="0" fontId="18" fillId="0" borderId="1" xfId="0" applyFont="1" applyBorder="1" applyAlignment="1" applyProtection="1">
      <alignment wrapText="1"/>
      <protection locked="0"/>
    </xf>
    <xf numFmtId="0" fontId="18" fillId="0" borderId="0" xfId="0" applyFont="1" applyAlignment="1" applyProtection="1">
      <protection locked="0"/>
    </xf>
    <xf numFmtId="49" fontId="17" fillId="2" borderId="8" xfId="9" applyNumberFormat="1" applyFont="1" applyProtection="1">
      <alignment horizontal="center" vertical="top" shrinkToFit="1"/>
    </xf>
    <xf numFmtId="4" fontId="17" fillId="2" borderId="9" xfId="11" applyNumberFormat="1" applyFont="1" applyProtection="1">
      <alignment horizontal="right" vertical="top" wrapText="1" shrinkToFit="1"/>
    </xf>
    <xf numFmtId="166" fontId="17" fillId="2" borderId="10" xfId="12" applyNumberFormat="1" applyFont="1" applyProtection="1">
      <alignment horizontal="right" vertical="top" shrinkToFit="1"/>
    </xf>
    <xf numFmtId="0" fontId="19" fillId="0" borderId="39" xfId="62" applyNumberFormat="1" applyFont="1" applyProtection="1"/>
    <xf numFmtId="0" fontId="19" fillId="0" borderId="40" xfId="63" applyNumberFormat="1" applyFont="1" applyProtection="1"/>
    <xf numFmtId="0" fontId="19" fillId="0" borderId="41" xfId="64" applyNumberFormat="1" applyFont="1" applyProtection="1"/>
    <xf numFmtId="0" fontId="17" fillId="5" borderId="17" xfId="25" applyNumberFormat="1" applyFont="1" applyProtection="1"/>
    <xf numFmtId="0" fontId="17" fillId="5" borderId="18" xfId="26" applyNumberFormat="1" applyFont="1" applyProtection="1"/>
    <xf numFmtId="4" fontId="17" fillId="5" borderId="18" xfId="27" applyNumberFormat="1" applyFont="1" applyProtection="1">
      <alignment horizontal="right" shrinkToFit="1"/>
    </xf>
    <xf numFmtId="166" fontId="17" fillId="5" borderId="19" xfId="28" applyNumberFormat="1" applyFont="1" applyProtection="1">
      <alignment horizontal="right" shrinkToFit="1"/>
    </xf>
    <xf numFmtId="49" fontId="17" fillId="0" borderId="2" xfId="3" applyNumberFormat="1" applyFont="1" applyProtection="1">
      <alignment horizontal="center" vertical="center" wrapText="1"/>
    </xf>
    <xf numFmtId="49" fontId="17" fillId="0" borderId="3" xfId="4" applyNumberFormat="1" applyFont="1" applyProtection="1">
      <alignment horizontal="center" vertical="center" wrapText="1"/>
    </xf>
    <xf numFmtId="49" fontId="17" fillId="0" borderId="4" xfId="5" applyNumberFormat="1" applyFont="1" applyProtection="1">
      <alignment horizontal="center" vertical="center" wrapText="1"/>
    </xf>
    <xf numFmtId="49" fontId="17" fillId="0" borderId="5" xfId="6" applyNumberFormat="1" applyFont="1" applyProtection="1">
      <alignment horizontal="center" vertical="center" wrapText="1"/>
    </xf>
    <xf numFmtId="49" fontId="17" fillId="0" borderId="6" xfId="7" applyNumberFormat="1" applyFont="1" applyProtection="1">
      <alignment horizontal="center" vertical="center" wrapText="1"/>
    </xf>
    <xf numFmtId="49" fontId="17" fillId="0" borderId="7" xfId="8" applyNumberFormat="1" applyFont="1" applyProtection="1">
      <alignment horizontal="center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18" fillId="6" borderId="21" xfId="0" applyFont="1" applyFill="1" applyBorder="1" applyAlignment="1">
      <alignment horizontal="right" vertical="center" wrapText="1"/>
    </xf>
    <xf numFmtId="3" fontId="18" fillId="6" borderId="21" xfId="0" applyNumberFormat="1" applyFont="1" applyFill="1" applyBorder="1" applyAlignment="1">
      <alignment horizontal="right" vertical="center" wrapText="1"/>
    </xf>
    <xf numFmtId="0" fontId="17" fillId="2" borderId="9" xfId="10" applyNumberFormat="1" applyFont="1" applyProtection="1">
      <alignment horizontal="left" vertical="top" wrapText="1"/>
    </xf>
    <xf numFmtId="49" fontId="19" fillId="0" borderId="14" xfId="17" applyNumberFormat="1" applyFont="1" applyFill="1" applyProtection="1">
      <alignment horizontal="center" vertical="top" shrinkToFit="1"/>
    </xf>
    <xf numFmtId="0" fontId="19" fillId="0" borderId="15" xfId="18" applyNumberFormat="1" applyFont="1" applyFill="1" applyProtection="1">
      <alignment horizontal="left" vertical="top" wrapText="1"/>
    </xf>
    <xf numFmtId="4" fontId="19" fillId="0" borderId="15" xfId="19" applyNumberFormat="1" applyFont="1" applyFill="1" applyProtection="1">
      <alignment horizontal="right" vertical="top" shrinkToFit="1"/>
    </xf>
    <xf numFmtId="166" fontId="19" fillId="0" borderId="16" xfId="20" applyNumberFormat="1" applyFont="1" applyFill="1" applyProtection="1">
      <alignment horizontal="right" vertical="top" shrinkToFit="1"/>
    </xf>
    <xf numFmtId="49" fontId="17" fillId="7" borderId="11" xfId="13" applyNumberFormat="1" applyFont="1" applyFill="1" applyProtection="1">
      <alignment horizontal="center" vertical="top" shrinkToFit="1"/>
    </xf>
    <xf numFmtId="0" fontId="17" fillId="7" borderId="12" xfId="14" applyNumberFormat="1" applyFont="1" applyFill="1" applyProtection="1">
      <alignment horizontal="left" vertical="top" wrapText="1"/>
    </xf>
    <xf numFmtId="4" fontId="17" fillId="7" borderId="12" xfId="15" applyNumberFormat="1" applyFont="1" applyFill="1" applyProtection="1">
      <alignment horizontal="right" vertical="top" shrinkToFit="1"/>
    </xf>
    <xf numFmtId="166" fontId="17" fillId="7" borderId="13" xfId="16" applyNumberFormat="1" applyFont="1" applyFill="1" applyProtection="1">
      <alignment horizontal="right" vertical="top" shrinkToFit="1"/>
    </xf>
    <xf numFmtId="0" fontId="0" fillId="0" borderId="0" xfId="0" applyProtection="1">
      <protection locked="0"/>
    </xf>
    <xf numFmtId="164" fontId="18" fillId="0" borderId="21" xfId="0" applyNumberFormat="1" applyFont="1" applyFill="1" applyBorder="1" applyAlignment="1">
      <alignment horizontal="right" vertical="center"/>
    </xf>
    <xf numFmtId="49" fontId="17" fillId="0" borderId="11" xfId="13" applyNumberFormat="1" applyFont="1" applyFill="1" applyProtection="1">
      <alignment horizontal="center" vertical="top" shrinkToFit="1"/>
    </xf>
    <xf numFmtId="0" fontId="17" fillId="0" borderId="12" xfId="14" applyNumberFormat="1" applyFont="1" applyFill="1" applyProtection="1">
      <alignment horizontal="left" vertical="top" wrapText="1"/>
    </xf>
    <xf numFmtId="4" fontId="17" fillId="0" borderId="12" xfId="15" applyNumberFormat="1" applyFont="1" applyFill="1" applyProtection="1">
      <alignment horizontal="right" vertical="top" shrinkToFit="1"/>
    </xf>
    <xf numFmtId="166" fontId="17" fillId="0" borderId="13" xfId="16" applyNumberFormat="1" applyFont="1" applyFill="1" applyProtection="1">
      <alignment horizontal="right" vertical="top" shrinkToFit="1"/>
    </xf>
    <xf numFmtId="49" fontId="19" fillId="0" borderId="14" xfId="21" applyNumberFormat="1" applyFont="1" applyFill="1" applyProtection="1">
      <alignment horizontal="center" vertical="top" shrinkToFit="1"/>
    </xf>
    <xf numFmtId="0" fontId="19" fillId="0" borderId="15" xfId="22" applyNumberFormat="1" applyFont="1" applyFill="1" applyProtection="1">
      <alignment horizontal="left" vertical="top" wrapText="1"/>
    </xf>
    <xf numFmtId="4" fontId="19" fillId="0" borderId="15" xfId="23" applyNumberFormat="1" applyFont="1" applyFill="1" applyProtection="1">
      <alignment horizontal="right" vertical="top" shrinkToFit="1"/>
    </xf>
    <xf numFmtId="166" fontId="19" fillId="0" borderId="16" xfId="24" applyNumberFormat="1" applyFont="1" applyFill="1" applyProtection="1">
      <alignment horizontal="right" vertical="top" shrinkToFit="1"/>
    </xf>
    <xf numFmtId="49" fontId="17" fillId="7" borderId="8" xfId="9" applyNumberFormat="1" applyFont="1" applyFill="1" applyProtection="1">
      <alignment horizontal="center" vertical="top" shrinkToFit="1"/>
    </xf>
    <xf numFmtId="0" fontId="17" fillId="7" borderId="9" xfId="10" applyNumberFormat="1" applyFont="1" applyFill="1" applyProtection="1">
      <alignment horizontal="left" vertical="top" wrapText="1"/>
    </xf>
    <xf numFmtId="4" fontId="17" fillId="7" borderId="9" xfId="11" applyNumberFormat="1" applyFont="1" applyFill="1" applyProtection="1">
      <alignment horizontal="right" vertical="top" wrapText="1" shrinkToFit="1"/>
    </xf>
    <xf numFmtId="166" fontId="17" fillId="7" borderId="10" xfId="12" applyNumberFormat="1" applyFont="1" applyFill="1" applyProtection="1">
      <alignment horizontal="right" vertical="top" shrinkToFit="1"/>
    </xf>
    <xf numFmtId="43" fontId="18" fillId="0" borderId="0" xfId="65" applyFont="1" applyProtection="1">
      <protection locked="0"/>
    </xf>
    <xf numFmtId="0" fontId="19" fillId="0" borderId="20" xfId="2" applyNumberFormat="1" applyFont="1" applyBorder="1" applyAlignment="1" applyProtection="1">
      <alignment horizontal="right" wrapText="1"/>
    </xf>
    <xf numFmtId="0" fontId="19" fillId="0" borderId="20" xfId="2" applyFont="1" applyBorder="1" applyAlignment="1">
      <alignment horizontal="right" wrapText="1"/>
    </xf>
    <xf numFmtId="0" fontId="18" fillId="0" borderId="1" xfId="0" applyFont="1" applyBorder="1" applyAlignment="1" applyProtection="1">
      <alignment horizontal="right"/>
      <protection locked="0"/>
    </xf>
    <xf numFmtId="0" fontId="23" fillId="0" borderId="1" xfId="1" applyNumberFormat="1" applyFont="1" applyAlignment="1" applyProtection="1">
      <alignment horizontal="center" wrapText="1"/>
    </xf>
    <xf numFmtId="0" fontId="23" fillId="0" borderId="1" xfId="1" applyFont="1" applyAlignment="1">
      <alignment horizontal="center" wrapText="1"/>
    </xf>
    <xf numFmtId="0" fontId="18" fillId="0" borderId="1" xfId="0" applyFont="1" applyBorder="1" applyAlignment="1" applyProtection="1">
      <alignment horizontal="right" wrapText="1"/>
      <protection locked="0"/>
    </xf>
    <xf numFmtId="0" fontId="19" fillId="0" borderId="36" xfId="2" applyNumberFormat="1" applyFont="1" applyBorder="1" applyProtection="1">
      <alignment horizontal="right" vertical="top" wrapText="1"/>
    </xf>
    <xf numFmtId="0" fontId="18" fillId="0" borderId="24" xfId="0" applyFont="1" applyBorder="1" applyAlignment="1" applyProtection="1">
      <alignment horizontal="right"/>
    </xf>
    <xf numFmtId="0" fontId="22" fillId="0" borderId="1" xfId="41" applyNumberFormat="1" applyFont="1" applyFill="1" applyAlignment="1" applyProtection="1">
      <alignment horizontal="center" wrapText="1"/>
    </xf>
    <xf numFmtId="0" fontId="22" fillId="0" borderId="1" xfId="42" applyNumberFormat="1" applyFont="1" applyFill="1" applyAlignment="1" applyProtection="1">
      <alignment horizontal="center"/>
    </xf>
    <xf numFmtId="0" fontId="18" fillId="0" borderId="1" xfId="36" applyNumberFormat="1" applyFont="1" applyFill="1" applyAlignment="1" applyProtection="1">
      <alignment horizontal="right"/>
    </xf>
    <xf numFmtId="4" fontId="21" fillId="0" borderId="1" xfId="0" applyNumberFormat="1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left" vertical="top" wrapText="1"/>
    </xf>
    <xf numFmtId="0" fontId="20" fillId="6" borderId="23" xfId="0" applyFont="1" applyFill="1" applyBorder="1" applyAlignment="1">
      <alignment horizontal="left" vertical="top" wrapText="1"/>
    </xf>
    <xf numFmtId="0" fontId="22" fillId="0" borderId="1" xfId="41" applyNumberFormat="1" applyFont="1" applyFill="1" applyAlignment="1" applyProtection="1">
      <alignment horizontal="center" vertical="top" wrapText="1"/>
    </xf>
    <xf numFmtId="0" fontId="20" fillId="0" borderId="0" xfId="0" applyFont="1" applyFill="1" applyAlignment="1" applyProtection="1">
      <alignment horizontal="center" vertical="top" wrapText="1"/>
      <protection locked="0"/>
    </xf>
    <xf numFmtId="0" fontId="18" fillId="0" borderId="36" xfId="0" applyFont="1" applyFill="1" applyBorder="1" applyAlignment="1">
      <alignment horizontal="right"/>
    </xf>
  </cellXfs>
  <cellStyles count="66">
    <cellStyle name="br" xfId="31"/>
    <cellStyle name="col" xfId="30"/>
    <cellStyle name="ex58" xfId="27"/>
    <cellStyle name="ex59" xfId="28"/>
    <cellStyle name="ex60" xfId="9"/>
    <cellStyle name="ex61" xfId="10"/>
    <cellStyle name="ex62" xfId="11"/>
    <cellStyle name="ex63" xfId="12"/>
    <cellStyle name="ex64" xfId="13"/>
    <cellStyle name="ex65" xfId="14"/>
    <cellStyle name="ex66" xfId="15"/>
    <cellStyle name="ex67" xfId="16"/>
    <cellStyle name="ex68" xfId="17"/>
    <cellStyle name="ex69" xfId="18"/>
    <cellStyle name="ex70" xfId="19"/>
    <cellStyle name="ex71" xfId="20"/>
    <cellStyle name="ex72" xfId="21"/>
    <cellStyle name="ex73" xfId="22"/>
    <cellStyle name="ex74" xfId="23"/>
    <cellStyle name="ex75" xfId="24"/>
    <cellStyle name="st57" xfId="2"/>
    <cellStyle name="style0" xfId="32"/>
    <cellStyle name="td" xfId="33"/>
    <cellStyle name="tr" xfId="29"/>
    <cellStyle name="xl_bot_header" xfId="7"/>
    <cellStyle name="xl_bot_left_header" xfId="6"/>
    <cellStyle name="xl_bot_right_header" xfId="8"/>
    <cellStyle name="xl_header" xfId="1"/>
    <cellStyle name="xl_top_header" xfId="4"/>
    <cellStyle name="xl_top_left_header" xfId="3"/>
    <cellStyle name="xl_top_right_header" xfId="5"/>
    <cellStyle name="xl_total_center" xfId="26"/>
    <cellStyle name="xl_total_left" xfId="25"/>
    <cellStyle name="xl_total_top" xfId="63"/>
    <cellStyle name="xl_total_top_left" xfId="62"/>
    <cellStyle name="xl_total_top_right" xfId="64"/>
    <cellStyle name="xl108" xfId="49"/>
    <cellStyle name="xl109" xfId="53"/>
    <cellStyle name="xl110" xfId="57"/>
    <cellStyle name="xl111" xfId="58"/>
    <cellStyle name="xl114" xfId="54"/>
    <cellStyle name="xl115" xfId="59"/>
    <cellStyle name="xl117" xfId="60"/>
    <cellStyle name="xl122" xfId="52"/>
    <cellStyle name="xl22" xfId="34"/>
    <cellStyle name="xl23" xfId="37"/>
    <cellStyle name="xl24" xfId="38"/>
    <cellStyle name="xl26" xfId="41"/>
    <cellStyle name="xl27" xfId="42"/>
    <cellStyle name="xl28" xfId="43"/>
    <cellStyle name="xl33" xfId="39"/>
    <cellStyle name="xl35" xfId="46"/>
    <cellStyle name="xl36" xfId="50"/>
    <cellStyle name="xl42" xfId="47"/>
    <cellStyle name="xl43" xfId="51"/>
    <cellStyle name="xl45" xfId="44"/>
    <cellStyle name="xl46" xfId="48"/>
    <cellStyle name="xl49" xfId="35"/>
    <cellStyle name="xl66" xfId="36"/>
    <cellStyle name="xl78" xfId="40"/>
    <cellStyle name="xl81" xfId="45"/>
    <cellStyle name="xl94" xfId="55"/>
    <cellStyle name="xl96" xfId="56"/>
    <cellStyle name="Обычный" xfId="0" builtinId="0"/>
    <cellStyle name="Обычный_Tmp4" xfId="61"/>
    <cellStyle name="Финансовый" xfId="65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view="pageBreakPreview" zoomScaleNormal="100" zoomScaleSheetLayoutView="100" workbookViewId="0">
      <selection activeCell="C21" sqref="C21"/>
    </sheetView>
  </sheetViews>
  <sheetFormatPr defaultRowHeight="15.75" outlineLevelRow="2" x14ac:dyDescent="0.25"/>
  <cols>
    <col min="1" max="1" width="21.7109375" style="1" customWidth="1"/>
    <col min="2" max="2" width="51.85546875" style="1" customWidth="1"/>
    <col min="3" max="4" width="18.7109375" style="1" customWidth="1"/>
    <col min="5" max="5" width="16.7109375" style="1" customWidth="1"/>
    <col min="6" max="6" width="15.42578125" style="1" bestFit="1" customWidth="1"/>
    <col min="7" max="7" width="17.28515625" style="1" customWidth="1"/>
    <col min="8" max="16384" width="9.140625" style="1"/>
  </cols>
  <sheetData>
    <row r="1" spans="1:7" ht="15.75" customHeight="1" x14ac:dyDescent="0.25">
      <c r="C1" s="2"/>
      <c r="D1" s="2"/>
      <c r="E1" s="2" t="s">
        <v>483</v>
      </c>
    </row>
    <row r="2" spans="1:7" ht="15.75" customHeight="1" x14ac:dyDescent="0.25">
      <c r="A2" s="127" t="s">
        <v>490</v>
      </c>
      <c r="B2" s="127"/>
      <c r="C2" s="127"/>
      <c r="D2" s="127"/>
      <c r="E2" s="127"/>
    </row>
    <row r="3" spans="1:7" ht="15.75" customHeight="1" x14ac:dyDescent="0.25">
      <c r="A3" s="127" t="s">
        <v>489</v>
      </c>
      <c r="B3" s="127"/>
      <c r="C3" s="127"/>
      <c r="D3" s="127"/>
      <c r="E3" s="127"/>
    </row>
    <row r="4" spans="1:7" ht="15.75" customHeight="1" x14ac:dyDescent="0.25">
      <c r="A4" s="127" t="s">
        <v>763</v>
      </c>
      <c r="B4" s="127"/>
      <c r="C4" s="127"/>
      <c r="D4" s="127"/>
      <c r="E4" s="127"/>
    </row>
    <row r="5" spans="1:7" ht="15.75" customHeight="1" x14ac:dyDescent="0.25">
      <c r="A5" s="80" t="s">
        <v>275</v>
      </c>
      <c r="B5" s="80"/>
      <c r="C5" s="80"/>
      <c r="D5" s="130" t="s">
        <v>765</v>
      </c>
      <c r="E5" s="130"/>
    </row>
    <row r="6" spans="1:7" ht="15.75" customHeight="1" x14ac:dyDescent="0.25">
      <c r="A6" s="80"/>
      <c r="B6" s="80"/>
      <c r="C6" s="80"/>
      <c r="D6" s="77"/>
      <c r="E6" s="77"/>
    </row>
    <row r="7" spans="1:7" ht="18" customHeight="1" x14ac:dyDescent="0.25">
      <c r="A7" s="128" t="s">
        <v>484</v>
      </c>
      <c r="B7" s="128"/>
      <c r="C7" s="128"/>
      <c r="D7" s="128"/>
      <c r="E7" s="128"/>
    </row>
    <row r="8" spans="1:7" ht="18" customHeight="1" x14ac:dyDescent="0.25">
      <c r="A8" s="128" t="s">
        <v>488</v>
      </c>
      <c r="B8" s="128"/>
      <c r="C8" s="128"/>
      <c r="D8" s="128"/>
      <c r="E8" s="128"/>
    </row>
    <row r="9" spans="1:7" ht="12.75" customHeight="1" x14ac:dyDescent="0.25">
      <c r="A9" s="128" t="s">
        <v>487</v>
      </c>
      <c r="B9" s="129"/>
      <c r="C9" s="129"/>
      <c r="D9" s="129"/>
      <c r="E9" s="129"/>
    </row>
    <row r="10" spans="1:7" x14ac:dyDescent="0.25">
      <c r="A10" s="125" t="s">
        <v>492</v>
      </c>
      <c r="B10" s="126"/>
      <c r="C10" s="126"/>
      <c r="D10" s="126"/>
      <c r="E10" s="126"/>
    </row>
    <row r="11" spans="1:7" ht="47.25" x14ac:dyDescent="0.25">
      <c r="A11" s="92" t="s">
        <v>276</v>
      </c>
      <c r="B11" s="93" t="s">
        <v>277</v>
      </c>
      <c r="C11" s="93" t="s">
        <v>282</v>
      </c>
      <c r="D11" s="93" t="s">
        <v>246</v>
      </c>
      <c r="E11" s="94" t="s">
        <v>76</v>
      </c>
    </row>
    <row r="12" spans="1:7" x14ac:dyDescent="0.25">
      <c r="A12" s="95" t="s">
        <v>0</v>
      </c>
      <c r="B12" s="96" t="s">
        <v>1</v>
      </c>
      <c r="C12" s="96" t="s">
        <v>2</v>
      </c>
      <c r="D12" s="96" t="s">
        <v>3</v>
      </c>
      <c r="E12" s="97" t="s">
        <v>4</v>
      </c>
    </row>
    <row r="13" spans="1:7" ht="16.5" thickBot="1" x14ac:dyDescent="0.3">
      <c r="A13" s="82" t="s">
        <v>5</v>
      </c>
      <c r="B13" s="101" t="s">
        <v>6</v>
      </c>
      <c r="C13" s="83">
        <v>348763879</v>
      </c>
      <c r="D13" s="83">
        <v>169517874.77000001</v>
      </c>
      <c r="E13" s="84">
        <v>48.605341601330224</v>
      </c>
    </row>
    <row r="14" spans="1:7" outlineLevel="1" x14ac:dyDescent="0.25">
      <c r="A14" s="106" t="s">
        <v>7</v>
      </c>
      <c r="B14" s="107" t="s">
        <v>8</v>
      </c>
      <c r="C14" s="108">
        <v>286692940</v>
      </c>
      <c r="D14" s="108">
        <v>131175577.45999999</v>
      </c>
      <c r="E14" s="109">
        <v>45.754728895660982</v>
      </c>
      <c r="F14" s="3"/>
      <c r="G14" s="3"/>
    </row>
    <row r="15" spans="1:7" outlineLevel="2" x14ac:dyDescent="0.25">
      <c r="A15" s="102" t="s">
        <v>9</v>
      </c>
      <c r="B15" s="103" t="s">
        <v>10</v>
      </c>
      <c r="C15" s="104">
        <v>286692940</v>
      </c>
      <c r="D15" s="104">
        <v>131175577.45999999</v>
      </c>
      <c r="E15" s="105">
        <v>45.754728895660982</v>
      </c>
    </row>
    <row r="16" spans="1:7" ht="47.25" outlineLevel="1" x14ac:dyDescent="0.25">
      <c r="A16" s="106" t="s">
        <v>11</v>
      </c>
      <c r="B16" s="107" t="s">
        <v>12</v>
      </c>
      <c r="C16" s="108">
        <v>15165840</v>
      </c>
      <c r="D16" s="108">
        <v>8213344.8700000001</v>
      </c>
      <c r="E16" s="109">
        <v>54.156874066982112</v>
      </c>
    </row>
    <row r="17" spans="1:5" ht="47.25" outlineLevel="2" x14ac:dyDescent="0.25">
      <c r="A17" s="102" t="s">
        <v>13</v>
      </c>
      <c r="B17" s="103" t="s">
        <v>14</v>
      </c>
      <c r="C17" s="104">
        <v>15165840</v>
      </c>
      <c r="D17" s="104">
        <v>8213344.8700000001</v>
      </c>
      <c r="E17" s="105">
        <v>54.156874066982112</v>
      </c>
    </row>
    <row r="18" spans="1:5" outlineLevel="1" x14ac:dyDescent="0.25">
      <c r="A18" s="106" t="s">
        <v>15</v>
      </c>
      <c r="B18" s="107" t="s">
        <v>16</v>
      </c>
      <c r="C18" s="108">
        <v>9957000</v>
      </c>
      <c r="D18" s="108">
        <v>7335013.6399999997</v>
      </c>
      <c r="E18" s="109">
        <v>73.666904087576583</v>
      </c>
    </row>
    <row r="19" spans="1:5" ht="31.5" outlineLevel="2" x14ac:dyDescent="0.25">
      <c r="A19" s="102" t="s">
        <v>17</v>
      </c>
      <c r="B19" s="103" t="s">
        <v>18</v>
      </c>
      <c r="C19" s="104">
        <v>7300000</v>
      </c>
      <c r="D19" s="104">
        <v>6626720.21</v>
      </c>
      <c r="E19" s="105">
        <v>90.776989178082189</v>
      </c>
    </row>
    <row r="20" spans="1:5" ht="31.5" outlineLevel="2" x14ac:dyDescent="0.25">
      <c r="A20" s="102" t="s">
        <v>19</v>
      </c>
      <c r="B20" s="103" t="s">
        <v>20</v>
      </c>
      <c r="C20" s="104">
        <v>150000</v>
      </c>
      <c r="D20" s="104">
        <v>27292.97</v>
      </c>
      <c r="E20" s="105">
        <v>18.195313333333335</v>
      </c>
    </row>
    <row r="21" spans="1:5" outlineLevel="2" x14ac:dyDescent="0.25">
      <c r="A21" s="102" t="s">
        <v>21</v>
      </c>
      <c r="B21" s="103" t="s">
        <v>22</v>
      </c>
      <c r="C21" s="104">
        <v>177000</v>
      </c>
      <c r="D21" s="104">
        <v>170520.1</v>
      </c>
      <c r="E21" s="105">
        <v>96.339039548022598</v>
      </c>
    </row>
    <row r="22" spans="1:5" ht="31.5" outlineLevel="2" x14ac:dyDescent="0.25">
      <c r="A22" s="102" t="s">
        <v>23</v>
      </c>
      <c r="B22" s="103" t="s">
        <v>24</v>
      </c>
      <c r="C22" s="104">
        <v>2330000</v>
      </c>
      <c r="D22" s="104">
        <v>510480.36</v>
      </c>
      <c r="E22" s="105">
        <v>21.909028326180259</v>
      </c>
    </row>
    <row r="23" spans="1:5" outlineLevel="1" x14ac:dyDescent="0.25">
      <c r="A23" s="106" t="s">
        <v>25</v>
      </c>
      <c r="B23" s="107" t="s">
        <v>493</v>
      </c>
      <c r="C23" s="108">
        <v>6620000</v>
      </c>
      <c r="D23" s="108">
        <v>1166809.58</v>
      </c>
      <c r="E23" s="109">
        <v>17.62552235649547</v>
      </c>
    </row>
    <row r="24" spans="1:5" outlineLevel="2" x14ac:dyDescent="0.25">
      <c r="A24" s="102" t="s">
        <v>78</v>
      </c>
      <c r="B24" s="103" t="s">
        <v>268</v>
      </c>
      <c r="C24" s="104">
        <v>4886000</v>
      </c>
      <c r="D24" s="104">
        <v>515500.08</v>
      </c>
      <c r="E24" s="105">
        <v>10.550554236594351</v>
      </c>
    </row>
    <row r="25" spans="1:5" outlineLevel="2" x14ac:dyDescent="0.25">
      <c r="A25" s="102" t="s">
        <v>26</v>
      </c>
      <c r="B25" s="103" t="s">
        <v>269</v>
      </c>
      <c r="C25" s="104">
        <v>1734000</v>
      </c>
      <c r="D25" s="104">
        <v>651309.5</v>
      </c>
      <c r="E25" s="105">
        <v>37.561101499423302</v>
      </c>
    </row>
    <row r="26" spans="1:5" outlineLevel="1" x14ac:dyDescent="0.25">
      <c r="A26" s="106" t="s">
        <v>27</v>
      </c>
      <c r="B26" s="107" t="s">
        <v>28</v>
      </c>
      <c r="C26" s="108">
        <v>3818600</v>
      </c>
      <c r="D26" s="108">
        <v>2117884.77</v>
      </c>
      <c r="E26" s="109">
        <v>55.462336196511814</v>
      </c>
    </row>
    <row r="27" spans="1:5" ht="47.25" outlineLevel="2" x14ac:dyDescent="0.25">
      <c r="A27" s="102" t="s">
        <v>29</v>
      </c>
      <c r="B27" s="103" t="s">
        <v>30</v>
      </c>
      <c r="C27" s="104">
        <v>3790000</v>
      </c>
      <c r="D27" s="104">
        <v>2104044.77</v>
      </c>
      <c r="E27" s="105">
        <v>55.515693139841687</v>
      </c>
    </row>
    <row r="28" spans="1:5" ht="63" outlineLevel="2" x14ac:dyDescent="0.25">
      <c r="A28" s="102" t="s">
        <v>79</v>
      </c>
      <c r="B28" s="103" t="s">
        <v>80</v>
      </c>
      <c r="C28" s="104">
        <v>28600</v>
      </c>
      <c r="D28" s="104">
        <v>13840</v>
      </c>
      <c r="E28" s="105">
        <v>48.391608391608393</v>
      </c>
    </row>
    <row r="29" spans="1:5" ht="63" outlineLevel="1" x14ac:dyDescent="0.25">
      <c r="A29" s="106" t="s">
        <v>31</v>
      </c>
      <c r="B29" s="107" t="s">
        <v>32</v>
      </c>
      <c r="C29" s="108">
        <v>14846990</v>
      </c>
      <c r="D29" s="108">
        <v>7903663.4299999997</v>
      </c>
      <c r="E29" s="109">
        <v>53.234112975087882</v>
      </c>
    </row>
    <row r="30" spans="1:5" ht="110.25" outlineLevel="2" x14ac:dyDescent="0.25">
      <c r="A30" s="102" t="s">
        <v>33</v>
      </c>
      <c r="B30" s="103" t="s">
        <v>34</v>
      </c>
      <c r="C30" s="104">
        <v>13491900</v>
      </c>
      <c r="D30" s="104">
        <v>6949120.7400000002</v>
      </c>
      <c r="E30" s="105">
        <v>51.505871967625019</v>
      </c>
    </row>
    <row r="31" spans="1:5" ht="63" outlineLevel="2" x14ac:dyDescent="0.25">
      <c r="A31" s="102" t="s">
        <v>627</v>
      </c>
      <c r="B31" s="103" t="s">
        <v>628</v>
      </c>
      <c r="C31" s="104">
        <v>90</v>
      </c>
      <c r="D31" s="104">
        <v>94.29</v>
      </c>
      <c r="E31" s="105">
        <v>104.76666666666667</v>
      </c>
    </row>
    <row r="32" spans="1:5" ht="110.25" outlineLevel="2" x14ac:dyDescent="0.25">
      <c r="A32" s="102" t="s">
        <v>35</v>
      </c>
      <c r="B32" s="103" t="s">
        <v>36</v>
      </c>
      <c r="C32" s="104">
        <v>1355000</v>
      </c>
      <c r="D32" s="104">
        <v>954448.4</v>
      </c>
      <c r="E32" s="105">
        <v>70.438996309963102</v>
      </c>
    </row>
    <row r="33" spans="1:7" ht="31.5" outlineLevel="1" x14ac:dyDescent="0.25">
      <c r="A33" s="106" t="s">
        <v>37</v>
      </c>
      <c r="B33" s="107" t="s">
        <v>38</v>
      </c>
      <c r="C33" s="108">
        <v>7667760.3099999996</v>
      </c>
      <c r="D33" s="108">
        <v>8264358.1100000003</v>
      </c>
      <c r="E33" s="109">
        <v>107.78060053888147</v>
      </c>
    </row>
    <row r="34" spans="1:7" ht="31.5" outlineLevel="2" x14ac:dyDescent="0.25">
      <c r="A34" s="102" t="s">
        <v>39</v>
      </c>
      <c r="B34" s="103" t="s">
        <v>40</v>
      </c>
      <c r="C34" s="104">
        <v>7667760.3099999996</v>
      </c>
      <c r="D34" s="104">
        <v>8264358.1100000003</v>
      </c>
      <c r="E34" s="105">
        <v>107.78060053888147</v>
      </c>
    </row>
    <row r="35" spans="1:7" ht="31.5" outlineLevel="1" x14ac:dyDescent="0.25">
      <c r="A35" s="106" t="s">
        <v>41</v>
      </c>
      <c r="B35" s="107" t="s">
        <v>42</v>
      </c>
      <c r="C35" s="108">
        <v>168876.69</v>
      </c>
      <c r="D35" s="108">
        <v>258556.03</v>
      </c>
      <c r="E35" s="109">
        <v>153.10344488632504</v>
      </c>
    </row>
    <row r="36" spans="1:7" outlineLevel="2" x14ac:dyDescent="0.25">
      <c r="A36" s="102" t="s">
        <v>43</v>
      </c>
      <c r="B36" s="103" t="s">
        <v>44</v>
      </c>
      <c r="C36" s="104">
        <v>168876.69</v>
      </c>
      <c r="D36" s="104">
        <v>258556.03</v>
      </c>
      <c r="E36" s="105">
        <v>153.10344488632504</v>
      </c>
    </row>
    <row r="37" spans="1:7" ht="31.5" outlineLevel="1" x14ac:dyDescent="0.25">
      <c r="A37" s="106" t="s">
        <v>45</v>
      </c>
      <c r="B37" s="107" t="s">
        <v>46</v>
      </c>
      <c r="C37" s="108">
        <v>1510000</v>
      </c>
      <c r="D37" s="108">
        <v>970658.29</v>
      </c>
      <c r="E37" s="109">
        <v>64.282005960264897</v>
      </c>
    </row>
    <row r="38" spans="1:7" ht="96.75" customHeight="1" outlineLevel="2" x14ac:dyDescent="0.25">
      <c r="A38" s="102" t="s">
        <v>47</v>
      </c>
      <c r="B38" s="103" t="s">
        <v>48</v>
      </c>
      <c r="C38" s="104">
        <v>900000</v>
      </c>
      <c r="D38" s="104">
        <v>526365.09</v>
      </c>
      <c r="E38" s="105">
        <v>58.485010000000003</v>
      </c>
    </row>
    <row r="39" spans="1:7" ht="47.25" outlineLevel="2" x14ac:dyDescent="0.25">
      <c r="A39" s="102" t="s">
        <v>49</v>
      </c>
      <c r="B39" s="103" t="s">
        <v>50</v>
      </c>
      <c r="C39" s="104">
        <v>525000</v>
      </c>
      <c r="D39" s="104">
        <v>409390.48</v>
      </c>
      <c r="E39" s="105">
        <v>77.979139047619043</v>
      </c>
    </row>
    <row r="40" spans="1:7" ht="94.5" outlineLevel="2" x14ac:dyDescent="0.25">
      <c r="A40" s="102" t="s">
        <v>278</v>
      </c>
      <c r="B40" s="103" t="s">
        <v>279</v>
      </c>
      <c r="C40" s="104">
        <v>85000</v>
      </c>
      <c r="D40" s="104">
        <v>34902.720000000001</v>
      </c>
      <c r="E40" s="105">
        <v>41.062023529411768</v>
      </c>
    </row>
    <row r="41" spans="1:7" ht="31.5" outlineLevel="1" x14ac:dyDescent="0.25">
      <c r="A41" s="106" t="s">
        <v>51</v>
      </c>
      <c r="B41" s="107" t="s">
        <v>52</v>
      </c>
      <c r="C41" s="108">
        <v>1468976</v>
      </c>
      <c r="D41" s="108">
        <v>1531586.21</v>
      </c>
      <c r="E41" s="109">
        <v>104.26216697890231</v>
      </c>
    </row>
    <row r="42" spans="1:7" ht="47.25" outlineLevel="2" x14ac:dyDescent="0.25">
      <c r="A42" s="102" t="s">
        <v>53</v>
      </c>
      <c r="B42" s="103" t="s">
        <v>54</v>
      </c>
      <c r="C42" s="104">
        <v>0</v>
      </c>
      <c r="D42" s="104">
        <v>1105838.33</v>
      </c>
      <c r="E42" s="105">
        <v>0</v>
      </c>
    </row>
    <row r="43" spans="1:7" ht="31.5" outlineLevel="2" x14ac:dyDescent="0.25">
      <c r="A43" s="102" t="s">
        <v>55</v>
      </c>
      <c r="B43" s="103" t="s">
        <v>56</v>
      </c>
      <c r="C43" s="104">
        <v>1468976</v>
      </c>
      <c r="D43" s="104">
        <v>304640.78000000003</v>
      </c>
      <c r="E43" s="105">
        <v>20.738308862772435</v>
      </c>
    </row>
    <row r="44" spans="1:7" ht="21" customHeight="1" outlineLevel="2" x14ac:dyDescent="0.25">
      <c r="A44" s="102" t="s">
        <v>57</v>
      </c>
      <c r="B44" s="103" t="s">
        <v>58</v>
      </c>
      <c r="C44" s="104">
        <v>0</v>
      </c>
      <c r="D44" s="104">
        <v>121107.1</v>
      </c>
      <c r="E44" s="105">
        <v>0</v>
      </c>
    </row>
    <row r="45" spans="1:7" outlineLevel="1" x14ac:dyDescent="0.25">
      <c r="A45" s="106" t="s">
        <v>59</v>
      </c>
      <c r="B45" s="107" t="s">
        <v>60</v>
      </c>
      <c r="C45" s="108">
        <v>846896</v>
      </c>
      <c r="D45" s="108">
        <v>580422.38</v>
      </c>
      <c r="E45" s="109">
        <v>68.535260527857019</v>
      </c>
    </row>
    <row r="46" spans="1:7" outlineLevel="2" x14ac:dyDescent="0.25">
      <c r="A46" s="102" t="s">
        <v>61</v>
      </c>
      <c r="B46" s="103" t="s">
        <v>62</v>
      </c>
      <c r="C46" s="104">
        <v>0</v>
      </c>
      <c r="D46" s="104">
        <v>-9998.39</v>
      </c>
      <c r="E46" s="105">
        <v>0</v>
      </c>
      <c r="F46" s="3"/>
      <c r="G46" s="3"/>
    </row>
    <row r="47" spans="1:7" outlineLevel="2" x14ac:dyDescent="0.25">
      <c r="A47" s="102" t="s">
        <v>81</v>
      </c>
      <c r="B47" s="103" t="s">
        <v>82</v>
      </c>
      <c r="C47" s="104">
        <v>846896</v>
      </c>
      <c r="D47" s="104">
        <v>590420.77</v>
      </c>
      <c r="E47" s="105">
        <v>69.715852950067074</v>
      </c>
    </row>
    <row r="48" spans="1:7" ht="16.5" thickBot="1" x14ac:dyDescent="0.3">
      <c r="A48" s="82" t="s">
        <v>63</v>
      </c>
      <c r="B48" s="101" t="s">
        <v>64</v>
      </c>
      <c r="C48" s="83">
        <v>503309039.89999998</v>
      </c>
      <c r="D48" s="83">
        <v>245257787.75999999</v>
      </c>
      <c r="E48" s="84">
        <f>D48/C48*100</f>
        <v>48.729064713149015</v>
      </c>
      <c r="F48" s="3"/>
    </row>
    <row r="49" spans="1:6" ht="47.25" outlineLevel="1" x14ac:dyDescent="0.25">
      <c r="A49" s="106" t="s">
        <v>65</v>
      </c>
      <c r="B49" s="107" t="s">
        <v>66</v>
      </c>
      <c r="C49" s="108">
        <v>502933935.72000003</v>
      </c>
      <c r="D49" s="108">
        <v>244914683.58000001</v>
      </c>
      <c r="E49" s="109">
        <f t="shared" ref="E49:E59" si="0">D49/C49*100</f>
        <v>48.697187878042122</v>
      </c>
    </row>
    <row r="50" spans="1:6" ht="31.5" outlineLevel="2" x14ac:dyDescent="0.25">
      <c r="A50" s="102" t="s">
        <v>67</v>
      </c>
      <c r="B50" s="103" t="s">
        <v>68</v>
      </c>
      <c r="C50" s="104">
        <v>11722280</v>
      </c>
      <c r="D50" s="104">
        <v>7742480</v>
      </c>
      <c r="E50" s="105">
        <f t="shared" si="0"/>
        <v>66.0492668661728</v>
      </c>
    </row>
    <row r="51" spans="1:6" ht="33.75" customHeight="1" outlineLevel="2" x14ac:dyDescent="0.25">
      <c r="A51" s="102" t="s">
        <v>69</v>
      </c>
      <c r="B51" s="103" t="s">
        <v>70</v>
      </c>
      <c r="C51" s="104">
        <v>178340847.72</v>
      </c>
      <c r="D51" s="104">
        <v>52493316.18</v>
      </c>
      <c r="E51" s="105">
        <f t="shared" si="0"/>
        <v>29.434264135839445</v>
      </c>
    </row>
    <row r="52" spans="1:6" ht="31.5" outlineLevel="2" x14ac:dyDescent="0.25">
      <c r="A52" s="102" t="s">
        <v>71</v>
      </c>
      <c r="B52" s="103" t="s">
        <v>72</v>
      </c>
      <c r="C52" s="104">
        <v>296315308</v>
      </c>
      <c r="D52" s="104">
        <v>174209987.40000001</v>
      </c>
      <c r="E52" s="105">
        <f t="shared" si="0"/>
        <v>58.792098381903379</v>
      </c>
    </row>
    <row r="53" spans="1:6" outlineLevel="2" x14ac:dyDescent="0.25">
      <c r="A53" s="102" t="s">
        <v>73</v>
      </c>
      <c r="B53" s="103" t="s">
        <v>74</v>
      </c>
      <c r="C53" s="104">
        <v>16555500</v>
      </c>
      <c r="D53" s="104">
        <v>10468900</v>
      </c>
      <c r="E53" s="105">
        <f t="shared" si="0"/>
        <v>63.235178641539072</v>
      </c>
      <c r="F53" s="3"/>
    </row>
    <row r="54" spans="1:6" s="110" customFormat="1" ht="31.5" outlineLevel="1" x14ac:dyDescent="0.25">
      <c r="A54" s="106" t="s">
        <v>684</v>
      </c>
      <c r="B54" s="107" t="s">
        <v>685</v>
      </c>
      <c r="C54" s="108">
        <v>134034.18</v>
      </c>
      <c r="D54" s="108">
        <v>134034.18</v>
      </c>
      <c r="E54" s="109">
        <f t="shared" si="0"/>
        <v>100</v>
      </c>
    </row>
    <row r="55" spans="1:6" s="110" customFormat="1" ht="33.75" customHeight="1" outlineLevel="2" x14ac:dyDescent="0.25">
      <c r="A55" s="102" t="s">
        <v>686</v>
      </c>
      <c r="B55" s="103" t="s">
        <v>687</v>
      </c>
      <c r="C55" s="104">
        <v>134034.18</v>
      </c>
      <c r="D55" s="104">
        <v>134034.18</v>
      </c>
      <c r="E55" s="105">
        <f t="shared" si="0"/>
        <v>100</v>
      </c>
    </row>
    <row r="56" spans="1:6" outlineLevel="1" x14ac:dyDescent="0.25">
      <c r="A56" s="106" t="s">
        <v>83</v>
      </c>
      <c r="B56" s="107" t="s">
        <v>84</v>
      </c>
      <c r="C56" s="108">
        <v>241070</v>
      </c>
      <c r="D56" s="108">
        <v>241070</v>
      </c>
      <c r="E56" s="109">
        <f t="shared" si="0"/>
        <v>100</v>
      </c>
    </row>
    <row r="57" spans="1:6" ht="31.5" outlineLevel="2" x14ac:dyDescent="0.25">
      <c r="A57" s="102" t="s">
        <v>688</v>
      </c>
      <c r="B57" s="103" t="s">
        <v>689</v>
      </c>
      <c r="C57" s="104">
        <v>28600</v>
      </c>
      <c r="D57" s="104">
        <v>28600</v>
      </c>
      <c r="E57" s="105">
        <f t="shared" si="0"/>
        <v>100</v>
      </c>
    </row>
    <row r="58" spans="1:6" ht="31.5" outlineLevel="2" x14ac:dyDescent="0.25">
      <c r="A58" s="102" t="s">
        <v>85</v>
      </c>
      <c r="B58" s="103" t="s">
        <v>86</v>
      </c>
      <c r="C58" s="104">
        <v>125170</v>
      </c>
      <c r="D58" s="104">
        <v>125170</v>
      </c>
      <c r="E58" s="105">
        <f t="shared" si="0"/>
        <v>100</v>
      </c>
    </row>
    <row r="59" spans="1:6" ht="31.5" outlineLevel="2" x14ac:dyDescent="0.25">
      <c r="A59" s="102" t="s">
        <v>280</v>
      </c>
      <c r="B59" s="103" t="s">
        <v>281</v>
      </c>
      <c r="C59" s="104">
        <v>87300</v>
      </c>
      <c r="D59" s="104">
        <v>87300</v>
      </c>
      <c r="E59" s="105">
        <f t="shared" si="0"/>
        <v>100</v>
      </c>
    </row>
    <row r="60" spans="1:6" s="110" customFormat="1" ht="63" outlineLevel="1" x14ac:dyDescent="0.25">
      <c r="A60" s="106" t="s">
        <v>690</v>
      </c>
      <c r="B60" s="107" t="s">
        <v>691</v>
      </c>
      <c r="C60" s="108">
        <v>0</v>
      </c>
      <c r="D60" s="108">
        <v>-32000</v>
      </c>
      <c r="E60" s="109">
        <v>0</v>
      </c>
    </row>
    <row r="61" spans="1:6" s="110" customFormat="1" ht="63" outlineLevel="2" x14ac:dyDescent="0.25">
      <c r="A61" s="102" t="s">
        <v>692</v>
      </c>
      <c r="B61" s="103" t="s">
        <v>693</v>
      </c>
      <c r="C61" s="104">
        <v>0</v>
      </c>
      <c r="D61" s="104">
        <v>-32000</v>
      </c>
      <c r="E61" s="105">
        <v>0</v>
      </c>
    </row>
    <row r="62" spans="1:6" s="110" customFormat="1" ht="16.5" outlineLevel="2" thickBot="1" x14ac:dyDescent="0.3">
      <c r="A62" s="102"/>
      <c r="B62" s="103"/>
      <c r="C62" s="104"/>
      <c r="D62" s="104"/>
      <c r="E62" s="105"/>
    </row>
    <row r="63" spans="1:6" ht="16.5" thickBot="1" x14ac:dyDescent="0.3">
      <c r="A63" s="88" t="s">
        <v>75</v>
      </c>
      <c r="B63" s="89"/>
      <c r="C63" s="90">
        <f>C13+C48</f>
        <v>852072918.89999998</v>
      </c>
      <c r="D63" s="90">
        <f>D13+D48</f>
        <v>414775662.52999997</v>
      </c>
      <c r="E63" s="91">
        <f t="shared" ref="E63" si="1">D63/C63*100</f>
        <v>48.678423328541257</v>
      </c>
    </row>
  </sheetData>
  <mergeCells count="8">
    <mergeCell ref="A10:E10"/>
    <mergeCell ref="A2:E2"/>
    <mergeCell ref="A4:E4"/>
    <mergeCell ref="A7:E7"/>
    <mergeCell ref="A9:E9"/>
    <mergeCell ref="D5:E5"/>
    <mergeCell ref="A8:E8"/>
    <mergeCell ref="A3:E3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4"/>
  <sheetViews>
    <sheetView view="pageBreakPreview" zoomScaleNormal="100" zoomScaleSheetLayoutView="100" workbookViewId="0">
      <selection activeCell="D15" sqref="D15"/>
    </sheetView>
  </sheetViews>
  <sheetFormatPr defaultRowHeight="15.75" outlineLevelRow="3" x14ac:dyDescent="0.25"/>
  <cols>
    <col min="1" max="1" width="17" style="1" customWidth="1"/>
    <col min="2" max="2" width="56.28515625" style="1" customWidth="1"/>
    <col min="3" max="4" width="18.7109375" style="1" customWidth="1"/>
    <col min="5" max="5" width="16.7109375" style="1" customWidth="1"/>
    <col min="6" max="6" width="14.28515625" style="1" bestFit="1" customWidth="1"/>
    <col min="7" max="7" width="17.28515625" style="1" customWidth="1"/>
    <col min="8" max="16384" width="9.140625" style="1"/>
  </cols>
  <sheetData>
    <row r="1" spans="1:5" ht="15.75" customHeight="1" x14ac:dyDescent="0.25">
      <c r="C1" s="2"/>
      <c r="D1" s="81"/>
      <c r="E1" s="78" t="str">
        <f>'Доходная часть'!E1</f>
        <v>УТВЕРЖДЕНО</v>
      </c>
    </row>
    <row r="2" spans="1:5" ht="15.75" customHeight="1" x14ac:dyDescent="0.25">
      <c r="A2" s="127" t="str">
        <f>'Доходная часть'!A2:E2</f>
        <v>постановлением администрации</v>
      </c>
      <c r="B2" s="127"/>
      <c r="C2" s="127"/>
      <c r="D2" s="127"/>
      <c r="E2" s="127"/>
    </row>
    <row r="3" spans="1:5" ht="15.75" customHeight="1" x14ac:dyDescent="0.25">
      <c r="A3" s="127" t="str">
        <f>'Доходная часть'!A3:E3</f>
        <v>муниципального района "Княжпогостский"</v>
      </c>
      <c r="B3" s="127"/>
      <c r="C3" s="127"/>
      <c r="D3" s="127"/>
      <c r="E3" s="127"/>
    </row>
    <row r="4" spans="1:5" ht="15.75" customHeight="1" x14ac:dyDescent="0.25">
      <c r="A4" s="127" t="str">
        <f>'Доходная часть'!A4:E4</f>
        <v>от 13 июня 2022 г. № 267</v>
      </c>
      <c r="B4" s="127"/>
      <c r="C4" s="127"/>
      <c r="D4" s="127"/>
      <c r="E4" s="127"/>
    </row>
    <row r="5" spans="1:5" ht="15.75" customHeight="1" x14ac:dyDescent="0.25">
      <c r="A5" s="76"/>
      <c r="B5" s="76"/>
      <c r="C5" s="76"/>
      <c r="D5" s="127" t="s">
        <v>764</v>
      </c>
      <c r="E5" s="127"/>
    </row>
    <row r="6" spans="1:5" ht="15.75" customHeight="1" x14ac:dyDescent="0.25">
      <c r="A6" s="127" t="str">
        <f>'Доходная часть'!A5:E5</f>
        <v xml:space="preserve">                                                                                             </v>
      </c>
      <c r="B6" s="127"/>
      <c r="C6" s="127"/>
      <c r="D6" s="127"/>
      <c r="E6" s="127"/>
    </row>
    <row r="7" spans="1:5" ht="18" customHeight="1" x14ac:dyDescent="0.25">
      <c r="A7" s="128" t="str">
        <f>'Доходная часть'!A7:E7</f>
        <v xml:space="preserve">Отчет об исполнении консолидированного бюджета муниципального района "Княжпогостский" </v>
      </c>
      <c r="B7" s="128"/>
      <c r="C7" s="128"/>
      <c r="D7" s="128"/>
      <c r="E7" s="128"/>
    </row>
    <row r="8" spans="1:5" ht="18" customHeight="1" x14ac:dyDescent="0.25">
      <c r="A8" s="128" t="s">
        <v>491</v>
      </c>
      <c r="B8" s="128"/>
      <c r="C8" s="128"/>
      <c r="D8" s="128"/>
      <c r="E8" s="128"/>
    </row>
    <row r="9" spans="1:5" ht="12.75" customHeight="1" x14ac:dyDescent="0.25">
      <c r="A9" s="128" t="str">
        <f>'Доходная часть'!A9:E9</f>
        <v xml:space="preserve"> </v>
      </c>
      <c r="B9" s="128"/>
      <c r="C9" s="128"/>
      <c r="D9" s="128"/>
      <c r="E9" s="128"/>
    </row>
    <row r="10" spans="1:5" ht="15.75" customHeight="1" x14ac:dyDescent="0.25">
      <c r="A10" s="131" t="s">
        <v>492</v>
      </c>
      <c r="B10" s="131"/>
      <c r="C10" s="131"/>
      <c r="D10" s="131"/>
      <c r="E10" s="131"/>
    </row>
    <row r="11" spans="1:5" ht="31.5" x14ac:dyDescent="0.25">
      <c r="A11" s="4" t="s">
        <v>87</v>
      </c>
      <c r="B11" s="5" t="s">
        <v>88</v>
      </c>
      <c r="C11" s="5" t="s">
        <v>77</v>
      </c>
      <c r="D11" s="5" t="s">
        <v>283</v>
      </c>
      <c r="E11" s="6" t="s">
        <v>76</v>
      </c>
    </row>
    <row r="12" spans="1:5" x14ac:dyDescent="0.25">
      <c r="A12" s="7" t="s">
        <v>0</v>
      </c>
      <c r="B12" s="8" t="s">
        <v>1</v>
      </c>
      <c r="C12" s="8" t="s">
        <v>2</v>
      </c>
      <c r="D12" s="8" t="s">
        <v>3</v>
      </c>
      <c r="E12" s="9" t="s">
        <v>4</v>
      </c>
    </row>
    <row r="13" spans="1:5" ht="16.5" thickBot="1" x14ac:dyDescent="0.3">
      <c r="A13" s="120" t="s">
        <v>284</v>
      </c>
      <c r="B13" s="121" t="s">
        <v>285</v>
      </c>
      <c r="C13" s="122">
        <v>1010000</v>
      </c>
      <c r="D13" s="122">
        <v>1010000</v>
      </c>
      <c r="E13" s="123">
        <v>100</v>
      </c>
    </row>
    <row r="14" spans="1:5" ht="31.5" outlineLevel="1" x14ac:dyDescent="0.25">
      <c r="A14" s="112" t="s">
        <v>621</v>
      </c>
      <c r="B14" s="113" t="s">
        <v>622</v>
      </c>
      <c r="C14" s="114">
        <v>1010000</v>
      </c>
      <c r="D14" s="114">
        <v>1010000</v>
      </c>
      <c r="E14" s="115">
        <v>100</v>
      </c>
    </row>
    <row r="15" spans="1:5" s="16" customFormat="1" ht="47.25" outlineLevel="2" x14ac:dyDescent="0.25">
      <c r="A15" s="102" t="s">
        <v>629</v>
      </c>
      <c r="B15" s="103" t="s">
        <v>630</v>
      </c>
      <c r="C15" s="104">
        <v>1010000</v>
      </c>
      <c r="D15" s="104">
        <v>1010000</v>
      </c>
      <c r="E15" s="105">
        <v>100</v>
      </c>
    </row>
    <row r="16" spans="1:5" ht="32.25" thickBot="1" x14ac:dyDescent="0.3">
      <c r="A16" s="120" t="s">
        <v>286</v>
      </c>
      <c r="B16" s="121" t="s">
        <v>287</v>
      </c>
      <c r="C16" s="122">
        <v>71803448.590000004</v>
      </c>
      <c r="D16" s="122">
        <v>7994084.8700000001</v>
      </c>
      <c r="E16" s="123">
        <v>11.133288201304204</v>
      </c>
    </row>
    <row r="17" spans="1:5" ht="47.25" outlineLevel="1" x14ac:dyDescent="0.25">
      <c r="A17" s="112" t="s">
        <v>494</v>
      </c>
      <c r="B17" s="113" t="s">
        <v>495</v>
      </c>
      <c r="C17" s="114">
        <v>71803448.590000004</v>
      </c>
      <c r="D17" s="114">
        <v>7994084.8700000001</v>
      </c>
      <c r="E17" s="115">
        <v>11.133288201304204</v>
      </c>
    </row>
    <row r="18" spans="1:5" ht="31.5" outlineLevel="2" x14ac:dyDescent="0.25">
      <c r="A18" s="102" t="s">
        <v>89</v>
      </c>
      <c r="B18" s="103" t="s">
        <v>90</v>
      </c>
      <c r="C18" s="104">
        <v>5241703.4800000004</v>
      </c>
      <c r="D18" s="104">
        <v>964829.8</v>
      </c>
      <c r="E18" s="105">
        <v>18.406798547101332</v>
      </c>
    </row>
    <row r="19" spans="1:5" ht="31.5" outlineLevel="2" x14ac:dyDescent="0.25">
      <c r="A19" s="102" t="s">
        <v>288</v>
      </c>
      <c r="B19" s="103" t="s">
        <v>90</v>
      </c>
      <c r="C19" s="104">
        <v>8853030.3000000007</v>
      </c>
      <c r="D19" s="104">
        <v>3739696.32</v>
      </c>
      <c r="E19" s="105">
        <v>42.241991648893375</v>
      </c>
    </row>
    <row r="20" spans="1:5" ht="31.5" outlineLevel="2" x14ac:dyDescent="0.25">
      <c r="A20" s="102" t="s">
        <v>694</v>
      </c>
      <c r="B20" s="103" t="s">
        <v>695</v>
      </c>
      <c r="C20" s="104">
        <v>5092915.67</v>
      </c>
      <c r="D20" s="104">
        <v>0</v>
      </c>
      <c r="E20" s="105">
        <v>0</v>
      </c>
    </row>
    <row r="21" spans="1:5" ht="63" outlineLevel="2" x14ac:dyDescent="0.25">
      <c r="A21" s="102" t="s">
        <v>696</v>
      </c>
      <c r="B21" s="103" t="s">
        <v>697</v>
      </c>
      <c r="C21" s="104">
        <v>33845454.549999997</v>
      </c>
      <c r="D21" s="104">
        <v>0</v>
      </c>
      <c r="E21" s="105">
        <v>0</v>
      </c>
    </row>
    <row r="22" spans="1:5" outlineLevel="2" x14ac:dyDescent="0.25">
      <c r="A22" s="102" t="s">
        <v>91</v>
      </c>
      <c r="B22" s="103" t="s">
        <v>92</v>
      </c>
      <c r="C22" s="104">
        <v>156658.70000000001</v>
      </c>
      <c r="D22" s="104">
        <v>32000</v>
      </c>
      <c r="E22" s="105">
        <v>20.426570627740432</v>
      </c>
    </row>
    <row r="23" spans="1:5" outlineLevel="2" x14ac:dyDescent="0.25">
      <c r="A23" s="102" t="s">
        <v>93</v>
      </c>
      <c r="B23" s="103" t="s">
        <v>92</v>
      </c>
      <c r="C23" s="104">
        <v>439368.42</v>
      </c>
      <c r="D23" s="104">
        <v>363944.93</v>
      </c>
      <c r="E23" s="105">
        <v>82.833657002476414</v>
      </c>
    </row>
    <row r="24" spans="1:5" ht="47.25" outlineLevel="2" x14ac:dyDescent="0.25">
      <c r="A24" s="102" t="s">
        <v>698</v>
      </c>
      <c r="B24" s="103" t="s">
        <v>699</v>
      </c>
      <c r="C24" s="104">
        <v>4476168</v>
      </c>
      <c r="D24" s="104">
        <v>0</v>
      </c>
      <c r="E24" s="105">
        <v>0</v>
      </c>
    </row>
    <row r="25" spans="1:5" outlineLevel="2" x14ac:dyDescent="0.25">
      <c r="A25" s="102" t="s">
        <v>94</v>
      </c>
      <c r="B25" s="103" t="s">
        <v>95</v>
      </c>
      <c r="C25" s="104">
        <v>11097880</v>
      </c>
      <c r="D25" s="104">
        <v>2893613.82</v>
      </c>
      <c r="E25" s="105">
        <v>26.073572790478902</v>
      </c>
    </row>
    <row r="26" spans="1:5" ht="47.25" outlineLevel="2" x14ac:dyDescent="0.25">
      <c r="A26" s="102" t="s">
        <v>700</v>
      </c>
      <c r="B26" s="103" t="s">
        <v>701</v>
      </c>
      <c r="C26" s="104">
        <v>2600269.4700000002</v>
      </c>
      <c r="D26" s="104">
        <v>0</v>
      </c>
      <c r="E26" s="105">
        <v>0</v>
      </c>
    </row>
    <row r="27" spans="1:5" ht="48" thickBot="1" x14ac:dyDescent="0.3">
      <c r="A27" s="120" t="s">
        <v>289</v>
      </c>
      <c r="B27" s="121" t="s">
        <v>290</v>
      </c>
      <c r="C27" s="122">
        <v>17815785.280000001</v>
      </c>
      <c r="D27" s="122">
        <v>8627791.6300000008</v>
      </c>
      <c r="E27" s="123">
        <v>48.427793074524523</v>
      </c>
    </row>
    <row r="28" spans="1:5" ht="47.25" outlineLevel="1" x14ac:dyDescent="0.25">
      <c r="A28" s="112" t="s">
        <v>496</v>
      </c>
      <c r="B28" s="113" t="s">
        <v>497</v>
      </c>
      <c r="C28" s="114">
        <v>10209371</v>
      </c>
      <c r="D28" s="114">
        <v>5551094</v>
      </c>
      <c r="E28" s="115">
        <v>54.372536760589853</v>
      </c>
    </row>
    <row r="29" spans="1:5" ht="94.5" outlineLevel="2" x14ac:dyDescent="0.25">
      <c r="A29" s="102" t="s">
        <v>702</v>
      </c>
      <c r="B29" s="103" t="s">
        <v>703</v>
      </c>
      <c r="C29" s="104">
        <v>185000</v>
      </c>
      <c r="D29" s="104">
        <v>21800</v>
      </c>
      <c r="E29" s="105">
        <v>11.783783783783784</v>
      </c>
    </row>
    <row r="30" spans="1:5" ht="78.75" outlineLevel="2" x14ac:dyDescent="0.25">
      <c r="A30" s="102" t="s">
        <v>96</v>
      </c>
      <c r="B30" s="103" t="s">
        <v>97</v>
      </c>
      <c r="C30" s="104">
        <v>1085760</v>
      </c>
      <c r="D30" s="104">
        <v>0</v>
      </c>
      <c r="E30" s="105">
        <v>0</v>
      </c>
    </row>
    <row r="31" spans="1:5" ht="78.75" outlineLevel="2" x14ac:dyDescent="0.25">
      <c r="A31" s="102" t="s">
        <v>98</v>
      </c>
      <c r="B31" s="103" t="s">
        <v>99</v>
      </c>
      <c r="C31" s="104">
        <v>4722611</v>
      </c>
      <c r="D31" s="104">
        <v>1313294</v>
      </c>
      <c r="E31" s="105">
        <v>27.808642295543716</v>
      </c>
    </row>
    <row r="32" spans="1:5" ht="78.75" outlineLevel="2" x14ac:dyDescent="0.25">
      <c r="A32" s="102" t="s">
        <v>100</v>
      </c>
      <c r="B32" s="103" t="s">
        <v>99</v>
      </c>
      <c r="C32" s="104">
        <v>4216000</v>
      </c>
      <c r="D32" s="104">
        <v>4216000</v>
      </c>
      <c r="E32" s="105">
        <v>100</v>
      </c>
    </row>
    <row r="33" spans="1:5" ht="47.25" outlineLevel="1" x14ac:dyDescent="0.25">
      <c r="A33" s="112" t="s">
        <v>498</v>
      </c>
      <c r="B33" s="113" t="s">
        <v>499</v>
      </c>
      <c r="C33" s="114">
        <v>5572822.29</v>
      </c>
      <c r="D33" s="114">
        <v>2081600.94</v>
      </c>
      <c r="E33" s="115">
        <v>37.352724197490964</v>
      </c>
    </row>
    <row r="34" spans="1:5" ht="31.5" outlineLevel="2" x14ac:dyDescent="0.25">
      <c r="A34" s="102" t="s">
        <v>631</v>
      </c>
      <c r="B34" s="103" t="s">
        <v>632</v>
      </c>
      <c r="C34" s="104">
        <v>1634034.18</v>
      </c>
      <c r="D34" s="104">
        <v>741933.26</v>
      </c>
      <c r="E34" s="105">
        <v>45.4050024828734</v>
      </c>
    </row>
    <row r="35" spans="1:5" ht="31.5" outlineLevel="2" x14ac:dyDescent="0.25">
      <c r="A35" s="102" t="s">
        <v>101</v>
      </c>
      <c r="B35" s="103" t="s">
        <v>102</v>
      </c>
      <c r="C35" s="104">
        <v>804751.01</v>
      </c>
      <c r="D35" s="104">
        <v>78349.399999999994</v>
      </c>
      <c r="E35" s="105">
        <v>9.7358560631070219</v>
      </c>
    </row>
    <row r="36" spans="1:5" ht="31.5" outlineLevel="2" x14ac:dyDescent="0.25">
      <c r="A36" s="102" t="s">
        <v>623</v>
      </c>
      <c r="B36" s="103" t="s">
        <v>633</v>
      </c>
      <c r="C36" s="104">
        <v>440000</v>
      </c>
      <c r="D36" s="104">
        <v>440000</v>
      </c>
      <c r="E36" s="105">
        <v>100</v>
      </c>
    </row>
    <row r="37" spans="1:5" outlineLevel="2" x14ac:dyDescent="0.25">
      <c r="A37" s="102" t="s">
        <v>103</v>
      </c>
      <c r="B37" s="103" t="s">
        <v>104</v>
      </c>
      <c r="C37" s="104">
        <v>1296162.54</v>
      </c>
      <c r="D37" s="104">
        <v>810818.28</v>
      </c>
      <c r="E37" s="105">
        <v>62.555293412506735</v>
      </c>
    </row>
    <row r="38" spans="1:5" ht="31.5" outlineLevel="2" x14ac:dyDescent="0.25">
      <c r="A38" s="102" t="s">
        <v>291</v>
      </c>
      <c r="B38" s="103" t="s">
        <v>292</v>
      </c>
      <c r="C38" s="104">
        <v>50000</v>
      </c>
      <c r="D38" s="104">
        <v>10500</v>
      </c>
      <c r="E38" s="105">
        <v>21</v>
      </c>
    </row>
    <row r="39" spans="1:5" ht="94.5" outlineLevel="2" x14ac:dyDescent="0.25">
      <c r="A39" s="102" t="s">
        <v>704</v>
      </c>
      <c r="B39" s="103" t="s">
        <v>705</v>
      </c>
      <c r="C39" s="104">
        <v>1347874.56</v>
      </c>
      <c r="D39" s="104">
        <v>0</v>
      </c>
      <c r="E39" s="105">
        <v>0</v>
      </c>
    </row>
    <row r="40" spans="1:5" outlineLevel="1" x14ac:dyDescent="0.25">
      <c r="A40" s="112" t="s">
        <v>500</v>
      </c>
      <c r="B40" s="113" t="s">
        <v>501</v>
      </c>
      <c r="C40" s="114">
        <v>83368.990000000005</v>
      </c>
      <c r="D40" s="114">
        <v>83368.990000000005</v>
      </c>
      <c r="E40" s="115">
        <v>100</v>
      </c>
    </row>
    <row r="41" spans="1:5" ht="47.25" outlineLevel="2" x14ac:dyDescent="0.25">
      <c r="A41" s="102" t="s">
        <v>105</v>
      </c>
      <c r="B41" s="103" t="s">
        <v>106</v>
      </c>
      <c r="C41" s="104">
        <v>81552.990000000005</v>
      </c>
      <c r="D41" s="104">
        <v>81552.990000000005</v>
      </c>
      <c r="E41" s="105">
        <v>100</v>
      </c>
    </row>
    <row r="42" spans="1:5" ht="31.5" outlineLevel="2" x14ac:dyDescent="0.25">
      <c r="A42" s="102" t="s">
        <v>270</v>
      </c>
      <c r="B42" s="103" t="s">
        <v>214</v>
      </c>
      <c r="C42" s="104">
        <v>1816</v>
      </c>
      <c r="D42" s="104">
        <v>1816</v>
      </c>
      <c r="E42" s="105">
        <v>100</v>
      </c>
    </row>
    <row r="43" spans="1:5" ht="31.5" outlineLevel="1" x14ac:dyDescent="0.25">
      <c r="A43" s="112" t="s">
        <v>502</v>
      </c>
      <c r="B43" s="113" t="s">
        <v>503</v>
      </c>
      <c r="C43" s="114">
        <v>1331456</v>
      </c>
      <c r="D43" s="114">
        <v>526211</v>
      </c>
      <c r="E43" s="115">
        <v>39.52147123149394</v>
      </c>
    </row>
    <row r="44" spans="1:5" ht="31.5" outlineLevel="2" x14ac:dyDescent="0.25">
      <c r="A44" s="102" t="s">
        <v>293</v>
      </c>
      <c r="B44" s="103" t="s">
        <v>294</v>
      </c>
      <c r="C44" s="104">
        <v>1331456</v>
      </c>
      <c r="D44" s="104">
        <v>526211</v>
      </c>
      <c r="E44" s="105">
        <v>39.52147123149394</v>
      </c>
    </row>
    <row r="45" spans="1:5" ht="31.5" outlineLevel="1" x14ac:dyDescent="0.25">
      <c r="A45" s="112" t="s">
        <v>504</v>
      </c>
      <c r="B45" s="113" t="s">
        <v>505</v>
      </c>
      <c r="C45" s="114">
        <v>618767</v>
      </c>
      <c r="D45" s="114">
        <v>385516.7</v>
      </c>
      <c r="E45" s="115">
        <v>62.304017505781658</v>
      </c>
    </row>
    <row r="46" spans="1:5" ht="78.75" outlineLevel="2" x14ac:dyDescent="0.25">
      <c r="A46" s="102" t="s">
        <v>295</v>
      </c>
      <c r="B46" s="103" t="s">
        <v>296</v>
      </c>
      <c r="C46" s="104">
        <v>618767</v>
      </c>
      <c r="D46" s="104">
        <v>385516.7</v>
      </c>
      <c r="E46" s="105">
        <v>62.304017505781658</v>
      </c>
    </row>
    <row r="47" spans="1:5" ht="32.25" thickBot="1" x14ac:dyDescent="0.3">
      <c r="A47" s="120" t="s">
        <v>297</v>
      </c>
      <c r="B47" s="121" t="s">
        <v>298</v>
      </c>
      <c r="C47" s="122">
        <v>422192320.98000002</v>
      </c>
      <c r="D47" s="122">
        <v>244077216.11000001</v>
      </c>
      <c r="E47" s="123">
        <v>57.811855872566277</v>
      </c>
    </row>
    <row r="48" spans="1:5" ht="31.5" outlineLevel="1" x14ac:dyDescent="0.25">
      <c r="A48" s="112" t="s">
        <v>506</v>
      </c>
      <c r="B48" s="113" t="s">
        <v>507</v>
      </c>
      <c r="C48" s="114">
        <v>142132480.59</v>
      </c>
      <c r="D48" s="114">
        <v>82458195.099999994</v>
      </c>
      <c r="E48" s="115">
        <v>58.015025670213696</v>
      </c>
    </row>
    <row r="49" spans="1:5" ht="47.25" outlineLevel="2" x14ac:dyDescent="0.25">
      <c r="A49" s="102" t="s">
        <v>107</v>
      </c>
      <c r="B49" s="103" t="s">
        <v>108</v>
      </c>
      <c r="C49" s="104">
        <v>35581629.049999997</v>
      </c>
      <c r="D49" s="104">
        <v>19529945.920000002</v>
      </c>
      <c r="E49" s="105">
        <v>54.887722798065653</v>
      </c>
    </row>
    <row r="50" spans="1:5" ht="48.75" customHeight="1" outlineLevel="2" x14ac:dyDescent="0.25">
      <c r="A50" s="102" t="s">
        <v>109</v>
      </c>
      <c r="B50" s="103" t="s">
        <v>110</v>
      </c>
      <c r="C50" s="104">
        <v>100796700.08</v>
      </c>
      <c r="D50" s="104">
        <v>61244302.850000001</v>
      </c>
      <c r="E50" s="105">
        <v>60.760226080210778</v>
      </c>
    </row>
    <row r="51" spans="1:5" ht="63" outlineLevel="2" x14ac:dyDescent="0.25">
      <c r="A51" s="102" t="s">
        <v>634</v>
      </c>
      <c r="B51" s="103" t="s">
        <v>300</v>
      </c>
      <c r="C51" s="104">
        <v>1435353.53</v>
      </c>
      <c r="D51" s="104">
        <v>742424.24</v>
      </c>
      <c r="E51" s="105">
        <v>51.72413795505836</v>
      </c>
    </row>
    <row r="52" spans="1:5" ht="94.5" outlineLevel="2" x14ac:dyDescent="0.25">
      <c r="A52" s="102" t="s">
        <v>635</v>
      </c>
      <c r="B52" s="103" t="s">
        <v>636</v>
      </c>
      <c r="C52" s="104">
        <v>499205.62</v>
      </c>
      <c r="D52" s="104">
        <v>0</v>
      </c>
      <c r="E52" s="105">
        <v>0</v>
      </c>
    </row>
    <row r="53" spans="1:5" ht="82.5" customHeight="1" outlineLevel="2" x14ac:dyDescent="0.25">
      <c r="A53" s="102" t="s">
        <v>111</v>
      </c>
      <c r="B53" s="103" t="s">
        <v>112</v>
      </c>
      <c r="C53" s="104">
        <v>2533700</v>
      </c>
      <c r="D53" s="104">
        <v>884522.09</v>
      </c>
      <c r="E53" s="105">
        <v>34.910292852350317</v>
      </c>
    </row>
    <row r="54" spans="1:5" ht="31.5" outlineLevel="2" x14ac:dyDescent="0.25">
      <c r="A54" s="102" t="s">
        <v>706</v>
      </c>
      <c r="B54" s="103" t="s">
        <v>707</v>
      </c>
      <c r="C54" s="104">
        <v>143445.75</v>
      </c>
      <c r="D54" s="104">
        <v>0</v>
      </c>
      <c r="E54" s="105">
        <v>0</v>
      </c>
    </row>
    <row r="55" spans="1:5" ht="47.25" outlineLevel="2" x14ac:dyDescent="0.25">
      <c r="A55" s="102" t="s">
        <v>508</v>
      </c>
      <c r="B55" s="103" t="s">
        <v>121</v>
      </c>
      <c r="C55" s="104">
        <v>1047646.56</v>
      </c>
      <c r="D55" s="104">
        <v>0</v>
      </c>
      <c r="E55" s="105">
        <v>0</v>
      </c>
    </row>
    <row r="56" spans="1:5" outlineLevel="2" x14ac:dyDescent="0.25">
      <c r="A56" s="102" t="s">
        <v>113</v>
      </c>
      <c r="B56" s="103" t="s">
        <v>114</v>
      </c>
      <c r="C56" s="104">
        <v>94800</v>
      </c>
      <c r="D56" s="104">
        <v>57000</v>
      </c>
      <c r="E56" s="105">
        <v>60.12658227848101</v>
      </c>
    </row>
    <row r="57" spans="1:5" ht="31.5" outlineLevel="1" x14ac:dyDescent="0.25">
      <c r="A57" s="112" t="s">
        <v>509</v>
      </c>
      <c r="B57" s="113" t="s">
        <v>510</v>
      </c>
      <c r="C57" s="114">
        <v>235342684.06999999</v>
      </c>
      <c r="D57" s="114">
        <v>140250233.00999999</v>
      </c>
      <c r="E57" s="115">
        <v>59.594048382776229</v>
      </c>
    </row>
    <row r="58" spans="1:5" ht="31.5" outlineLevel="2" x14ac:dyDescent="0.25">
      <c r="A58" s="102" t="s">
        <v>115</v>
      </c>
      <c r="B58" s="103" t="s">
        <v>116</v>
      </c>
      <c r="C58" s="104">
        <v>28831764.719999999</v>
      </c>
      <c r="D58" s="104">
        <v>18020974.199999999</v>
      </c>
      <c r="E58" s="105">
        <v>62.503888939892818</v>
      </c>
    </row>
    <row r="59" spans="1:5" ht="49.5" customHeight="1" outlineLevel="2" x14ac:dyDescent="0.25">
      <c r="A59" s="102" t="s">
        <v>117</v>
      </c>
      <c r="B59" s="103" t="s">
        <v>110</v>
      </c>
      <c r="C59" s="104">
        <v>173871899.91999999</v>
      </c>
      <c r="D59" s="104">
        <v>102701097.15000001</v>
      </c>
      <c r="E59" s="105">
        <v>59.067104688712597</v>
      </c>
    </row>
    <row r="60" spans="1:5" ht="63" outlineLevel="2" x14ac:dyDescent="0.25">
      <c r="A60" s="102" t="s">
        <v>299</v>
      </c>
      <c r="B60" s="103" t="s">
        <v>300</v>
      </c>
      <c r="C60" s="104">
        <v>1752828.29</v>
      </c>
      <c r="D60" s="104">
        <v>1625007.07</v>
      </c>
      <c r="E60" s="105">
        <v>92.707715825376141</v>
      </c>
    </row>
    <row r="61" spans="1:5" ht="80.25" customHeight="1" outlineLevel="2" x14ac:dyDescent="0.25">
      <c r="A61" s="102" t="s">
        <v>118</v>
      </c>
      <c r="B61" s="103" t="s">
        <v>112</v>
      </c>
      <c r="C61" s="104">
        <v>350200</v>
      </c>
      <c r="D61" s="104">
        <v>159697.39000000001</v>
      </c>
      <c r="E61" s="105">
        <v>45.601767561393487</v>
      </c>
    </row>
    <row r="62" spans="1:5" outlineLevel="2" x14ac:dyDescent="0.25">
      <c r="A62" s="102" t="s">
        <v>119</v>
      </c>
      <c r="B62" s="103" t="s">
        <v>114</v>
      </c>
      <c r="C62" s="104">
        <v>95794.25</v>
      </c>
      <c r="D62" s="104">
        <v>49597.599999999999</v>
      </c>
      <c r="E62" s="105">
        <v>51.775132641051002</v>
      </c>
    </row>
    <row r="63" spans="1:5" outlineLevel="2" x14ac:dyDescent="0.25">
      <c r="A63" s="102" t="s">
        <v>708</v>
      </c>
      <c r="B63" s="103" t="s">
        <v>709</v>
      </c>
      <c r="C63" s="104">
        <v>25000</v>
      </c>
      <c r="D63" s="104">
        <v>0</v>
      </c>
      <c r="E63" s="105">
        <v>0</v>
      </c>
    </row>
    <row r="64" spans="1:5" ht="126" outlineLevel="2" x14ac:dyDescent="0.25">
      <c r="A64" s="102" t="s">
        <v>710</v>
      </c>
      <c r="B64" s="103" t="s">
        <v>711</v>
      </c>
      <c r="C64" s="104">
        <v>750000</v>
      </c>
      <c r="D64" s="104">
        <v>200000</v>
      </c>
      <c r="E64" s="105">
        <v>26.666666666666668</v>
      </c>
    </row>
    <row r="65" spans="1:5" ht="47.25" outlineLevel="2" x14ac:dyDescent="0.25">
      <c r="A65" s="102" t="s">
        <v>120</v>
      </c>
      <c r="B65" s="103" t="s">
        <v>121</v>
      </c>
      <c r="C65" s="104">
        <v>2851464.56</v>
      </c>
      <c r="D65" s="104">
        <v>1949555.56</v>
      </c>
      <c r="E65" s="105">
        <v>68.370324055509215</v>
      </c>
    </row>
    <row r="66" spans="1:5" ht="63" outlineLevel="2" x14ac:dyDescent="0.25">
      <c r="A66" s="102" t="s">
        <v>624</v>
      </c>
      <c r="B66" s="103" t="s">
        <v>637</v>
      </c>
      <c r="C66" s="104">
        <v>15555500</v>
      </c>
      <c r="D66" s="104">
        <v>10468900</v>
      </c>
      <c r="E66" s="105">
        <v>67.300311786827805</v>
      </c>
    </row>
    <row r="67" spans="1:5" outlineLevel="2" x14ac:dyDescent="0.25">
      <c r="A67" s="102" t="s">
        <v>712</v>
      </c>
      <c r="B67" s="103" t="s">
        <v>713</v>
      </c>
      <c r="C67" s="104">
        <v>900000</v>
      </c>
      <c r="D67" s="104">
        <v>0</v>
      </c>
      <c r="E67" s="105">
        <v>0</v>
      </c>
    </row>
    <row r="68" spans="1:5" ht="63" outlineLevel="2" x14ac:dyDescent="0.25">
      <c r="A68" s="102" t="s">
        <v>271</v>
      </c>
      <c r="B68" s="103" t="s">
        <v>638</v>
      </c>
      <c r="C68" s="104">
        <v>9606565.6600000001</v>
      </c>
      <c r="D68" s="104">
        <v>4323737.37</v>
      </c>
      <c r="E68" s="105">
        <v>45.008148833076312</v>
      </c>
    </row>
    <row r="69" spans="1:5" ht="33" customHeight="1" outlineLevel="2" x14ac:dyDescent="0.25">
      <c r="A69" s="102" t="s">
        <v>301</v>
      </c>
      <c r="B69" s="103" t="s">
        <v>122</v>
      </c>
      <c r="C69" s="104">
        <v>751666.67</v>
      </c>
      <c r="D69" s="104">
        <v>751666.67</v>
      </c>
      <c r="E69" s="105">
        <v>100</v>
      </c>
    </row>
    <row r="70" spans="1:5" ht="31.5" outlineLevel="1" x14ac:dyDescent="0.25">
      <c r="A70" s="112" t="s">
        <v>511</v>
      </c>
      <c r="B70" s="113" t="s">
        <v>512</v>
      </c>
      <c r="C70" s="114">
        <v>21304199.379999999</v>
      </c>
      <c r="D70" s="114">
        <v>11002016.67</v>
      </c>
      <c r="E70" s="115">
        <v>51.642478901734727</v>
      </c>
    </row>
    <row r="71" spans="1:5" ht="47.25" outlineLevel="2" x14ac:dyDescent="0.25">
      <c r="A71" s="102" t="s">
        <v>123</v>
      </c>
      <c r="B71" s="103" t="s">
        <v>108</v>
      </c>
      <c r="C71" s="104">
        <v>18700000</v>
      </c>
      <c r="D71" s="104">
        <v>10335350</v>
      </c>
      <c r="E71" s="105">
        <v>55.269251336898392</v>
      </c>
    </row>
    <row r="72" spans="1:5" ht="63" outlineLevel="2" x14ac:dyDescent="0.25">
      <c r="A72" s="102" t="s">
        <v>124</v>
      </c>
      <c r="B72" s="103" t="s">
        <v>300</v>
      </c>
      <c r="C72" s="104">
        <v>1522727.27</v>
      </c>
      <c r="D72" s="104">
        <v>0</v>
      </c>
      <c r="E72" s="105">
        <v>0</v>
      </c>
    </row>
    <row r="73" spans="1:5" ht="31.5" outlineLevel="2" x14ac:dyDescent="0.25">
      <c r="A73" s="102" t="s">
        <v>714</v>
      </c>
      <c r="B73" s="103" t="s">
        <v>715</v>
      </c>
      <c r="C73" s="104">
        <v>414805.44</v>
      </c>
      <c r="D73" s="104">
        <v>0</v>
      </c>
      <c r="E73" s="105">
        <v>0</v>
      </c>
    </row>
    <row r="74" spans="1:5" ht="33.75" customHeight="1" outlineLevel="2" x14ac:dyDescent="0.25">
      <c r="A74" s="102" t="s">
        <v>639</v>
      </c>
      <c r="B74" s="103" t="s">
        <v>122</v>
      </c>
      <c r="C74" s="104">
        <v>666666.67000000004</v>
      </c>
      <c r="D74" s="104">
        <v>666666.67000000004</v>
      </c>
      <c r="E74" s="105">
        <v>100</v>
      </c>
    </row>
    <row r="75" spans="1:5" ht="31.5" outlineLevel="1" x14ac:dyDescent="0.25">
      <c r="A75" s="112" t="s">
        <v>513</v>
      </c>
      <c r="B75" s="113" t="s">
        <v>514</v>
      </c>
      <c r="C75" s="114">
        <v>1085370.44</v>
      </c>
      <c r="D75" s="114">
        <v>955970.44</v>
      </c>
      <c r="E75" s="115">
        <v>88.07780318763794</v>
      </c>
    </row>
    <row r="76" spans="1:5" ht="31.5" outlineLevel="2" x14ac:dyDescent="0.25">
      <c r="A76" s="102" t="s">
        <v>125</v>
      </c>
      <c r="B76" s="103" t="s">
        <v>126</v>
      </c>
      <c r="C76" s="104">
        <v>20000</v>
      </c>
      <c r="D76" s="104">
        <v>0</v>
      </c>
      <c r="E76" s="105">
        <v>0</v>
      </c>
    </row>
    <row r="77" spans="1:5" ht="31.5" outlineLevel="2" x14ac:dyDescent="0.25">
      <c r="A77" s="102" t="s">
        <v>127</v>
      </c>
      <c r="B77" s="103" t="s">
        <v>128</v>
      </c>
      <c r="C77" s="104">
        <v>908720.44</v>
      </c>
      <c r="D77" s="104">
        <v>908720.44</v>
      </c>
      <c r="E77" s="105">
        <v>100</v>
      </c>
    </row>
    <row r="78" spans="1:5" ht="31.5" outlineLevel="2" x14ac:dyDescent="0.25">
      <c r="A78" s="102" t="s">
        <v>129</v>
      </c>
      <c r="B78" s="103" t="s">
        <v>130</v>
      </c>
      <c r="C78" s="104">
        <v>156650</v>
      </c>
      <c r="D78" s="104">
        <v>47250</v>
      </c>
      <c r="E78" s="105">
        <v>30.162783274816469</v>
      </c>
    </row>
    <row r="79" spans="1:5" ht="31.5" outlineLevel="1" x14ac:dyDescent="0.25">
      <c r="A79" s="112" t="s">
        <v>515</v>
      </c>
      <c r="B79" s="113" t="s">
        <v>516</v>
      </c>
      <c r="C79" s="114">
        <v>22327586.5</v>
      </c>
      <c r="D79" s="114">
        <v>9410800.8900000006</v>
      </c>
      <c r="E79" s="115">
        <v>42.148760189552952</v>
      </c>
    </row>
    <row r="80" spans="1:5" ht="31.5" outlineLevel="2" x14ac:dyDescent="0.25">
      <c r="A80" s="102" t="s">
        <v>131</v>
      </c>
      <c r="B80" s="103" t="s">
        <v>132</v>
      </c>
      <c r="C80" s="104">
        <v>22327586.5</v>
      </c>
      <c r="D80" s="104">
        <v>9410800.8900000006</v>
      </c>
      <c r="E80" s="105">
        <v>42.148760189552952</v>
      </c>
    </row>
    <row r="81" spans="1:5" ht="32.25" thickBot="1" x14ac:dyDescent="0.3">
      <c r="A81" s="120" t="s">
        <v>302</v>
      </c>
      <c r="B81" s="121" t="s">
        <v>303</v>
      </c>
      <c r="C81" s="122">
        <v>132927835.63</v>
      </c>
      <c r="D81" s="122">
        <v>73725073.189999998</v>
      </c>
      <c r="E81" s="123">
        <v>55.462479202031979</v>
      </c>
    </row>
    <row r="82" spans="1:5" ht="31.5" outlineLevel="1" x14ac:dyDescent="0.25">
      <c r="A82" s="112" t="s">
        <v>517</v>
      </c>
      <c r="B82" s="113" t="s">
        <v>518</v>
      </c>
      <c r="C82" s="114">
        <v>19421488.890000001</v>
      </c>
      <c r="D82" s="114">
        <v>9812979.6400000006</v>
      </c>
      <c r="E82" s="115">
        <v>50.526402458529532</v>
      </c>
    </row>
    <row r="83" spans="1:5" outlineLevel="2" x14ac:dyDescent="0.25">
      <c r="A83" s="102" t="s">
        <v>716</v>
      </c>
      <c r="B83" s="103" t="s">
        <v>709</v>
      </c>
      <c r="C83" s="104">
        <v>10000</v>
      </c>
      <c r="D83" s="104">
        <v>0</v>
      </c>
      <c r="E83" s="105">
        <v>0</v>
      </c>
    </row>
    <row r="84" spans="1:5" outlineLevel="2" x14ac:dyDescent="0.25">
      <c r="A84" s="102" t="s">
        <v>133</v>
      </c>
      <c r="B84" s="103" t="s">
        <v>134</v>
      </c>
      <c r="C84" s="104">
        <v>11573200</v>
      </c>
      <c r="D84" s="104">
        <v>7590815</v>
      </c>
      <c r="E84" s="105">
        <v>65.589594926208832</v>
      </c>
    </row>
    <row r="85" spans="1:5" ht="63" outlineLevel="2" x14ac:dyDescent="0.25">
      <c r="A85" s="102" t="s">
        <v>135</v>
      </c>
      <c r="B85" s="103" t="s">
        <v>300</v>
      </c>
      <c r="C85" s="104">
        <v>4468888.8899999997</v>
      </c>
      <c r="D85" s="104">
        <v>2222164.64</v>
      </c>
      <c r="E85" s="105">
        <v>49.725215701212029</v>
      </c>
    </row>
    <row r="86" spans="1:5" outlineLevel="2" x14ac:dyDescent="0.25">
      <c r="A86" s="102" t="s">
        <v>272</v>
      </c>
      <c r="B86" s="103" t="s">
        <v>273</v>
      </c>
      <c r="C86" s="104">
        <v>3369400</v>
      </c>
      <c r="D86" s="104">
        <v>0</v>
      </c>
      <c r="E86" s="105">
        <v>0</v>
      </c>
    </row>
    <row r="87" spans="1:5" outlineLevel="1" x14ac:dyDescent="0.25">
      <c r="A87" s="112" t="s">
        <v>519</v>
      </c>
      <c r="B87" s="113" t="s">
        <v>520</v>
      </c>
      <c r="C87" s="114">
        <v>36722469.490000002</v>
      </c>
      <c r="D87" s="114">
        <v>21748048.02</v>
      </c>
      <c r="E87" s="115">
        <v>59.222727452799091</v>
      </c>
    </row>
    <row r="88" spans="1:5" outlineLevel="2" x14ac:dyDescent="0.25">
      <c r="A88" s="102" t="s">
        <v>640</v>
      </c>
      <c r="B88" s="103" t="s">
        <v>641</v>
      </c>
      <c r="C88" s="104">
        <v>221560</v>
      </c>
      <c r="D88" s="104">
        <v>221560</v>
      </c>
      <c r="E88" s="105">
        <v>100</v>
      </c>
    </row>
    <row r="89" spans="1:5" outlineLevel="2" x14ac:dyDescent="0.25">
      <c r="A89" s="102" t="s">
        <v>136</v>
      </c>
      <c r="B89" s="103" t="s">
        <v>137</v>
      </c>
      <c r="C89" s="104">
        <v>10300000</v>
      </c>
      <c r="D89" s="104">
        <v>6815065</v>
      </c>
      <c r="E89" s="105">
        <v>66.165679611650489</v>
      </c>
    </row>
    <row r="90" spans="1:5" ht="47.25" outlineLevel="2" x14ac:dyDescent="0.25">
      <c r="A90" s="102" t="s">
        <v>138</v>
      </c>
      <c r="B90" s="103" t="s">
        <v>304</v>
      </c>
      <c r="C90" s="104">
        <v>9427416.1600000001</v>
      </c>
      <c r="D90" s="104">
        <v>4380303.0199999996</v>
      </c>
      <c r="E90" s="105">
        <v>46.463452399453637</v>
      </c>
    </row>
    <row r="91" spans="1:5" ht="34.5" customHeight="1" outlineLevel="2" x14ac:dyDescent="0.25">
      <c r="A91" s="102" t="s">
        <v>642</v>
      </c>
      <c r="B91" s="103" t="s">
        <v>147</v>
      </c>
      <c r="C91" s="104">
        <v>667560</v>
      </c>
      <c r="D91" s="104">
        <v>667560</v>
      </c>
      <c r="E91" s="105">
        <v>100</v>
      </c>
    </row>
    <row r="92" spans="1:5" ht="31.5" outlineLevel="2" x14ac:dyDescent="0.25">
      <c r="A92" s="102" t="s">
        <v>643</v>
      </c>
      <c r="B92" s="103" t="s">
        <v>306</v>
      </c>
      <c r="C92" s="104">
        <v>16105933.33</v>
      </c>
      <c r="D92" s="104">
        <v>9663560</v>
      </c>
      <c r="E92" s="105">
        <v>60.000000012417786</v>
      </c>
    </row>
    <row r="93" spans="1:5" outlineLevel="1" x14ac:dyDescent="0.25">
      <c r="A93" s="112" t="s">
        <v>521</v>
      </c>
      <c r="B93" s="113" t="s">
        <v>522</v>
      </c>
      <c r="C93" s="114">
        <v>2899708.08</v>
      </c>
      <c r="D93" s="114">
        <v>2369708.08</v>
      </c>
      <c r="E93" s="115">
        <v>81.722298059741235</v>
      </c>
    </row>
    <row r="94" spans="1:5" outlineLevel="2" x14ac:dyDescent="0.25">
      <c r="A94" s="102" t="s">
        <v>139</v>
      </c>
      <c r="B94" s="103" t="s">
        <v>137</v>
      </c>
      <c r="C94" s="104">
        <v>1380000</v>
      </c>
      <c r="D94" s="104">
        <v>850000</v>
      </c>
      <c r="E94" s="105">
        <v>61.594202898550726</v>
      </c>
    </row>
    <row r="95" spans="1:5" ht="47.25" outlineLevel="2" x14ac:dyDescent="0.25">
      <c r="A95" s="102" t="s">
        <v>140</v>
      </c>
      <c r="B95" s="103" t="s">
        <v>304</v>
      </c>
      <c r="C95" s="104">
        <v>1519708.08</v>
      </c>
      <c r="D95" s="104">
        <v>1519708.08</v>
      </c>
      <c r="E95" s="105">
        <v>100</v>
      </c>
    </row>
    <row r="96" spans="1:5" ht="47.25" outlineLevel="1" x14ac:dyDescent="0.25">
      <c r="A96" s="112" t="s">
        <v>523</v>
      </c>
      <c r="B96" s="113" t="s">
        <v>524</v>
      </c>
      <c r="C96" s="114">
        <v>30224826.780000001</v>
      </c>
      <c r="D96" s="114">
        <v>16335215.609999999</v>
      </c>
      <c r="E96" s="115">
        <v>54.045688099060136</v>
      </c>
    </row>
    <row r="97" spans="1:5" ht="31.5" outlineLevel="2" x14ac:dyDescent="0.25">
      <c r="A97" s="102" t="s">
        <v>141</v>
      </c>
      <c r="B97" s="103" t="s">
        <v>142</v>
      </c>
      <c r="C97" s="104">
        <v>17328000</v>
      </c>
      <c r="D97" s="104">
        <v>9611905</v>
      </c>
      <c r="E97" s="105">
        <v>55.470365881809791</v>
      </c>
    </row>
    <row r="98" spans="1:5" ht="31.5" outlineLevel="2" x14ac:dyDescent="0.25">
      <c r="A98" s="102" t="s">
        <v>644</v>
      </c>
      <c r="B98" s="103" t="s">
        <v>645</v>
      </c>
      <c r="C98" s="104">
        <v>1000000</v>
      </c>
      <c r="D98" s="104">
        <v>0</v>
      </c>
      <c r="E98" s="105">
        <v>0</v>
      </c>
    </row>
    <row r="99" spans="1:5" ht="47.25" outlineLevel="2" x14ac:dyDescent="0.25">
      <c r="A99" s="102" t="s">
        <v>143</v>
      </c>
      <c r="B99" s="103" t="s">
        <v>304</v>
      </c>
      <c r="C99" s="104">
        <v>9305490.9100000001</v>
      </c>
      <c r="D99" s="104">
        <v>4297474.74</v>
      </c>
      <c r="E99" s="105">
        <v>46.182138928122384</v>
      </c>
    </row>
    <row r="100" spans="1:5" outlineLevel="2" x14ac:dyDescent="0.25">
      <c r="A100" s="102" t="s">
        <v>144</v>
      </c>
      <c r="B100" s="103" t="s">
        <v>145</v>
      </c>
      <c r="C100" s="104">
        <v>150000</v>
      </c>
      <c r="D100" s="104">
        <v>34500</v>
      </c>
      <c r="E100" s="105">
        <v>23</v>
      </c>
    </row>
    <row r="101" spans="1:5" ht="31.5" outlineLevel="2" x14ac:dyDescent="0.25">
      <c r="A101" s="102" t="s">
        <v>717</v>
      </c>
      <c r="B101" s="103" t="s">
        <v>718</v>
      </c>
      <c r="C101" s="104">
        <v>50000</v>
      </c>
      <c r="D101" s="104">
        <v>0</v>
      </c>
      <c r="E101" s="105">
        <v>0</v>
      </c>
    </row>
    <row r="102" spans="1:5" ht="78.75" outlineLevel="2" x14ac:dyDescent="0.25">
      <c r="A102" s="102" t="s">
        <v>146</v>
      </c>
      <c r="B102" s="103" t="s">
        <v>305</v>
      </c>
      <c r="C102" s="104">
        <v>947029.87</v>
      </c>
      <c r="D102" s="104">
        <v>947029.87</v>
      </c>
      <c r="E102" s="105">
        <v>100</v>
      </c>
    </row>
    <row r="103" spans="1:5" ht="33" customHeight="1" outlineLevel="2" x14ac:dyDescent="0.25">
      <c r="A103" s="102" t="s">
        <v>307</v>
      </c>
      <c r="B103" s="103" t="s">
        <v>147</v>
      </c>
      <c r="C103" s="104">
        <v>1444306</v>
      </c>
      <c r="D103" s="104">
        <v>1444306</v>
      </c>
      <c r="E103" s="105">
        <v>100</v>
      </c>
    </row>
    <row r="104" spans="1:5" ht="31.5" outlineLevel="1" x14ac:dyDescent="0.25">
      <c r="A104" s="112" t="s">
        <v>525</v>
      </c>
      <c r="B104" s="113" t="s">
        <v>526</v>
      </c>
      <c r="C104" s="114">
        <v>7548794.75</v>
      </c>
      <c r="D104" s="114">
        <v>2992024.75</v>
      </c>
      <c r="E104" s="115">
        <v>39.635794177606961</v>
      </c>
    </row>
    <row r="105" spans="1:5" ht="31.5" outlineLevel="2" x14ac:dyDescent="0.25">
      <c r="A105" s="102" t="s">
        <v>148</v>
      </c>
      <c r="B105" s="103" t="s">
        <v>149</v>
      </c>
      <c r="C105" s="104">
        <v>7548794.75</v>
      </c>
      <c r="D105" s="104">
        <v>2992024.75</v>
      </c>
      <c r="E105" s="105">
        <v>39.635794177606961</v>
      </c>
    </row>
    <row r="106" spans="1:5" ht="31.5" outlineLevel="1" x14ac:dyDescent="0.25">
      <c r="A106" s="112" t="s">
        <v>527</v>
      </c>
      <c r="B106" s="113" t="s">
        <v>528</v>
      </c>
      <c r="C106" s="114">
        <v>32891569.5</v>
      </c>
      <c r="D106" s="114">
        <v>17798118.949999999</v>
      </c>
      <c r="E106" s="115">
        <v>54.111491852038256</v>
      </c>
    </row>
    <row r="107" spans="1:5" outlineLevel="2" x14ac:dyDescent="0.25">
      <c r="A107" s="102" t="s">
        <v>150</v>
      </c>
      <c r="B107" s="103" t="s">
        <v>151</v>
      </c>
      <c r="C107" s="104">
        <v>20138438.18</v>
      </c>
      <c r="D107" s="104">
        <v>13116323</v>
      </c>
      <c r="E107" s="105">
        <v>65.13078562877908</v>
      </c>
    </row>
    <row r="108" spans="1:5" ht="47.25" outlineLevel="2" x14ac:dyDescent="0.25">
      <c r="A108" s="102" t="s">
        <v>152</v>
      </c>
      <c r="B108" s="103" t="s">
        <v>304</v>
      </c>
      <c r="C108" s="104">
        <v>12753131.32</v>
      </c>
      <c r="D108" s="104">
        <v>4681795.95</v>
      </c>
      <c r="E108" s="105">
        <v>36.710952255763331</v>
      </c>
    </row>
    <row r="109" spans="1:5" ht="31.5" outlineLevel="1" x14ac:dyDescent="0.25">
      <c r="A109" s="112" t="s">
        <v>529</v>
      </c>
      <c r="B109" s="113" t="s">
        <v>530</v>
      </c>
      <c r="C109" s="114">
        <v>3218978.14</v>
      </c>
      <c r="D109" s="114">
        <v>2668978.14</v>
      </c>
      <c r="E109" s="115">
        <v>82.913832400241148</v>
      </c>
    </row>
    <row r="110" spans="1:5" outlineLevel="2" x14ac:dyDescent="0.25">
      <c r="A110" s="102" t="s">
        <v>308</v>
      </c>
      <c r="B110" s="103" t="s">
        <v>153</v>
      </c>
      <c r="C110" s="104">
        <v>1500000</v>
      </c>
      <c r="D110" s="104">
        <v>950000</v>
      </c>
      <c r="E110" s="105">
        <v>63.333333333333336</v>
      </c>
    </row>
    <row r="111" spans="1:5" ht="47.25" outlineLevel="2" x14ac:dyDescent="0.25">
      <c r="A111" s="102" t="s">
        <v>309</v>
      </c>
      <c r="B111" s="103" t="s">
        <v>304</v>
      </c>
      <c r="C111" s="104">
        <v>1519708.08</v>
      </c>
      <c r="D111" s="104">
        <v>1519708.08</v>
      </c>
      <c r="E111" s="105">
        <v>100</v>
      </c>
    </row>
    <row r="112" spans="1:5" ht="49.5" customHeight="1" outlineLevel="2" x14ac:dyDescent="0.25">
      <c r="A112" s="102" t="s">
        <v>310</v>
      </c>
      <c r="B112" s="103" t="s">
        <v>311</v>
      </c>
      <c r="C112" s="104">
        <v>199270.06</v>
      </c>
      <c r="D112" s="104">
        <v>199270.06</v>
      </c>
      <c r="E112" s="105">
        <v>100</v>
      </c>
    </row>
    <row r="113" spans="1:7" ht="48" thickBot="1" x14ac:dyDescent="0.3">
      <c r="A113" s="120" t="s">
        <v>312</v>
      </c>
      <c r="B113" s="121" t="s">
        <v>313</v>
      </c>
      <c r="C113" s="122">
        <v>28395552.98</v>
      </c>
      <c r="D113" s="122">
        <v>16595988.130000001</v>
      </c>
      <c r="E113" s="123">
        <v>58.445729659461627</v>
      </c>
    </row>
    <row r="114" spans="1:7" ht="31.5" outlineLevel="1" x14ac:dyDescent="0.25">
      <c r="A114" s="112" t="s">
        <v>719</v>
      </c>
      <c r="B114" s="113" t="s">
        <v>531</v>
      </c>
      <c r="C114" s="114">
        <v>500000</v>
      </c>
      <c r="D114" s="114">
        <v>0</v>
      </c>
      <c r="E114" s="115">
        <v>0</v>
      </c>
    </row>
    <row r="115" spans="1:7" ht="31.5" outlineLevel="2" x14ac:dyDescent="0.25">
      <c r="A115" s="102" t="s">
        <v>720</v>
      </c>
      <c r="B115" s="103" t="s">
        <v>721</v>
      </c>
      <c r="C115" s="104">
        <v>500000</v>
      </c>
      <c r="D115" s="104">
        <v>0</v>
      </c>
      <c r="E115" s="105">
        <v>0</v>
      </c>
    </row>
    <row r="116" spans="1:7" outlineLevel="1" x14ac:dyDescent="0.25">
      <c r="A116" s="112" t="s">
        <v>532</v>
      </c>
      <c r="B116" s="113" t="s">
        <v>533</v>
      </c>
      <c r="C116" s="114">
        <v>190000</v>
      </c>
      <c r="D116" s="114">
        <v>66000</v>
      </c>
      <c r="E116" s="115">
        <v>34.736842105263158</v>
      </c>
    </row>
    <row r="117" spans="1:7" ht="63" outlineLevel="2" x14ac:dyDescent="0.25">
      <c r="A117" s="102" t="s">
        <v>154</v>
      </c>
      <c r="B117" s="103" t="s">
        <v>155</v>
      </c>
      <c r="C117" s="104">
        <v>190000</v>
      </c>
      <c r="D117" s="104">
        <v>66000</v>
      </c>
      <c r="E117" s="105">
        <v>34.736842105263158</v>
      </c>
    </row>
    <row r="118" spans="1:7" outlineLevel="1" x14ac:dyDescent="0.25">
      <c r="A118" s="112" t="s">
        <v>534</v>
      </c>
      <c r="B118" s="113" t="s">
        <v>535</v>
      </c>
      <c r="C118" s="114">
        <v>1060000</v>
      </c>
      <c r="D118" s="114">
        <v>509232.6</v>
      </c>
      <c r="E118" s="115">
        <v>48.04081132075472</v>
      </c>
    </row>
    <row r="119" spans="1:7" ht="33.75" customHeight="1" outlineLevel="2" x14ac:dyDescent="0.25">
      <c r="A119" s="102" t="s">
        <v>156</v>
      </c>
      <c r="B119" s="103" t="s">
        <v>157</v>
      </c>
      <c r="C119" s="104">
        <v>1060000</v>
      </c>
      <c r="D119" s="104">
        <v>509232.6</v>
      </c>
      <c r="E119" s="105">
        <v>48.04081132075472</v>
      </c>
    </row>
    <row r="120" spans="1:7" ht="20.25" customHeight="1" outlineLevel="1" x14ac:dyDescent="0.25">
      <c r="A120" s="112" t="s">
        <v>536</v>
      </c>
      <c r="B120" s="113" t="s">
        <v>537</v>
      </c>
      <c r="C120" s="114">
        <v>26645552.98</v>
      </c>
      <c r="D120" s="114">
        <v>16020755.529999999</v>
      </c>
      <c r="E120" s="115">
        <v>60.125438349975653</v>
      </c>
    </row>
    <row r="121" spans="1:7" outlineLevel="2" x14ac:dyDescent="0.25">
      <c r="A121" s="102" t="s">
        <v>158</v>
      </c>
      <c r="B121" s="103" t="s">
        <v>314</v>
      </c>
      <c r="C121" s="104">
        <v>6011400</v>
      </c>
      <c r="D121" s="104">
        <v>3063705</v>
      </c>
      <c r="E121" s="105">
        <v>50.964916658349139</v>
      </c>
    </row>
    <row r="122" spans="1:7" ht="63" outlineLevel="2" x14ac:dyDescent="0.25">
      <c r="A122" s="102" t="s">
        <v>159</v>
      </c>
      <c r="B122" s="103" t="s">
        <v>300</v>
      </c>
      <c r="C122" s="104">
        <v>449797.98</v>
      </c>
      <c r="D122" s="104">
        <v>225252.53</v>
      </c>
      <c r="E122" s="105">
        <v>50.078599730483447</v>
      </c>
    </row>
    <row r="123" spans="1:7" ht="31.5" outlineLevel="2" x14ac:dyDescent="0.25">
      <c r="A123" s="102" t="s">
        <v>315</v>
      </c>
      <c r="B123" s="103" t="s">
        <v>316</v>
      </c>
      <c r="C123" s="104">
        <v>20184355</v>
      </c>
      <c r="D123" s="104">
        <v>12731798</v>
      </c>
      <c r="E123" s="105">
        <v>63.077556850342752</v>
      </c>
    </row>
    <row r="124" spans="1:7" ht="32.25" thickBot="1" x14ac:dyDescent="0.3">
      <c r="A124" s="120" t="s">
        <v>317</v>
      </c>
      <c r="B124" s="121" t="s">
        <v>318</v>
      </c>
      <c r="C124" s="122">
        <v>82265951.200000003</v>
      </c>
      <c r="D124" s="122">
        <v>32098047</v>
      </c>
      <c r="E124" s="123">
        <f>D124/C124*100</f>
        <v>39.017414290834814</v>
      </c>
      <c r="F124" s="3"/>
      <c r="G124" s="3"/>
    </row>
    <row r="125" spans="1:7" ht="31.5" outlineLevel="1" x14ac:dyDescent="0.25">
      <c r="A125" s="112" t="s">
        <v>538</v>
      </c>
      <c r="B125" s="113" t="s">
        <v>539</v>
      </c>
      <c r="C125" s="114">
        <v>22091290</v>
      </c>
      <c r="D125" s="114">
        <v>6851541.04</v>
      </c>
      <c r="E125" s="115">
        <f>D125/C125*100</f>
        <v>31.014671574181502</v>
      </c>
    </row>
    <row r="126" spans="1:7" outlineLevel="2" x14ac:dyDescent="0.25">
      <c r="A126" s="102" t="s">
        <v>319</v>
      </c>
      <c r="B126" s="103" t="s">
        <v>162</v>
      </c>
      <c r="C126" s="104">
        <v>18005817</v>
      </c>
      <c r="D126" s="104">
        <v>6846893.0099999998</v>
      </c>
      <c r="E126" s="105">
        <v>38.026005762471094</v>
      </c>
    </row>
    <row r="127" spans="1:7" ht="47.25" outlineLevel="2" x14ac:dyDescent="0.25">
      <c r="A127" s="102" t="s">
        <v>320</v>
      </c>
      <c r="B127" s="103" t="s">
        <v>163</v>
      </c>
      <c r="C127" s="104">
        <v>18458</v>
      </c>
      <c r="D127" s="104">
        <v>4648.03</v>
      </c>
      <c r="E127" s="105">
        <v>25.181655650666379</v>
      </c>
    </row>
    <row r="128" spans="1:7" s="16" customFormat="1" ht="31.5" outlineLevel="2" x14ac:dyDescent="0.25">
      <c r="A128" s="102" t="s">
        <v>683</v>
      </c>
      <c r="B128" s="103" t="s">
        <v>762</v>
      </c>
      <c r="C128" s="104">
        <v>4067015</v>
      </c>
      <c r="D128" s="104">
        <v>0</v>
      </c>
      <c r="E128" s="105">
        <f>D128/C128*100</f>
        <v>0</v>
      </c>
    </row>
    <row r="129" spans="1:5" ht="31.5" outlineLevel="1" x14ac:dyDescent="0.25">
      <c r="A129" s="112" t="s">
        <v>540</v>
      </c>
      <c r="B129" s="113" t="s">
        <v>541</v>
      </c>
      <c r="C129" s="114">
        <v>14443939.24</v>
      </c>
      <c r="D129" s="114">
        <v>5773484.3200000003</v>
      </c>
      <c r="E129" s="115">
        <v>39.971674098512757</v>
      </c>
    </row>
    <row r="130" spans="1:5" ht="31.5" outlineLevel="2" x14ac:dyDescent="0.25">
      <c r="A130" s="102" t="s">
        <v>321</v>
      </c>
      <c r="B130" s="103" t="s">
        <v>161</v>
      </c>
      <c r="C130" s="104">
        <v>14260597</v>
      </c>
      <c r="D130" s="104">
        <v>5697091.7199999997</v>
      </c>
      <c r="E130" s="105">
        <v>39.949882322598413</v>
      </c>
    </row>
    <row r="131" spans="1:5" ht="79.5" customHeight="1" outlineLevel="2" x14ac:dyDescent="0.25">
      <c r="A131" s="102" t="s">
        <v>322</v>
      </c>
      <c r="B131" s="103" t="s">
        <v>323</v>
      </c>
      <c r="C131" s="104">
        <v>183342.24</v>
      </c>
      <c r="D131" s="104">
        <v>76392.600000000006</v>
      </c>
      <c r="E131" s="105">
        <v>41.666666666666664</v>
      </c>
    </row>
    <row r="132" spans="1:5" outlineLevel="1" x14ac:dyDescent="0.25">
      <c r="A132" s="112" t="s">
        <v>542</v>
      </c>
      <c r="B132" s="113" t="s">
        <v>543</v>
      </c>
      <c r="C132" s="114">
        <v>45288241.960000001</v>
      </c>
      <c r="D132" s="114">
        <v>19030541.640000001</v>
      </c>
      <c r="E132" s="115">
        <v>42.020932622662571</v>
      </c>
    </row>
    <row r="133" spans="1:5" ht="31.5" outlineLevel="2" x14ac:dyDescent="0.25">
      <c r="A133" s="102" t="s">
        <v>160</v>
      </c>
      <c r="B133" s="103" t="s">
        <v>164</v>
      </c>
      <c r="C133" s="104">
        <v>45288241.960000001</v>
      </c>
      <c r="D133" s="104">
        <v>19030541.640000001</v>
      </c>
      <c r="E133" s="105">
        <v>42.020932622662571</v>
      </c>
    </row>
    <row r="134" spans="1:5" ht="31.5" outlineLevel="1" x14ac:dyDescent="0.25">
      <c r="A134" s="112" t="s">
        <v>722</v>
      </c>
      <c r="B134" s="113" t="s">
        <v>723</v>
      </c>
      <c r="C134" s="114">
        <v>442480</v>
      </c>
      <c r="D134" s="114">
        <v>442480</v>
      </c>
      <c r="E134" s="115">
        <v>100</v>
      </c>
    </row>
    <row r="135" spans="1:5" ht="31.5" outlineLevel="2" x14ac:dyDescent="0.25">
      <c r="A135" s="102" t="s">
        <v>724</v>
      </c>
      <c r="B135" s="103" t="s">
        <v>725</v>
      </c>
      <c r="C135" s="104">
        <v>442480</v>
      </c>
      <c r="D135" s="104">
        <v>442480</v>
      </c>
      <c r="E135" s="105">
        <v>100</v>
      </c>
    </row>
    <row r="136" spans="1:5" ht="48" thickBot="1" x14ac:dyDescent="0.3">
      <c r="A136" s="120" t="s">
        <v>324</v>
      </c>
      <c r="B136" s="121" t="s">
        <v>325</v>
      </c>
      <c r="C136" s="122">
        <v>6708006.1299999999</v>
      </c>
      <c r="D136" s="122">
        <v>2880548.89</v>
      </c>
      <c r="E136" s="123">
        <v>42.941953751613525</v>
      </c>
    </row>
    <row r="137" spans="1:5" ht="31.5" outlineLevel="1" x14ac:dyDescent="0.25">
      <c r="A137" s="112" t="s">
        <v>544</v>
      </c>
      <c r="B137" s="113" t="s">
        <v>545</v>
      </c>
      <c r="C137" s="114">
        <v>1372098.5600000001</v>
      </c>
      <c r="D137" s="114">
        <v>555555.56000000006</v>
      </c>
      <c r="E137" s="115">
        <v>40.489479123132377</v>
      </c>
    </row>
    <row r="138" spans="1:5" ht="94.5" outlineLevel="2" x14ac:dyDescent="0.25">
      <c r="A138" s="102" t="s">
        <v>326</v>
      </c>
      <c r="B138" s="103" t="s">
        <v>327</v>
      </c>
      <c r="C138" s="104">
        <v>4543</v>
      </c>
      <c r="D138" s="104">
        <v>0</v>
      </c>
      <c r="E138" s="105">
        <v>0</v>
      </c>
    </row>
    <row r="139" spans="1:5" ht="157.5" outlineLevel="2" x14ac:dyDescent="0.25">
      <c r="A139" s="102" t="s">
        <v>328</v>
      </c>
      <c r="B139" s="103" t="s">
        <v>329</v>
      </c>
      <c r="C139" s="104">
        <v>9000</v>
      </c>
      <c r="D139" s="104">
        <v>0</v>
      </c>
      <c r="E139" s="105">
        <v>0</v>
      </c>
    </row>
    <row r="140" spans="1:5" ht="33" customHeight="1" outlineLevel="2" x14ac:dyDescent="0.25">
      <c r="A140" s="102" t="s">
        <v>330</v>
      </c>
      <c r="B140" s="103" t="s">
        <v>331</v>
      </c>
      <c r="C140" s="104">
        <v>1358555.56</v>
      </c>
      <c r="D140" s="104">
        <v>555555.56000000006</v>
      </c>
      <c r="E140" s="105">
        <v>40.893105615790937</v>
      </c>
    </row>
    <row r="141" spans="1:5" ht="47.25" outlineLevel="1" x14ac:dyDescent="0.25">
      <c r="A141" s="112" t="s">
        <v>546</v>
      </c>
      <c r="B141" s="113" t="s">
        <v>547</v>
      </c>
      <c r="C141" s="114">
        <v>815612.9</v>
      </c>
      <c r="D141" s="114">
        <v>815612.9</v>
      </c>
      <c r="E141" s="115">
        <v>100</v>
      </c>
    </row>
    <row r="142" spans="1:5" ht="33" customHeight="1" outlineLevel="2" x14ac:dyDescent="0.25">
      <c r="A142" s="102" t="s">
        <v>332</v>
      </c>
      <c r="B142" s="103" t="s">
        <v>333</v>
      </c>
      <c r="C142" s="104">
        <v>500000</v>
      </c>
      <c r="D142" s="104">
        <v>500000</v>
      </c>
      <c r="E142" s="105">
        <v>100</v>
      </c>
    </row>
    <row r="143" spans="1:5" ht="63" outlineLevel="2" x14ac:dyDescent="0.25">
      <c r="A143" s="102" t="s">
        <v>334</v>
      </c>
      <c r="B143" s="103" t="s">
        <v>335</v>
      </c>
      <c r="C143" s="104">
        <v>315612.90000000002</v>
      </c>
      <c r="D143" s="104">
        <v>315612.90000000002</v>
      </c>
      <c r="E143" s="105">
        <v>100</v>
      </c>
    </row>
    <row r="144" spans="1:5" ht="34.5" customHeight="1" outlineLevel="1" x14ac:dyDescent="0.25">
      <c r="A144" s="112" t="s">
        <v>548</v>
      </c>
      <c r="B144" s="113" t="s">
        <v>549</v>
      </c>
      <c r="C144" s="114">
        <v>1100000</v>
      </c>
      <c r="D144" s="114">
        <v>0</v>
      </c>
      <c r="E144" s="115">
        <v>0</v>
      </c>
    </row>
    <row r="145" spans="1:5" ht="47.25" outlineLevel="2" x14ac:dyDescent="0.25">
      <c r="A145" s="102" t="s">
        <v>336</v>
      </c>
      <c r="B145" s="103" t="s">
        <v>225</v>
      </c>
      <c r="C145" s="104">
        <v>1100000</v>
      </c>
      <c r="D145" s="104">
        <v>0</v>
      </c>
      <c r="E145" s="105">
        <v>0</v>
      </c>
    </row>
    <row r="146" spans="1:5" ht="31.5" outlineLevel="1" x14ac:dyDescent="0.25">
      <c r="A146" s="112" t="s">
        <v>550</v>
      </c>
      <c r="B146" s="113" t="s">
        <v>551</v>
      </c>
      <c r="C146" s="114">
        <v>3420294.67</v>
      </c>
      <c r="D146" s="114">
        <v>1509380.43</v>
      </c>
      <c r="E146" s="115">
        <v>44.130128413760325</v>
      </c>
    </row>
    <row r="147" spans="1:5" ht="31.5" outlineLevel="2" x14ac:dyDescent="0.25">
      <c r="A147" s="102" t="s">
        <v>337</v>
      </c>
      <c r="B147" s="103" t="s">
        <v>338</v>
      </c>
      <c r="C147" s="104">
        <v>2950233.21</v>
      </c>
      <c r="D147" s="104">
        <v>1439318.97</v>
      </c>
      <c r="E147" s="105">
        <v>48.786616770543368</v>
      </c>
    </row>
    <row r="148" spans="1:5" ht="47.25" outlineLevel="2" x14ac:dyDescent="0.25">
      <c r="A148" s="102" t="s">
        <v>726</v>
      </c>
      <c r="B148" s="103" t="s">
        <v>727</v>
      </c>
      <c r="C148" s="104">
        <v>400000</v>
      </c>
      <c r="D148" s="104">
        <v>0</v>
      </c>
      <c r="E148" s="105">
        <v>0</v>
      </c>
    </row>
    <row r="149" spans="1:5" ht="78.75" outlineLevel="2" x14ac:dyDescent="0.25">
      <c r="A149" s="102" t="s">
        <v>339</v>
      </c>
      <c r="B149" s="103" t="s">
        <v>340</v>
      </c>
      <c r="C149" s="104">
        <v>70061.460000000006</v>
      </c>
      <c r="D149" s="104">
        <v>70061.460000000006</v>
      </c>
      <c r="E149" s="105">
        <v>100</v>
      </c>
    </row>
    <row r="150" spans="1:5" ht="32.25" thickBot="1" x14ac:dyDescent="0.3">
      <c r="A150" s="120" t="s">
        <v>341</v>
      </c>
      <c r="B150" s="121" t="s">
        <v>342</v>
      </c>
      <c r="C150" s="122">
        <v>2890169</v>
      </c>
      <c r="D150" s="122">
        <v>1170248</v>
      </c>
      <c r="E150" s="123">
        <v>40.49064258872059</v>
      </c>
    </row>
    <row r="151" spans="1:5" outlineLevel="1" x14ac:dyDescent="0.25">
      <c r="A151" s="112" t="s">
        <v>552</v>
      </c>
      <c r="B151" s="113" t="s">
        <v>553</v>
      </c>
      <c r="C151" s="114">
        <v>2400000</v>
      </c>
      <c r="D151" s="114">
        <v>870248</v>
      </c>
      <c r="E151" s="115">
        <v>36.260333333333335</v>
      </c>
    </row>
    <row r="152" spans="1:5" ht="110.25" outlineLevel="2" x14ac:dyDescent="0.25">
      <c r="A152" s="102" t="s">
        <v>343</v>
      </c>
      <c r="B152" s="103" t="s">
        <v>344</v>
      </c>
      <c r="C152" s="104">
        <v>2400000</v>
      </c>
      <c r="D152" s="104">
        <v>870248</v>
      </c>
      <c r="E152" s="105">
        <v>36.260333333333335</v>
      </c>
    </row>
    <row r="153" spans="1:5" outlineLevel="1" x14ac:dyDescent="0.25">
      <c r="A153" s="112" t="s">
        <v>728</v>
      </c>
      <c r="B153" s="113" t="s">
        <v>729</v>
      </c>
      <c r="C153" s="114">
        <v>190169</v>
      </c>
      <c r="D153" s="114">
        <v>0</v>
      </c>
      <c r="E153" s="115">
        <v>0</v>
      </c>
    </row>
    <row r="154" spans="1:5" ht="47.25" outlineLevel="2" x14ac:dyDescent="0.25">
      <c r="A154" s="102" t="s">
        <v>730</v>
      </c>
      <c r="B154" s="103" t="s">
        <v>731</v>
      </c>
      <c r="C154" s="104">
        <v>190169</v>
      </c>
      <c r="D154" s="104">
        <v>0</v>
      </c>
      <c r="E154" s="105">
        <v>0</v>
      </c>
    </row>
    <row r="155" spans="1:5" ht="31.5" outlineLevel="1" x14ac:dyDescent="0.25">
      <c r="A155" s="112" t="s">
        <v>732</v>
      </c>
      <c r="B155" s="113" t="s">
        <v>733</v>
      </c>
      <c r="C155" s="114">
        <v>300000</v>
      </c>
      <c r="D155" s="114">
        <v>300000</v>
      </c>
      <c r="E155" s="115">
        <v>100</v>
      </c>
    </row>
    <row r="156" spans="1:5" ht="31.5" outlineLevel="2" x14ac:dyDescent="0.25">
      <c r="A156" s="102" t="s">
        <v>734</v>
      </c>
      <c r="B156" s="103" t="s">
        <v>735</v>
      </c>
      <c r="C156" s="104">
        <v>300000</v>
      </c>
      <c r="D156" s="104">
        <v>300000</v>
      </c>
      <c r="E156" s="105">
        <v>100</v>
      </c>
    </row>
    <row r="157" spans="1:5" ht="48" thickBot="1" x14ac:dyDescent="0.3">
      <c r="A157" s="120" t="s">
        <v>345</v>
      </c>
      <c r="B157" s="121" t="s">
        <v>346</v>
      </c>
      <c r="C157" s="122">
        <v>15327828.619999999</v>
      </c>
      <c r="D157" s="122">
        <v>6294336.1399999997</v>
      </c>
      <c r="E157" s="123">
        <v>41.064760678411083</v>
      </c>
    </row>
    <row r="158" spans="1:5" ht="63" outlineLevel="1" x14ac:dyDescent="0.25">
      <c r="A158" s="112" t="s">
        <v>554</v>
      </c>
      <c r="B158" s="113" t="s">
        <v>555</v>
      </c>
      <c r="C158" s="114">
        <v>9152459.4800000004</v>
      </c>
      <c r="D158" s="114">
        <v>3958573.21</v>
      </c>
      <c r="E158" s="115">
        <v>43.251469385363507</v>
      </c>
    </row>
    <row r="159" spans="1:5" outlineLevel="2" x14ac:dyDescent="0.25">
      <c r="A159" s="102" t="s">
        <v>347</v>
      </c>
      <c r="B159" s="103" t="s">
        <v>189</v>
      </c>
      <c r="C159" s="104">
        <v>1691500</v>
      </c>
      <c r="D159" s="104">
        <v>708370</v>
      </c>
      <c r="E159" s="105">
        <v>41.878214602423881</v>
      </c>
    </row>
    <row r="160" spans="1:5" outlineLevel="2" x14ac:dyDescent="0.25">
      <c r="A160" s="102" t="s">
        <v>348</v>
      </c>
      <c r="B160" s="103" t="s">
        <v>168</v>
      </c>
      <c r="C160" s="104">
        <v>6187592.4800000004</v>
      </c>
      <c r="D160" s="104">
        <v>3200203.21</v>
      </c>
      <c r="E160" s="105">
        <v>51.719682903228303</v>
      </c>
    </row>
    <row r="161" spans="1:5" ht="31.5" outlineLevel="2" x14ac:dyDescent="0.25">
      <c r="A161" s="102" t="s">
        <v>349</v>
      </c>
      <c r="B161" s="103" t="s">
        <v>350</v>
      </c>
      <c r="C161" s="104">
        <v>600000</v>
      </c>
      <c r="D161" s="104">
        <v>50000</v>
      </c>
      <c r="E161" s="105">
        <v>8.3333333333333339</v>
      </c>
    </row>
    <row r="162" spans="1:5" ht="47.25" outlineLevel="2" x14ac:dyDescent="0.25">
      <c r="A162" s="102" t="s">
        <v>351</v>
      </c>
      <c r="B162" s="103" t="s">
        <v>352</v>
      </c>
      <c r="C162" s="104">
        <v>673367</v>
      </c>
      <c r="D162" s="104">
        <v>0</v>
      </c>
      <c r="E162" s="105">
        <v>0</v>
      </c>
    </row>
    <row r="163" spans="1:5" ht="31.5" outlineLevel="1" x14ac:dyDescent="0.25">
      <c r="A163" s="112" t="s">
        <v>556</v>
      </c>
      <c r="B163" s="113" t="s">
        <v>557</v>
      </c>
      <c r="C163" s="114">
        <v>6175369.1399999997</v>
      </c>
      <c r="D163" s="114">
        <v>2335762.9300000002</v>
      </c>
      <c r="E163" s="115">
        <v>37.823859222770281</v>
      </c>
    </row>
    <row r="164" spans="1:5" ht="31.5" outlineLevel="2" x14ac:dyDescent="0.25">
      <c r="A164" s="102" t="s">
        <v>353</v>
      </c>
      <c r="B164" s="103" t="s">
        <v>102</v>
      </c>
      <c r="C164" s="104">
        <v>500000</v>
      </c>
      <c r="D164" s="104">
        <v>0</v>
      </c>
      <c r="E164" s="105">
        <v>0</v>
      </c>
    </row>
    <row r="165" spans="1:5" ht="31.5" outlineLevel="2" x14ac:dyDescent="0.25">
      <c r="A165" s="102" t="s">
        <v>354</v>
      </c>
      <c r="B165" s="103" t="s">
        <v>171</v>
      </c>
      <c r="C165" s="104">
        <v>3000000</v>
      </c>
      <c r="D165" s="104">
        <v>956291.73</v>
      </c>
      <c r="E165" s="105">
        <v>31.876391000000002</v>
      </c>
    </row>
    <row r="166" spans="1:5" ht="31.5" outlineLevel="2" x14ac:dyDescent="0.25">
      <c r="A166" s="102" t="s">
        <v>355</v>
      </c>
      <c r="B166" s="103" t="s">
        <v>187</v>
      </c>
      <c r="C166" s="104">
        <v>1364000</v>
      </c>
      <c r="D166" s="104">
        <v>1326505.07</v>
      </c>
      <c r="E166" s="105">
        <v>97.251104838709679</v>
      </c>
    </row>
    <row r="167" spans="1:5" ht="31.5" outlineLevel="2" x14ac:dyDescent="0.25">
      <c r="A167" s="102" t="s">
        <v>356</v>
      </c>
      <c r="B167" s="103" t="s">
        <v>188</v>
      </c>
      <c r="C167" s="104">
        <v>258002.14</v>
      </c>
      <c r="D167" s="104">
        <v>52966.13</v>
      </c>
      <c r="E167" s="105">
        <v>20.529337469836491</v>
      </c>
    </row>
    <row r="168" spans="1:5" ht="47.25" outlineLevel="2" x14ac:dyDescent="0.25">
      <c r="A168" s="102" t="s">
        <v>646</v>
      </c>
      <c r="B168" s="103" t="s">
        <v>389</v>
      </c>
      <c r="C168" s="104">
        <v>673367</v>
      </c>
      <c r="D168" s="104">
        <v>0</v>
      </c>
      <c r="E168" s="105">
        <v>0</v>
      </c>
    </row>
    <row r="169" spans="1:5" ht="31.5" outlineLevel="2" x14ac:dyDescent="0.25">
      <c r="A169" s="102" t="s">
        <v>736</v>
      </c>
      <c r="B169" s="103" t="s">
        <v>633</v>
      </c>
      <c r="C169" s="104">
        <v>380000</v>
      </c>
      <c r="D169" s="104">
        <v>0</v>
      </c>
      <c r="E169" s="105">
        <v>0</v>
      </c>
    </row>
    <row r="170" spans="1:5" ht="48" thickBot="1" x14ac:dyDescent="0.3">
      <c r="A170" s="120" t="s">
        <v>357</v>
      </c>
      <c r="B170" s="121" t="s">
        <v>358</v>
      </c>
      <c r="C170" s="122">
        <v>8341532</v>
      </c>
      <c r="D170" s="122">
        <v>0</v>
      </c>
      <c r="E170" s="123">
        <v>0</v>
      </c>
    </row>
    <row r="171" spans="1:5" ht="31.5" outlineLevel="1" x14ac:dyDescent="0.25">
      <c r="A171" s="112" t="s">
        <v>558</v>
      </c>
      <c r="B171" s="113" t="s">
        <v>559</v>
      </c>
      <c r="C171" s="114">
        <v>8341532</v>
      </c>
      <c r="D171" s="114">
        <v>0</v>
      </c>
      <c r="E171" s="115">
        <v>0</v>
      </c>
    </row>
    <row r="172" spans="1:5" ht="47.25" outlineLevel="2" x14ac:dyDescent="0.25">
      <c r="A172" s="102" t="s">
        <v>359</v>
      </c>
      <c r="B172" s="103" t="s">
        <v>182</v>
      </c>
      <c r="C172" s="104">
        <v>3369336</v>
      </c>
      <c r="D172" s="104">
        <v>0</v>
      </c>
      <c r="E172" s="105">
        <v>0</v>
      </c>
    </row>
    <row r="173" spans="1:5" ht="31.5" outlineLevel="2" x14ac:dyDescent="0.25">
      <c r="A173" s="102" t="s">
        <v>360</v>
      </c>
      <c r="B173" s="103" t="s">
        <v>199</v>
      </c>
      <c r="C173" s="104">
        <v>4972196</v>
      </c>
      <c r="D173" s="104">
        <v>0</v>
      </c>
      <c r="E173" s="105">
        <v>0</v>
      </c>
    </row>
    <row r="174" spans="1:5" ht="48" thickBot="1" x14ac:dyDescent="0.3">
      <c r="A174" s="120" t="s">
        <v>361</v>
      </c>
      <c r="B174" s="121" t="s">
        <v>362</v>
      </c>
      <c r="C174" s="122">
        <v>45397388.090000004</v>
      </c>
      <c r="D174" s="122">
        <v>9076855.5800000001</v>
      </c>
      <c r="E174" s="123">
        <v>19.994224253618288</v>
      </c>
    </row>
    <row r="175" spans="1:5" ht="31.5" outlineLevel="1" x14ac:dyDescent="0.25">
      <c r="A175" s="112" t="s">
        <v>560</v>
      </c>
      <c r="B175" s="113" t="s">
        <v>561</v>
      </c>
      <c r="C175" s="114">
        <v>45270073.090000004</v>
      </c>
      <c r="D175" s="114">
        <v>9025690.5800000001</v>
      </c>
      <c r="E175" s="115">
        <v>19.93743319578104</v>
      </c>
    </row>
    <row r="176" spans="1:5" ht="31.5" outlineLevel="2" x14ac:dyDescent="0.25">
      <c r="A176" s="102" t="s">
        <v>363</v>
      </c>
      <c r="B176" s="103" t="s">
        <v>364</v>
      </c>
      <c r="C176" s="104">
        <v>2904218.44</v>
      </c>
      <c r="D176" s="104">
        <v>1953656.28</v>
      </c>
      <c r="E176" s="105">
        <v>67.269605243605568</v>
      </c>
    </row>
    <row r="177" spans="1:5" ht="31.5" outlineLevel="2" x14ac:dyDescent="0.25">
      <c r="A177" s="102" t="s">
        <v>365</v>
      </c>
      <c r="B177" s="103" t="s">
        <v>366</v>
      </c>
      <c r="C177" s="104">
        <v>2941212.12</v>
      </c>
      <c r="D177" s="104">
        <v>1112710.1000000001</v>
      </c>
      <c r="E177" s="105">
        <v>37.831684849714271</v>
      </c>
    </row>
    <row r="178" spans="1:5" ht="63" outlineLevel="2" x14ac:dyDescent="0.25">
      <c r="A178" s="102" t="s">
        <v>737</v>
      </c>
      <c r="B178" s="103" t="s">
        <v>738</v>
      </c>
      <c r="C178" s="104">
        <v>17327272.73</v>
      </c>
      <c r="D178" s="104">
        <v>0</v>
      </c>
      <c r="E178" s="105">
        <v>0</v>
      </c>
    </row>
    <row r="179" spans="1:5" ht="47.25" outlineLevel="2" x14ac:dyDescent="0.25">
      <c r="A179" s="102" t="s">
        <v>739</v>
      </c>
      <c r="B179" s="103" t="s">
        <v>740</v>
      </c>
      <c r="C179" s="104">
        <v>2246557</v>
      </c>
      <c r="D179" s="104">
        <v>0</v>
      </c>
      <c r="E179" s="105">
        <v>0</v>
      </c>
    </row>
    <row r="180" spans="1:5" outlineLevel="2" x14ac:dyDescent="0.25">
      <c r="A180" s="102" t="s">
        <v>367</v>
      </c>
      <c r="B180" s="103" t="s">
        <v>190</v>
      </c>
      <c r="C180" s="104">
        <v>5900000</v>
      </c>
      <c r="D180" s="104">
        <v>970886.8</v>
      </c>
      <c r="E180" s="105">
        <v>16.455708474576269</v>
      </c>
    </row>
    <row r="181" spans="1:5" ht="31.5" outlineLevel="2" x14ac:dyDescent="0.25">
      <c r="A181" s="102" t="s">
        <v>368</v>
      </c>
      <c r="B181" s="103" t="s">
        <v>191</v>
      </c>
      <c r="C181" s="104">
        <v>8175500</v>
      </c>
      <c r="D181" s="104">
        <v>3436398.11</v>
      </c>
      <c r="E181" s="105">
        <v>42.032880068497342</v>
      </c>
    </row>
    <row r="182" spans="1:5" outlineLevel="2" x14ac:dyDescent="0.25">
      <c r="A182" s="102" t="s">
        <v>647</v>
      </c>
      <c r="B182" s="103" t="s">
        <v>169</v>
      </c>
      <c r="C182" s="104">
        <v>1345954.22</v>
      </c>
      <c r="D182" s="104">
        <v>1278140.78</v>
      </c>
      <c r="E182" s="105">
        <v>94.961683020689961</v>
      </c>
    </row>
    <row r="183" spans="1:5" ht="31.5" outlineLevel="2" x14ac:dyDescent="0.25">
      <c r="A183" s="102" t="s">
        <v>648</v>
      </c>
      <c r="B183" s="103" t="s">
        <v>649</v>
      </c>
      <c r="C183" s="104">
        <v>3429358.58</v>
      </c>
      <c r="D183" s="104">
        <v>273898.51</v>
      </c>
      <c r="E183" s="105">
        <v>7.9868728688033555</v>
      </c>
    </row>
    <row r="184" spans="1:5" ht="31.5" outlineLevel="2" x14ac:dyDescent="0.25">
      <c r="A184" s="102" t="s">
        <v>741</v>
      </c>
      <c r="B184" s="103" t="s">
        <v>742</v>
      </c>
      <c r="C184" s="104">
        <v>1000000</v>
      </c>
      <c r="D184" s="104">
        <v>0</v>
      </c>
      <c r="E184" s="105">
        <v>0</v>
      </c>
    </row>
    <row r="185" spans="1:5" ht="31.5" outlineLevel="1" x14ac:dyDescent="0.25">
      <c r="A185" s="112" t="s">
        <v>562</v>
      </c>
      <c r="B185" s="113" t="s">
        <v>563</v>
      </c>
      <c r="C185" s="114">
        <v>127315</v>
      </c>
      <c r="D185" s="114">
        <v>51165</v>
      </c>
      <c r="E185" s="115">
        <v>40.18772336331147</v>
      </c>
    </row>
    <row r="186" spans="1:5" ht="47.25" outlineLevel="2" x14ac:dyDescent="0.25">
      <c r="A186" s="102" t="s">
        <v>369</v>
      </c>
      <c r="B186" s="103" t="s">
        <v>650</v>
      </c>
      <c r="C186" s="104">
        <v>127315</v>
      </c>
      <c r="D186" s="104">
        <v>51165</v>
      </c>
      <c r="E186" s="105">
        <v>40.18772336331147</v>
      </c>
    </row>
    <row r="187" spans="1:5" ht="48" thickBot="1" x14ac:dyDescent="0.3">
      <c r="A187" s="120" t="s">
        <v>370</v>
      </c>
      <c r="B187" s="121" t="s">
        <v>371</v>
      </c>
      <c r="C187" s="122">
        <v>262000</v>
      </c>
      <c r="D187" s="122">
        <v>41000</v>
      </c>
      <c r="E187" s="123">
        <v>15.648854961832061</v>
      </c>
    </row>
    <row r="188" spans="1:5" ht="31.5" outlineLevel="1" x14ac:dyDescent="0.25">
      <c r="A188" s="112" t="s">
        <v>565</v>
      </c>
      <c r="B188" s="113" t="s">
        <v>588</v>
      </c>
      <c r="C188" s="114">
        <v>262000</v>
      </c>
      <c r="D188" s="114">
        <v>41000</v>
      </c>
      <c r="E188" s="115">
        <v>15.648854961832061</v>
      </c>
    </row>
    <row r="189" spans="1:5" ht="31.5" outlineLevel="2" x14ac:dyDescent="0.25">
      <c r="A189" s="102" t="s">
        <v>373</v>
      </c>
      <c r="B189" s="103" t="s">
        <v>651</v>
      </c>
      <c r="C189" s="104">
        <v>12000</v>
      </c>
      <c r="D189" s="104">
        <v>6000</v>
      </c>
      <c r="E189" s="105">
        <v>50</v>
      </c>
    </row>
    <row r="190" spans="1:5" outlineLevel="2" x14ac:dyDescent="0.25">
      <c r="A190" s="102" t="s">
        <v>374</v>
      </c>
      <c r="B190" s="103" t="s">
        <v>652</v>
      </c>
      <c r="C190" s="104">
        <v>250000</v>
      </c>
      <c r="D190" s="104">
        <v>35000</v>
      </c>
      <c r="E190" s="105">
        <v>14</v>
      </c>
    </row>
    <row r="191" spans="1:5" ht="32.25" thickBot="1" x14ac:dyDescent="0.3">
      <c r="A191" s="120" t="s">
        <v>375</v>
      </c>
      <c r="B191" s="121" t="s">
        <v>376</v>
      </c>
      <c r="C191" s="122">
        <v>661360</v>
      </c>
      <c r="D191" s="122">
        <v>208933</v>
      </c>
      <c r="E191" s="123">
        <v>31.591417684770775</v>
      </c>
    </row>
    <row r="192" spans="1:5" ht="47.25" outlineLevel="1" x14ac:dyDescent="0.25">
      <c r="A192" s="112" t="s">
        <v>566</v>
      </c>
      <c r="B192" s="113" t="s">
        <v>567</v>
      </c>
      <c r="C192" s="114">
        <v>661360</v>
      </c>
      <c r="D192" s="114">
        <v>208933</v>
      </c>
      <c r="E192" s="115">
        <v>31.591417684770775</v>
      </c>
    </row>
    <row r="193" spans="1:5" ht="31.5" outlineLevel="2" x14ac:dyDescent="0.25">
      <c r="A193" s="102" t="s">
        <v>377</v>
      </c>
      <c r="B193" s="103" t="s">
        <v>197</v>
      </c>
      <c r="C193" s="104">
        <v>661360</v>
      </c>
      <c r="D193" s="104">
        <v>208933</v>
      </c>
      <c r="E193" s="105">
        <v>31.591417684770775</v>
      </c>
    </row>
    <row r="194" spans="1:5" ht="34.5" customHeight="1" thickBot="1" x14ac:dyDescent="0.3">
      <c r="A194" s="120" t="s">
        <v>378</v>
      </c>
      <c r="B194" s="121" t="s">
        <v>379</v>
      </c>
      <c r="C194" s="122">
        <v>8723552</v>
      </c>
      <c r="D194" s="122">
        <v>4515000</v>
      </c>
      <c r="E194" s="123">
        <v>51.756440495798039</v>
      </c>
    </row>
    <row r="195" spans="1:5" ht="47.25" outlineLevel="1" x14ac:dyDescent="0.25">
      <c r="A195" s="112" t="s">
        <v>568</v>
      </c>
      <c r="B195" s="113" t="s">
        <v>569</v>
      </c>
      <c r="C195" s="114">
        <v>8678552</v>
      </c>
      <c r="D195" s="114">
        <v>4500000</v>
      </c>
      <c r="E195" s="115">
        <v>51.85196793197759</v>
      </c>
    </row>
    <row r="196" spans="1:5" ht="31.5" outlineLevel="2" x14ac:dyDescent="0.25">
      <c r="A196" s="102" t="s">
        <v>380</v>
      </c>
      <c r="B196" s="103" t="s">
        <v>183</v>
      </c>
      <c r="C196" s="104">
        <v>8678552</v>
      </c>
      <c r="D196" s="104">
        <v>4500000</v>
      </c>
      <c r="E196" s="105">
        <v>51.85196793197759</v>
      </c>
    </row>
    <row r="197" spans="1:5" ht="31.5" outlineLevel="1" x14ac:dyDescent="0.25">
      <c r="A197" s="112" t="s">
        <v>570</v>
      </c>
      <c r="B197" s="113" t="s">
        <v>571</v>
      </c>
      <c r="C197" s="114">
        <v>45000</v>
      </c>
      <c r="D197" s="114">
        <v>15000</v>
      </c>
      <c r="E197" s="115">
        <v>33.333333333333336</v>
      </c>
    </row>
    <row r="198" spans="1:5" ht="31.5" outlineLevel="2" x14ac:dyDescent="0.25">
      <c r="A198" s="102" t="s">
        <v>184</v>
      </c>
      <c r="B198" s="103" t="s">
        <v>185</v>
      </c>
      <c r="C198" s="104">
        <v>45000</v>
      </c>
      <c r="D198" s="104">
        <v>15000</v>
      </c>
      <c r="E198" s="105">
        <v>33.333333333333336</v>
      </c>
    </row>
    <row r="199" spans="1:5" ht="32.25" thickBot="1" x14ac:dyDescent="0.3">
      <c r="A199" s="120" t="s">
        <v>381</v>
      </c>
      <c r="B199" s="121" t="s">
        <v>382</v>
      </c>
      <c r="C199" s="122">
        <v>565000</v>
      </c>
      <c r="D199" s="122">
        <v>289942</v>
      </c>
      <c r="E199" s="123">
        <v>51.317168141592923</v>
      </c>
    </row>
    <row r="200" spans="1:5" outlineLevel="1" x14ac:dyDescent="0.25">
      <c r="A200" s="112" t="s">
        <v>572</v>
      </c>
      <c r="B200" s="113" t="s">
        <v>573</v>
      </c>
      <c r="C200" s="114">
        <v>565000</v>
      </c>
      <c r="D200" s="114">
        <v>289942</v>
      </c>
      <c r="E200" s="115">
        <v>51.317168141592923</v>
      </c>
    </row>
    <row r="201" spans="1:5" outlineLevel="2" x14ac:dyDescent="0.25">
      <c r="A201" s="102" t="s">
        <v>186</v>
      </c>
      <c r="B201" s="103" t="s">
        <v>194</v>
      </c>
      <c r="C201" s="104">
        <v>565000</v>
      </c>
      <c r="D201" s="104">
        <v>289942</v>
      </c>
      <c r="E201" s="105">
        <v>51.317168141592923</v>
      </c>
    </row>
    <row r="202" spans="1:5" ht="63.75" thickBot="1" x14ac:dyDescent="0.3">
      <c r="A202" s="120" t="s">
        <v>383</v>
      </c>
      <c r="B202" s="121" t="s">
        <v>653</v>
      </c>
      <c r="C202" s="122">
        <v>10129070</v>
      </c>
      <c r="D202" s="122">
        <v>1324397.8500000001</v>
      </c>
      <c r="E202" s="123">
        <v>13.075216678332758</v>
      </c>
    </row>
    <row r="203" spans="1:5" ht="63" outlineLevel="1" x14ac:dyDescent="0.25">
      <c r="A203" s="112" t="s">
        <v>574</v>
      </c>
      <c r="B203" s="113" t="s">
        <v>575</v>
      </c>
      <c r="C203" s="114">
        <v>9489070</v>
      </c>
      <c r="D203" s="114">
        <v>1139001.68</v>
      </c>
      <c r="E203" s="115">
        <v>12.0033014826532</v>
      </c>
    </row>
    <row r="204" spans="1:5" outlineLevel="2" x14ac:dyDescent="0.25">
      <c r="A204" s="102" t="s">
        <v>384</v>
      </c>
      <c r="B204" s="103" t="s">
        <v>168</v>
      </c>
      <c r="C204" s="104">
        <v>1200000</v>
      </c>
      <c r="D204" s="104">
        <v>465624.93</v>
      </c>
      <c r="E204" s="105">
        <v>38.802077500000003</v>
      </c>
    </row>
    <row r="205" spans="1:5" outlineLevel="2" x14ac:dyDescent="0.25">
      <c r="A205" s="102" t="s">
        <v>385</v>
      </c>
      <c r="B205" s="103" t="s">
        <v>172</v>
      </c>
      <c r="C205" s="104">
        <v>700000</v>
      </c>
      <c r="D205" s="104">
        <v>88216.5</v>
      </c>
      <c r="E205" s="105">
        <v>12.602357142857143</v>
      </c>
    </row>
    <row r="206" spans="1:5" ht="47.25" outlineLevel="2" x14ac:dyDescent="0.25">
      <c r="A206" s="102" t="s">
        <v>654</v>
      </c>
      <c r="B206" s="103" t="s">
        <v>402</v>
      </c>
      <c r="C206" s="104">
        <v>1621112</v>
      </c>
      <c r="D206" s="104">
        <v>0</v>
      </c>
      <c r="E206" s="105">
        <v>0</v>
      </c>
    </row>
    <row r="207" spans="1:5" ht="47.25" outlineLevel="2" x14ac:dyDescent="0.25">
      <c r="A207" s="102" t="s">
        <v>655</v>
      </c>
      <c r="B207" s="103" t="s">
        <v>372</v>
      </c>
      <c r="C207" s="104">
        <v>672667</v>
      </c>
      <c r="D207" s="104">
        <v>0</v>
      </c>
      <c r="E207" s="105">
        <v>0</v>
      </c>
    </row>
    <row r="208" spans="1:5" outlineLevel="2" x14ac:dyDescent="0.25">
      <c r="A208" s="102" t="s">
        <v>386</v>
      </c>
      <c r="B208" s="103" t="s">
        <v>178</v>
      </c>
      <c r="C208" s="104">
        <v>3590579</v>
      </c>
      <c r="D208" s="104">
        <v>253304</v>
      </c>
      <c r="E208" s="105">
        <v>7.0546839381615056</v>
      </c>
    </row>
    <row r="209" spans="1:5" outlineLevel="2" x14ac:dyDescent="0.25">
      <c r="A209" s="102" t="s">
        <v>387</v>
      </c>
      <c r="B209" s="103" t="s">
        <v>179</v>
      </c>
      <c r="C209" s="104">
        <v>70000</v>
      </c>
      <c r="D209" s="104">
        <v>40000</v>
      </c>
      <c r="E209" s="105">
        <v>57.142857142857146</v>
      </c>
    </row>
    <row r="210" spans="1:5" outlineLevel="2" x14ac:dyDescent="0.25">
      <c r="A210" s="102" t="s">
        <v>388</v>
      </c>
      <c r="B210" s="103" t="s">
        <v>177</v>
      </c>
      <c r="C210" s="104">
        <v>50000</v>
      </c>
      <c r="D210" s="104">
        <v>50000</v>
      </c>
      <c r="E210" s="105">
        <v>100</v>
      </c>
    </row>
    <row r="211" spans="1:5" outlineLevel="2" x14ac:dyDescent="0.25">
      <c r="A211" s="102" t="s">
        <v>390</v>
      </c>
      <c r="B211" s="103" t="s">
        <v>391</v>
      </c>
      <c r="C211" s="104">
        <v>700000</v>
      </c>
      <c r="D211" s="104">
        <v>241856.25</v>
      </c>
      <c r="E211" s="105">
        <v>34.550892857142856</v>
      </c>
    </row>
    <row r="212" spans="1:5" outlineLevel="2" x14ac:dyDescent="0.25">
      <c r="A212" s="102" t="s">
        <v>656</v>
      </c>
      <c r="B212" s="103" t="s">
        <v>170</v>
      </c>
      <c r="C212" s="104">
        <v>884712</v>
      </c>
      <c r="D212" s="104">
        <v>0</v>
      </c>
      <c r="E212" s="105">
        <v>0</v>
      </c>
    </row>
    <row r="213" spans="1:5" ht="47.25" outlineLevel="1" x14ac:dyDescent="0.25">
      <c r="A213" s="112" t="s">
        <v>576</v>
      </c>
      <c r="B213" s="113" t="s">
        <v>577</v>
      </c>
      <c r="C213" s="114">
        <v>640000</v>
      </c>
      <c r="D213" s="114">
        <v>185396.17</v>
      </c>
      <c r="E213" s="115">
        <v>28.968151562500001</v>
      </c>
    </row>
    <row r="214" spans="1:5" outlineLevel="2" x14ac:dyDescent="0.25">
      <c r="A214" s="102" t="s">
        <v>192</v>
      </c>
      <c r="B214" s="103" t="s">
        <v>657</v>
      </c>
      <c r="C214" s="104">
        <v>250000</v>
      </c>
      <c r="D214" s="104">
        <v>57551.08</v>
      </c>
      <c r="E214" s="105">
        <v>23.020432</v>
      </c>
    </row>
    <row r="215" spans="1:5" outlineLevel="2" x14ac:dyDescent="0.25">
      <c r="A215" s="102" t="s">
        <v>392</v>
      </c>
      <c r="B215" s="103" t="s">
        <v>393</v>
      </c>
      <c r="C215" s="104">
        <v>15000</v>
      </c>
      <c r="D215" s="104">
        <v>3045.55</v>
      </c>
      <c r="E215" s="105">
        <v>20.303666666666668</v>
      </c>
    </row>
    <row r="216" spans="1:5" ht="31.5" outlineLevel="2" x14ac:dyDescent="0.25">
      <c r="A216" s="102" t="s">
        <v>394</v>
      </c>
      <c r="B216" s="103" t="s">
        <v>180</v>
      </c>
      <c r="C216" s="104">
        <v>310000</v>
      </c>
      <c r="D216" s="104">
        <v>99799.54</v>
      </c>
      <c r="E216" s="105">
        <v>32.193399999999997</v>
      </c>
    </row>
    <row r="217" spans="1:5" ht="47.25" outlineLevel="2" x14ac:dyDescent="0.25">
      <c r="A217" s="102" t="s">
        <v>395</v>
      </c>
      <c r="B217" s="103" t="s">
        <v>181</v>
      </c>
      <c r="C217" s="104">
        <v>40000</v>
      </c>
      <c r="D217" s="104">
        <v>0</v>
      </c>
      <c r="E217" s="105">
        <v>0</v>
      </c>
    </row>
    <row r="218" spans="1:5" outlineLevel="2" x14ac:dyDescent="0.25">
      <c r="A218" s="102" t="s">
        <v>743</v>
      </c>
      <c r="B218" s="103" t="s">
        <v>744</v>
      </c>
      <c r="C218" s="104">
        <v>25000</v>
      </c>
      <c r="D218" s="104">
        <v>25000</v>
      </c>
      <c r="E218" s="105">
        <v>100</v>
      </c>
    </row>
    <row r="219" spans="1:5" ht="48" thickBot="1" x14ac:dyDescent="0.3">
      <c r="A219" s="120" t="s">
        <v>396</v>
      </c>
      <c r="B219" s="121" t="s">
        <v>397</v>
      </c>
      <c r="C219" s="122">
        <v>642116</v>
      </c>
      <c r="D219" s="122">
        <v>642116</v>
      </c>
      <c r="E219" s="123">
        <v>100</v>
      </c>
    </row>
    <row r="220" spans="1:5" outlineLevel="1" x14ac:dyDescent="0.25">
      <c r="A220" s="112" t="s">
        <v>578</v>
      </c>
      <c r="B220" s="113" t="s">
        <v>579</v>
      </c>
      <c r="C220" s="114">
        <v>642116</v>
      </c>
      <c r="D220" s="114">
        <v>642116</v>
      </c>
      <c r="E220" s="115">
        <v>100</v>
      </c>
    </row>
    <row r="221" spans="1:5" ht="31.5" outlineLevel="2" x14ac:dyDescent="0.25">
      <c r="A221" s="102" t="s">
        <v>195</v>
      </c>
      <c r="B221" s="103" t="s">
        <v>196</v>
      </c>
      <c r="C221" s="104">
        <v>642116</v>
      </c>
      <c r="D221" s="104">
        <v>642116</v>
      </c>
      <c r="E221" s="105">
        <v>100</v>
      </c>
    </row>
    <row r="222" spans="1:5" ht="48" thickBot="1" x14ac:dyDescent="0.3">
      <c r="A222" s="120" t="s">
        <v>398</v>
      </c>
      <c r="B222" s="121" t="s">
        <v>399</v>
      </c>
      <c r="C222" s="122">
        <v>6499214.5999999996</v>
      </c>
      <c r="D222" s="122">
        <v>2939565.97</v>
      </c>
      <c r="E222" s="123">
        <v>45.229556968314292</v>
      </c>
    </row>
    <row r="223" spans="1:5" ht="63" outlineLevel="1" x14ac:dyDescent="0.25">
      <c r="A223" s="112" t="s">
        <v>580</v>
      </c>
      <c r="B223" s="113" t="s">
        <v>575</v>
      </c>
      <c r="C223" s="114">
        <v>4641493.5999999996</v>
      </c>
      <c r="D223" s="114">
        <v>2118264.9700000002</v>
      </c>
      <c r="E223" s="115">
        <v>45.637571707521047</v>
      </c>
    </row>
    <row r="224" spans="1:5" outlineLevel="2" x14ac:dyDescent="0.25">
      <c r="A224" s="102" t="s">
        <v>400</v>
      </c>
      <c r="B224" s="103" t="s">
        <v>168</v>
      </c>
      <c r="C224" s="104">
        <v>101106.12</v>
      </c>
      <c r="D224" s="104">
        <v>39165.370000000003</v>
      </c>
      <c r="E224" s="105">
        <v>38.736893473906427</v>
      </c>
    </row>
    <row r="225" spans="1:5" ht="33" customHeight="1" outlineLevel="2" x14ac:dyDescent="0.25">
      <c r="A225" s="102" t="s">
        <v>658</v>
      </c>
      <c r="B225" s="103" t="s">
        <v>659</v>
      </c>
      <c r="C225" s="104">
        <v>2224474</v>
      </c>
      <c r="D225" s="104">
        <v>1111112</v>
      </c>
      <c r="E225" s="105">
        <v>49.94942624638454</v>
      </c>
    </row>
    <row r="226" spans="1:5" ht="47.25" outlineLevel="2" x14ac:dyDescent="0.25">
      <c r="A226" s="102" t="s">
        <v>660</v>
      </c>
      <c r="B226" s="103" t="s">
        <v>465</v>
      </c>
      <c r="C226" s="104">
        <v>2006301</v>
      </c>
      <c r="D226" s="104">
        <v>667987.6</v>
      </c>
      <c r="E226" s="105">
        <v>33.294485722730535</v>
      </c>
    </row>
    <row r="227" spans="1:5" outlineLevel="2" x14ac:dyDescent="0.25">
      <c r="A227" s="102" t="s">
        <v>745</v>
      </c>
      <c r="B227" s="103" t="s">
        <v>746</v>
      </c>
      <c r="C227" s="104">
        <v>9612.48</v>
      </c>
      <c r="D227" s="104">
        <v>0</v>
      </c>
      <c r="E227" s="105">
        <v>0</v>
      </c>
    </row>
    <row r="228" spans="1:5" outlineLevel="2" x14ac:dyDescent="0.25">
      <c r="A228" s="102" t="s">
        <v>401</v>
      </c>
      <c r="B228" s="103" t="s">
        <v>169</v>
      </c>
      <c r="C228" s="104">
        <v>300000</v>
      </c>
      <c r="D228" s="104">
        <v>300000</v>
      </c>
      <c r="E228" s="105">
        <v>100</v>
      </c>
    </row>
    <row r="229" spans="1:5" ht="47.25" outlineLevel="1" x14ac:dyDescent="0.25">
      <c r="A229" s="112" t="s">
        <v>581</v>
      </c>
      <c r="B229" s="113" t="s">
        <v>582</v>
      </c>
      <c r="C229" s="114">
        <v>1857721</v>
      </c>
      <c r="D229" s="114">
        <v>821301</v>
      </c>
      <c r="E229" s="115">
        <v>44.210137044260144</v>
      </c>
    </row>
    <row r="230" spans="1:5" outlineLevel="2" x14ac:dyDescent="0.25">
      <c r="A230" s="102" t="s">
        <v>403</v>
      </c>
      <c r="B230" s="103" t="s">
        <v>170</v>
      </c>
      <c r="C230" s="104">
        <v>300000</v>
      </c>
      <c r="D230" s="104">
        <v>0</v>
      </c>
      <c r="E230" s="105">
        <v>0</v>
      </c>
    </row>
    <row r="231" spans="1:5" ht="47.25" outlineLevel="2" x14ac:dyDescent="0.25">
      <c r="A231" s="102" t="s">
        <v>404</v>
      </c>
      <c r="B231" s="103" t="s">
        <v>405</v>
      </c>
      <c r="C231" s="104">
        <v>419650</v>
      </c>
      <c r="D231" s="104">
        <v>209824.54</v>
      </c>
      <c r="E231" s="105">
        <v>49.999890384844512</v>
      </c>
    </row>
    <row r="232" spans="1:5" ht="47.25" outlineLevel="2" x14ac:dyDescent="0.25">
      <c r="A232" s="102" t="s">
        <v>406</v>
      </c>
      <c r="B232" s="103" t="s">
        <v>167</v>
      </c>
      <c r="C232" s="104">
        <v>938971</v>
      </c>
      <c r="D232" s="104">
        <v>414326.46</v>
      </c>
      <c r="E232" s="105">
        <v>44.125586413211913</v>
      </c>
    </row>
    <row r="233" spans="1:5" ht="47.25" outlineLevel="2" x14ac:dyDescent="0.25">
      <c r="A233" s="102" t="s">
        <v>583</v>
      </c>
      <c r="B233" s="103" t="s">
        <v>584</v>
      </c>
      <c r="C233" s="104">
        <v>199100</v>
      </c>
      <c r="D233" s="104">
        <v>197150</v>
      </c>
      <c r="E233" s="105">
        <v>99.020592667001509</v>
      </c>
    </row>
    <row r="234" spans="1:5" ht="48" thickBot="1" x14ac:dyDescent="0.3">
      <c r="A234" s="120" t="s">
        <v>407</v>
      </c>
      <c r="B234" s="121" t="s">
        <v>408</v>
      </c>
      <c r="C234" s="122">
        <v>10800</v>
      </c>
      <c r="D234" s="122">
        <v>4250</v>
      </c>
      <c r="E234" s="123">
        <v>39.351851851851855</v>
      </c>
    </row>
    <row r="235" spans="1:5" ht="31.5" outlineLevel="1" x14ac:dyDescent="0.25">
      <c r="A235" s="112" t="s">
        <v>585</v>
      </c>
      <c r="B235" s="113" t="s">
        <v>586</v>
      </c>
      <c r="C235" s="114">
        <v>10800</v>
      </c>
      <c r="D235" s="114">
        <v>4250</v>
      </c>
      <c r="E235" s="115">
        <v>39.351851851851855</v>
      </c>
    </row>
    <row r="236" spans="1:5" outlineLevel="2" x14ac:dyDescent="0.25">
      <c r="A236" s="102" t="s">
        <v>409</v>
      </c>
      <c r="B236" s="103" t="s">
        <v>410</v>
      </c>
      <c r="C236" s="104">
        <v>10800</v>
      </c>
      <c r="D236" s="104">
        <v>4250</v>
      </c>
      <c r="E236" s="105">
        <v>39.351851851851855</v>
      </c>
    </row>
    <row r="237" spans="1:5" ht="48" thickBot="1" x14ac:dyDescent="0.3">
      <c r="A237" s="120" t="s">
        <v>411</v>
      </c>
      <c r="B237" s="121" t="s">
        <v>412</v>
      </c>
      <c r="C237" s="122">
        <v>69300</v>
      </c>
      <c r="D237" s="122">
        <v>52130</v>
      </c>
      <c r="E237" s="123">
        <v>75.223665223665222</v>
      </c>
    </row>
    <row r="238" spans="1:5" ht="31.5" outlineLevel="1" x14ac:dyDescent="0.25">
      <c r="A238" s="112" t="s">
        <v>587</v>
      </c>
      <c r="B238" s="113" t="s">
        <v>588</v>
      </c>
      <c r="C238" s="114">
        <v>12000</v>
      </c>
      <c r="D238" s="114">
        <v>4000</v>
      </c>
      <c r="E238" s="115">
        <v>33.333333333333336</v>
      </c>
    </row>
    <row r="239" spans="1:5" ht="31.5" outlineLevel="2" x14ac:dyDescent="0.25">
      <c r="A239" s="102" t="s">
        <v>413</v>
      </c>
      <c r="B239" s="103" t="s">
        <v>175</v>
      </c>
      <c r="C239" s="104">
        <v>12000</v>
      </c>
      <c r="D239" s="104">
        <v>4000</v>
      </c>
      <c r="E239" s="105">
        <v>33.333333333333336</v>
      </c>
    </row>
    <row r="240" spans="1:5" outlineLevel="1" x14ac:dyDescent="0.25">
      <c r="A240" s="112" t="s">
        <v>589</v>
      </c>
      <c r="B240" s="113" t="s">
        <v>590</v>
      </c>
      <c r="C240" s="114">
        <v>57300</v>
      </c>
      <c r="D240" s="114">
        <v>48130</v>
      </c>
      <c r="E240" s="115">
        <v>83.996509598603836</v>
      </c>
    </row>
    <row r="241" spans="1:5" ht="78.75" outlineLevel="2" x14ac:dyDescent="0.25">
      <c r="A241" s="102" t="s">
        <v>414</v>
      </c>
      <c r="B241" s="103" t="s">
        <v>176</v>
      </c>
      <c r="C241" s="104">
        <v>57300</v>
      </c>
      <c r="D241" s="104">
        <v>48130</v>
      </c>
      <c r="E241" s="105">
        <v>83.996509598603836</v>
      </c>
    </row>
    <row r="242" spans="1:5" ht="48" thickBot="1" x14ac:dyDescent="0.3">
      <c r="A242" s="120" t="s">
        <v>415</v>
      </c>
      <c r="B242" s="121" t="s">
        <v>416</v>
      </c>
      <c r="C242" s="122">
        <v>6340937</v>
      </c>
      <c r="D242" s="122">
        <v>1495988.19</v>
      </c>
      <c r="E242" s="123">
        <v>23.592541449315771</v>
      </c>
    </row>
    <row r="243" spans="1:5" ht="63" outlineLevel="1" x14ac:dyDescent="0.25">
      <c r="A243" s="112" t="s">
        <v>591</v>
      </c>
      <c r="B243" s="113" t="s">
        <v>575</v>
      </c>
      <c r="C243" s="114">
        <v>6340937</v>
      </c>
      <c r="D243" s="114">
        <v>1495988.19</v>
      </c>
      <c r="E243" s="115">
        <v>23.592541449315771</v>
      </c>
    </row>
    <row r="244" spans="1:5" outlineLevel="2" x14ac:dyDescent="0.25">
      <c r="A244" s="102" t="s">
        <v>417</v>
      </c>
      <c r="B244" s="103" t="s">
        <v>418</v>
      </c>
      <c r="C244" s="104">
        <v>80000</v>
      </c>
      <c r="D244" s="104">
        <v>66888.75</v>
      </c>
      <c r="E244" s="105">
        <v>83.610937500000006</v>
      </c>
    </row>
    <row r="245" spans="1:5" outlineLevel="2" x14ac:dyDescent="0.25">
      <c r="A245" s="102" t="s">
        <v>419</v>
      </c>
      <c r="B245" s="103" t="s">
        <v>169</v>
      </c>
      <c r="C245" s="104">
        <v>200000</v>
      </c>
      <c r="D245" s="104">
        <v>200000</v>
      </c>
      <c r="E245" s="105">
        <v>100</v>
      </c>
    </row>
    <row r="246" spans="1:5" ht="63" outlineLevel="2" x14ac:dyDescent="0.25">
      <c r="A246" s="102" t="s">
        <v>592</v>
      </c>
      <c r="B246" s="103" t="s">
        <v>593</v>
      </c>
      <c r="C246" s="104">
        <v>6500</v>
      </c>
      <c r="D246" s="104">
        <v>0</v>
      </c>
      <c r="E246" s="105">
        <v>0</v>
      </c>
    </row>
    <row r="247" spans="1:5" ht="47.25" outlineLevel="2" x14ac:dyDescent="0.25">
      <c r="A247" s="102" t="s">
        <v>661</v>
      </c>
      <c r="B247" s="103" t="s">
        <v>662</v>
      </c>
      <c r="C247" s="104">
        <v>672900</v>
      </c>
      <c r="D247" s="104">
        <v>507200</v>
      </c>
      <c r="E247" s="105">
        <v>75.375241492049341</v>
      </c>
    </row>
    <row r="248" spans="1:5" ht="47.25" outlineLevel="2" x14ac:dyDescent="0.25">
      <c r="A248" s="102" t="s">
        <v>420</v>
      </c>
      <c r="B248" s="103" t="s">
        <v>182</v>
      </c>
      <c r="C248" s="104">
        <v>3349436</v>
      </c>
      <c r="D248" s="104">
        <v>721899.44</v>
      </c>
      <c r="E248" s="105">
        <v>21.552865616778465</v>
      </c>
    </row>
    <row r="249" spans="1:5" ht="47.25" outlineLevel="2" x14ac:dyDescent="0.25">
      <c r="A249" s="102" t="s">
        <v>663</v>
      </c>
      <c r="B249" s="103" t="s">
        <v>372</v>
      </c>
      <c r="C249" s="104">
        <v>1360134</v>
      </c>
      <c r="D249" s="104">
        <v>0</v>
      </c>
      <c r="E249" s="105">
        <v>0</v>
      </c>
    </row>
    <row r="250" spans="1:5" ht="47.25" outlineLevel="2" x14ac:dyDescent="0.25">
      <c r="A250" s="102" t="s">
        <v>421</v>
      </c>
      <c r="B250" s="103" t="s">
        <v>389</v>
      </c>
      <c r="C250" s="104">
        <v>671967</v>
      </c>
      <c r="D250" s="104">
        <v>0</v>
      </c>
      <c r="E250" s="105">
        <v>0</v>
      </c>
    </row>
    <row r="251" spans="1:5" ht="48" thickBot="1" x14ac:dyDescent="0.3">
      <c r="A251" s="120" t="s">
        <v>422</v>
      </c>
      <c r="B251" s="121" t="s">
        <v>423</v>
      </c>
      <c r="C251" s="122">
        <v>1892875</v>
      </c>
      <c r="D251" s="122">
        <v>14302.5</v>
      </c>
      <c r="E251" s="123">
        <v>0.75559664531466686</v>
      </c>
    </row>
    <row r="252" spans="1:5" outlineLevel="1" x14ac:dyDescent="0.25">
      <c r="A252" s="112" t="s">
        <v>594</v>
      </c>
      <c r="B252" s="113" t="s">
        <v>590</v>
      </c>
      <c r="C252" s="114">
        <v>1882075</v>
      </c>
      <c r="D252" s="114">
        <v>8902.5</v>
      </c>
      <c r="E252" s="115">
        <v>0.47301515614414941</v>
      </c>
    </row>
    <row r="253" spans="1:5" ht="78.75" outlineLevel="2" x14ac:dyDescent="0.25">
      <c r="A253" s="102" t="s">
        <v>424</v>
      </c>
      <c r="B253" s="103" t="s">
        <v>176</v>
      </c>
      <c r="C253" s="104">
        <v>95176</v>
      </c>
      <c r="D253" s="104">
        <v>8902.5</v>
      </c>
      <c r="E253" s="105">
        <v>9.35372362780533</v>
      </c>
    </row>
    <row r="254" spans="1:5" ht="33" customHeight="1" outlineLevel="2" x14ac:dyDescent="0.25">
      <c r="A254" s="102" t="s">
        <v>664</v>
      </c>
      <c r="B254" s="103" t="s">
        <v>429</v>
      </c>
      <c r="C254" s="104">
        <v>1118082</v>
      </c>
      <c r="D254" s="104">
        <v>0</v>
      </c>
      <c r="E254" s="105">
        <v>0</v>
      </c>
    </row>
    <row r="255" spans="1:5" ht="47.25" outlineLevel="2" x14ac:dyDescent="0.25">
      <c r="A255" s="102" t="s">
        <v>425</v>
      </c>
      <c r="B255" s="103" t="s">
        <v>174</v>
      </c>
      <c r="C255" s="104">
        <v>668817</v>
      </c>
      <c r="D255" s="104">
        <v>0</v>
      </c>
      <c r="E255" s="105">
        <v>0</v>
      </c>
    </row>
    <row r="256" spans="1:5" ht="31.5" outlineLevel="1" x14ac:dyDescent="0.25">
      <c r="A256" s="112" t="s">
        <v>595</v>
      </c>
      <c r="B256" s="113" t="s">
        <v>588</v>
      </c>
      <c r="C256" s="114">
        <v>10800</v>
      </c>
      <c r="D256" s="114">
        <v>5400</v>
      </c>
      <c r="E256" s="115">
        <v>50</v>
      </c>
    </row>
    <row r="257" spans="1:5" ht="31.5" outlineLevel="2" x14ac:dyDescent="0.25">
      <c r="A257" s="102" t="s">
        <v>426</v>
      </c>
      <c r="B257" s="103" t="s">
        <v>175</v>
      </c>
      <c r="C257" s="104">
        <v>10800</v>
      </c>
      <c r="D257" s="104">
        <v>5400</v>
      </c>
      <c r="E257" s="105">
        <v>50</v>
      </c>
    </row>
    <row r="258" spans="1:5" ht="48" thickBot="1" x14ac:dyDescent="0.3">
      <c r="A258" s="120" t="s">
        <v>427</v>
      </c>
      <c r="B258" s="121" t="s">
        <v>428</v>
      </c>
      <c r="C258" s="122">
        <v>2256680</v>
      </c>
      <c r="D258" s="122">
        <v>562959.03</v>
      </c>
      <c r="E258" s="123">
        <v>24.94633842636085</v>
      </c>
    </row>
    <row r="259" spans="1:5" ht="63" outlineLevel="1" x14ac:dyDescent="0.25">
      <c r="A259" s="112" t="s">
        <v>596</v>
      </c>
      <c r="B259" s="113" t="s">
        <v>575</v>
      </c>
      <c r="C259" s="114">
        <v>870661</v>
      </c>
      <c r="D259" s="114">
        <v>490900.73</v>
      </c>
      <c r="E259" s="115">
        <v>56.382533500409458</v>
      </c>
    </row>
    <row r="260" spans="1:5" outlineLevel="2" x14ac:dyDescent="0.25">
      <c r="A260" s="102" t="s">
        <v>274</v>
      </c>
      <c r="B260" s="103" t="s">
        <v>418</v>
      </c>
      <c r="C260" s="104">
        <v>120861</v>
      </c>
      <c r="D260" s="104">
        <v>75900.73</v>
      </c>
      <c r="E260" s="105">
        <v>62.800018202728758</v>
      </c>
    </row>
    <row r="261" spans="1:5" ht="47.25" outlineLevel="2" x14ac:dyDescent="0.25">
      <c r="A261" s="102" t="s">
        <v>665</v>
      </c>
      <c r="B261" s="103" t="s">
        <v>662</v>
      </c>
      <c r="C261" s="104">
        <v>669800</v>
      </c>
      <c r="D261" s="104">
        <v>335000</v>
      </c>
      <c r="E261" s="105">
        <v>50.014929829799939</v>
      </c>
    </row>
    <row r="262" spans="1:5" outlineLevel="2" x14ac:dyDescent="0.25">
      <c r="A262" s="102" t="s">
        <v>430</v>
      </c>
      <c r="B262" s="103" t="s">
        <v>169</v>
      </c>
      <c r="C262" s="104">
        <v>80000</v>
      </c>
      <c r="D262" s="104">
        <v>80000</v>
      </c>
      <c r="E262" s="105">
        <v>100</v>
      </c>
    </row>
    <row r="263" spans="1:5" ht="31.5" outlineLevel="1" x14ac:dyDescent="0.25">
      <c r="A263" s="112" t="s">
        <v>597</v>
      </c>
      <c r="B263" s="113" t="s">
        <v>557</v>
      </c>
      <c r="C263" s="114">
        <v>1386019</v>
      </c>
      <c r="D263" s="114">
        <v>72058.3</v>
      </c>
      <c r="E263" s="115">
        <v>5.1989402742675246</v>
      </c>
    </row>
    <row r="264" spans="1:5" ht="47.25" outlineLevel="2" x14ac:dyDescent="0.25">
      <c r="A264" s="102" t="s">
        <v>431</v>
      </c>
      <c r="B264" s="103" t="s">
        <v>432</v>
      </c>
      <c r="C264" s="104">
        <v>23096</v>
      </c>
      <c r="D264" s="104">
        <v>0</v>
      </c>
      <c r="E264" s="105">
        <v>0</v>
      </c>
    </row>
    <row r="265" spans="1:5" ht="63" outlineLevel="2" x14ac:dyDescent="0.25">
      <c r="A265" s="102" t="s">
        <v>433</v>
      </c>
      <c r="B265" s="103" t="s">
        <v>173</v>
      </c>
      <c r="C265" s="104">
        <v>138250</v>
      </c>
      <c r="D265" s="104">
        <v>72058.3</v>
      </c>
      <c r="E265" s="105">
        <v>52.121735985533455</v>
      </c>
    </row>
    <row r="266" spans="1:5" ht="47.25" outlineLevel="2" x14ac:dyDescent="0.25">
      <c r="A266" s="102" t="s">
        <v>434</v>
      </c>
      <c r="B266" s="103" t="s">
        <v>389</v>
      </c>
      <c r="C266" s="104">
        <v>1224673</v>
      </c>
      <c r="D266" s="104">
        <v>0</v>
      </c>
      <c r="E266" s="105">
        <v>0</v>
      </c>
    </row>
    <row r="267" spans="1:5" ht="48" thickBot="1" x14ac:dyDescent="0.3">
      <c r="A267" s="120" t="s">
        <v>435</v>
      </c>
      <c r="B267" s="121" t="s">
        <v>436</v>
      </c>
      <c r="C267" s="122">
        <v>4582651.42</v>
      </c>
      <c r="D267" s="122">
        <v>636986.21</v>
      </c>
      <c r="E267" s="123">
        <v>13.899948995029607</v>
      </c>
    </row>
    <row r="268" spans="1:5" ht="63" outlineLevel="1" x14ac:dyDescent="0.25">
      <c r="A268" s="112" t="s">
        <v>598</v>
      </c>
      <c r="B268" s="113" t="s">
        <v>599</v>
      </c>
      <c r="C268" s="114">
        <v>4582651.42</v>
      </c>
      <c r="D268" s="114">
        <v>636986.21</v>
      </c>
      <c r="E268" s="115">
        <v>13.899948995029607</v>
      </c>
    </row>
    <row r="269" spans="1:5" outlineLevel="2" x14ac:dyDescent="0.25">
      <c r="A269" s="102" t="s">
        <v>437</v>
      </c>
      <c r="B269" s="103" t="s">
        <v>168</v>
      </c>
      <c r="C269" s="104">
        <v>400197</v>
      </c>
      <c r="D269" s="104">
        <v>239349.63</v>
      </c>
      <c r="E269" s="105">
        <v>59.807952083598828</v>
      </c>
    </row>
    <row r="270" spans="1:5" outlineLevel="2" x14ac:dyDescent="0.25">
      <c r="A270" s="102" t="s">
        <v>438</v>
      </c>
      <c r="B270" s="103" t="s">
        <v>169</v>
      </c>
      <c r="C270" s="104">
        <v>400000</v>
      </c>
      <c r="D270" s="104">
        <v>380700</v>
      </c>
      <c r="E270" s="105">
        <v>95.174999999999997</v>
      </c>
    </row>
    <row r="271" spans="1:5" ht="47.25" outlineLevel="2" x14ac:dyDescent="0.25">
      <c r="A271" s="102" t="s">
        <v>666</v>
      </c>
      <c r="B271" s="103" t="s">
        <v>402</v>
      </c>
      <c r="C271" s="104">
        <v>1113612</v>
      </c>
      <c r="D271" s="104">
        <v>0</v>
      </c>
      <c r="E271" s="105">
        <v>0</v>
      </c>
    </row>
    <row r="272" spans="1:5" outlineLevel="2" x14ac:dyDescent="0.25">
      <c r="A272" s="102" t="s">
        <v>439</v>
      </c>
      <c r="B272" s="103" t="s">
        <v>440</v>
      </c>
      <c r="C272" s="104">
        <v>4500</v>
      </c>
      <c r="D272" s="104">
        <v>1436.58</v>
      </c>
      <c r="E272" s="105">
        <v>31.923999999999999</v>
      </c>
    </row>
    <row r="273" spans="1:5" ht="63" outlineLevel="2" x14ac:dyDescent="0.25">
      <c r="A273" s="102" t="s">
        <v>667</v>
      </c>
      <c r="B273" s="103" t="s">
        <v>668</v>
      </c>
      <c r="C273" s="104">
        <v>668617</v>
      </c>
      <c r="D273" s="104">
        <v>0</v>
      </c>
      <c r="E273" s="105">
        <v>0</v>
      </c>
    </row>
    <row r="274" spans="1:5" ht="47.25" outlineLevel="2" x14ac:dyDescent="0.25">
      <c r="A274" s="102" t="s">
        <v>747</v>
      </c>
      <c r="B274" s="103" t="s">
        <v>748</v>
      </c>
      <c r="C274" s="104">
        <v>15500</v>
      </c>
      <c r="D274" s="104">
        <v>15500</v>
      </c>
      <c r="E274" s="105">
        <v>100</v>
      </c>
    </row>
    <row r="275" spans="1:5" ht="126" outlineLevel="2" x14ac:dyDescent="0.25">
      <c r="A275" s="102" t="s">
        <v>669</v>
      </c>
      <c r="B275" s="103" t="s">
        <v>193</v>
      </c>
      <c r="C275" s="104">
        <v>1980225.42</v>
      </c>
      <c r="D275" s="104">
        <v>0</v>
      </c>
      <c r="E275" s="105">
        <v>0</v>
      </c>
    </row>
    <row r="276" spans="1:5" ht="48" thickBot="1" x14ac:dyDescent="0.3">
      <c r="A276" s="120" t="s">
        <v>441</v>
      </c>
      <c r="B276" s="121" t="s">
        <v>442</v>
      </c>
      <c r="C276" s="122">
        <v>12000</v>
      </c>
      <c r="D276" s="122">
        <v>3600</v>
      </c>
      <c r="E276" s="123">
        <v>30</v>
      </c>
    </row>
    <row r="277" spans="1:5" ht="31.5" outlineLevel="1" x14ac:dyDescent="0.25">
      <c r="A277" s="112" t="s">
        <v>600</v>
      </c>
      <c r="B277" s="113" t="s">
        <v>588</v>
      </c>
      <c r="C277" s="114">
        <v>12000</v>
      </c>
      <c r="D277" s="114">
        <v>3600</v>
      </c>
      <c r="E277" s="115">
        <v>30</v>
      </c>
    </row>
    <row r="278" spans="1:5" ht="31.5" outlineLevel="2" x14ac:dyDescent="0.25">
      <c r="A278" s="102" t="s">
        <v>443</v>
      </c>
      <c r="B278" s="103" t="s">
        <v>175</v>
      </c>
      <c r="C278" s="104">
        <v>12000</v>
      </c>
      <c r="D278" s="104">
        <v>3600</v>
      </c>
      <c r="E278" s="105">
        <v>30</v>
      </c>
    </row>
    <row r="279" spans="1:5" ht="32.25" thickBot="1" x14ac:dyDescent="0.3">
      <c r="A279" s="120" t="s">
        <v>749</v>
      </c>
      <c r="B279" s="121" t="s">
        <v>750</v>
      </c>
      <c r="C279" s="122">
        <v>193000</v>
      </c>
      <c r="D279" s="122">
        <v>193000</v>
      </c>
      <c r="E279" s="123">
        <v>100</v>
      </c>
    </row>
    <row r="280" spans="1:5" ht="31.5" outlineLevel="1" x14ac:dyDescent="0.25">
      <c r="A280" s="112" t="s">
        <v>751</v>
      </c>
      <c r="B280" s="113" t="s">
        <v>752</v>
      </c>
      <c r="C280" s="114">
        <v>193000</v>
      </c>
      <c r="D280" s="114">
        <v>193000</v>
      </c>
      <c r="E280" s="115">
        <v>100</v>
      </c>
    </row>
    <row r="281" spans="1:5" ht="31.5" outlineLevel="2" x14ac:dyDescent="0.25">
      <c r="A281" s="102" t="s">
        <v>753</v>
      </c>
      <c r="B281" s="103" t="s">
        <v>142</v>
      </c>
      <c r="C281" s="104">
        <v>193000</v>
      </c>
      <c r="D281" s="104">
        <v>193000</v>
      </c>
      <c r="E281" s="105">
        <v>100</v>
      </c>
    </row>
    <row r="282" spans="1:5" ht="48" thickBot="1" x14ac:dyDescent="0.3">
      <c r="A282" s="120" t="s">
        <v>444</v>
      </c>
      <c r="B282" s="121" t="s">
        <v>445</v>
      </c>
      <c r="C282" s="122">
        <v>17800</v>
      </c>
      <c r="D282" s="122">
        <v>7800</v>
      </c>
      <c r="E282" s="123">
        <v>43.820224719101127</v>
      </c>
    </row>
    <row r="283" spans="1:5" ht="31.5" outlineLevel="1" x14ac:dyDescent="0.25">
      <c r="A283" s="112" t="s">
        <v>601</v>
      </c>
      <c r="B283" s="113" t="s">
        <v>588</v>
      </c>
      <c r="C283" s="114">
        <v>17800</v>
      </c>
      <c r="D283" s="114">
        <v>7800</v>
      </c>
      <c r="E283" s="115">
        <v>43.820224719101127</v>
      </c>
    </row>
    <row r="284" spans="1:5" outlineLevel="2" x14ac:dyDescent="0.25">
      <c r="A284" s="102" t="s">
        <v>446</v>
      </c>
      <c r="B284" s="103" t="s">
        <v>165</v>
      </c>
      <c r="C284" s="104">
        <v>17800</v>
      </c>
      <c r="D284" s="104">
        <v>7800</v>
      </c>
      <c r="E284" s="105">
        <v>43.820224719101127</v>
      </c>
    </row>
    <row r="285" spans="1:5" ht="48" thickBot="1" x14ac:dyDescent="0.3">
      <c r="A285" s="120" t="s">
        <v>447</v>
      </c>
      <c r="B285" s="121" t="s">
        <v>448</v>
      </c>
      <c r="C285" s="122">
        <v>1731767</v>
      </c>
      <c r="D285" s="122">
        <v>583257.62</v>
      </c>
      <c r="E285" s="123">
        <v>33.679913059897778</v>
      </c>
    </row>
    <row r="286" spans="1:5" ht="63" outlineLevel="1" x14ac:dyDescent="0.25">
      <c r="A286" s="112" t="s">
        <v>602</v>
      </c>
      <c r="B286" s="113" t="s">
        <v>575</v>
      </c>
      <c r="C286" s="114">
        <v>1431767</v>
      </c>
      <c r="D286" s="114">
        <v>583257.62</v>
      </c>
      <c r="E286" s="115">
        <v>40.736909008239472</v>
      </c>
    </row>
    <row r="287" spans="1:5" outlineLevel="2" x14ac:dyDescent="0.25">
      <c r="A287" s="102" t="s">
        <v>449</v>
      </c>
      <c r="B287" s="103" t="s">
        <v>168</v>
      </c>
      <c r="C287" s="104">
        <v>459000</v>
      </c>
      <c r="D287" s="104">
        <v>433257.62</v>
      </c>
      <c r="E287" s="105">
        <v>94.391638344226578</v>
      </c>
    </row>
    <row r="288" spans="1:5" outlineLevel="2" x14ac:dyDescent="0.25">
      <c r="A288" s="102" t="s">
        <v>450</v>
      </c>
      <c r="B288" s="103" t="s">
        <v>169</v>
      </c>
      <c r="C288" s="104">
        <v>300000</v>
      </c>
      <c r="D288" s="104">
        <v>150000</v>
      </c>
      <c r="E288" s="105">
        <v>50</v>
      </c>
    </row>
    <row r="289" spans="1:5" ht="47.25" outlineLevel="2" x14ac:dyDescent="0.25">
      <c r="A289" s="102" t="s">
        <v>670</v>
      </c>
      <c r="B289" s="103" t="s">
        <v>174</v>
      </c>
      <c r="C289" s="104">
        <v>672767</v>
      </c>
      <c r="D289" s="104">
        <v>0</v>
      </c>
      <c r="E289" s="105">
        <v>0</v>
      </c>
    </row>
    <row r="290" spans="1:5" ht="47.25" outlineLevel="1" x14ac:dyDescent="0.25">
      <c r="A290" s="112" t="s">
        <v>603</v>
      </c>
      <c r="B290" s="113" t="s">
        <v>577</v>
      </c>
      <c r="C290" s="114">
        <v>300000</v>
      </c>
      <c r="D290" s="114">
        <v>0</v>
      </c>
      <c r="E290" s="115">
        <v>0</v>
      </c>
    </row>
    <row r="291" spans="1:5" outlineLevel="2" x14ac:dyDescent="0.25">
      <c r="A291" s="102" t="s">
        <v>451</v>
      </c>
      <c r="B291" s="103" t="s">
        <v>170</v>
      </c>
      <c r="C291" s="104">
        <v>300000</v>
      </c>
      <c r="D291" s="104">
        <v>0</v>
      </c>
      <c r="E291" s="105">
        <v>0</v>
      </c>
    </row>
    <row r="292" spans="1:5" ht="48" thickBot="1" x14ac:dyDescent="0.3">
      <c r="A292" s="120" t="s">
        <v>671</v>
      </c>
      <c r="B292" s="121" t="s">
        <v>672</v>
      </c>
      <c r="C292" s="122">
        <v>672800</v>
      </c>
      <c r="D292" s="122">
        <v>513600</v>
      </c>
      <c r="E292" s="123">
        <v>76.337693222354346</v>
      </c>
    </row>
    <row r="293" spans="1:5" ht="31.5" outlineLevel="1" x14ac:dyDescent="0.25">
      <c r="A293" s="112" t="s">
        <v>673</v>
      </c>
      <c r="B293" s="113" t="s">
        <v>531</v>
      </c>
      <c r="C293" s="114">
        <v>672800</v>
      </c>
      <c r="D293" s="114">
        <v>513600</v>
      </c>
      <c r="E293" s="115">
        <v>76.337693222354346</v>
      </c>
    </row>
    <row r="294" spans="1:5" ht="47.25" outlineLevel="2" x14ac:dyDescent="0.25">
      <c r="A294" s="102" t="s">
        <v>674</v>
      </c>
      <c r="B294" s="103" t="s">
        <v>675</v>
      </c>
      <c r="C294" s="104">
        <v>672800</v>
      </c>
      <c r="D294" s="104">
        <v>513600</v>
      </c>
      <c r="E294" s="105">
        <v>76.337693222354346</v>
      </c>
    </row>
    <row r="295" spans="1:5" ht="48" thickBot="1" x14ac:dyDescent="0.3">
      <c r="A295" s="120" t="s">
        <v>452</v>
      </c>
      <c r="B295" s="121" t="s">
        <v>453</v>
      </c>
      <c r="C295" s="122">
        <v>173052</v>
      </c>
      <c r="D295" s="122">
        <v>54340</v>
      </c>
      <c r="E295" s="123">
        <v>31.40096618357488</v>
      </c>
    </row>
    <row r="296" spans="1:5" ht="31.5" outlineLevel="1" x14ac:dyDescent="0.25">
      <c r="A296" s="112" t="s">
        <v>604</v>
      </c>
      <c r="B296" s="113" t="s">
        <v>588</v>
      </c>
      <c r="C296" s="114">
        <v>18600</v>
      </c>
      <c r="D296" s="114">
        <v>1800</v>
      </c>
      <c r="E296" s="115">
        <v>9.67741935483871</v>
      </c>
    </row>
    <row r="297" spans="1:5" outlineLevel="2" x14ac:dyDescent="0.25">
      <c r="A297" s="102" t="s">
        <v>454</v>
      </c>
      <c r="B297" s="103" t="s">
        <v>165</v>
      </c>
      <c r="C297" s="104">
        <v>18600</v>
      </c>
      <c r="D297" s="104">
        <v>1800</v>
      </c>
      <c r="E297" s="105">
        <v>9.67741935483871</v>
      </c>
    </row>
    <row r="298" spans="1:5" outlineLevel="1" x14ac:dyDescent="0.25">
      <c r="A298" s="112" t="s">
        <v>605</v>
      </c>
      <c r="B298" s="113" t="s">
        <v>590</v>
      </c>
      <c r="C298" s="114">
        <v>154452</v>
      </c>
      <c r="D298" s="114">
        <v>52540</v>
      </c>
      <c r="E298" s="115">
        <v>34.017040892963507</v>
      </c>
    </row>
    <row r="299" spans="1:5" ht="47.25" outlineLevel="2" x14ac:dyDescent="0.25">
      <c r="A299" s="102" t="s">
        <v>754</v>
      </c>
      <c r="B299" s="103" t="s">
        <v>755</v>
      </c>
      <c r="C299" s="104">
        <v>24050</v>
      </c>
      <c r="D299" s="104">
        <v>0</v>
      </c>
      <c r="E299" s="105">
        <v>0</v>
      </c>
    </row>
    <row r="300" spans="1:5" ht="78.75" outlineLevel="2" x14ac:dyDescent="0.25">
      <c r="A300" s="102" t="s">
        <v>455</v>
      </c>
      <c r="B300" s="103" t="s">
        <v>176</v>
      </c>
      <c r="C300" s="104">
        <v>130402</v>
      </c>
      <c r="D300" s="104">
        <v>52540</v>
      </c>
      <c r="E300" s="105">
        <v>40.290793085995617</v>
      </c>
    </row>
    <row r="301" spans="1:5" ht="48" thickBot="1" x14ac:dyDescent="0.3">
      <c r="A301" s="120" t="s">
        <v>456</v>
      </c>
      <c r="B301" s="121" t="s">
        <v>457</v>
      </c>
      <c r="C301" s="122">
        <v>992267</v>
      </c>
      <c r="D301" s="122">
        <v>196733.23</v>
      </c>
      <c r="E301" s="123">
        <v>19.826642425879324</v>
      </c>
    </row>
    <row r="302" spans="1:5" ht="63" outlineLevel="1" x14ac:dyDescent="0.25">
      <c r="A302" s="112" t="s">
        <v>606</v>
      </c>
      <c r="B302" s="113" t="s">
        <v>575</v>
      </c>
      <c r="C302" s="114">
        <v>992267</v>
      </c>
      <c r="D302" s="114">
        <v>196733.23</v>
      </c>
      <c r="E302" s="115">
        <v>19.826642425879324</v>
      </c>
    </row>
    <row r="303" spans="1:5" outlineLevel="2" x14ac:dyDescent="0.25">
      <c r="A303" s="102" t="s">
        <v>458</v>
      </c>
      <c r="B303" s="103" t="s">
        <v>200</v>
      </c>
      <c r="C303" s="104">
        <v>195000</v>
      </c>
      <c r="D303" s="104">
        <v>100345.25</v>
      </c>
      <c r="E303" s="105">
        <v>51.459102564102565</v>
      </c>
    </row>
    <row r="304" spans="1:5" outlineLevel="2" x14ac:dyDescent="0.25">
      <c r="A304" s="102" t="s">
        <v>459</v>
      </c>
      <c r="B304" s="103" t="s">
        <v>169</v>
      </c>
      <c r="C304" s="104">
        <v>130600</v>
      </c>
      <c r="D304" s="104">
        <v>96387.98</v>
      </c>
      <c r="E304" s="105">
        <v>73.803966309341504</v>
      </c>
    </row>
    <row r="305" spans="1:5" ht="47.25" outlineLevel="2" x14ac:dyDescent="0.25">
      <c r="A305" s="102" t="s">
        <v>676</v>
      </c>
      <c r="B305" s="103" t="s">
        <v>389</v>
      </c>
      <c r="C305" s="104">
        <v>666667</v>
      </c>
      <c r="D305" s="104">
        <v>0</v>
      </c>
      <c r="E305" s="105">
        <v>0</v>
      </c>
    </row>
    <row r="306" spans="1:5" ht="48" thickBot="1" x14ac:dyDescent="0.3">
      <c r="A306" s="120" t="s">
        <v>460</v>
      </c>
      <c r="B306" s="121" t="s">
        <v>461</v>
      </c>
      <c r="C306" s="122">
        <v>6847758.1100000003</v>
      </c>
      <c r="D306" s="122">
        <v>2541073.88</v>
      </c>
      <c r="E306" s="123">
        <v>37.10811391379594</v>
      </c>
    </row>
    <row r="307" spans="1:5" ht="47.25" outlineLevel="1" x14ac:dyDescent="0.25">
      <c r="A307" s="112" t="s">
        <v>607</v>
      </c>
      <c r="B307" s="113" t="s">
        <v>577</v>
      </c>
      <c r="C307" s="114">
        <v>4072975.11</v>
      </c>
      <c r="D307" s="114">
        <v>1990316.45</v>
      </c>
      <c r="E307" s="115">
        <v>48.866403458085458</v>
      </c>
    </row>
    <row r="308" spans="1:5" ht="47.25" outlineLevel="2" x14ac:dyDescent="0.25">
      <c r="A308" s="102" t="s">
        <v>462</v>
      </c>
      <c r="B308" s="103" t="s">
        <v>166</v>
      </c>
      <c r="C308" s="104">
        <v>1527193</v>
      </c>
      <c r="D308" s="104">
        <v>762277.86</v>
      </c>
      <c r="E308" s="105">
        <v>49.913655968826468</v>
      </c>
    </row>
    <row r="309" spans="1:5" ht="47.25" outlineLevel="2" x14ac:dyDescent="0.25">
      <c r="A309" s="102" t="s">
        <v>463</v>
      </c>
      <c r="B309" s="103" t="s">
        <v>167</v>
      </c>
      <c r="C309" s="104">
        <v>1580573</v>
      </c>
      <c r="D309" s="104">
        <v>511592.59</v>
      </c>
      <c r="E309" s="105">
        <v>32.367539493588716</v>
      </c>
    </row>
    <row r="310" spans="1:5" ht="47.25" outlineLevel="2" x14ac:dyDescent="0.25">
      <c r="A310" s="102" t="s">
        <v>464</v>
      </c>
      <c r="B310" s="103" t="s">
        <v>465</v>
      </c>
      <c r="C310" s="104">
        <v>676667</v>
      </c>
      <c r="D310" s="104">
        <v>676667</v>
      </c>
      <c r="E310" s="105">
        <v>100</v>
      </c>
    </row>
    <row r="311" spans="1:5" outlineLevel="2" x14ac:dyDescent="0.25">
      <c r="A311" s="102" t="s">
        <v>756</v>
      </c>
      <c r="B311" s="103" t="s">
        <v>104</v>
      </c>
      <c r="C311" s="104">
        <v>288542.11</v>
      </c>
      <c r="D311" s="104">
        <v>39779</v>
      </c>
      <c r="E311" s="105">
        <v>13.786202644737019</v>
      </c>
    </row>
    <row r="312" spans="1:5" ht="63" outlineLevel="1" x14ac:dyDescent="0.25">
      <c r="A312" s="112" t="s">
        <v>608</v>
      </c>
      <c r="B312" s="113" t="s">
        <v>575</v>
      </c>
      <c r="C312" s="114">
        <v>2774783</v>
      </c>
      <c r="D312" s="114">
        <v>550757.43000000005</v>
      </c>
      <c r="E312" s="115">
        <v>19.848666724569092</v>
      </c>
    </row>
    <row r="313" spans="1:5" ht="47.25" outlineLevel="2" x14ac:dyDescent="0.25">
      <c r="A313" s="102" t="s">
        <v>677</v>
      </c>
      <c r="B313" s="103" t="s">
        <v>402</v>
      </c>
      <c r="C313" s="104">
        <v>1122912</v>
      </c>
      <c r="D313" s="104">
        <v>234144</v>
      </c>
      <c r="E313" s="105">
        <v>20.851500384714029</v>
      </c>
    </row>
    <row r="314" spans="1:5" outlineLevel="2" x14ac:dyDescent="0.25">
      <c r="A314" s="102" t="s">
        <v>466</v>
      </c>
      <c r="B314" s="103" t="s">
        <v>168</v>
      </c>
      <c r="C314" s="104">
        <v>330759</v>
      </c>
      <c r="D314" s="104">
        <v>162643.56</v>
      </c>
      <c r="E314" s="105">
        <v>49.172829764269451</v>
      </c>
    </row>
    <row r="315" spans="1:5" outlineLevel="2" x14ac:dyDescent="0.25">
      <c r="A315" s="102" t="s">
        <v>467</v>
      </c>
      <c r="B315" s="103" t="s">
        <v>169</v>
      </c>
      <c r="C315" s="104">
        <v>200000</v>
      </c>
      <c r="D315" s="104">
        <v>149319.93</v>
      </c>
      <c r="E315" s="105">
        <v>74.659965</v>
      </c>
    </row>
    <row r="316" spans="1:5" ht="47.25" outlineLevel="2" x14ac:dyDescent="0.25">
      <c r="A316" s="102" t="s">
        <v>678</v>
      </c>
      <c r="B316" s="103" t="s">
        <v>402</v>
      </c>
      <c r="C316" s="104">
        <v>1121112</v>
      </c>
      <c r="D316" s="104">
        <v>4649.9399999999996</v>
      </c>
      <c r="E316" s="105">
        <v>0.41476141545180145</v>
      </c>
    </row>
    <row r="317" spans="1:5" ht="51" customHeight="1" thickBot="1" x14ac:dyDescent="0.3">
      <c r="A317" s="120" t="s">
        <v>468</v>
      </c>
      <c r="B317" s="121" t="s">
        <v>469</v>
      </c>
      <c r="C317" s="122">
        <v>112000</v>
      </c>
      <c r="D317" s="122">
        <v>66000</v>
      </c>
      <c r="E317" s="123">
        <v>58.928571428571431</v>
      </c>
    </row>
    <row r="318" spans="1:5" ht="47.25" outlineLevel="1" x14ac:dyDescent="0.25">
      <c r="A318" s="112" t="s">
        <v>609</v>
      </c>
      <c r="B318" s="113" t="s">
        <v>564</v>
      </c>
      <c r="C318" s="114">
        <v>100000</v>
      </c>
      <c r="D318" s="114">
        <v>60000</v>
      </c>
      <c r="E318" s="115">
        <v>60</v>
      </c>
    </row>
    <row r="319" spans="1:5" outlineLevel="2" x14ac:dyDescent="0.25">
      <c r="A319" s="102" t="s">
        <v>470</v>
      </c>
      <c r="B319" s="103" t="s">
        <v>471</v>
      </c>
      <c r="C319" s="104">
        <v>100000</v>
      </c>
      <c r="D319" s="104">
        <v>60000</v>
      </c>
      <c r="E319" s="105">
        <v>60</v>
      </c>
    </row>
    <row r="320" spans="1:5" ht="31.5" outlineLevel="1" x14ac:dyDescent="0.25">
      <c r="A320" s="112" t="s">
        <v>610</v>
      </c>
      <c r="B320" s="113" t="s">
        <v>588</v>
      </c>
      <c r="C320" s="114">
        <v>12000</v>
      </c>
      <c r="D320" s="114">
        <v>6000</v>
      </c>
      <c r="E320" s="115">
        <v>50</v>
      </c>
    </row>
    <row r="321" spans="1:5" outlineLevel="2" x14ac:dyDescent="0.25">
      <c r="A321" s="102" t="s">
        <v>472</v>
      </c>
      <c r="B321" s="103" t="s">
        <v>165</v>
      </c>
      <c r="C321" s="104">
        <v>12000</v>
      </c>
      <c r="D321" s="104">
        <v>6000</v>
      </c>
      <c r="E321" s="105">
        <v>50</v>
      </c>
    </row>
    <row r="322" spans="1:5" ht="48" thickBot="1" x14ac:dyDescent="0.3">
      <c r="A322" s="120" t="s">
        <v>473</v>
      </c>
      <c r="B322" s="121" t="s">
        <v>474</v>
      </c>
      <c r="C322" s="122">
        <v>258135</v>
      </c>
      <c r="D322" s="122">
        <v>258135</v>
      </c>
      <c r="E322" s="123">
        <v>100</v>
      </c>
    </row>
    <row r="323" spans="1:5" ht="47.25" outlineLevel="1" x14ac:dyDescent="0.25">
      <c r="A323" s="112" t="s">
        <v>611</v>
      </c>
      <c r="B323" s="113" t="s">
        <v>612</v>
      </c>
      <c r="C323" s="114">
        <v>258135</v>
      </c>
      <c r="D323" s="114">
        <v>258135</v>
      </c>
      <c r="E323" s="115">
        <v>100</v>
      </c>
    </row>
    <row r="324" spans="1:5" ht="31.5" outlineLevel="2" x14ac:dyDescent="0.25">
      <c r="A324" s="102" t="s">
        <v>475</v>
      </c>
      <c r="B324" s="103" t="s">
        <v>198</v>
      </c>
      <c r="C324" s="104">
        <v>258135</v>
      </c>
      <c r="D324" s="104">
        <v>258135</v>
      </c>
      <c r="E324" s="105">
        <v>100</v>
      </c>
    </row>
    <row r="325" spans="1:5" ht="16.5" thickBot="1" x14ac:dyDescent="0.3">
      <c r="A325" s="120" t="s">
        <v>476</v>
      </c>
      <c r="B325" s="121" t="s">
        <v>477</v>
      </c>
      <c r="C325" s="122">
        <v>69692510.189999998</v>
      </c>
      <c r="D325" s="122">
        <v>35612836.609999999</v>
      </c>
      <c r="E325" s="123">
        <f>D325/C325*100</f>
        <v>51.099948205208989</v>
      </c>
    </row>
    <row r="326" spans="1:5" outlineLevel="1" x14ac:dyDescent="0.25">
      <c r="A326" s="112" t="s">
        <v>613</v>
      </c>
      <c r="B326" s="113" t="s">
        <v>614</v>
      </c>
      <c r="C326" s="114">
        <v>69692510.189999998</v>
      </c>
      <c r="D326" s="114">
        <v>35612836.609999999</v>
      </c>
      <c r="E326" s="115">
        <f>D326/C326*100</f>
        <v>51.099948205208989</v>
      </c>
    </row>
    <row r="327" spans="1:5" ht="31.5" outlineLevel="2" x14ac:dyDescent="0.25">
      <c r="A327" s="102" t="s">
        <v>201</v>
      </c>
      <c r="B327" s="103" t="s">
        <v>202</v>
      </c>
      <c r="C327" s="104">
        <v>8918491.4800000004</v>
      </c>
      <c r="D327" s="104">
        <v>3823870.22</v>
      </c>
      <c r="E327" s="105">
        <v>42.875751225138806</v>
      </c>
    </row>
    <row r="328" spans="1:5" ht="47.25" outlineLevel="2" x14ac:dyDescent="0.25">
      <c r="A328" s="102" t="s">
        <v>203</v>
      </c>
      <c r="B328" s="103" t="s">
        <v>204</v>
      </c>
      <c r="C328" s="104">
        <v>1899899</v>
      </c>
      <c r="D328" s="104">
        <v>926207.39</v>
      </c>
      <c r="E328" s="105">
        <v>48.750348834332769</v>
      </c>
    </row>
    <row r="329" spans="1:5" outlineLevel="2" x14ac:dyDescent="0.25">
      <c r="A329" s="102" t="s">
        <v>205</v>
      </c>
      <c r="B329" s="103" t="s">
        <v>206</v>
      </c>
      <c r="C329" s="104">
        <v>1373804</v>
      </c>
      <c r="D329" s="104">
        <v>668732.93999999994</v>
      </c>
      <c r="E329" s="105">
        <v>48.677463451846116</v>
      </c>
    </row>
    <row r="330" spans="1:5" outlineLevel="2" x14ac:dyDescent="0.25">
      <c r="A330" s="102" t="s">
        <v>757</v>
      </c>
      <c r="B330" s="103" t="s">
        <v>758</v>
      </c>
      <c r="C330" s="104">
        <v>4816</v>
      </c>
      <c r="D330" s="104">
        <v>2287</v>
      </c>
      <c r="E330" s="105">
        <v>47.487541528239205</v>
      </c>
    </row>
    <row r="331" spans="1:5" ht="47.25" outlineLevel="2" x14ac:dyDescent="0.25">
      <c r="A331" s="102" t="s">
        <v>207</v>
      </c>
      <c r="B331" s="103" t="s">
        <v>208</v>
      </c>
      <c r="C331" s="104">
        <v>1536430</v>
      </c>
      <c r="D331" s="104">
        <v>557237.12</v>
      </c>
      <c r="E331" s="105">
        <v>36.268305096880432</v>
      </c>
    </row>
    <row r="332" spans="1:5" ht="47.25" hidden="1" outlineLevel="3" x14ac:dyDescent="0.25">
      <c r="A332" s="116" t="s">
        <v>207</v>
      </c>
      <c r="B332" s="117" t="s">
        <v>208</v>
      </c>
      <c r="C332" s="118">
        <v>1342992</v>
      </c>
      <c r="D332" s="118">
        <v>483765.4</v>
      </c>
      <c r="E332" s="119">
        <v>36.021465503889821</v>
      </c>
    </row>
    <row r="333" spans="1:5" ht="47.25" hidden="1" outlineLevel="3" x14ac:dyDescent="0.25">
      <c r="A333" s="116" t="s">
        <v>207</v>
      </c>
      <c r="B333" s="117" t="s">
        <v>759</v>
      </c>
      <c r="C333" s="118">
        <v>193438</v>
      </c>
      <c r="D333" s="118">
        <v>73471.72</v>
      </c>
      <c r="E333" s="119">
        <v>37.982051096475359</v>
      </c>
    </row>
    <row r="334" spans="1:5" ht="47.25" outlineLevel="2" collapsed="1" x14ac:dyDescent="0.25">
      <c r="A334" s="102" t="s">
        <v>209</v>
      </c>
      <c r="B334" s="103" t="s">
        <v>210</v>
      </c>
      <c r="C334" s="104">
        <v>400777</v>
      </c>
      <c r="D334" s="104">
        <v>195552</v>
      </c>
      <c r="E334" s="105">
        <v>48.793219171758857</v>
      </c>
    </row>
    <row r="335" spans="1:5" ht="47.25" outlineLevel="2" x14ac:dyDescent="0.25">
      <c r="A335" s="102" t="s">
        <v>211</v>
      </c>
      <c r="B335" s="103" t="s">
        <v>212</v>
      </c>
      <c r="C335" s="104">
        <v>52855</v>
      </c>
      <c r="D335" s="104">
        <v>13252</v>
      </c>
      <c r="E335" s="105">
        <v>25.072367798694543</v>
      </c>
    </row>
    <row r="336" spans="1:5" ht="47.25" hidden="1" outlineLevel="3" x14ac:dyDescent="0.25">
      <c r="A336" s="116" t="s">
        <v>211</v>
      </c>
      <c r="B336" s="117" t="s">
        <v>212</v>
      </c>
      <c r="C336" s="118">
        <v>45645</v>
      </c>
      <c r="D336" s="118">
        <v>12552</v>
      </c>
      <c r="E336" s="119">
        <v>27.499178442326652</v>
      </c>
    </row>
    <row r="337" spans="1:5" ht="47.25" hidden="1" outlineLevel="3" x14ac:dyDescent="0.25">
      <c r="A337" s="116" t="s">
        <v>211</v>
      </c>
      <c r="B337" s="117" t="s">
        <v>760</v>
      </c>
      <c r="C337" s="118">
        <v>7210</v>
      </c>
      <c r="D337" s="118">
        <v>700</v>
      </c>
      <c r="E337" s="119">
        <v>9.7087378640776691</v>
      </c>
    </row>
    <row r="338" spans="1:5" ht="47.25" outlineLevel="2" collapsed="1" x14ac:dyDescent="0.25">
      <c r="A338" s="102" t="s">
        <v>213</v>
      </c>
      <c r="B338" s="103" t="s">
        <v>163</v>
      </c>
      <c r="C338" s="104">
        <v>18458</v>
      </c>
      <c r="D338" s="104">
        <v>0</v>
      </c>
      <c r="E338" s="105">
        <v>0</v>
      </c>
    </row>
    <row r="339" spans="1:5" ht="31.5" outlineLevel="2" x14ac:dyDescent="0.25">
      <c r="A339" s="102" t="s">
        <v>215</v>
      </c>
      <c r="B339" s="103" t="s">
        <v>216</v>
      </c>
      <c r="C339" s="104">
        <v>2632038</v>
      </c>
      <c r="D339" s="104">
        <v>862208.42</v>
      </c>
      <c r="E339" s="105">
        <f>D339/C339*100</f>
        <v>32.758205618611889</v>
      </c>
    </row>
    <row r="340" spans="1:5" ht="94.5" outlineLevel="2" x14ac:dyDescent="0.25">
      <c r="A340" s="102" t="s">
        <v>217</v>
      </c>
      <c r="B340" s="103" t="s">
        <v>478</v>
      </c>
      <c r="C340" s="104">
        <v>15600</v>
      </c>
      <c r="D340" s="104">
        <v>1500</v>
      </c>
      <c r="E340" s="105">
        <v>9.615384615384615</v>
      </c>
    </row>
    <row r="341" spans="1:5" ht="94.5" outlineLevel="2" x14ac:dyDescent="0.25">
      <c r="A341" s="102" t="s">
        <v>218</v>
      </c>
      <c r="B341" s="103" t="s">
        <v>625</v>
      </c>
      <c r="C341" s="104">
        <v>2798400</v>
      </c>
      <c r="D341" s="104">
        <v>955168.1</v>
      </c>
      <c r="E341" s="105">
        <v>34.132650800457405</v>
      </c>
    </row>
    <row r="342" spans="1:5" ht="94.5" outlineLevel="2" x14ac:dyDescent="0.25">
      <c r="A342" s="102" t="s">
        <v>219</v>
      </c>
      <c r="B342" s="103" t="s">
        <v>479</v>
      </c>
      <c r="C342" s="104">
        <v>195937</v>
      </c>
      <c r="D342" s="104">
        <v>3000</v>
      </c>
      <c r="E342" s="105">
        <v>1.5311043855933284</v>
      </c>
    </row>
    <row r="343" spans="1:5" ht="94.5" outlineLevel="2" x14ac:dyDescent="0.25">
      <c r="A343" s="102" t="s">
        <v>220</v>
      </c>
      <c r="B343" s="103" t="s">
        <v>480</v>
      </c>
      <c r="C343" s="104">
        <v>47000</v>
      </c>
      <c r="D343" s="104">
        <v>0</v>
      </c>
      <c r="E343" s="105">
        <v>0</v>
      </c>
    </row>
    <row r="344" spans="1:5" ht="94.5" outlineLevel="2" x14ac:dyDescent="0.25">
      <c r="A344" s="102" t="s">
        <v>221</v>
      </c>
      <c r="B344" s="103" t="s">
        <v>626</v>
      </c>
      <c r="C344" s="104">
        <v>199357</v>
      </c>
      <c r="D344" s="104">
        <v>73559.009999999995</v>
      </c>
      <c r="E344" s="105">
        <v>36.898132495974558</v>
      </c>
    </row>
    <row r="345" spans="1:5" ht="94.5" hidden="1" outlineLevel="3" x14ac:dyDescent="0.25">
      <c r="A345" s="116" t="s">
        <v>221</v>
      </c>
      <c r="B345" s="117" t="s">
        <v>626</v>
      </c>
      <c r="C345" s="118">
        <v>177207</v>
      </c>
      <c r="D345" s="118">
        <v>73559.009999999995</v>
      </c>
      <c r="E345" s="119">
        <v>41.510216865022265</v>
      </c>
    </row>
    <row r="346" spans="1:5" ht="126" hidden="1" outlineLevel="3" x14ac:dyDescent="0.25">
      <c r="A346" s="116" t="s">
        <v>221</v>
      </c>
      <c r="B346" s="117" t="s">
        <v>761</v>
      </c>
      <c r="C346" s="118">
        <v>22150</v>
      </c>
      <c r="D346" s="118">
        <v>0</v>
      </c>
      <c r="E346" s="119">
        <v>0</v>
      </c>
    </row>
    <row r="347" spans="1:5" ht="94.5" outlineLevel="2" collapsed="1" x14ac:dyDescent="0.25">
      <c r="A347" s="102" t="s">
        <v>679</v>
      </c>
      <c r="B347" s="103" t="s">
        <v>680</v>
      </c>
      <c r="C347" s="104">
        <v>33300</v>
      </c>
      <c r="D347" s="104">
        <v>0</v>
      </c>
      <c r="E347" s="105">
        <v>0</v>
      </c>
    </row>
    <row r="348" spans="1:5" ht="94.5" outlineLevel="2" x14ac:dyDescent="0.25">
      <c r="A348" s="102" t="s">
        <v>681</v>
      </c>
      <c r="B348" s="103" t="s">
        <v>682</v>
      </c>
      <c r="C348" s="104">
        <v>6700</v>
      </c>
      <c r="D348" s="104">
        <v>0</v>
      </c>
      <c r="E348" s="105">
        <v>0</v>
      </c>
    </row>
    <row r="349" spans="1:5" ht="94.5" outlineLevel="2" x14ac:dyDescent="0.25">
      <c r="A349" s="102" t="s">
        <v>222</v>
      </c>
      <c r="B349" s="103" t="s">
        <v>223</v>
      </c>
      <c r="C349" s="104">
        <v>28529504</v>
      </c>
      <c r="D349" s="104">
        <v>11465302.939999999</v>
      </c>
      <c r="E349" s="105">
        <v>40.187529863820977</v>
      </c>
    </row>
    <row r="350" spans="1:5" ht="47.25" outlineLevel="2" x14ac:dyDescent="0.25">
      <c r="A350" s="102" t="s">
        <v>224</v>
      </c>
      <c r="B350" s="103" t="s">
        <v>225</v>
      </c>
      <c r="C350" s="104">
        <v>153000</v>
      </c>
      <c r="D350" s="104">
        <v>0</v>
      </c>
      <c r="E350" s="105">
        <v>0</v>
      </c>
    </row>
    <row r="351" spans="1:5" outlineLevel="2" x14ac:dyDescent="0.25">
      <c r="A351" s="102" t="s">
        <v>226</v>
      </c>
      <c r="B351" s="103" t="s">
        <v>227</v>
      </c>
      <c r="C351" s="104">
        <v>20876143.710000001</v>
      </c>
      <c r="D351" s="104">
        <v>16064959.470000001</v>
      </c>
      <c r="E351" s="105">
        <v>76.953673500075752</v>
      </c>
    </row>
    <row r="352" spans="1:5" ht="16.5" thickBot="1" x14ac:dyDescent="0.3">
      <c r="A352" s="85"/>
      <c r="B352" s="86"/>
      <c r="C352" s="86"/>
      <c r="D352" s="86"/>
      <c r="E352" s="87"/>
    </row>
    <row r="353" spans="1:5" ht="16.5" thickBot="1" x14ac:dyDescent="0.3">
      <c r="A353" s="88" t="s">
        <v>75</v>
      </c>
      <c r="B353" s="89"/>
      <c r="C353" s="90">
        <v>958414463.82000005</v>
      </c>
      <c r="D353" s="90">
        <v>456308136.63</v>
      </c>
      <c r="E353" s="91">
        <f>D353/C353*100</f>
        <v>47.610731458629083</v>
      </c>
    </row>
    <row r="354" spans="1:5" x14ac:dyDescent="0.25">
      <c r="C354" s="124"/>
      <c r="D354" s="124"/>
    </row>
  </sheetData>
  <mergeCells count="9">
    <mergeCell ref="A10:E10"/>
    <mergeCell ref="A6:E6"/>
    <mergeCell ref="A2:E2"/>
    <mergeCell ref="A4:E4"/>
    <mergeCell ref="A7:E7"/>
    <mergeCell ref="A9:E9"/>
    <mergeCell ref="D5:E5"/>
    <mergeCell ref="A8:E8"/>
    <mergeCell ref="A3:E3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useFirstPageNumber="1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view="pageBreakPreview" zoomScaleNormal="100" zoomScaleSheetLayoutView="100" workbookViewId="0">
      <selection activeCell="E5" sqref="E5:F5"/>
    </sheetView>
  </sheetViews>
  <sheetFormatPr defaultRowHeight="15.75" x14ac:dyDescent="0.25"/>
  <cols>
    <col min="1" max="1" width="53.85546875" style="12" customWidth="1"/>
    <col min="2" max="2" width="7.85546875" style="12" customWidth="1"/>
    <col min="3" max="3" width="20.85546875" style="12" customWidth="1"/>
    <col min="4" max="5" width="19.140625" style="12" customWidth="1"/>
    <col min="6" max="6" width="16.5703125" style="12" customWidth="1"/>
    <col min="7" max="16384" width="9.140625" style="12"/>
  </cols>
  <sheetData>
    <row r="1" spans="1:6" ht="15.75" customHeight="1" x14ac:dyDescent="0.25">
      <c r="A1" s="42"/>
      <c r="B1" s="43"/>
      <c r="C1" s="44"/>
      <c r="D1" s="44"/>
      <c r="E1" s="11"/>
      <c r="F1" s="79" t="str">
        <f>'Доходная часть'!E1</f>
        <v>УТВЕРЖДЕНО</v>
      </c>
    </row>
    <row r="2" spans="1:6" ht="15.75" customHeight="1" x14ac:dyDescent="0.25">
      <c r="A2" s="135" t="str">
        <f>'Доходная часть'!A2:E2</f>
        <v>постановлением администрации</v>
      </c>
      <c r="B2" s="135"/>
      <c r="C2" s="135"/>
      <c r="D2" s="135"/>
      <c r="E2" s="135"/>
      <c r="F2" s="135"/>
    </row>
    <row r="3" spans="1:6" ht="15.75" customHeight="1" x14ac:dyDescent="0.25">
      <c r="A3" s="135" t="str">
        <f>'Доходная часть'!A3:E3</f>
        <v>муниципального района "Княжпогостский"</v>
      </c>
      <c r="B3" s="135"/>
      <c r="C3" s="135"/>
      <c r="D3" s="135"/>
      <c r="E3" s="135"/>
      <c r="F3" s="135"/>
    </row>
    <row r="4" spans="1:6" ht="15.75" customHeight="1" x14ac:dyDescent="0.25">
      <c r="A4" s="135" t="str">
        <f>'Доходная часть'!A4:E4</f>
        <v>от 13 июня 2022 г. № 267</v>
      </c>
      <c r="B4" s="135"/>
      <c r="C4" s="135"/>
      <c r="D4" s="135"/>
      <c r="E4" s="135"/>
      <c r="F4" s="135"/>
    </row>
    <row r="5" spans="1:6" ht="15.75" customHeight="1" x14ac:dyDescent="0.25">
      <c r="A5" s="79"/>
      <c r="B5" s="79"/>
      <c r="C5" s="79"/>
      <c r="D5" s="79"/>
      <c r="E5" s="135" t="s">
        <v>766</v>
      </c>
      <c r="F5" s="135"/>
    </row>
    <row r="6" spans="1:6" x14ac:dyDescent="0.25">
      <c r="A6" s="13"/>
      <c r="B6" s="14"/>
      <c r="C6" s="15"/>
      <c r="D6" s="15"/>
      <c r="E6" s="16"/>
      <c r="F6" s="16"/>
    </row>
    <row r="7" spans="1:6" ht="18" customHeight="1" x14ac:dyDescent="0.25">
      <c r="A7" s="133" t="s">
        <v>484</v>
      </c>
      <c r="B7" s="133"/>
      <c r="C7" s="133"/>
      <c r="D7" s="133"/>
      <c r="E7" s="133"/>
      <c r="F7" s="133"/>
    </row>
    <row r="8" spans="1:6" ht="18" customHeight="1" x14ac:dyDescent="0.25">
      <c r="A8" s="133" t="s">
        <v>485</v>
      </c>
      <c r="B8" s="133"/>
      <c r="C8" s="133"/>
      <c r="D8" s="133"/>
      <c r="E8" s="133"/>
      <c r="F8" s="133"/>
    </row>
    <row r="9" spans="1:6" ht="12.75" customHeight="1" x14ac:dyDescent="0.25">
      <c r="A9" s="134" t="str">
        <f>'Доходная часть'!A9:E9</f>
        <v xml:space="preserve"> </v>
      </c>
      <c r="B9" s="134"/>
      <c r="C9" s="134"/>
      <c r="D9" s="134"/>
      <c r="E9" s="134"/>
      <c r="F9" s="134"/>
    </row>
    <row r="10" spans="1:6" ht="15.75" customHeight="1" x14ac:dyDescent="0.25">
      <c r="A10" s="132" t="s">
        <v>492</v>
      </c>
      <c r="B10" s="132"/>
      <c r="C10" s="132"/>
      <c r="D10" s="132"/>
      <c r="E10" s="132"/>
      <c r="F10" s="132"/>
    </row>
    <row r="11" spans="1:6" ht="53.25" customHeight="1" x14ac:dyDescent="0.25">
      <c r="A11" s="17" t="s">
        <v>481</v>
      </c>
      <c r="B11" s="17" t="s">
        <v>247</v>
      </c>
      <c r="C11" s="17" t="s">
        <v>228</v>
      </c>
      <c r="D11" s="18" t="s">
        <v>282</v>
      </c>
      <c r="E11" s="18" t="s">
        <v>246</v>
      </c>
      <c r="F11" s="18" t="s">
        <v>76</v>
      </c>
    </row>
    <row r="12" spans="1:6" x14ac:dyDescent="0.25">
      <c r="A12" s="19" t="s">
        <v>0</v>
      </c>
      <c r="B12" s="19" t="s">
        <v>1</v>
      </c>
      <c r="C12" s="19" t="s">
        <v>2</v>
      </c>
      <c r="D12" s="20" t="s">
        <v>3</v>
      </c>
      <c r="E12" s="20" t="s">
        <v>4</v>
      </c>
      <c r="F12" s="20" t="s">
        <v>229</v>
      </c>
    </row>
    <row r="13" spans="1:6" ht="36" customHeight="1" x14ac:dyDescent="0.25">
      <c r="A13" s="21" t="s">
        <v>230</v>
      </c>
      <c r="B13" s="22" t="s">
        <v>231</v>
      </c>
      <c r="C13" s="23" t="s">
        <v>232</v>
      </c>
      <c r="D13" s="24">
        <f>D20+D19</f>
        <v>105049115.92000008</v>
      </c>
      <c r="E13" s="24">
        <f>E20+E19</f>
        <v>41532474.100000024</v>
      </c>
      <c r="F13" s="38">
        <f>E13*100/D13</f>
        <v>39.536243343189092</v>
      </c>
    </row>
    <row r="14" spans="1:6" x14ac:dyDescent="0.25">
      <c r="A14" s="25" t="s">
        <v>233</v>
      </c>
      <c r="B14" s="26"/>
      <c r="C14" s="27"/>
      <c r="D14" s="28"/>
      <c r="E14" s="29"/>
      <c r="F14" s="39"/>
    </row>
    <row r="15" spans="1:6" x14ac:dyDescent="0.25">
      <c r="A15" s="30" t="s">
        <v>234</v>
      </c>
      <c r="B15" s="31" t="s">
        <v>235</v>
      </c>
      <c r="C15" s="32" t="s">
        <v>232</v>
      </c>
      <c r="D15" s="33" t="s">
        <v>236</v>
      </c>
      <c r="E15" s="33" t="s">
        <v>236</v>
      </c>
      <c r="F15" s="40" t="s">
        <v>236</v>
      </c>
    </row>
    <row r="16" spans="1:6" x14ac:dyDescent="0.25">
      <c r="A16" s="34" t="s">
        <v>237</v>
      </c>
      <c r="B16" s="26"/>
      <c r="C16" s="27"/>
      <c r="D16" s="28"/>
      <c r="E16" s="28"/>
      <c r="F16" s="41"/>
    </row>
    <row r="17" spans="1:6" x14ac:dyDescent="0.25">
      <c r="A17" s="30" t="s">
        <v>238</v>
      </c>
      <c r="B17" s="31" t="s">
        <v>239</v>
      </c>
      <c r="C17" s="32" t="s">
        <v>232</v>
      </c>
      <c r="D17" s="33" t="s">
        <v>236</v>
      </c>
      <c r="E17" s="33" t="s">
        <v>236</v>
      </c>
      <c r="F17" s="40" t="s">
        <v>236</v>
      </c>
    </row>
    <row r="18" spans="1:6" x14ac:dyDescent="0.25">
      <c r="A18" s="34" t="s">
        <v>237</v>
      </c>
      <c r="B18" s="26"/>
      <c r="C18" s="27"/>
      <c r="D18" s="28"/>
      <c r="E18" s="28"/>
      <c r="F18" s="41"/>
    </row>
    <row r="19" spans="1:6" ht="36" customHeight="1" x14ac:dyDescent="0.25">
      <c r="A19" s="35" t="s">
        <v>240</v>
      </c>
      <c r="B19" s="36" t="s">
        <v>241</v>
      </c>
      <c r="C19" s="37" t="s">
        <v>242</v>
      </c>
      <c r="D19" s="33">
        <f>-'Доходная часть'!C63</f>
        <v>-852072918.89999998</v>
      </c>
      <c r="E19" s="33">
        <v>-416211136.12</v>
      </c>
      <c r="F19" s="38">
        <f>E19*100/D19</f>
        <v>48.846891725806266</v>
      </c>
    </row>
    <row r="20" spans="1:6" ht="36" customHeight="1" x14ac:dyDescent="0.25">
      <c r="A20" s="35" t="s">
        <v>243</v>
      </c>
      <c r="B20" s="36" t="s">
        <v>244</v>
      </c>
      <c r="C20" s="37" t="s">
        <v>245</v>
      </c>
      <c r="D20" s="33">
        <v>957122034.82000005</v>
      </c>
      <c r="E20" s="33">
        <v>457743610.22000003</v>
      </c>
      <c r="F20" s="38">
        <f>E20*100/D20</f>
        <v>47.824999693595494</v>
      </c>
    </row>
  </sheetData>
  <mergeCells count="8">
    <mergeCell ref="A10:F10"/>
    <mergeCell ref="A7:F7"/>
    <mergeCell ref="A9:F9"/>
    <mergeCell ref="A4:F4"/>
    <mergeCell ref="A2:F2"/>
    <mergeCell ref="A8:F8"/>
    <mergeCell ref="E5:F5"/>
    <mergeCell ref="A3:F3"/>
  </mergeCells>
  <pageMargins left="0.70866141732283472" right="0.70866141732283472" top="0.74803149606299213" bottom="0.74803149606299213" header="0.31496062992125984" footer="0.31496062992125984"/>
  <pageSetup paperSize="9" scale="63" firstPageNumber="17" fitToHeight="0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0"/>
  <sheetViews>
    <sheetView tabSelected="1" view="pageBreakPreview" zoomScaleNormal="100" zoomScaleSheetLayoutView="100" workbookViewId="0">
      <selection activeCell="D15" sqref="D15"/>
    </sheetView>
  </sheetViews>
  <sheetFormatPr defaultColWidth="12.7109375" defaultRowHeight="15.75" x14ac:dyDescent="0.25"/>
  <cols>
    <col min="1" max="1" width="59.28515625" style="45" customWidth="1"/>
    <col min="2" max="2" width="19.42578125" style="45" customWidth="1"/>
    <col min="3" max="3" width="19.7109375" style="46" customWidth="1"/>
    <col min="4" max="5" width="12.7109375" style="48"/>
    <col min="6" max="16384" width="12.7109375" style="49"/>
  </cols>
  <sheetData>
    <row r="1" spans="1:7" s="12" customFormat="1" ht="15.75" customHeight="1" x14ac:dyDescent="0.25">
      <c r="A1" s="10"/>
      <c r="B1" s="11"/>
      <c r="C1" s="79" t="str">
        <f>'Доходная часть'!E1</f>
        <v>УТВЕРЖДЕНО</v>
      </c>
      <c r="D1" s="11"/>
      <c r="E1" s="11"/>
    </row>
    <row r="2" spans="1:7" s="12" customFormat="1" ht="15.75" customHeight="1" x14ac:dyDescent="0.25">
      <c r="A2" s="135" t="str">
        <f>'Доходная часть'!A2:E2</f>
        <v>постановлением администрации</v>
      </c>
      <c r="B2" s="135"/>
      <c r="C2" s="135"/>
      <c r="D2" s="11"/>
      <c r="E2" s="11"/>
    </row>
    <row r="3" spans="1:7" s="12" customFormat="1" ht="15.75" customHeight="1" x14ac:dyDescent="0.25">
      <c r="A3" s="135" t="str">
        <f>'Доходная часть'!A3:E3</f>
        <v>муниципального района "Княжпогостский"</v>
      </c>
      <c r="B3" s="135"/>
      <c r="C3" s="135"/>
      <c r="D3" s="11"/>
      <c r="E3" s="11"/>
    </row>
    <row r="4" spans="1:7" s="12" customFormat="1" ht="15.75" customHeight="1" x14ac:dyDescent="0.25">
      <c r="A4" s="135" t="str">
        <f>'Доходная часть'!A4:E4</f>
        <v>от 13 июня 2022 г. № 267</v>
      </c>
      <c r="B4" s="135"/>
      <c r="C4" s="135"/>
      <c r="D4" s="11"/>
      <c r="E4" s="11"/>
    </row>
    <row r="5" spans="1:7" s="12" customFormat="1" ht="15.75" customHeight="1" x14ac:dyDescent="0.25">
      <c r="A5" s="11" t="str">
        <f>'Доходная часть'!A5:E5</f>
        <v xml:space="preserve">                                                                                             </v>
      </c>
      <c r="B5" s="135" t="s">
        <v>767</v>
      </c>
      <c r="C5" s="135"/>
      <c r="D5" s="11"/>
      <c r="E5" s="11"/>
    </row>
    <row r="6" spans="1:7" s="12" customFormat="1" ht="15.75" customHeight="1" x14ac:dyDescent="0.25">
      <c r="A6" s="14"/>
      <c r="B6" s="15"/>
      <c r="C6" s="15"/>
      <c r="D6" s="16"/>
      <c r="E6" s="16"/>
    </row>
    <row r="7" spans="1:7" s="12" customFormat="1" ht="55.5" customHeight="1" x14ac:dyDescent="0.25">
      <c r="A7" s="139" t="s">
        <v>619</v>
      </c>
      <c r="B7" s="139"/>
      <c r="C7" s="139"/>
      <c r="D7" s="47"/>
      <c r="E7" s="16"/>
    </row>
    <row r="8" spans="1:7" ht="12.75" customHeight="1" x14ac:dyDescent="0.25">
      <c r="A8" s="140" t="str">
        <f>'Доходная часть'!A9:E9</f>
        <v xml:space="preserve"> </v>
      </c>
      <c r="B8" s="140"/>
      <c r="C8" s="140"/>
    </row>
    <row r="9" spans="1:7" ht="15.75" customHeight="1" x14ac:dyDescent="0.25">
      <c r="A9" s="141" t="s">
        <v>486</v>
      </c>
      <c r="B9" s="141"/>
      <c r="C9" s="141"/>
    </row>
    <row r="10" spans="1:7" ht="35.25" customHeight="1" x14ac:dyDescent="0.25">
      <c r="A10" s="50" t="s">
        <v>248</v>
      </c>
      <c r="B10" s="50" t="s">
        <v>282</v>
      </c>
      <c r="C10" s="50" t="s">
        <v>246</v>
      </c>
    </row>
    <row r="11" spans="1:7" ht="18.75" customHeight="1" x14ac:dyDescent="0.25">
      <c r="A11" s="51" t="s">
        <v>249</v>
      </c>
      <c r="B11" s="52">
        <f>B13+B14</f>
        <v>852072.91889999993</v>
      </c>
      <c r="C11" s="52">
        <f>C13+C14</f>
        <v>414775.66252999997</v>
      </c>
    </row>
    <row r="12" spans="1:7" x14ac:dyDescent="0.25">
      <c r="A12" s="53" t="s">
        <v>250</v>
      </c>
      <c r="B12" s="54"/>
      <c r="C12" s="55"/>
      <c r="E12" s="56"/>
      <c r="F12" s="57"/>
      <c r="G12" s="57"/>
    </row>
    <row r="13" spans="1:7" x14ac:dyDescent="0.25">
      <c r="A13" s="58" t="s">
        <v>6</v>
      </c>
      <c r="B13" s="59">
        <f>'Доходная часть'!C13/1000</f>
        <v>348763.87900000002</v>
      </c>
      <c r="C13" s="59">
        <f>'Доходная часть'!D13/1000</f>
        <v>169517.87477000002</v>
      </c>
      <c r="E13" s="56"/>
      <c r="F13" s="60"/>
      <c r="G13" s="57"/>
    </row>
    <row r="14" spans="1:7" x14ac:dyDescent="0.25">
      <c r="A14" s="61" t="s">
        <v>251</v>
      </c>
      <c r="B14" s="62">
        <f>'Доходная часть'!C48/1000</f>
        <v>503309.03989999997</v>
      </c>
      <c r="C14" s="62">
        <f>'Доходная часть'!D48/1000</f>
        <v>245257.78775999998</v>
      </c>
      <c r="E14" s="56"/>
      <c r="F14" s="57"/>
      <c r="G14" s="57"/>
    </row>
    <row r="15" spans="1:7" x14ac:dyDescent="0.25">
      <c r="A15" s="61" t="s">
        <v>252</v>
      </c>
      <c r="B15" s="62">
        <f>'Доходная часть'!C50/1000</f>
        <v>11722.28</v>
      </c>
      <c r="C15" s="62">
        <f>'Доходная часть'!D50/1000</f>
        <v>7742.48</v>
      </c>
      <c r="E15" s="56"/>
      <c r="F15" s="57"/>
      <c r="G15" s="57"/>
    </row>
    <row r="16" spans="1:7" x14ac:dyDescent="0.25">
      <c r="A16" s="61" t="s">
        <v>253</v>
      </c>
      <c r="B16" s="62">
        <f>'Доходная часть'!C51/1000</f>
        <v>178340.84771999999</v>
      </c>
      <c r="C16" s="62">
        <f>'Доходная часть'!D51/1000</f>
        <v>52493.316180000002</v>
      </c>
      <c r="E16" s="56"/>
      <c r="F16" s="57"/>
      <c r="G16" s="57"/>
    </row>
    <row r="17" spans="1:7" x14ac:dyDescent="0.25">
      <c r="A17" s="61" t="s">
        <v>254</v>
      </c>
      <c r="B17" s="62">
        <f>'Доходная часть'!C52/1000</f>
        <v>296315.30800000002</v>
      </c>
      <c r="C17" s="62">
        <f>'Доходная часть'!D52/1000</f>
        <v>174209.98740000001</v>
      </c>
      <c r="E17" s="56"/>
      <c r="F17" s="57"/>
      <c r="G17" s="57"/>
    </row>
    <row r="18" spans="1:7" x14ac:dyDescent="0.25">
      <c r="A18" s="61" t="s">
        <v>255</v>
      </c>
      <c r="B18" s="62">
        <f>'Доходная часть'!C53/1000</f>
        <v>16555.5</v>
      </c>
      <c r="C18" s="62">
        <f>'Доходная часть'!D53/1000</f>
        <v>10468.9</v>
      </c>
      <c r="E18" s="56"/>
      <c r="F18" s="57"/>
      <c r="G18" s="57"/>
    </row>
    <row r="19" spans="1:7" ht="31.5" x14ac:dyDescent="0.25">
      <c r="A19" s="61" t="s">
        <v>685</v>
      </c>
      <c r="B19" s="62">
        <f>'Доходная часть'!C54/1000</f>
        <v>134.03417999999999</v>
      </c>
      <c r="C19" s="62">
        <f>'Доходная часть'!D54/1000</f>
        <v>134.03417999999999</v>
      </c>
      <c r="E19" s="56"/>
      <c r="F19" s="57"/>
      <c r="G19" s="57"/>
    </row>
    <row r="20" spans="1:7" x14ac:dyDescent="0.25">
      <c r="A20" s="61" t="s">
        <v>84</v>
      </c>
      <c r="B20" s="62">
        <f>'Доходная часть'!C56/1000</f>
        <v>241.07</v>
      </c>
      <c r="C20" s="62">
        <f>'Доходная часть'!D56/1000</f>
        <v>241.07</v>
      </c>
      <c r="E20" s="56"/>
      <c r="F20" s="57"/>
      <c r="G20" s="57"/>
    </row>
    <row r="21" spans="1:7" ht="28.5" customHeight="1" x14ac:dyDescent="0.25">
      <c r="A21" s="63" t="s">
        <v>691</v>
      </c>
      <c r="B21" s="62">
        <f>'Доходная часть'!C60/1000</f>
        <v>0</v>
      </c>
      <c r="C21" s="62">
        <f>'Доходная часть'!D60/1000</f>
        <v>-32</v>
      </c>
      <c r="E21" s="56"/>
      <c r="F21" s="57"/>
      <c r="G21" s="57"/>
    </row>
    <row r="22" spans="1:7" ht="18.75" customHeight="1" x14ac:dyDescent="0.25">
      <c r="A22" s="51" t="s">
        <v>256</v>
      </c>
      <c r="B22" s="52">
        <f>SUM(B23:B33)</f>
        <v>958414.46382000006</v>
      </c>
      <c r="C22" s="52">
        <f>SUM(C23:C32)</f>
        <v>456308.13662999996</v>
      </c>
    </row>
    <row r="23" spans="1:7" ht="15.75" customHeight="1" x14ac:dyDescent="0.25">
      <c r="A23" s="64" t="s">
        <v>257</v>
      </c>
      <c r="B23" s="65">
        <f>141743376.35/1000</f>
        <v>141743.37635000001</v>
      </c>
      <c r="C23" s="65">
        <f>64000209.1/1000</f>
        <v>64000.2091</v>
      </c>
      <c r="E23" s="66"/>
      <c r="F23" s="66"/>
      <c r="G23" s="57"/>
    </row>
    <row r="24" spans="1:7" ht="15.75" customHeight="1" x14ac:dyDescent="0.25">
      <c r="A24" s="67" t="s">
        <v>258</v>
      </c>
      <c r="B24" s="68">
        <v>0</v>
      </c>
      <c r="C24" s="68">
        <v>0</v>
      </c>
      <c r="E24" s="69"/>
      <c r="F24" s="69"/>
      <c r="G24" s="57"/>
    </row>
    <row r="25" spans="1:7" ht="33" customHeight="1" x14ac:dyDescent="0.25">
      <c r="A25" s="67" t="s">
        <v>267</v>
      </c>
      <c r="B25" s="68">
        <f>456000/1000</f>
        <v>456</v>
      </c>
      <c r="C25" s="68">
        <f>133850/1000</f>
        <v>133.85</v>
      </c>
      <c r="E25" s="69"/>
      <c r="F25" s="69"/>
      <c r="G25" s="57"/>
    </row>
    <row r="26" spans="1:7" s="57" customFormat="1" ht="15.95" customHeight="1" x14ac:dyDescent="0.25">
      <c r="A26" s="64" t="s">
        <v>259</v>
      </c>
      <c r="B26" s="65">
        <f>121424323.53/1000</f>
        <v>121424.32352999999</v>
      </c>
      <c r="C26" s="65">
        <f>18301128.85/1000</f>
        <v>18301.128850000001</v>
      </c>
      <c r="D26" s="56"/>
      <c r="E26" s="66"/>
      <c r="F26" s="66"/>
    </row>
    <row r="27" spans="1:7" s="57" customFormat="1" ht="15.95" customHeight="1" x14ac:dyDescent="0.25">
      <c r="A27" s="64" t="s">
        <v>260</v>
      </c>
      <c r="B27" s="65">
        <f>66202430.42/1000</f>
        <v>66202.430420000004</v>
      </c>
      <c r="C27" s="65">
        <f>18878923.45/1000</f>
        <v>18878.923449999998</v>
      </c>
      <c r="D27" s="56"/>
      <c r="E27" s="66"/>
      <c r="F27" s="66"/>
    </row>
    <row r="28" spans="1:7" ht="15.95" customHeight="1" x14ac:dyDescent="0.25">
      <c r="A28" s="70" t="s">
        <v>261</v>
      </c>
      <c r="B28" s="65">
        <v>0</v>
      </c>
      <c r="C28" s="65">
        <v>0</v>
      </c>
      <c r="E28" s="66"/>
      <c r="F28" s="66"/>
      <c r="G28" s="57"/>
    </row>
    <row r="29" spans="1:7" ht="15.95" customHeight="1" x14ac:dyDescent="0.25">
      <c r="A29" s="64" t="s">
        <v>262</v>
      </c>
      <c r="B29" s="65">
        <f>447063547.54/1000</f>
        <v>447063.54754</v>
      </c>
      <c r="C29" s="65">
        <f>256574856.7/1000</f>
        <v>256574.85669999997</v>
      </c>
      <c r="E29" s="66"/>
      <c r="F29" s="66"/>
      <c r="G29" s="57"/>
    </row>
    <row r="30" spans="1:7" ht="15.95" customHeight="1" x14ac:dyDescent="0.25">
      <c r="A30" s="70" t="s">
        <v>263</v>
      </c>
      <c r="B30" s="65">
        <f>114973322.2/1000</f>
        <v>114973.32220000001</v>
      </c>
      <c r="C30" s="65">
        <f>64559356.89/1000</f>
        <v>64559.356890000003</v>
      </c>
      <c r="E30" s="66"/>
      <c r="F30" s="66"/>
      <c r="G30" s="57"/>
    </row>
    <row r="31" spans="1:7" ht="15.95" customHeight="1" x14ac:dyDescent="0.25">
      <c r="A31" s="64" t="s">
        <v>264</v>
      </c>
      <c r="B31" s="65">
        <f>23034268.8/1000</f>
        <v>23034.268800000002</v>
      </c>
      <c r="C31" s="65">
        <f>11229239.29/1000</f>
        <v>11229.23929</v>
      </c>
      <c r="E31" s="66"/>
      <c r="F31" s="66"/>
      <c r="G31" s="57"/>
    </row>
    <row r="32" spans="1:7" ht="15.95" customHeight="1" x14ac:dyDescent="0.25">
      <c r="A32" s="64" t="s">
        <v>265</v>
      </c>
      <c r="B32" s="65">
        <f>39450179.98/1000</f>
        <v>39450.179979999994</v>
      </c>
      <c r="C32" s="65">
        <f>22630572.35/1000</f>
        <v>22630.572350000002</v>
      </c>
      <c r="E32" s="66"/>
      <c r="F32" s="66"/>
      <c r="G32" s="57"/>
    </row>
    <row r="33" spans="1:7" ht="31.5" x14ac:dyDescent="0.25">
      <c r="A33" s="75" t="s">
        <v>482</v>
      </c>
      <c r="B33" s="65">
        <f>4067015/1000</f>
        <v>4067.0149999999999</v>
      </c>
      <c r="C33" s="111" t="s">
        <v>236</v>
      </c>
      <c r="E33" s="66"/>
      <c r="F33" s="66"/>
      <c r="G33" s="57"/>
    </row>
    <row r="34" spans="1:7" ht="47.25" x14ac:dyDescent="0.25">
      <c r="A34" s="71" t="s">
        <v>266</v>
      </c>
      <c r="B34" s="72">
        <f>-Источники!D13/1000</f>
        <v>-105049.11592000007</v>
      </c>
      <c r="C34" s="72">
        <f>-Источники!E13/1000</f>
        <v>-41532.474100000021</v>
      </c>
      <c r="E34" s="66"/>
      <c r="F34" s="66"/>
      <c r="G34" s="57"/>
    </row>
    <row r="35" spans="1:7" x14ac:dyDescent="0.25">
      <c r="E35" s="66"/>
      <c r="F35" s="66"/>
      <c r="G35" s="57"/>
    </row>
    <row r="36" spans="1:7" ht="51.75" customHeight="1" x14ac:dyDescent="0.25">
      <c r="A36" s="137" t="s">
        <v>618</v>
      </c>
      <c r="B36" s="138"/>
      <c r="E36" s="66"/>
      <c r="F36" s="66"/>
      <c r="G36" s="57"/>
    </row>
    <row r="37" spans="1:7" ht="31.5" x14ac:dyDescent="0.25">
      <c r="A37" s="98" t="s">
        <v>615</v>
      </c>
      <c r="B37" s="99">
        <v>9</v>
      </c>
      <c r="C37" s="73"/>
      <c r="D37" s="136"/>
      <c r="E37" s="66"/>
      <c r="F37" s="66"/>
      <c r="G37" s="57"/>
    </row>
    <row r="38" spans="1:7" x14ac:dyDescent="0.25">
      <c r="A38" s="98" t="s">
        <v>620</v>
      </c>
      <c r="B38" s="100">
        <v>3843</v>
      </c>
      <c r="C38" s="73"/>
      <c r="D38" s="136"/>
      <c r="E38" s="66"/>
      <c r="F38" s="66"/>
      <c r="G38" s="57"/>
    </row>
    <row r="39" spans="1:7" ht="31.5" x14ac:dyDescent="0.25">
      <c r="A39" s="98" t="s">
        <v>616</v>
      </c>
      <c r="B39" s="99">
        <v>45</v>
      </c>
      <c r="D39" s="136"/>
      <c r="E39" s="66"/>
      <c r="F39" s="66"/>
      <c r="G39" s="57"/>
    </row>
    <row r="40" spans="1:7" x14ac:dyDescent="0.25">
      <c r="A40" s="98" t="s">
        <v>620</v>
      </c>
      <c r="B40" s="100">
        <v>18680</v>
      </c>
      <c r="C40" s="73"/>
      <c r="D40" s="136"/>
      <c r="E40" s="66"/>
      <c r="F40" s="66"/>
      <c r="G40" s="57"/>
    </row>
    <row r="41" spans="1:7" ht="31.5" x14ac:dyDescent="0.25">
      <c r="A41" s="98" t="s">
        <v>617</v>
      </c>
      <c r="B41" s="99">
        <v>913</v>
      </c>
      <c r="D41" s="136"/>
      <c r="E41" s="69"/>
      <c r="F41" s="69"/>
      <c r="G41" s="57"/>
    </row>
    <row r="42" spans="1:7" x14ac:dyDescent="0.25">
      <c r="A42" s="98" t="s">
        <v>620</v>
      </c>
      <c r="B42" s="100">
        <v>230751</v>
      </c>
      <c r="D42" s="136"/>
      <c r="E42" s="66"/>
      <c r="F42" s="66"/>
      <c r="G42" s="57"/>
    </row>
    <row r="43" spans="1:7" x14ac:dyDescent="0.25">
      <c r="E43" s="66"/>
      <c r="F43" s="66"/>
      <c r="G43" s="57"/>
    </row>
    <row r="44" spans="1:7" x14ac:dyDescent="0.25">
      <c r="E44" s="69"/>
      <c r="F44" s="69"/>
      <c r="G44" s="57"/>
    </row>
    <row r="45" spans="1:7" x14ac:dyDescent="0.25">
      <c r="E45" s="66"/>
      <c r="F45" s="66"/>
      <c r="G45" s="57"/>
    </row>
    <row r="46" spans="1:7" x14ac:dyDescent="0.25">
      <c r="E46" s="66"/>
      <c r="F46" s="66"/>
      <c r="G46" s="57"/>
    </row>
    <row r="47" spans="1:7" x14ac:dyDescent="0.25">
      <c r="E47" s="69"/>
      <c r="F47" s="69"/>
      <c r="G47" s="57"/>
    </row>
    <row r="48" spans="1:7" x14ac:dyDescent="0.25">
      <c r="E48" s="69"/>
      <c r="F48" s="69"/>
      <c r="G48" s="57"/>
    </row>
    <row r="49" spans="5:7" x14ac:dyDescent="0.25">
      <c r="E49" s="66"/>
      <c r="F49" s="66"/>
      <c r="G49" s="57"/>
    </row>
    <row r="50" spans="5:7" x14ac:dyDescent="0.25">
      <c r="E50" s="69"/>
      <c r="F50" s="69"/>
      <c r="G50" s="57"/>
    </row>
    <row r="51" spans="5:7" x14ac:dyDescent="0.25">
      <c r="E51" s="69"/>
      <c r="F51" s="69"/>
      <c r="G51" s="57"/>
    </row>
    <row r="52" spans="5:7" x14ac:dyDescent="0.25">
      <c r="E52" s="66"/>
      <c r="F52" s="66"/>
      <c r="G52" s="57"/>
    </row>
    <row r="53" spans="5:7" x14ac:dyDescent="0.25">
      <c r="E53" s="66"/>
      <c r="F53" s="66"/>
      <c r="G53" s="57"/>
    </row>
    <row r="54" spans="5:7" x14ac:dyDescent="0.25">
      <c r="E54" s="69"/>
      <c r="F54" s="69"/>
      <c r="G54" s="57"/>
    </row>
    <row r="55" spans="5:7" x14ac:dyDescent="0.25">
      <c r="E55" s="69"/>
      <c r="F55" s="69"/>
      <c r="G55" s="57"/>
    </row>
    <row r="56" spans="5:7" x14ac:dyDescent="0.25">
      <c r="E56" s="66"/>
      <c r="F56" s="66"/>
      <c r="G56" s="57"/>
    </row>
    <row r="57" spans="5:7" x14ac:dyDescent="0.25">
      <c r="E57" s="69"/>
      <c r="F57" s="69"/>
      <c r="G57" s="57"/>
    </row>
    <row r="58" spans="5:7" x14ac:dyDescent="0.25">
      <c r="E58" s="66"/>
      <c r="F58" s="66"/>
      <c r="G58" s="57"/>
    </row>
    <row r="59" spans="5:7" x14ac:dyDescent="0.25">
      <c r="E59" s="69"/>
      <c r="F59" s="69"/>
      <c r="G59" s="57"/>
    </row>
    <row r="60" spans="5:7" x14ac:dyDescent="0.25">
      <c r="E60" s="66"/>
      <c r="F60" s="66"/>
      <c r="G60" s="57"/>
    </row>
    <row r="61" spans="5:7" x14ac:dyDescent="0.25">
      <c r="E61" s="69"/>
      <c r="F61" s="69"/>
      <c r="G61" s="57"/>
    </row>
    <row r="62" spans="5:7" x14ac:dyDescent="0.25">
      <c r="E62" s="69"/>
      <c r="F62" s="69"/>
      <c r="G62" s="57"/>
    </row>
    <row r="63" spans="5:7" x14ac:dyDescent="0.25">
      <c r="E63" s="66"/>
      <c r="F63" s="66"/>
      <c r="G63" s="57"/>
    </row>
    <row r="64" spans="5:7" x14ac:dyDescent="0.25">
      <c r="E64" s="69"/>
      <c r="F64" s="69"/>
      <c r="G64" s="57"/>
    </row>
    <row r="65" spans="5:7" x14ac:dyDescent="0.25">
      <c r="E65" s="69"/>
      <c r="F65" s="69"/>
      <c r="G65" s="57"/>
    </row>
    <row r="66" spans="5:7" x14ac:dyDescent="0.25">
      <c r="E66" s="66"/>
      <c r="F66" s="66"/>
      <c r="G66" s="57"/>
    </row>
    <row r="67" spans="5:7" x14ac:dyDescent="0.25">
      <c r="E67" s="69"/>
      <c r="F67" s="69"/>
      <c r="G67" s="57"/>
    </row>
    <row r="68" spans="5:7" x14ac:dyDescent="0.25">
      <c r="E68" s="69"/>
      <c r="F68" s="69"/>
      <c r="G68" s="57"/>
    </row>
    <row r="69" spans="5:7" x14ac:dyDescent="0.25">
      <c r="E69" s="66"/>
      <c r="F69" s="66"/>
      <c r="G69" s="57"/>
    </row>
    <row r="70" spans="5:7" x14ac:dyDescent="0.25">
      <c r="E70" s="69"/>
      <c r="F70" s="69"/>
      <c r="G70" s="57"/>
    </row>
    <row r="71" spans="5:7" x14ac:dyDescent="0.25">
      <c r="E71" s="66"/>
      <c r="F71" s="66"/>
      <c r="G71" s="57"/>
    </row>
    <row r="72" spans="5:7" x14ac:dyDescent="0.25">
      <c r="E72" s="69"/>
      <c r="F72" s="69"/>
      <c r="G72" s="57"/>
    </row>
    <row r="73" spans="5:7" x14ac:dyDescent="0.25">
      <c r="E73" s="66"/>
      <c r="F73" s="66"/>
      <c r="G73" s="57"/>
    </row>
    <row r="74" spans="5:7" x14ac:dyDescent="0.25">
      <c r="E74" s="69"/>
      <c r="F74" s="69"/>
      <c r="G74" s="57"/>
    </row>
    <row r="75" spans="5:7" x14ac:dyDescent="0.25">
      <c r="E75" s="66"/>
      <c r="F75" s="66"/>
      <c r="G75" s="57"/>
    </row>
    <row r="76" spans="5:7" x14ac:dyDescent="0.25">
      <c r="E76" s="69"/>
      <c r="F76" s="69"/>
      <c r="G76" s="57"/>
    </row>
    <row r="77" spans="5:7" x14ac:dyDescent="0.25">
      <c r="E77" s="69"/>
      <c r="F77" s="69"/>
      <c r="G77" s="57"/>
    </row>
    <row r="78" spans="5:7" x14ac:dyDescent="0.25">
      <c r="E78" s="66"/>
      <c r="F78" s="66"/>
      <c r="G78" s="57"/>
    </row>
    <row r="79" spans="5:7" x14ac:dyDescent="0.25">
      <c r="E79" s="69"/>
      <c r="F79" s="69"/>
      <c r="G79" s="57"/>
    </row>
    <row r="80" spans="5:7" x14ac:dyDescent="0.25">
      <c r="E80" s="69"/>
      <c r="F80" s="69"/>
      <c r="G80" s="57"/>
    </row>
    <row r="81" spans="1:7" x14ac:dyDescent="0.25">
      <c r="E81" s="69"/>
      <c r="F81" s="69"/>
      <c r="G81" s="57"/>
    </row>
    <row r="82" spans="1:7" x14ac:dyDescent="0.25">
      <c r="E82" s="66"/>
      <c r="F82" s="66"/>
      <c r="G82" s="57"/>
    </row>
    <row r="83" spans="1:7" x14ac:dyDescent="0.25">
      <c r="E83" s="69"/>
      <c r="F83" s="69"/>
      <c r="G83" s="57"/>
    </row>
    <row r="84" spans="1:7" x14ac:dyDescent="0.25">
      <c r="E84" s="69"/>
      <c r="F84" s="69"/>
      <c r="G84" s="57"/>
    </row>
    <row r="85" spans="1:7" x14ac:dyDescent="0.25">
      <c r="E85" s="66"/>
      <c r="F85" s="66"/>
      <c r="G85" s="57"/>
    </row>
    <row r="86" spans="1:7" x14ac:dyDescent="0.25">
      <c r="E86" s="66"/>
      <c r="F86" s="66"/>
      <c r="G86" s="57"/>
    </row>
    <row r="87" spans="1:7" x14ac:dyDescent="0.25">
      <c r="E87" s="66"/>
      <c r="F87" s="66"/>
      <c r="G87" s="57"/>
    </row>
    <row r="88" spans="1:7" x14ac:dyDescent="0.25">
      <c r="E88" s="66"/>
      <c r="F88" s="66"/>
      <c r="G88" s="57"/>
    </row>
    <row r="89" spans="1:7" x14ac:dyDescent="0.25">
      <c r="E89" s="69"/>
      <c r="F89" s="69"/>
      <c r="G89" s="57"/>
    </row>
    <row r="90" spans="1:7" x14ac:dyDescent="0.25">
      <c r="E90" s="66"/>
      <c r="F90" s="66"/>
      <c r="G90" s="57"/>
    </row>
    <row r="91" spans="1:7" x14ac:dyDescent="0.25">
      <c r="E91" s="66"/>
      <c r="F91" s="66"/>
      <c r="G91" s="57"/>
    </row>
    <row r="92" spans="1:7" x14ac:dyDescent="0.25">
      <c r="E92" s="66"/>
      <c r="F92" s="66"/>
      <c r="G92" s="57"/>
    </row>
    <row r="93" spans="1:7" x14ac:dyDescent="0.25">
      <c r="E93" s="66"/>
      <c r="F93" s="66"/>
      <c r="G93" s="57"/>
    </row>
    <row r="94" spans="1:7" x14ac:dyDescent="0.25">
      <c r="E94" s="66"/>
      <c r="F94" s="66"/>
      <c r="G94" s="57"/>
    </row>
    <row r="95" spans="1:7" x14ac:dyDescent="0.25">
      <c r="A95" s="49"/>
      <c r="B95" s="49"/>
      <c r="C95" s="49"/>
      <c r="D95" s="49"/>
      <c r="E95" s="66"/>
      <c r="F95" s="66"/>
      <c r="G95" s="57"/>
    </row>
    <row r="96" spans="1:7" x14ac:dyDescent="0.25">
      <c r="A96" s="49"/>
      <c r="B96" s="49"/>
      <c r="C96" s="49"/>
      <c r="D96" s="49"/>
      <c r="E96" s="66"/>
      <c r="F96" s="66"/>
      <c r="G96" s="57"/>
    </row>
    <row r="97" spans="1:7" x14ac:dyDescent="0.25">
      <c r="A97" s="49"/>
      <c r="B97" s="49"/>
      <c r="C97" s="49"/>
      <c r="D97" s="49"/>
      <c r="E97" s="66"/>
      <c r="F97" s="66"/>
      <c r="G97" s="57"/>
    </row>
    <row r="98" spans="1:7" x14ac:dyDescent="0.25">
      <c r="A98" s="49"/>
      <c r="B98" s="49"/>
      <c r="C98" s="49"/>
      <c r="D98" s="49"/>
      <c r="E98" s="66"/>
      <c r="F98" s="66"/>
      <c r="G98" s="57"/>
    </row>
    <row r="99" spans="1:7" x14ac:dyDescent="0.25">
      <c r="A99" s="49"/>
      <c r="B99" s="49"/>
      <c r="C99" s="49"/>
      <c r="D99" s="49"/>
      <c r="E99" s="69"/>
      <c r="F99" s="69"/>
      <c r="G99" s="57"/>
    </row>
    <row r="100" spans="1:7" x14ac:dyDescent="0.25">
      <c r="A100" s="49"/>
      <c r="B100" s="49"/>
      <c r="C100" s="49"/>
      <c r="D100" s="49"/>
      <c r="E100" s="69"/>
      <c r="F100" s="69"/>
      <c r="G100" s="57"/>
    </row>
    <row r="101" spans="1:7" x14ac:dyDescent="0.25">
      <c r="A101" s="49"/>
      <c r="B101" s="49"/>
      <c r="C101" s="49"/>
      <c r="D101" s="49"/>
      <c r="E101" s="69"/>
      <c r="F101" s="69"/>
      <c r="G101" s="57"/>
    </row>
    <row r="102" spans="1:7" x14ac:dyDescent="0.25">
      <c r="A102" s="49"/>
      <c r="B102" s="49"/>
      <c r="C102" s="49"/>
      <c r="D102" s="49"/>
      <c r="E102" s="69"/>
      <c r="F102" s="69"/>
      <c r="G102" s="57"/>
    </row>
    <row r="103" spans="1:7" x14ac:dyDescent="0.25">
      <c r="A103" s="49"/>
      <c r="B103" s="49"/>
      <c r="C103" s="49"/>
      <c r="D103" s="49"/>
      <c r="E103" s="66"/>
      <c r="F103" s="66"/>
      <c r="G103" s="57"/>
    </row>
    <row r="104" spans="1:7" x14ac:dyDescent="0.25">
      <c r="A104" s="49"/>
      <c r="B104" s="49"/>
      <c r="C104" s="49"/>
      <c r="D104" s="49"/>
      <c r="E104" s="69"/>
      <c r="F104" s="69"/>
      <c r="G104" s="57"/>
    </row>
    <row r="105" spans="1:7" x14ac:dyDescent="0.25">
      <c r="A105" s="49"/>
      <c r="B105" s="49"/>
      <c r="C105" s="49"/>
      <c r="D105" s="49"/>
      <c r="E105" s="69"/>
      <c r="F105" s="69"/>
      <c r="G105" s="57"/>
    </row>
    <row r="106" spans="1:7" x14ac:dyDescent="0.25">
      <c r="A106" s="49"/>
      <c r="B106" s="49"/>
      <c r="C106" s="49"/>
      <c r="D106" s="49"/>
      <c r="E106" s="69"/>
      <c r="F106" s="69"/>
      <c r="G106" s="57"/>
    </row>
    <row r="107" spans="1:7" x14ac:dyDescent="0.25">
      <c r="A107" s="49"/>
      <c r="B107" s="49"/>
      <c r="C107" s="49"/>
      <c r="D107" s="49"/>
      <c r="E107" s="69"/>
      <c r="F107" s="69"/>
      <c r="G107" s="57"/>
    </row>
    <row r="108" spans="1:7" x14ac:dyDescent="0.25">
      <c r="A108" s="49"/>
      <c r="B108" s="49"/>
      <c r="C108" s="49"/>
      <c r="D108" s="49"/>
      <c r="E108" s="66"/>
      <c r="F108" s="66"/>
      <c r="G108" s="57"/>
    </row>
    <row r="109" spans="1:7" x14ac:dyDescent="0.25">
      <c r="A109" s="49"/>
      <c r="B109" s="49"/>
      <c r="C109" s="49"/>
      <c r="D109" s="49"/>
      <c r="E109" s="66"/>
      <c r="F109" s="66"/>
      <c r="G109" s="57"/>
    </row>
    <row r="110" spans="1:7" x14ac:dyDescent="0.25">
      <c r="A110" s="49"/>
      <c r="B110" s="49"/>
      <c r="C110" s="49"/>
      <c r="D110" s="49"/>
      <c r="E110" s="66"/>
      <c r="F110" s="66"/>
      <c r="G110" s="57"/>
    </row>
    <row r="111" spans="1:7" x14ac:dyDescent="0.25">
      <c r="A111" s="49"/>
      <c r="B111" s="49"/>
      <c r="C111" s="49"/>
      <c r="D111" s="49"/>
      <c r="E111" s="66"/>
      <c r="F111" s="66"/>
      <c r="G111" s="57"/>
    </row>
    <row r="112" spans="1:7" x14ac:dyDescent="0.25">
      <c r="A112" s="49"/>
      <c r="B112" s="49"/>
      <c r="C112" s="49"/>
      <c r="D112" s="49"/>
      <c r="E112" s="69"/>
      <c r="F112" s="69"/>
      <c r="G112" s="57"/>
    </row>
    <row r="113" spans="1:7" x14ac:dyDescent="0.25">
      <c r="A113" s="49"/>
      <c r="B113" s="49"/>
      <c r="C113" s="49"/>
      <c r="D113" s="49"/>
      <c r="E113" s="69"/>
      <c r="F113" s="69"/>
      <c r="G113" s="57"/>
    </row>
    <row r="114" spans="1:7" x14ac:dyDescent="0.25">
      <c r="A114" s="49"/>
      <c r="B114" s="49"/>
      <c r="C114" s="49"/>
      <c r="D114" s="49"/>
      <c r="E114" s="66"/>
      <c r="F114" s="66"/>
      <c r="G114" s="57"/>
    </row>
    <row r="115" spans="1:7" x14ac:dyDescent="0.25">
      <c r="A115" s="49"/>
      <c r="B115" s="49"/>
      <c r="C115" s="49"/>
      <c r="D115" s="49"/>
      <c r="E115" s="69"/>
      <c r="F115" s="69"/>
      <c r="G115" s="57"/>
    </row>
    <row r="116" spans="1:7" x14ac:dyDescent="0.25">
      <c r="A116" s="49"/>
      <c r="B116" s="49"/>
      <c r="C116" s="49"/>
      <c r="D116" s="49"/>
      <c r="E116" s="69"/>
      <c r="F116" s="69"/>
      <c r="G116" s="57"/>
    </row>
    <row r="117" spans="1:7" x14ac:dyDescent="0.25">
      <c r="A117" s="49"/>
      <c r="B117" s="49"/>
      <c r="C117" s="49"/>
      <c r="D117" s="49"/>
      <c r="E117" s="69"/>
      <c r="F117" s="69"/>
      <c r="G117" s="57"/>
    </row>
    <row r="118" spans="1:7" x14ac:dyDescent="0.25">
      <c r="A118" s="49"/>
      <c r="B118" s="49"/>
      <c r="C118" s="49"/>
      <c r="D118" s="49"/>
      <c r="E118" s="69"/>
      <c r="F118" s="69"/>
      <c r="G118" s="57"/>
    </row>
    <row r="119" spans="1:7" x14ac:dyDescent="0.25">
      <c r="A119" s="49"/>
      <c r="B119" s="49"/>
      <c r="C119" s="49"/>
      <c r="D119" s="49"/>
      <c r="E119" s="74"/>
      <c r="F119" s="74"/>
      <c r="G119" s="57"/>
    </row>
    <row r="120" spans="1:7" x14ac:dyDescent="0.25">
      <c r="A120" s="49"/>
      <c r="B120" s="49"/>
      <c r="C120" s="49"/>
      <c r="D120" s="49"/>
      <c r="E120" s="56"/>
      <c r="F120" s="57"/>
      <c r="G120" s="57"/>
    </row>
  </sheetData>
  <mergeCells count="9">
    <mergeCell ref="D37:D42"/>
    <mergeCell ref="A36:B36"/>
    <mergeCell ref="A2:C2"/>
    <mergeCell ref="A4:C4"/>
    <mergeCell ref="A7:C7"/>
    <mergeCell ref="A8:C8"/>
    <mergeCell ref="A9:C9"/>
    <mergeCell ref="B5:C5"/>
    <mergeCell ref="A3:C3"/>
  </mergeCells>
  <pageMargins left="0.70866141732283472" right="0.70866141732283472" top="0.74803149606299213" bottom="0.74803149606299213" header="0.31496062992125984" footer="0.31496062992125984"/>
  <pageSetup paperSize="9" scale="84" firstPageNumber="18" orientation="portrait" useFirstPageNumber="1" r:id="rId1"/>
  <rowBreaks count="1" manualBreakCount="1">
    <brk id="35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EBC14A8-A856-40CF-A299-C8D9E96684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Доходная часть</vt:lpstr>
      <vt:lpstr>Расходная часть</vt:lpstr>
      <vt:lpstr>Источники</vt:lpstr>
      <vt:lpstr>Сведения</vt:lpstr>
      <vt:lpstr>'Доходная часть'!Заголовки_для_печати</vt:lpstr>
      <vt:lpstr>'Расходная часть'!Заголовки_для_печати</vt:lpstr>
      <vt:lpstr>'Доходная часть'!Область_печати</vt:lpstr>
      <vt:lpstr>'Расходная часть'!Область_печати</vt:lpstr>
      <vt:lpstr>Сведения!Область_печати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Синельник</cp:lastModifiedBy>
  <cp:lastPrinted>2022-07-13T12:25:24Z</cp:lastPrinted>
  <dcterms:created xsi:type="dcterms:W3CDTF">2020-07-07T14:30:10Z</dcterms:created>
  <dcterms:modified xsi:type="dcterms:W3CDTF">2022-07-13T12:26:34Z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работы(4).xlsx</vt:lpwstr>
  </property>
  <property fmtid="{D5CDD505-2E9C-101B-9397-08002B2CF9AE}" pid="3" name="Название отчета">
    <vt:lpwstr>ДЧБ для работы(4).xlsx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20.1.1823.1160286770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