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0" yWindow="120" windowWidth="12135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часть'!$A$1:$E$66</definedName>
    <definedName name="_xlnm.Print_Area" localSheetId="1">'Расходная часть'!$A$1:$E$370</definedName>
    <definedName name="_xlnm.Print_Area" localSheetId="3">Сведения!$A$1:$C$42</definedName>
  </definedNames>
  <calcPr calcId="145621" refMode="R1C1"/>
</workbook>
</file>

<file path=xl/calcChain.xml><?xml version="1.0" encoding="utf-8"?>
<calcChain xmlns="http://schemas.openxmlformats.org/spreadsheetml/2006/main">
  <c r="C32" i="5" l="1"/>
  <c r="C31" i="5"/>
  <c r="C30" i="5"/>
  <c r="C29" i="5"/>
  <c r="C27" i="5"/>
  <c r="C26" i="5"/>
  <c r="C25" i="5"/>
  <c r="C23" i="5"/>
  <c r="B32" i="5" l="1"/>
  <c r="B30" i="5"/>
  <c r="B29" i="5"/>
  <c r="B27" i="5"/>
  <c r="B26" i="5"/>
  <c r="B23" i="5"/>
  <c r="E370" i="3"/>
  <c r="E348" i="3"/>
  <c r="E349" i="3"/>
  <c r="E136" i="3"/>
  <c r="E129" i="3"/>
  <c r="E33" i="3"/>
  <c r="E27" i="3"/>
  <c r="E38" i="3"/>
  <c r="E138" i="3"/>
  <c r="C348" i="3"/>
  <c r="C349" i="3"/>
  <c r="C358" i="3"/>
  <c r="E49" i="2"/>
  <c r="E50" i="2"/>
  <c r="E51" i="2"/>
  <c r="E52" i="2"/>
  <c r="E53" i="2"/>
  <c r="E48" i="2"/>
  <c r="B31" i="5" l="1"/>
  <c r="B25" i="5"/>
  <c r="C21" i="5"/>
  <c r="B21" i="5"/>
  <c r="C19" i="5"/>
  <c r="B19" i="5"/>
  <c r="B20" i="5"/>
  <c r="B22" i="5" l="1"/>
  <c r="D66" i="2"/>
  <c r="C66" i="2"/>
  <c r="E66" i="2" l="1"/>
  <c r="C20" i="5" l="1"/>
  <c r="C16" i="5"/>
  <c r="C17" i="5"/>
  <c r="B18" i="5"/>
  <c r="B17" i="5"/>
  <c r="B16" i="5"/>
  <c r="F19" i="4"/>
  <c r="B15" i="5"/>
  <c r="B14" i="5"/>
  <c r="F20" i="4" l="1"/>
  <c r="C15" i="5"/>
  <c r="C18" i="5"/>
  <c r="C14" i="5"/>
  <c r="C22" i="5"/>
  <c r="C13" i="5" l="1"/>
  <c r="B13" i="5"/>
  <c r="B11" i="5" l="1"/>
  <c r="A3" i="5" l="1"/>
  <c r="A3" i="4"/>
  <c r="A3" i="3"/>
  <c r="C1" i="5"/>
  <c r="F1" i="4"/>
  <c r="A7" i="3"/>
  <c r="E1" i="3"/>
  <c r="A4" i="5" l="1"/>
  <c r="A4" i="4"/>
  <c r="A2" i="5"/>
  <c r="A2" i="4"/>
  <c r="A4" i="3" l="1"/>
  <c r="E13" i="4" l="1"/>
  <c r="C34" i="5" s="1"/>
  <c r="A8" i="5"/>
  <c r="A5" i="5"/>
  <c r="A9" i="4" l="1"/>
  <c r="A9" i="3"/>
  <c r="A6" i="3"/>
  <c r="A2" i="3"/>
  <c r="D13" i="4" l="1"/>
  <c r="B34" i="5" s="1"/>
  <c r="C11" i="5"/>
  <c r="F13" i="4" l="1"/>
</calcChain>
</file>

<file path=xl/sharedStrings.xml><?xml version="1.0" encoding="utf-8"?>
<sst xmlns="http://schemas.openxmlformats.org/spreadsheetml/2006/main" count="933" uniqueCount="805">
  <si>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</si>
  <si>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</si>
  <si>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</si>
  <si>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</si>
  <si>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</si>
  <si>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</si>
  <si>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</si>
  <si>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</si>
  <si>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</si>
  <si>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</si>
  <si>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</si>
  <si>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</si>
  <si>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</si>
  <si>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</si>
  <si>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</si>
  <si>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</si>
  <si>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</si>
  <si>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</si>
  <si>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</si>
  <si>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</si>
  <si>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</si>
  <si>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</si>
  <si>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</si>
  <si>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</si>
  <si>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</si>
  <si>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</si>
  <si>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</si>
  <si>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</si>
  <si>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</si>
  <si>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</si>
  <si>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</si>
  <si>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</si>
  <si>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</si>
  <si>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</si>
  <si>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</si>
  <si>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</si>
  <si>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</si>
  <si>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</si>
  <si>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</si>
  <si>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</si>
  <si>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</si>
  <si>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</si>
  <si>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</si>
  <si>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</si>
  <si>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</si>
  <si>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</si>
  <si>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</si>
  <si>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</si>
  <si>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</si>
  <si>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</si>
  <si>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</si>
  <si>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</si>
  <si>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</si>
  <si>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</si>
  <si>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</si>
  <si>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</si>
  <si>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</si>
  <si>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</si>
  <si>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</si>
  <si>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</si>
  <si>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</si>
  <si>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</si>
  <si>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</si>
  <si>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</si>
  <si>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</si>
  <si>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</si>
  <si>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</si>
  <si>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</si>
  <si>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</si>
  <si>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</si>
  <si>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</si>
  <si>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</si>
  <si>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</si>
  <si>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</si>
  <si>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</si>
  <si>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</si>
  <si>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</si>
  <si>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</si>
  <si>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</si>
  <si>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</si>
  <si>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</si>
  <si>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</si>
  <si>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</si>
  <si>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</si>
  <si>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</si>
  <si>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</si>
  <si>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</si>
  <si>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</si>
  <si>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</si>
  <si>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</si>
  <si>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</si>
  <si>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</si>
  <si>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</si>
  <si>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</si>
  <si>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</si>
  <si>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</si>
  <si>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0311Д51760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</si>
  <si>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</si>
  <si>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</si>
  <si>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</si>
  <si>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</si>
  <si>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</si>
  <si>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</si>
  <si>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</si>
  <si>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</si>
  <si>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</si>
  <si>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</si>
  <si>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</si>
  <si>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</si>
  <si>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</si>
  <si>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</si>
  <si>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</si>
  <si>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</si>
  <si>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</si>
  <si>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</si>
  <si>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</si>
  <si>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</si>
  <si>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</si>
  <si>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</si>
  <si>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</si>
  <si>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</si>
  <si>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</si>
  <si>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</si>
  <si>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</si>
  <si>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</si>
  <si>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</si>
  <si>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</si>
  <si>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</si>
  <si>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</si>
  <si>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</si>
  <si>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</si>
  <si>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</si>
  <si>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</si>
  <si>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</si>
  <si>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</si>
  <si>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</si>
  <si>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</si>
  <si>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</si>
  <si>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</si>
  <si>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</si>
  <si>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</si>
  <si>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</si>
  <si>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</si>
  <si>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</si>
  <si>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</si>
  <si>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</si>
  <si>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</si>
  <si>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</si>
  <si>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</si>
  <si>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</si>
  <si>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</si>
  <si>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</si>
  <si>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</si>
  <si>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</si>
  <si>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</si>
  <si>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</si>
  <si>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</si>
  <si>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</si>
  <si>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</si>
  <si>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</si>
  <si>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</si>
  <si>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</si>
  <si>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</si>
  <si>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</si>
  <si>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</si>
  <si>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</si>
  <si>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</si>
  <si>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</si>
  <si>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</si>
  <si>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</si>
  <si>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</si>
  <si>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Отчисление региональному оператору на капитальный ремонт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</si>
  <si>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</si>
  <si>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</si>
  <si>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</si>
  <si>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Техническое обслуживание автоматической пожарной сигнализации</t>
  </si>
  <si>
    <t>Осуществление полномочий по решению Совета МР "Княжпогостский" с 2020 года (Содержание транспортного средства, оснащенного пожарно-техническим оборудованием, используемым при пожарно-спасательных работах)</t>
  </si>
  <si>
    <t>Межевание земельных участков</t>
  </si>
  <si>
    <t>Содержание и ремонт улично-дорожной сети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</si>
  <si>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</si>
  <si>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</si>
  <si>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</si>
  <si>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Реализация народного проекта в сфере благоустройства территории, прошедших отбор в рамках проекта "Народный бюджет"</t>
  </si>
  <si>
    <t>Обеспечение деятельности подведомственных учреждений</t>
  </si>
  <si>
    <t>2344А00000</t>
  </si>
  <si>
    <t>Оказание мер социальной поддержки специалистам отрасли "Физическая культура и спорт"</t>
  </si>
  <si>
    <t>2411А00000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</si>
  <si>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</si>
  <si>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</si>
  <si>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</si>
  <si>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</si>
  <si>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</si>
  <si>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2521А00000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</si>
  <si>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</si>
  <si>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</si>
  <si>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</si>
  <si>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</si>
  <si>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</si>
  <si>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Субсидии на поддержку муниципальных программ формирования современной сельской среды.</t>
  </si>
  <si>
    <t>Субсидии на поддержку муниципальных программ формирования современной городской среды.</t>
  </si>
  <si>
    <t>Расходы на содержание уличного освещение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</si>
  <si>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</si>
  <si>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</si>
  <si>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</si>
  <si>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</si>
  <si>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</si>
  <si>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</si>
  <si>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</si>
  <si>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</si>
  <si>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</si>
  <si>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</si>
  <si>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</si>
  <si>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</si>
  <si>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</si>
  <si>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</si>
  <si>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</si>
  <si>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</si>
  <si>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9990073040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</si>
  <si>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</si>
  <si>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</si>
  <si>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</si>
  <si>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</si>
  <si>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</si>
  <si>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</si>
  <si>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9990092710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</si>
  <si>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</si>
  <si>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</si>
  <si>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</si>
  <si>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</si>
  <si>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</si>
  <si>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</si>
  <si>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</si>
  <si>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</si>
  <si>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</si>
  <si>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</si>
  <si>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</si>
  <si>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</si>
  <si>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</si>
  <si>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</si>
  <si>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</si>
  <si>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</si>
  <si>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</si>
  <si>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</si>
  <si>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</si>
  <si>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</si>
  <si>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</si>
  <si>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</si>
  <si>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</si>
  <si>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</si>
  <si>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</si>
  <si>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</si>
  <si>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</si>
  <si>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</si>
  <si>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</si>
  <si>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</si>
  <si>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</si>
  <si>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</si>
  <si>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</si>
  <si>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</si>
  <si>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</si>
  <si>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</si>
  <si>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</si>
  <si>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</si>
  <si>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</si>
  <si>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</si>
  <si>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</si>
  <si>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</si>
  <si>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</si>
  <si>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</si>
  <si>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</si>
  <si>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</si>
  <si>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</si>
  <si>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</si>
  <si>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</si>
  <si>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</si>
  <si>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</si>
  <si>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</si>
  <si>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</si>
  <si>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00020705000130000150</t>
  </si>
  <si>
    <t>Прочие безвозмездные поступления в бюджеты городских поселений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</si>
  <si>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</si>
  <si>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</si>
  <si>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</si>
  <si>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</si>
  <si>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</si>
  <si>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</si>
  <si>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</si>
  <si>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</si>
  <si>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</si>
  <si>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0322Л00000</t>
  </si>
  <si>
    <t>Мероприятия по обустройству мест захоронения, транспортировки и вывоз в морг тел умерших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</si>
  <si>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</si>
  <si>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</si>
  <si>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</si>
  <si>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</si>
  <si>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</si>
  <si>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</si>
  <si>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</si>
  <si>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</si>
  <si>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</si>
  <si>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</si>
  <si>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</si>
  <si>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</si>
  <si>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</si>
  <si>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Укрепление материально-технической базы муниципальных учреждений сферы культуры</t>
  </si>
  <si>
    <t>0544ЛS2500</t>
  </si>
  <si>
    <t>0571А00000</t>
  </si>
  <si>
    <t>0571АS2690</t>
  </si>
  <si>
    <t>0571БL4670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</si>
  <si>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</si>
  <si>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0600000000</t>
  </si>
  <si>
    <t>Муниципальная программа "Развитие отрасли "Физическая культура и спорт" в "Княжпогостском районе"</t>
  </si>
  <si>
    <t>Выполнение муниципального задания (СШ)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</si>
  <si>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</si>
  <si>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</si>
  <si>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</si>
  <si>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</si>
  <si>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</si>
  <si>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</si>
  <si>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</si>
  <si>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</si>
  <si>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</si>
  <si>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</si>
  <si>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</si>
  <si>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</si>
  <si>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</si>
  <si>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</si>
  <si>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</si>
  <si>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</si>
  <si>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</si>
  <si>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</si>
  <si>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</si>
  <si>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</si>
  <si>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</si>
  <si>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0842А92710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</si>
  <si>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</si>
  <si>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</si>
  <si>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</si>
  <si>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</si>
  <si>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</si>
  <si>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</si>
  <si>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</si>
  <si>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</si>
  <si>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</si>
  <si>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</si>
  <si>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1111Б00000</t>
  </si>
  <si>
    <t>1111В00000</t>
  </si>
  <si>
    <t>1111Г00100</t>
  </si>
  <si>
    <t>Выполнение мероприятий по содержанию мест захоронения, транспортировки умерших</t>
  </si>
  <si>
    <t>1111ДS2400</t>
  </si>
  <si>
    <t>Реализацию народных проектов в сфере занятости населения, прошедших отбор в рамках проекта "Народный бюджет"</t>
  </si>
  <si>
    <t>1121А00000</t>
  </si>
  <si>
    <t>1121Б00000</t>
  </si>
  <si>
    <t>1121В00000</t>
  </si>
  <si>
    <t>1121Г00000</t>
  </si>
  <si>
    <t>1200000000</t>
  </si>
  <si>
    <t>Муниципальная программа "Формирование комфортной городской среды на территории ГП "Емва"</t>
  </si>
  <si>
    <t>1212АS2300</t>
  </si>
  <si>
    <t>121F255550</t>
  </si>
  <si>
    <t>1300000000</t>
  </si>
  <si>
    <t>Муниципальная программа "Развитие транспортной системы на территории городского поселения "Емва"</t>
  </si>
  <si>
    <t>1311А00409</t>
  </si>
  <si>
    <t>Содержание и ремонт автомобильных дорог, улично-дорожной сети (ДФ)</t>
  </si>
  <si>
    <t>1311АS2220</t>
  </si>
  <si>
    <t>Содержание автомобильных дорог общего пользования местного значения (РБ)</t>
  </si>
  <si>
    <t>1311В00100</t>
  </si>
  <si>
    <t>1311Г00100</t>
  </si>
  <si>
    <t>1321А00100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</si>
  <si>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</si>
  <si>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</si>
  <si>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Реализация народных проектов в сфере ЗАНЯТОСТИ НАСЕЛЕНИЯ, прошедших отбор в рамках проекта "Народный бюджет"</t>
  </si>
  <si>
    <t>2121А00000</t>
  </si>
  <si>
    <t>2121В00000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</si>
  <si>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</si>
  <si>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</si>
  <si>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</si>
  <si>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</si>
  <si>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</si>
  <si>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</si>
  <si>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</si>
  <si>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</si>
  <si>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</si>
  <si>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</si>
  <si>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</si>
  <si>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2511В00000</t>
  </si>
  <si>
    <t>2511Г00000</t>
  </si>
  <si>
    <t>2511Д00000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</si>
  <si>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</si>
  <si>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</si>
  <si>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</si>
  <si>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</si>
  <si>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</si>
  <si>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</si>
  <si>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</si>
  <si>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</si>
  <si>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</si>
  <si>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</si>
  <si>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</si>
  <si>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3111А00000</t>
  </si>
  <si>
    <t>3111Ж00000</t>
  </si>
  <si>
    <t>Реализация народных проектов в сфере БЛАГОУСТРОЙСТВА, прошедших отбор в рамках проекта "Народный проект"</t>
  </si>
  <si>
    <t>3122А00000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</si>
  <si>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</si>
  <si>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</si>
  <si>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</si>
  <si>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</si>
  <si>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</si>
  <si>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3311А00000</t>
  </si>
  <si>
    <t>Реализация противопожарных мероприятий</t>
  </si>
  <si>
    <t>4100000000</t>
  </si>
  <si>
    <t>Муниципальная программа "Безопасность жизнедеятельности населения сельского поселения "Мещура"</t>
  </si>
  <si>
    <t>4111А00000</t>
  </si>
  <si>
    <t>4121A64585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</si>
  <si>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</si>
  <si>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</si>
  <si>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</si>
  <si>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</si>
  <si>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</si>
  <si>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</si>
  <si>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4211ДS2200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</si>
  <si>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</si>
  <si>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</si>
  <si>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4611А64585</t>
  </si>
  <si>
    <t>4611БS2400</t>
  </si>
  <si>
    <t>4621Б00000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</si>
  <si>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</si>
  <si>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</si>
  <si>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</si>
  <si>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</si>
  <si>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</si>
  <si>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</si>
  <si>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</si>
  <si>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</si>
  <si>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</si>
  <si>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</si>
  <si>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5111А00000</t>
  </si>
  <si>
    <t>5111В00000</t>
  </si>
  <si>
    <t>5111Д00000</t>
  </si>
  <si>
    <t>Вывоз твердо- коммунальных отходов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</si>
  <si>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</si>
  <si>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</si>
  <si>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5221А00000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</si>
  <si>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</si>
  <si>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</si>
  <si>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</si>
  <si>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</si>
  <si>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</si>
  <si>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6211А00000</t>
  </si>
  <si>
    <t>6211Б00000</t>
  </si>
  <si>
    <t>6222А00000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</si>
  <si>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</si>
  <si>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</si>
  <si>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</si>
  <si>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7133Б64585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</si>
  <si>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</si>
  <si>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</si>
  <si>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</si>
  <si>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7211В00000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</si>
  <si>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</si>
  <si>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</si>
  <si>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</si>
  <si>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</si>
  <si>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8111ГS2400</t>
  </si>
  <si>
    <t>Реализация народных проектов в сфере занятости населения, прошедших отбор в рамках проекта "Народный бюджет"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</si>
  <si>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</si>
  <si>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</si>
  <si>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</si>
  <si>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</si>
  <si>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</si>
  <si>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</si>
  <si>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</si>
  <si>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</si>
  <si>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Муниципальная программа "Формирование комфортной сельской среды на территории сельского поселения "Чиньяворык"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</si>
  <si>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</si>
  <si>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</si>
  <si>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</si>
  <si>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</si>
  <si>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</si>
  <si>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</si>
  <si>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</si>
  <si>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Межбюджетные трансферты общего характера бюджетам бюджетной системы Российской Федерации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</si>
  <si>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</si>
  <si>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</si>
  <si>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</si>
  <si>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</si>
  <si>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</si>
  <si>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</si>
  <si>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</si>
  <si>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</si>
  <si>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</si>
  <si>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</si>
  <si>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</si>
  <si>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</si>
  <si>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</si>
  <si>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</si>
  <si>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</si>
  <si>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</si>
  <si>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</si>
  <si>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</si>
  <si>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</si>
  <si>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</si>
  <si>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</si>
  <si>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</si>
  <si>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</si>
  <si>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</si>
  <si>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</si>
  <si>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</si>
  <si>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</si>
  <si>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</si>
  <si>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</si>
  <si>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</si>
  <si>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</si>
  <si>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</si>
  <si>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</si>
  <si>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</si>
  <si>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</si>
  <si>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</si>
  <si>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</si>
  <si>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</si>
  <si>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</si>
  <si>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</si>
  <si>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</si>
  <si>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</si>
  <si>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</si>
  <si>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</si>
  <si>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</si>
  <si>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</si>
  <si>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</si>
  <si>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</si>
  <si>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Подпрограмма "Развитие инфраструктуры физической культуры и спорта"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</si>
  <si>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</si>
  <si>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</si>
  <si>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</si>
  <si>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</si>
  <si>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</si>
  <si>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</si>
  <si>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</si>
  <si>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</si>
  <si>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</si>
  <si>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</si>
  <si>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</si>
  <si>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</si>
  <si>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</si>
  <si>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</si>
  <si>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</si>
  <si>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</si>
  <si>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</si>
  <si>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</si>
  <si>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</si>
  <si>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</si>
  <si>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</si>
  <si>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</si>
  <si>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</si>
  <si>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</si>
  <si>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</si>
  <si>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</si>
  <si>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1210000000</t>
  </si>
  <si>
    <t>Подпрограмма "Формирование комфортной городской среды"</t>
  </si>
  <si>
    <t>1310000000</t>
  </si>
  <si>
    <t>Подпрограмма "Развитие дорожного хозяйства на территории городского поселения "Емва""</t>
  </si>
  <si>
    <t>1320000000</t>
  </si>
  <si>
    <t>Подпрограмма "Повышение безопасности дорожного движения на территории ГП "Емва"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</si>
  <si>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</si>
  <si>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</si>
  <si>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</si>
  <si>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</si>
  <si>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</si>
  <si>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</si>
  <si>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2340000000</t>
  </si>
  <si>
    <t>Подпрограмма "Реализация мер социальной поддержки"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</si>
  <si>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</si>
  <si>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</si>
  <si>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</si>
  <si>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</si>
  <si>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</si>
  <si>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</si>
  <si>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</si>
  <si>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</si>
  <si>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</si>
  <si>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</si>
  <si>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</si>
  <si>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</si>
  <si>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</si>
  <si>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</si>
  <si>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</si>
  <si>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</si>
  <si>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</si>
  <si>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</si>
  <si>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</si>
  <si>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</si>
  <si>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</si>
  <si>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</si>
  <si>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</si>
  <si>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</si>
  <si>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</si>
  <si>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</si>
  <si>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</si>
  <si>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</si>
  <si>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5220000000</t>
  </si>
  <si>
    <t>6110000000</t>
  </si>
  <si>
    <t>6210000000</t>
  </si>
  <si>
    <t>6220000000</t>
  </si>
  <si>
    <t>7120000000</t>
  </si>
  <si>
    <t>7130000000</t>
  </si>
  <si>
    <t>7210000000</t>
  </si>
  <si>
    <t>8110000000</t>
  </si>
  <si>
    <t>8120000000</t>
  </si>
  <si>
    <t>8210000000</t>
  </si>
  <si>
    <t>8220000000</t>
  </si>
  <si>
    <t>8410000000</t>
  </si>
  <si>
    <t>Подпрограмма "Поддержка муниципальных программ формирования современной сельской среды"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</si>
  <si>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</si>
  <si>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</si>
  <si>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</si>
  <si>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</si>
  <si>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</si>
  <si>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</si>
  <si>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</si>
  <si>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</si>
  <si>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0120000000</t>
  </si>
  <si>
    <t>Подпрограмма "Развитие сельского хозяйства и переработки сельскохозяйственной продукции"</t>
  </si>
  <si>
    <t>0322И00000</t>
  </si>
  <si>
    <t>0422И53031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</si>
  <si>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</si>
  <si>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</si>
  <si>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</si>
  <si>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</si>
  <si>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0121АS2900</t>
  </si>
  <si>
    <t>Реализация народных проектов в сфере АГРОПРОМЫШЛЕННОГО комплекса, прошедших отбор в рамках проекта "Народный бюджет"</t>
  </si>
  <si>
    <t>0322Б00000</t>
  </si>
  <si>
    <t>Обеспечение населения муниципального образования питьевой водой</t>
  </si>
  <si>
    <t>Разработка и утверждение схем водоснабжения, водоотведения и теплоснабжения</t>
  </si>
  <si>
    <t>0411АS2700</t>
  </si>
  <si>
    <t>0411Б74090</t>
  </si>
  <si>
    <t>Мероприятия по благоустройству территорий образовательных учреждений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</si>
  <si>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</si>
  <si>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</si>
  <si>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0433СS2Я00</t>
  </si>
  <si>
    <t>0522АL5190</t>
  </si>
  <si>
    <t>Поддержка отрасли культура</t>
  </si>
  <si>
    <t>0522ЖS2500</t>
  </si>
  <si>
    <t>0522ИS2150</t>
  </si>
  <si>
    <t>0544А64595</t>
  </si>
  <si>
    <t>Содержание объектов сельских учреждений отрасли культура</t>
  </si>
  <si>
    <t>1121ЖS2200</t>
  </si>
  <si>
    <t>1311Д00100</t>
  </si>
  <si>
    <t>1311Д64599</t>
  </si>
  <si>
    <t>На выполнение мероприятий по содержанию улично-дорожной сети</t>
  </si>
  <si>
    <t>Обслуживание камер видеонаблюдения по предупреждению и пресечению преступлений, профилактики правонарушений</t>
  </si>
  <si>
    <t>Содержание и обслуживание автоматической пожарной сигнализации</t>
  </si>
  <si>
    <t>Мероприятия в области пожарной безопасности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</si>
  <si>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</si>
  <si>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2511БS2300</t>
  </si>
  <si>
    <t>2511БS2400</t>
  </si>
  <si>
    <t>2511Л00000</t>
  </si>
  <si>
    <t>Содержание и ремонт жилищного фонда</t>
  </si>
  <si>
    <t>3111ВS2300</t>
  </si>
  <si>
    <t>Реализация народных проектов в сфере благоустройства, прошедших отбор в рамках проекта "Народный бюджет"</t>
  </si>
  <si>
    <t>3111ВS2400</t>
  </si>
  <si>
    <t>4211ГS2100</t>
  </si>
  <si>
    <t>Реализация народных проектов в сфере ФИЗИЧЕСКОЙ КУЛЬТУРЫ и СПОРТА, прошедших отбор в рамках проекта "Народный проект"</t>
  </si>
  <si>
    <t>4211ГS2400</t>
  </si>
  <si>
    <t>4611БS2300</t>
  </si>
  <si>
    <t>4711БS2100</t>
  </si>
  <si>
    <t>5111ВS2300</t>
  </si>
  <si>
    <t>5111ЖS2200</t>
  </si>
  <si>
    <t>Реализация народных проектов по обустройству источников холодного водоснабжения, прошедших отбор в рамках проекта "Народный бюджет", за счёт средств РБ</t>
  </si>
  <si>
    <t>5111Л74090</t>
  </si>
  <si>
    <t>6211ВS2400</t>
  </si>
  <si>
    <t>6400000000</t>
  </si>
  <si>
    <t>Муниципальная программа "Развитие физической культуры и спорта в муниципальном образовании сельского поселения "Тракт" на 2022-2026 годы"</t>
  </si>
  <si>
    <t>6410000000</t>
  </si>
  <si>
    <t>6411АS2100</t>
  </si>
  <si>
    <t>Реализация народных проектов в сфере ФИЗИЧЕСКОЙ КУЛЬТУРЫ и СПОРТА, прошедших отбор в рамках проекта "Народный бюджет"</t>
  </si>
  <si>
    <t>7211ДS2200</t>
  </si>
  <si>
    <t>8122АS2300</t>
  </si>
  <si>
    <t>8122ВS2300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</si>
  <si>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</si>
  <si>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</si>
  <si>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</si>
  <si>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</si>
  <si>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00020400000000000000</t>
  </si>
  <si>
    <t>БЕЗВОЗМЕЗДНЫЕ ПОСТУПЛЕНИЯ ОТ НЕГОСУДАРСТВЕННЫХ ОРГАНИЗАЦИЙ</t>
  </si>
  <si>
    <t>00020405000050000150</t>
  </si>
  <si>
    <t>Безвозмездные поступления от негосударственных организаций в бюджеты муниципальных районов</t>
  </si>
  <si>
    <t>00020705000050000150</t>
  </si>
  <si>
    <t>Прочие безвозмездные поступления в бюджеты муниципальных районов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</si>
  <si>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</si>
  <si>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</si>
  <si>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</si>
  <si>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</si>
  <si>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0211Б00000</t>
  </si>
  <si>
    <t>Капитальный ремонт и ремонт автомобильных дорого общего пользования местного значения</t>
  </si>
  <si>
    <t>0211БS2990</t>
  </si>
  <si>
    <t>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</si>
  <si>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0211ЛS2Д00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</si>
  <si>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</si>
  <si>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</si>
  <si>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</si>
  <si>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</si>
  <si>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</si>
  <si>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0322Н74090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</si>
  <si>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</si>
  <si>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0411Л00000</t>
  </si>
  <si>
    <t>Укрепление материально-технической базы в дошкольных образовательных организациях</t>
  </si>
  <si>
    <t>0422Г00000</t>
  </si>
  <si>
    <t>Укрепление материально-технической базы</t>
  </si>
  <si>
    <t>0422Г74090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</si>
  <si>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</si>
  <si>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0422К00000</t>
  </si>
  <si>
    <t>Проведение ликвидационных мероприятий</t>
  </si>
  <si>
    <t>0433Н74090</t>
  </si>
  <si>
    <t>Проведение текущих ремонтов в рамках реализации народных инициатив</t>
  </si>
  <si>
    <t>0511Б00000</t>
  </si>
  <si>
    <t>0544Б74090</t>
  </si>
  <si>
    <t>Проведение культурно-досуговых мероприятий в рамках реализации народных инициатив</t>
  </si>
  <si>
    <t>0610000000</t>
  </si>
  <si>
    <t>0611В74090</t>
  </si>
  <si>
    <t>Организация и проведение ремонтных работ в рамках реализации народных инициатив</t>
  </si>
  <si>
    <t>0760000000</t>
  </si>
  <si>
    <t>Подпрограмма "Организация и проведение выборов, референдумов"</t>
  </si>
  <si>
    <t>0761А64588</t>
  </si>
  <si>
    <t>Мероприятия на подготовку и проведение местных выборов и референдумов</t>
  </si>
  <si>
    <t>0861А74090</t>
  </si>
  <si>
    <t>Антитеррористическая защищенность учреждений и объектов с массовым пребыванием людей в рамках реализации народных инициатив</t>
  </si>
  <si>
    <t>0940000000</t>
  </si>
  <si>
    <t>Подпрограмма "Доступная среда"</t>
  </si>
  <si>
    <t>0941А74090</t>
  </si>
  <si>
    <t>Мероприятия по обеспечению доступности для маломобильных групп населения, в рамках реализации народных инициатив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</si>
  <si>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</si>
  <si>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</si>
  <si>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</si>
  <si>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</si>
  <si>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1121К64604</t>
  </si>
  <si>
    <t>1311АS2990</t>
  </si>
  <si>
    <t>Субсидия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</si>
  <si>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1311БS2Д00</t>
  </si>
  <si>
    <t>Реализация народного проекта в сфере ДОРОЖНОЙ ДЕЯТЕЛЬНОСТИ, прошедшего отбор в рамках проекта "Народный бюджет"</t>
  </si>
  <si>
    <t>2521Д00000</t>
  </si>
  <si>
    <t>Изотовление схем тепло-водоснабжения</t>
  </si>
  <si>
    <t>3111Г00000</t>
  </si>
  <si>
    <t>Оказание услуг по вывозу ТКО (кладбище)</t>
  </si>
  <si>
    <t>5111И64585</t>
  </si>
  <si>
    <t>Осуществление полномочий по решению Совета МР "Княжпогостский" с 2020 года (транспортировка и вывоз в морг тел умерших)</t>
  </si>
  <si>
    <t>5300000000</t>
  </si>
  <si>
    <t>Муниципальная программа "Развитие отрасли "Культура" в СП "Серёгово""</t>
  </si>
  <si>
    <t>5310000000</t>
  </si>
  <si>
    <t>Подпрограмма "Развитие учреждений культуры СП "Серёгово""</t>
  </si>
  <si>
    <t>5311А00000</t>
  </si>
  <si>
    <t>7133А00000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</si>
  <si>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</si>
  <si>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8111Д00000</t>
  </si>
  <si>
    <t>9990004080</t>
  </si>
  <si>
    <t>Содержание парома</t>
  </si>
  <si>
    <t>0322Т00000</t>
  </si>
  <si>
    <t>Разработка проектов концессионных соглашений и Конкурсной Документации для проведения конкурсных процедур в отношении муниципального имущества</t>
  </si>
  <si>
    <t>0411ЛS2725</t>
  </si>
  <si>
    <t>0422ГS2725</t>
  </si>
  <si>
    <t>0433Н92724</t>
  </si>
  <si>
    <t>Реализация мероприятий, направленных на исполнение наказов избирателей, рекомендуемых к выполнению в 2022 году (проведение текущих ремонтов)</t>
  </si>
  <si>
    <t>0644Б00000</t>
  </si>
  <si>
    <t>Укрепление материально-технической базы организаций физкультурно-спортивной направленности</t>
  </si>
  <si>
    <t>1111В64605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</si>
  <si>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</si>
  <si>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1121Б64586</t>
  </si>
  <si>
    <t>Содержание объектов муниципальной собственности (Отчисление региональному оператору на капитальный ремонт)</t>
  </si>
  <si>
    <t>1121В64586</t>
  </si>
  <si>
    <t>1121И64593</t>
  </si>
  <si>
    <t>Исполнение судебных решений в сфере жилищного законодательства</t>
  </si>
  <si>
    <t>1212А00000</t>
  </si>
  <si>
    <t>Мероприятия в области благоустройства территорий</t>
  </si>
  <si>
    <t>2511А64605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</si>
  <si>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</si>
  <si>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2511В64605</t>
  </si>
  <si>
    <t>Выполнение расходных обязательств, отнесенных к полномочиям соответствующих органов местного самоуправления (содержание и ремонт улично-дорожной сети)</t>
  </si>
  <si>
    <t>3111А64605</t>
  </si>
  <si>
    <t>Выполнение расходных обязательств, отнесенных к полномочиям соответствующих органов местного самоуправления</t>
  </si>
  <si>
    <t>3122Б64586</t>
  </si>
  <si>
    <t>Межбюджетные трансферты на содержание объектов муниципальной собственности</t>
  </si>
  <si>
    <t>3122В00000</t>
  </si>
  <si>
    <t>Реализация мероприятий на содержание жилфонда</t>
  </si>
  <si>
    <t>4211А64605</t>
  </si>
  <si>
    <t>4211Д64585</t>
  </si>
  <si>
    <t>4711А64605</t>
  </si>
  <si>
    <t>4711Д64585</t>
  </si>
  <si>
    <t>4721А64586</t>
  </si>
  <si>
    <t>Содержание муниципального жилищного фонда</t>
  </si>
  <si>
    <t>7211А64605</t>
  </si>
  <si>
    <t>7230000000</t>
  </si>
  <si>
    <t>7233Б64586</t>
  </si>
  <si>
    <t>8111Д64585</t>
  </si>
  <si>
    <t>Осуществление полномочий по решению Совета МР "Княжпогостский" с 2020 года (Содержание объектов муниципальной собственности)</t>
  </si>
  <si>
    <t>0733А64605</t>
  </si>
  <si>
    <t>0322К64586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</si>
  <si>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</si>
  <si>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</si>
  <si>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</si>
  <si>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00020805000130000150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</si>
  <si>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</si>
  <si>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00020800000000000000</t>
  </si>
  <si>
    <t>от 11 октября 2022 г. № 423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</si>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</sst>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5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</cellStyleXfs>
  <cellXfs count="142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" fontId="18" fillId="0" borderId="0" xfId="0" applyNumberFormat="1" applyFont="1" applyProtection="1"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21" xfId="0" applyFont="1" applyFill="1" applyBorder="1" applyAlignment="1">
      <alignment wrapText="1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horizontal="right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49" fontId="17" fillId="2" borderId="8" xfId="9" applyNumberFormat="1" applyFont="1" applyProtection="1">
      <alignment horizontal="center" vertical="top" shrinkToFit="1"/>
    </xf>
    <xf numFmtId="4" fontId="17" fillId="2" borderId="9" xfId="11" applyNumberFormat="1" applyFont="1" applyProtection="1">
      <alignment horizontal="right" vertical="top" wrapText="1" shrinkToFit="1"/>
    </xf>
    <xf numFmtId="166" fontId="17" fillId="2" borderId="10" xfId="12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0" fontId="17" fillId="2" borderId="9" xfId="10" applyNumberFormat="1" applyFont="1" applyProtection="1">
      <alignment horizontal="left" vertical="top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7" borderId="11" xfId="13" applyNumberFormat="1" applyFont="1" applyFill="1" applyProtection="1">
      <alignment horizontal="center" vertical="top" shrinkToFit="1"/>
    </xf>
    <xf numFmtId="0" fontId="17" fillId="7" borderId="12" xfId="14" applyNumberFormat="1" applyFont="1" applyFill="1" applyProtection="1">
      <alignment horizontal="left" vertical="top" wrapText="1"/>
    </xf>
    <xf numFmtId="4" fontId="17" fillId="7" borderId="12" xfId="15" applyNumberFormat="1" applyFont="1" applyFill="1" applyProtection="1">
      <alignment horizontal="right" vertical="top" shrinkToFit="1"/>
    </xf>
    <xf numFmtId="166" fontId="17" fillId="7" borderId="13" xfId="16" applyNumberFormat="1" applyFont="1" applyFill="1" applyProtection="1">
      <alignment horizontal="right" vertical="top" shrinkToFit="1"/>
    </xf>
    <xf numFmtId="0" fontId="0" fillId="0" borderId="0" xfId="0" applyProtection="1">
      <protection locked="0"/>
    </xf>
    <xf numFmtId="164" fontId="18" fillId="0" borderId="21" xfId="0" applyNumberFormat="1" applyFont="1" applyFill="1" applyBorder="1" applyAlignment="1">
      <alignment horizontal="right" vertical="center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49" fontId="17" fillId="7" borderId="8" xfId="9" applyNumberFormat="1" applyFont="1" applyFill="1" applyProtection="1">
      <alignment horizontal="center" vertical="top" shrinkToFit="1"/>
    </xf>
    <xf numFmtId="0" fontId="17" fillId="7" borderId="9" xfId="10" applyNumberFormat="1" applyFont="1" applyFill="1" applyProtection="1">
      <alignment horizontal="left" vertical="top" wrapText="1"/>
    </xf>
    <xf numFmtId="4" fontId="17" fillId="7" borderId="9" xfId="11" applyNumberFormat="1" applyFont="1" applyFill="1" applyProtection="1">
      <alignment horizontal="right" vertical="top" wrapText="1" shrinkToFit="1"/>
    </xf>
    <xf numFmtId="166" fontId="17" fillId="7" borderId="10" xfId="12" applyNumberFormat="1" applyFont="1" applyFill="1" applyProtection="1">
      <alignment horizontal="right" vertical="top" shrinkToFit="1"/>
    </xf>
    <xf numFmtId="49" fontId="17" fillId="7" borderId="14" xfId="17" applyNumberFormat="1" applyFont="1" applyFill="1" applyProtection="1">
      <alignment horizontal="center" vertical="top" shrinkToFit="1"/>
    </xf>
    <xf numFmtId="0" fontId="17" fillId="7" borderId="15" xfId="18" applyNumberFormat="1" applyFont="1" applyFill="1" applyProtection="1">
      <alignment horizontal="left" vertical="top" wrapText="1"/>
    </xf>
    <xf numFmtId="4" fontId="17" fillId="7" borderId="15" xfId="19" applyNumberFormat="1" applyFont="1" applyFill="1" applyProtection="1">
      <alignment horizontal="right" vertical="top" shrinkToFit="1"/>
    </xf>
    <xf numFmtId="166" fontId="17" fillId="7" borderId="16" xfId="20" applyNumberFormat="1" applyFont="1" applyFill="1" applyProtection="1">
      <alignment horizontal="right" vertical="top" shrinkToFit="1"/>
    </xf>
    <xf numFmtId="0" fontId="18" fillId="0" borderId="0" xfId="0" applyFont="1" applyAlignment="1" applyProtection="1">
      <alignment wrapText="1"/>
      <protection locked="0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23" fillId="0" borderId="1" xfId="1" applyNumberFormat="1" applyFont="1" applyAlignment="1" applyProtection="1">
      <alignment horizontal="center" wrapText="1"/>
    </xf>
    <xf numFmtId="0" fontId="23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5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tabSelected="1" view="pageBreakPreview" zoomScaleNormal="100" zoomScaleSheetLayoutView="100" workbookViewId="0">
      <selection activeCell="E1" sqref="E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7" ht="15.75" customHeight="1" x14ac:dyDescent="0.25">
      <c r="C1" s="2"/>
      <c r="D1" s="2"/>
      <c r="E1" s="2" t="s">
        <v>481</v>
      </c>
    </row>
    <row r="2" spans="1:7" ht="15.75" customHeight="1" x14ac:dyDescent="0.25">
      <c r="A2" s="127" t="s">
        <v>488</v>
      </c>
      <c r="B2" s="127"/>
      <c r="C2" s="127"/>
      <c r="D2" s="127"/>
      <c r="E2" s="127"/>
    </row>
    <row r="3" spans="1:7" ht="15.75" customHeight="1" x14ac:dyDescent="0.25">
      <c r="A3" s="127" t="s">
        <v>487</v>
      </c>
      <c r="B3" s="127"/>
      <c r="C3" s="127"/>
      <c r="D3" s="127"/>
      <c r="E3" s="127"/>
    </row>
    <row r="4" spans="1:7" ht="15.75" customHeight="1" x14ac:dyDescent="0.25">
      <c r="A4" s="127" t="s">
        <v>800</v>
      </c>
      <c r="B4" s="127"/>
      <c r="C4" s="127"/>
      <c r="D4" s="127"/>
      <c r="E4" s="127"/>
    </row>
    <row r="5" spans="1:7" ht="15.75" customHeight="1" x14ac:dyDescent="0.25">
      <c r="A5" s="80" t="s">
        <v>273</v>
      </c>
      <c r="B5" s="80"/>
      <c r="C5" s="80"/>
      <c r="D5" s="130" t="s">
        <v>801</v>
      </c>
      <c r="E5" s="130"/>
    </row>
    <row r="6" spans="1:7" ht="15.75" customHeight="1" x14ac:dyDescent="0.25">
      <c r="A6" s="80"/>
      <c r="B6" s="80"/>
      <c r="C6" s="80"/>
      <c r="D6" s="77"/>
      <c r="E6" s="77"/>
    </row>
    <row r="7" spans="1:7" ht="18" customHeight="1" x14ac:dyDescent="0.25">
      <c r="A7" s="128" t="s">
        <v>482</v>
      </c>
      <c r="B7" s="128"/>
      <c r="C7" s="128"/>
      <c r="D7" s="128"/>
      <c r="E7" s="128"/>
    </row>
    <row r="8" spans="1:7" ht="18" customHeight="1" x14ac:dyDescent="0.25">
      <c r="A8" s="128" t="s">
        <v>486</v>
      </c>
      <c r="B8" s="128"/>
      <c r="C8" s="128"/>
      <c r="D8" s="128"/>
      <c r="E8" s="128"/>
    </row>
    <row r="9" spans="1:7" ht="12.75" customHeight="1" x14ac:dyDescent="0.25">
      <c r="A9" s="128" t="s">
        <v>485</v>
      </c>
      <c r="B9" s="129"/>
      <c r="C9" s="129"/>
      <c r="D9" s="129"/>
      <c r="E9" s="129"/>
    </row>
    <row r="10" spans="1:7" x14ac:dyDescent="0.25">
      <c r="A10" s="125" t="s">
        <v>490</v>
      </c>
      <c r="B10" s="126"/>
      <c r="C10" s="126"/>
      <c r="D10" s="126"/>
      <c r="E10" s="126"/>
    </row>
    <row r="11" spans="1:7" ht="47.25" x14ac:dyDescent="0.25">
      <c r="A11" s="92" t="s">
        <v>274</v>
      </c>
      <c r="B11" s="93" t="s">
        <v>275</v>
      </c>
      <c r="C11" s="93" t="s">
        <v>280</v>
      </c>
      <c r="D11" s="93" t="s">
        <v>246</v>
      </c>
      <c r="E11" s="94" t="s">
        <v>76</v>
      </c>
    </row>
    <row r="12" spans="1:7" x14ac:dyDescent="0.25">
      <c r="A12" s="95" t="s">
        <v>0</v>
      </c>
      <c r="B12" s="96" t="s">
        <v>1</v>
      </c>
      <c r="C12" s="96" t="s">
        <v>2</v>
      </c>
      <c r="D12" s="96" t="s">
        <v>3</v>
      </c>
      <c r="E12" s="97" t="s">
        <v>4</v>
      </c>
    </row>
    <row r="13" spans="1:7" ht="16.5" thickBot="1" x14ac:dyDescent="0.3">
      <c r="A13" s="82" t="s">
        <v>5</v>
      </c>
      <c r="B13" s="101" t="s">
        <v>6</v>
      </c>
      <c r="C13" s="83">
        <v>348900479</v>
      </c>
      <c r="D13" s="83">
        <v>257979488.69999999</v>
      </c>
      <c r="E13" s="84">
        <v>73.940709235884995</v>
      </c>
    </row>
    <row r="14" spans="1:7" outlineLevel="1" x14ac:dyDescent="0.25">
      <c r="A14" s="106" t="s">
        <v>7</v>
      </c>
      <c r="B14" s="107" t="s">
        <v>8</v>
      </c>
      <c r="C14" s="108">
        <v>286692940</v>
      </c>
      <c r="D14" s="108">
        <v>202846379.16999999</v>
      </c>
      <c r="E14" s="109">
        <v>70.753880151356356</v>
      </c>
      <c r="F14" s="3"/>
      <c r="G14" s="3"/>
    </row>
    <row r="15" spans="1:7" outlineLevel="2" x14ac:dyDescent="0.25">
      <c r="A15" s="102" t="s">
        <v>9</v>
      </c>
      <c r="B15" s="103" t="s">
        <v>10</v>
      </c>
      <c r="C15" s="104">
        <v>286692940</v>
      </c>
      <c r="D15" s="104">
        <v>202846379.16999999</v>
      </c>
      <c r="E15" s="105">
        <v>70.753880151356356</v>
      </c>
    </row>
    <row r="16" spans="1:7" ht="47.25" outlineLevel="1" x14ac:dyDescent="0.25">
      <c r="A16" s="106" t="s">
        <v>11</v>
      </c>
      <c r="B16" s="107" t="s">
        <v>12</v>
      </c>
      <c r="C16" s="108">
        <v>15165840</v>
      </c>
      <c r="D16" s="108">
        <v>13046001.07</v>
      </c>
      <c r="E16" s="109">
        <v>86.022278159337034</v>
      </c>
    </row>
    <row r="17" spans="1:5" ht="47.25" outlineLevel="2" x14ac:dyDescent="0.25">
      <c r="A17" s="102" t="s">
        <v>13</v>
      </c>
      <c r="B17" s="103" t="s">
        <v>14</v>
      </c>
      <c r="C17" s="104">
        <v>15165840</v>
      </c>
      <c r="D17" s="104">
        <v>13046001.07</v>
      </c>
      <c r="E17" s="105">
        <v>86.022278159337034</v>
      </c>
    </row>
    <row r="18" spans="1:5" outlineLevel="1" x14ac:dyDescent="0.25">
      <c r="A18" s="106" t="s">
        <v>15</v>
      </c>
      <c r="B18" s="107" t="s">
        <v>16</v>
      </c>
      <c r="C18" s="108">
        <v>10019150</v>
      </c>
      <c r="D18" s="108">
        <v>9436950.1199999992</v>
      </c>
      <c r="E18" s="109">
        <v>94.189129017930668</v>
      </c>
    </row>
    <row r="19" spans="1:5" ht="31.5" outlineLevel="2" x14ac:dyDescent="0.25">
      <c r="A19" s="102" t="s">
        <v>17</v>
      </c>
      <c r="B19" s="103" t="s">
        <v>18</v>
      </c>
      <c r="C19" s="104">
        <v>7300000</v>
      </c>
      <c r="D19" s="104">
        <v>8644771.9499999993</v>
      </c>
      <c r="E19" s="105">
        <v>118.42153356164384</v>
      </c>
    </row>
    <row r="20" spans="1:5" ht="31.5" outlineLevel="2" x14ac:dyDescent="0.25">
      <c r="A20" s="102" t="s">
        <v>19</v>
      </c>
      <c r="B20" s="103" t="s">
        <v>20</v>
      </c>
      <c r="C20" s="104">
        <v>150000</v>
      </c>
      <c r="D20" s="104">
        <v>30194.82</v>
      </c>
      <c r="E20" s="105">
        <v>20.12988</v>
      </c>
    </row>
    <row r="21" spans="1:5" outlineLevel="2" x14ac:dyDescent="0.25">
      <c r="A21" s="102" t="s">
        <v>21</v>
      </c>
      <c r="B21" s="103" t="s">
        <v>22</v>
      </c>
      <c r="C21" s="104">
        <v>239150</v>
      </c>
      <c r="D21" s="104">
        <v>204811.16</v>
      </c>
      <c r="E21" s="105">
        <v>85.641296257578929</v>
      </c>
    </row>
    <row r="22" spans="1:5" ht="31.5" outlineLevel="2" x14ac:dyDescent="0.25">
      <c r="A22" s="102" t="s">
        <v>23</v>
      </c>
      <c r="B22" s="103" t="s">
        <v>24</v>
      </c>
      <c r="C22" s="104">
        <v>2330000</v>
      </c>
      <c r="D22" s="104">
        <v>557172.18999999994</v>
      </c>
      <c r="E22" s="105">
        <v>23.912969527896994</v>
      </c>
    </row>
    <row r="23" spans="1:5" outlineLevel="1" x14ac:dyDescent="0.25">
      <c r="A23" s="106" t="s">
        <v>25</v>
      </c>
      <c r="B23" s="107" t="s">
        <v>491</v>
      </c>
      <c r="C23" s="108">
        <v>6620000</v>
      </c>
      <c r="D23" s="108">
        <v>1693435.62</v>
      </c>
      <c r="E23" s="109">
        <v>25.580598489425981</v>
      </c>
    </row>
    <row r="24" spans="1:5" outlineLevel="2" x14ac:dyDescent="0.25">
      <c r="A24" s="102" t="s">
        <v>78</v>
      </c>
      <c r="B24" s="103" t="s">
        <v>268</v>
      </c>
      <c r="C24" s="104">
        <v>4886000</v>
      </c>
      <c r="D24" s="104">
        <v>999578.32</v>
      </c>
      <c r="E24" s="105">
        <v>20.458009005321326</v>
      </c>
    </row>
    <row r="25" spans="1:5" outlineLevel="2" x14ac:dyDescent="0.25">
      <c r="A25" s="102" t="s">
        <v>26</v>
      </c>
      <c r="B25" s="103" t="s">
        <v>269</v>
      </c>
      <c r="C25" s="104">
        <v>1734000</v>
      </c>
      <c r="D25" s="104">
        <v>693857.3</v>
      </c>
      <c r="E25" s="105">
        <v>40.014838523644755</v>
      </c>
    </row>
    <row r="26" spans="1:5" outlineLevel="1" x14ac:dyDescent="0.25">
      <c r="A26" s="106" t="s">
        <v>27</v>
      </c>
      <c r="B26" s="107" t="s">
        <v>28</v>
      </c>
      <c r="C26" s="108">
        <v>3818600</v>
      </c>
      <c r="D26" s="108">
        <v>3067259.83</v>
      </c>
      <c r="E26" s="109">
        <v>80.324198135442302</v>
      </c>
    </row>
    <row r="27" spans="1:5" ht="47.25" outlineLevel="2" x14ac:dyDescent="0.25">
      <c r="A27" s="102" t="s">
        <v>29</v>
      </c>
      <c r="B27" s="103" t="s">
        <v>30</v>
      </c>
      <c r="C27" s="104">
        <v>3790000</v>
      </c>
      <c r="D27" s="104">
        <v>3044423.83</v>
      </c>
      <c r="E27" s="105">
        <v>80.327805540897103</v>
      </c>
    </row>
    <row r="28" spans="1:5" ht="63" outlineLevel="2" x14ac:dyDescent="0.25">
      <c r="A28" s="102" t="s">
        <v>79</v>
      </c>
      <c r="B28" s="103" t="s">
        <v>80</v>
      </c>
      <c r="C28" s="104">
        <v>28600</v>
      </c>
      <c r="D28" s="104">
        <v>22836</v>
      </c>
      <c r="E28" s="105">
        <v>79.84615384615384</v>
      </c>
    </row>
    <row r="29" spans="1:5" ht="63" outlineLevel="1" x14ac:dyDescent="0.25">
      <c r="A29" s="106" t="s">
        <v>31</v>
      </c>
      <c r="B29" s="107" t="s">
        <v>32</v>
      </c>
      <c r="C29" s="108">
        <v>14873990</v>
      </c>
      <c r="D29" s="108">
        <v>11893830.949999999</v>
      </c>
      <c r="E29" s="109">
        <v>79.963956880433557</v>
      </c>
    </row>
    <row r="30" spans="1:5" ht="110.25" outlineLevel="2" x14ac:dyDescent="0.25">
      <c r="A30" s="102" t="s">
        <v>33</v>
      </c>
      <c r="B30" s="103" t="s">
        <v>34</v>
      </c>
      <c r="C30" s="104">
        <v>13518900</v>
      </c>
      <c r="D30" s="104">
        <v>10363697.960000001</v>
      </c>
      <c r="E30" s="105">
        <v>76.660807905968682</v>
      </c>
    </row>
    <row r="31" spans="1:5" ht="63" outlineLevel="2" x14ac:dyDescent="0.25">
      <c r="A31" s="102" t="s">
        <v>625</v>
      </c>
      <c r="B31" s="103" t="s">
        <v>626</v>
      </c>
      <c r="C31" s="104">
        <v>90</v>
      </c>
      <c r="D31" s="104">
        <v>94.29</v>
      </c>
      <c r="E31" s="105">
        <v>104.76666666666667</v>
      </c>
    </row>
    <row r="32" spans="1:5" ht="110.25" outlineLevel="2" x14ac:dyDescent="0.25">
      <c r="A32" s="102" t="s">
        <v>35</v>
      </c>
      <c r="B32" s="103" t="s">
        <v>36</v>
      </c>
      <c r="C32" s="104">
        <v>1355000</v>
      </c>
      <c r="D32" s="104">
        <v>1530038.7</v>
      </c>
      <c r="E32" s="105">
        <v>112.9179852398524</v>
      </c>
    </row>
    <row r="33" spans="1:7" ht="31.5" outlineLevel="1" x14ac:dyDescent="0.25">
      <c r="A33" s="106" t="s">
        <v>37</v>
      </c>
      <c r="B33" s="107" t="s">
        <v>38</v>
      </c>
      <c r="C33" s="108">
        <v>7667760.3099999996</v>
      </c>
      <c r="D33" s="108">
        <v>10834811.58</v>
      </c>
      <c r="E33" s="109">
        <v>141.30347248687016</v>
      </c>
    </row>
    <row r="34" spans="1:7" ht="31.5" outlineLevel="2" x14ac:dyDescent="0.25">
      <c r="A34" s="102" t="s">
        <v>39</v>
      </c>
      <c r="B34" s="103" t="s">
        <v>40</v>
      </c>
      <c r="C34" s="104">
        <v>7667760.3099999996</v>
      </c>
      <c r="D34" s="104">
        <v>10834811.58</v>
      </c>
      <c r="E34" s="105">
        <v>141.30347248687016</v>
      </c>
    </row>
    <row r="35" spans="1:7" ht="31.5" outlineLevel="1" x14ac:dyDescent="0.25">
      <c r="A35" s="106" t="s">
        <v>41</v>
      </c>
      <c r="B35" s="107" t="s">
        <v>42</v>
      </c>
      <c r="C35" s="108">
        <v>168876.69</v>
      </c>
      <c r="D35" s="108">
        <v>446098.73</v>
      </c>
      <c r="E35" s="109">
        <v>264.15648601355224</v>
      </c>
    </row>
    <row r="36" spans="1:7" outlineLevel="2" x14ac:dyDescent="0.25">
      <c r="A36" s="102" t="s">
        <v>43</v>
      </c>
      <c r="B36" s="103" t="s">
        <v>44</v>
      </c>
      <c r="C36" s="104">
        <v>168876.69</v>
      </c>
      <c r="D36" s="104">
        <v>446098.73</v>
      </c>
      <c r="E36" s="105">
        <v>264.15648601355224</v>
      </c>
    </row>
    <row r="37" spans="1:7" ht="31.5" outlineLevel="1" x14ac:dyDescent="0.25">
      <c r="A37" s="106" t="s">
        <v>45</v>
      </c>
      <c r="B37" s="107" t="s">
        <v>46</v>
      </c>
      <c r="C37" s="108">
        <v>1510000</v>
      </c>
      <c r="D37" s="108">
        <v>1635964.68</v>
      </c>
      <c r="E37" s="109">
        <v>108.34203178807947</v>
      </c>
    </row>
    <row r="38" spans="1:7" ht="96.75" customHeight="1" outlineLevel="2" x14ac:dyDescent="0.25">
      <c r="A38" s="102" t="s">
        <v>47</v>
      </c>
      <c r="B38" s="103" t="s">
        <v>48</v>
      </c>
      <c r="C38" s="104">
        <v>900000</v>
      </c>
      <c r="D38" s="104">
        <v>816365.09</v>
      </c>
      <c r="E38" s="105">
        <v>90.707232222222217</v>
      </c>
    </row>
    <row r="39" spans="1:7" ht="47.25" outlineLevel="2" x14ac:dyDescent="0.25">
      <c r="A39" s="102" t="s">
        <v>49</v>
      </c>
      <c r="B39" s="103" t="s">
        <v>50</v>
      </c>
      <c r="C39" s="104">
        <v>525000</v>
      </c>
      <c r="D39" s="104">
        <v>746062.24</v>
      </c>
      <c r="E39" s="105">
        <v>142.10709333333332</v>
      </c>
    </row>
    <row r="40" spans="1:7" ht="94.5" outlineLevel="2" x14ac:dyDescent="0.25">
      <c r="A40" s="102" t="s">
        <v>276</v>
      </c>
      <c r="B40" s="103" t="s">
        <v>277</v>
      </c>
      <c r="C40" s="104">
        <v>85000</v>
      </c>
      <c r="D40" s="104">
        <v>73537.350000000006</v>
      </c>
      <c r="E40" s="105">
        <v>86.514529411764713</v>
      </c>
    </row>
    <row r="41" spans="1:7" ht="31.5" outlineLevel="1" x14ac:dyDescent="0.25">
      <c r="A41" s="106" t="s">
        <v>51</v>
      </c>
      <c r="B41" s="107" t="s">
        <v>52</v>
      </c>
      <c r="C41" s="108">
        <v>1473926</v>
      </c>
      <c r="D41" s="108">
        <v>2295450.7400000002</v>
      </c>
      <c r="E41" s="109">
        <v>155.73717676464082</v>
      </c>
    </row>
    <row r="42" spans="1:7" ht="47.25" outlineLevel="2" x14ac:dyDescent="0.25">
      <c r="A42" s="102" t="s">
        <v>53</v>
      </c>
      <c r="B42" s="103" t="s">
        <v>54</v>
      </c>
      <c r="C42" s="104">
        <v>0</v>
      </c>
      <c r="D42" s="104">
        <v>1622898.85</v>
      </c>
      <c r="E42" s="105">
        <v>0</v>
      </c>
    </row>
    <row r="43" spans="1:7" ht="31.5" outlineLevel="2" x14ac:dyDescent="0.25">
      <c r="A43" s="102" t="s">
        <v>55</v>
      </c>
      <c r="B43" s="103" t="s">
        <v>56</v>
      </c>
      <c r="C43" s="104">
        <v>1473926</v>
      </c>
      <c r="D43" s="104">
        <v>456335.57</v>
      </c>
      <c r="E43" s="105">
        <v>30.960548222909427</v>
      </c>
    </row>
    <row r="44" spans="1:7" ht="21" customHeight="1" outlineLevel="2" x14ac:dyDescent="0.25">
      <c r="A44" s="102" t="s">
        <v>57</v>
      </c>
      <c r="B44" s="103" t="s">
        <v>58</v>
      </c>
      <c r="C44" s="104">
        <v>0</v>
      </c>
      <c r="D44" s="104">
        <v>216216.32000000001</v>
      </c>
      <c r="E44" s="105">
        <v>0</v>
      </c>
    </row>
    <row r="45" spans="1:7" outlineLevel="1" x14ac:dyDescent="0.25">
      <c r="A45" s="106" t="s">
        <v>59</v>
      </c>
      <c r="B45" s="107" t="s">
        <v>60</v>
      </c>
      <c r="C45" s="108">
        <v>889396</v>
      </c>
      <c r="D45" s="108">
        <v>783306.21</v>
      </c>
      <c r="E45" s="109">
        <v>88.071703718028871</v>
      </c>
    </row>
    <row r="46" spans="1:7" outlineLevel="2" x14ac:dyDescent="0.25">
      <c r="A46" s="102" t="s">
        <v>61</v>
      </c>
      <c r="B46" s="103" t="s">
        <v>62</v>
      </c>
      <c r="C46" s="104">
        <v>0</v>
      </c>
      <c r="D46" s="104">
        <v>-10098</v>
      </c>
      <c r="E46" s="105">
        <v>0</v>
      </c>
      <c r="F46" s="3"/>
      <c r="G46" s="3"/>
    </row>
    <row r="47" spans="1:7" outlineLevel="2" x14ac:dyDescent="0.25">
      <c r="A47" s="102" t="s">
        <v>81</v>
      </c>
      <c r="B47" s="103" t="s">
        <v>82</v>
      </c>
      <c r="C47" s="104">
        <v>889396</v>
      </c>
      <c r="D47" s="104">
        <v>793404.21</v>
      </c>
      <c r="E47" s="105">
        <v>89.207080985297893</v>
      </c>
    </row>
    <row r="48" spans="1:7" ht="16.5" thickBot="1" x14ac:dyDescent="0.3">
      <c r="A48" s="82" t="s">
        <v>63</v>
      </c>
      <c r="B48" s="101" t="s">
        <v>64</v>
      </c>
      <c r="C48" s="83">
        <v>556271213.19000006</v>
      </c>
      <c r="D48" s="83">
        <v>423210056.81999999</v>
      </c>
      <c r="E48" s="84">
        <f>D48/C48*100</f>
        <v>76.079805459113032</v>
      </c>
      <c r="F48" s="3"/>
    </row>
    <row r="49" spans="1:6" ht="47.25" outlineLevel="1" x14ac:dyDescent="0.25">
      <c r="A49" s="106" t="s">
        <v>65</v>
      </c>
      <c r="B49" s="107" t="s">
        <v>66</v>
      </c>
      <c r="C49" s="108">
        <v>555896109.00999999</v>
      </c>
      <c r="D49" s="108">
        <v>422866954.63999999</v>
      </c>
      <c r="E49" s="109">
        <f t="shared" ref="E49:E53" si="0">D49/C49*100</f>
        <v>76.069421567473697</v>
      </c>
    </row>
    <row r="50" spans="1:6" ht="31.5" outlineLevel="2" x14ac:dyDescent="0.25">
      <c r="A50" s="102" t="s">
        <v>67</v>
      </c>
      <c r="B50" s="103" t="s">
        <v>68</v>
      </c>
      <c r="C50" s="104">
        <v>43001280</v>
      </c>
      <c r="D50" s="104">
        <v>41011380</v>
      </c>
      <c r="E50" s="105">
        <f t="shared" si="0"/>
        <v>95.372463331324084</v>
      </c>
    </row>
    <row r="51" spans="1:6" ht="33.75" customHeight="1" outlineLevel="2" x14ac:dyDescent="0.25">
      <c r="A51" s="102" t="s">
        <v>69</v>
      </c>
      <c r="B51" s="103" t="s">
        <v>70</v>
      </c>
      <c r="C51" s="104">
        <v>185577992.00999999</v>
      </c>
      <c r="D51" s="104">
        <v>144140154.84999999</v>
      </c>
      <c r="E51" s="105">
        <f t="shared" si="0"/>
        <v>77.670931390524416</v>
      </c>
    </row>
    <row r="52" spans="1:6" ht="31.5" outlineLevel="2" x14ac:dyDescent="0.25">
      <c r="A52" s="102" t="s">
        <v>71</v>
      </c>
      <c r="B52" s="103" t="s">
        <v>72</v>
      </c>
      <c r="C52" s="104">
        <v>309761337</v>
      </c>
      <c r="D52" s="104">
        <v>223652919.78999999</v>
      </c>
      <c r="E52" s="105">
        <f t="shared" si="0"/>
        <v>72.201689841621516</v>
      </c>
    </row>
    <row r="53" spans="1:6" outlineLevel="2" x14ac:dyDescent="0.25">
      <c r="A53" s="102" t="s">
        <v>73</v>
      </c>
      <c r="B53" s="103" t="s">
        <v>74</v>
      </c>
      <c r="C53" s="104">
        <v>17555500</v>
      </c>
      <c r="D53" s="104">
        <v>14062500</v>
      </c>
      <c r="E53" s="105">
        <f t="shared" si="0"/>
        <v>80.103101592093651</v>
      </c>
      <c r="F53" s="3"/>
    </row>
    <row r="54" spans="1:6" s="110" customFormat="1" ht="31.5" outlineLevel="1" x14ac:dyDescent="0.25">
      <c r="A54" s="106" t="s">
        <v>681</v>
      </c>
      <c r="B54" s="107" t="s">
        <v>682</v>
      </c>
      <c r="C54" s="108">
        <v>134034.18</v>
      </c>
      <c r="D54" s="108">
        <v>134034.18</v>
      </c>
      <c r="E54" s="109">
        <v>100</v>
      </c>
    </row>
    <row r="55" spans="1:6" s="110" customFormat="1" ht="33.75" customHeight="1" outlineLevel="2" x14ac:dyDescent="0.25">
      <c r="A55" s="102" t="s">
        <v>683</v>
      </c>
      <c r="B55" s="103" t="s">
        <v>684</v>
      </c>
      <c r="C55" s="104">
        <v>134034.18</v>
      </c>
      <c r="D55" s="104">
        <v>134034.18</v>
      </c>
      <c r="E55" s="105">
        <v>100</v>
      </c>
    </row>
    <row r="56" spans="1:6" outlineLevel="1" x14ac:dyDescent="0.25">
      <c r="A56" s="106" t="s">
        <v>83</v>
      </c>
      <c r="B56" s="107" t="s">
        <v>84</v>
      </c>
      <c r="C56" s="108">
        <v>241070</v>
      </c>
      <c r="D56" s="108">
        <v>241070</v>
      </c>
      <c r="E56" s="109">
        <v>100</v>
      </c>
    </row>
    <row r="57" spans="1:6" ht="31.5" outlineLevel="2" x14ac:dyDescent="0.25">
      <c r="A57" s="102" t="s">
        <v>685</v>
      </c>
      <c r="B57" s="103" t="s">
        <v>686</v>
      </c>
      <c r="C57" s="104">
        <v>28600</v>
      </c>
      <c r="D57" s="104">
        <v>28600</v>
      </c>
      <c r="E57" s="105">
        <v>100</v>
      </c>
    </row>
    <row r="58" spans="1:6" ht="31.5" outlineLevel="2" x14ac:dyDescent="0.25">
      <c r="A58" s="102" t="s">
        <v>85</v>
      </c>
      <c r="B58" s="103" t="s">
        <v>86</v>
      </c>
      <c r="C58" s="104">
        <v>125170</v>
      </c>
      <c r="D58" s="104">
        <v>125170</v>
      </c>
      <c r="E58" s="105">
        <v>100</v>
      </c>
    </row>
    <row r="59" spans="1:6" ht="31.5" outlineLevel="2" x14ac:dyDescent="0.25">
      <c r="A59" s="102" t="s">
        <v>278</v>
      </c>
      <c r="B59" s="103" t="s">
        <v>279</v>
      </c>
      <c r="C59" s="104">
        <v>87300</v>
      </c>
      <c r="D59" s="104">
        <v>87300</v>
      </c>
      <c r="E59" s="105">
        <v>100</v>
      </c>
    </row>
    <row r="60" spans="1:6" ht="141.75" outlineLevel="1" x14ac:dyDescent="0.25">
      <c r="A60" s="120" t="s">
        <v>799</v>
      </c>
      <c r="B60" s="121" t="s">
        <v>794</v>
      </c>
      <c r="C60" s="122" t="s">
        <v>236</v>
      </c>
      <c r="D60" s="122">
        <v>-2</v>
      </c>
      <c r="E60" s="123">
        <v>0</v>
      </c>
    </row>
    <row r="61" spans="1:6" ht="126" outlineLevel="2" x14ac:dyDescent="0.25">
      <c r="A61" s="102" t="s">
        <v>795</v>
      </c>
      <c r="B61" s="103" t="s">
        <v>796</v>
      </c>
      <c r="C61" s="104" t="s">
        <v>236</v>
      </c>
      <c r="D61" s="104">
        <v>-1</v>
      </c>
      <c r="E61" s="105">
        <v>0</v>
      </c>
    </row>
    <row r="62" spans="1:6" ht="126" outlineLevel="2" x14ac:dyDescent="0.25">
      <c r="A62" s="102" t="s">
        <v>797</v>
      </c>
      <c r="B62" s="124" t="s">
        <v>798</v>
      </c>
      <c r="C62" s="104" t="s">
        <v>236</v>
      </c>
      <c r="D62" s="104">
        <v>-1</v>
      </c>
      <c r="E62" s="105">
        <v>0</v>
      </c>
    </row>
    <row r="63" spans="1:6" s="110" customFormat="1" ht="63" outlineLevel="1" x14ac:dyDescent="0.25">
      <c r="A63" s="106" t="s">
        <v>687</v>
      </c>
      <c r="B63" s="107" t="s">
        <v>688</v>
      </c>
      <c r="C63" s="108">
        <v>0</v>
      </c>
      <c r="D63" s="108">
        <v>-32000</v>
      </c>
      <c r="E63" s="109">
        <v>0</v>
      </c>
    </row>
    <row r="64" spans="1:6" s="110" customFormat="1" ht="63" outlineLevel="2" x14ac:dyDescent="0.25">
      <c r="A64" s="102" t="s">
        <v>689</v>
      </c>
      <c r="B64" s="103" t="s">
        <v>690</v>
      </c>
      <c r="C64" s="104">
        <v>0</v>
      </c>
      <c r="D64" s="104">
        <v>-32000</v>
      </c>
      <c r="E64" s="105">
        <v>0</v>
      </c>
    </row>
    <row r="65" spans="1:5" s="110" customFormat="1" ht="16.5" outlineLevel="1" thickBot="1" x14ac:dyDescent="0.3">
      <c r="A65" s="102"/>
      <c r="B65" s="103"/>
      <c r="C65" s="104"/>
      <c r="D65" s="104"/>
      <c r="E65" s="105"/>
    </row>
    <row r="66" spans="1:5" ht="16.5" thickBot="1" x14ac:dyDescent="0.3">
      <c r="A66" s="88" t="s">
        <v>75</v>
      </c>
      <c r="B66" s="89"/>
      <c r="C66" s="90">
        <f>C13+C48</f>
        <v>905171692.19000006</v>
      </c>
      <c r="D66" s="90">
        <f>D13+D48</f>
        <v>681189545.51999998</v>
      </c>
      <c r="E66" s="91">
        <f t="shared" ref="E66" si="1">D66/C66*100</f>
        <v>75.255285974742449</v>
      </c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1"/>
  <sheetViews>
    <sheetView view="pageBreakPreview" zoomScaleNormal="100" zoomScaleSheetLayoutView="100" workbookViewId="0">
      <selection activeCell="E1" sqref="E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81"/>
      <c r="E1" s="78" t="str">
        <f>'Доходная часть'!E1</f>
        <v>УТВЕРЖДЕНО</v>
      </c>
    </row>
    <row r="2" spans="1:5" ht="15.75" customHeight="1" x14ac:dyDescent="0.25">
      <c r="A2" s="127" t="str">
        <f>'Доходная часть'!A2:E2</f>
        <v>постановлением администрации</v>
      </c>
      <c r="B2" s="127"/>
      <c r="C2" s="127"/>
      <c r="D2" s="127"/>
      <c r="E2" s="127"/>
    </row>
    <row r="3" spans="1:5" ht="15.75" customHeight="1" x14ac:dyDescent="0.25">
      <c r="A3" s="127" t="str">
        <f>'Доходная часть'!A3:E3</f>
        <v>муниципального района "Княжпогостский"</v>
      </c>
      <c r="B3" s="127"/>
      <c r="C3" s="127"/>
      <c r="D3" s="127"/>
      <c r="E3" s="127"/>
    </row>
    <row r="4" spans="1:5" ht="15.75" customHeight="1" x14ac:dyDescent="0.25">
      <c r="A4" s="127" t="str">
        <f>'Доходная часть'!A4:E4</f>
        <v>от 11 октября 2022 г. № 423</v>
      </c>
      <c r="B4" s="127"/>
      <c r="C4" s="127"/>
      <c r="D4" s="127"/>
      <c r="E4" s="127"/>
    </row>
    <row r="5" spans="1:5" ht="15.75" customHeight="1" x14ac:dyDescent="0.25">
      <c r="A5" s="76"/>
      <c r="B5" s="76"/>
      <c r="C5" s="76"/>
      <c r="D5" s="127" t="s">
        <v>802</v>
      </c>
      <c r="E5" s="127"/>
    </row>
    <row r="6" spans="1:5" ht="15.75" customHeight="1" x14ac:dyDescent="0.25">
      <c r="A6" s="127" t="str">
        <f>'Доходная часть'!A5:E5</f>
        <v xml:space="preserve">                                                                                             </v>
      </c>
      <c r="B6" s="127"/>
      <c r="C6" s="127"/>
      <c r="D6" s="127"/>
      <c r="E6" s="127"/>
    </row>
    <row r="7" spans="1:5" ht="18" customHeight="1" x14ac:dyDescent="0.25">
      <c r="A7" s="128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28"/>
      <c r="C7" s="128"/>
      <c r="D7" s="128"/>
      <c r="E7" s="128"/>
    </row>
    <row r="8" spans="1:5" ht="18" customHeight="1" x14ac:dyDescent="0.25">
      <c r="A8" s="128" t="s">
        <v>489</v>
      </c>
      <c r="B8" s="128"/>
      <c r="C8" s="128"/>
      <c r="D8" s="128"/>
      <c r="E8" s="128"/>
    </row>
    <row r="9" spans="1:5" ht="12.75" customHeight="1" x14ac:dyDescent="0.25">
      <c r="A9" s="128" t="str">
        <f>'Доходная часть'!A9:E9</f>
        <v xml:space="preserve"> </v>
      </c>
      <c r="B9" s="128"/>
      <c r="C9" s="128"/>
      <c r="D9" s="128"/>
      <c r="E9" s="128"/>
    </row>
    <row r="10" spans="1:5" ht="15.75" customHeight="1" x14ac:dyDescent="0.25">
      <c r="A10" s="131" t="s">
        <v>490</v>
      </c>
      <c r="B10" s="131"/>
      <c r="C10" s="131"/>
      <c r="D10" s="131"/>
      <c r="E10" s="131"/>
    </row>
    <row r="11" spans="1:5" ht="31.5" x14ac:dyDescent="0.25">
      <c r="A11" s="4" t="s">
        <v>87</v>
      </c>
      <c r="B11" s="5" t="s">
        <v>88</v>
      </c>
      <c r="C11" s="5" t="s">
        <v>77</v>
      </c>
      <c r="D11" s="5" t="s">
        <v>281</v>
      </c>
      <c r="E11" s="6" t="s">
        <v>76</v>
      </c>
    </row>
    <row r="12" spans="1:5" x14ac:dyDescent="0.25">
      <c r="A12" s="7" t="s">
        <v>0</v>
      </c>
      <c r="B12" s="8" t="s">
        <v>1</v>
      </c>
      <c r="C12" s="8" t="s">
        <v>2</v>
      </c>
      <c r="D12" s="8" t="s">
        <v>3</v>
      </c>
      <c r="E12" s="9" t="s">
        <v>4</v>
      </c>
    </row>
    <row r="13" spans="1:5" ht="16.5" thickBot="1" x14ac:dyDescent="0.3">
      <c r="A13" s="116" t="s">
        <v>282</v>
      </c>
      <c r="B13" s="117" t="s">
        <v>283</v>
      </c>
      <c r="C13" s="118">
        <v>1010000</v>
      </c>
      <c r="D13" s="118">
        <v>1010000</v>
      </c>
      <c r="E13" s="119">
        <v>100</v>
      </c>
    </row>
    <row r="14" spans="1:5" ht="31.5" outlineLevel="1" x14ac:dyDescent="0.25">
      <c r="A14" s="112" t="s">
        <v>619</v>
      </c>
      <c r="B14" s="113" t="s">
        <v>620</v>
      </c>
      <c r="C14" s="114">
        <v>1010000</v>
      </c>
      <c r="D14" s="114">
        <v>1010000</v>
      </c>
      <c r="E14" s="115">
        <v>100</v>
      </c>
    </row>
    <row r="15" spans="1:5" ht="47.25" outlineLevel="2" x14ac:dyDescent="0.25">
      <c r="A15" s="102" t="s">
        <v>627</v>
      </c>
      <c r="B15" s="103" t="s">
        <v>628</v>
      </c>
      <c r="C15" s="104">
        <v>1010000</v>
      </c>
      <c r="D15" s="104">
        <v>1010000</v>
      </c>
      <c r="E15" s="105">
        <v>100</v>
      </c>
    </row>
    <row r="16" spans="1:5" ht="32.25" thickBot="1" x14ac:dyDescent="0.3">
      <c r="A16" s="116" t="s">
        <v>284</v>
      </c>
      <c r="B16" s="117" t="s">
        <v>285</v>
      </c>
      <c r="C16" s="118">
        <v>72040292.879999995</v>
      </c>
      <c r="D16" s="118">
        <v>54850682.460000001</v>
      </c>
      <c r="E16" s="119">
        <v>76.138894314833891</v>
      </c>
    </row>
    <row r="17" spans="1:5" ht="47.25" outlineLevel="1" x14ac:dyDescent="0.25">
      <c r="A17" s="112" t="s">
        <v>492</v>
      </c>
      <c r="B17" s="113" t="s">
        <v>493</v>
      </c>
      <c r="C17" s="114">
        <v>72040292.879999995</v>
      </c>
      <c r="D17" s="114">
        <v>54850682.460000001</v>
      </c>
      <c r="E17" s="115">
        <v>76.138894314833891</v>
      </c>
    </row>
    <row r="18" spans="1:5" ht="31.5" outlineLevel="2" x14ac:dyDescent="0.25">
      <c r="A18" s="102" t="s">
        <v>89</v>
      </c>
      <c r="B18" s="103" t="s">
        <v>90</v>
      </c>
      <c r="C18" s="104">
        <v>5241703.4800000004</v>
      </c>
      <c r="D18" s="104">
        <v>1622741.51</v>
      </c>
      <c r="E18" s="105">
        <v>30.958285148934063</v>
      </c>
    </row>
    <row r="19" spans="1:5" ht="31.5" outlineLevel="2" x14ac:dyDescent="0.25">
      <c r="A19" s="102" t="s">
        <v>286</v>
      </c>
      <c r="B19" s="103" t="s">
        <v>90</v>
      </c>
      <c r="C19" s="104">
        <v>8853030.3000000007</v>
      </c>
      <c r="D19" s="104">
        <v>8819387.8100000005</v>
      </c>
      <c r="E19" s="105">
        <v>99.619988988403207</v>
      </c>
    </row>
    <row r="20" spans="1:5" ht="31.5" outlineLevel="2" x14ac:dyDescent="0.25">
      <c r="A20" s="102" t="s">
        <v>691</v>
      </c>
      <c r="B20" s="103" t="s">
        <v>692</v>
      </c>
      <c r="C20" s="104">
        <v>5080450.18</v>
      </c>
      <c r="D20" s="104">
        <v>1564804.42</v>
      </c>
      <c r="E20" s="105">
        <v>30.800507131436923</v>
      </c>
    </row>
    <row r="21" spans="1:5" ht="47.25" customHeight="1" outlineLevel="2" x14ac:dyDescent="0.25">
      <c r="A21" s="102" t="s">
        <v>693</v>
      </c>
      <c r="B21" s="103" t="s">
        <v>694</v>
      </c>
      <c r="C21" s="104">
        <v>33845454.549999997</v>
      </c>
      <c r="D21" s="104">
        <v>33845454.549999997</v>
      </c>
      <c r="E21" s="105">
        <v>100</v>
      </c>
    </row>
    <row r="22" spans="1:5" outlineLevel="2" x14ac:dyDescent="0.25">
      <c r="A22" s="102" t="s">
        <v>91</v>
      </c>
      <c r="B22" s="103" t="s">
        <v>92</v>
      </c>
      <c r="C22" s="104">
        <v>156658.70000000001</v>
      </c>
      <c r="D22" s="104">
        <v>32000</v>
      </c>
      <c r="E22" s="105">
        <v>20.426570627740432</v>
      </c>
    </row>
    <row r="23" spans="1:5" outlineLevel="2" x14ac:dyDescent="0.25">
      <c r="A23" s="102" t="s">
        <v>93</v>
      </c>
      <c r="B23" s="103" t="s">
        <v>92</v>
      </c>
      <c r="C23" s="104">
        <v>688678.2</v>
      </c>
      <c r="D23" s="104">
        <v>379196.31</v>
      </c>
      <c r="E23" s="105">
        <v>55.061465572745007</v>
      </c>
    </row>
    <row r="24" spans="1:5" ht="47.25" outlineLevel="2" x14ac:dyDescent="0.25">
      <c r="A24" s="102" t="s">
        <v>695</v>
      </c>
      <c r="B24" s="103" t="s">
        <v>696</v>
      </c>
      <c r="C24" s="104">
        <v>4476168</v>
      </c>
      <c r="D24" s="104">
        <v>1115000</v>
      </c>
      <c r="E24" s="105">
        <v>24.909699546576448</v>
      </c>
    </row>
    <row r="25" spans="1:5" outlineLevel="2" x14ac:dyDescent="0.25">
      <c r="A25" s="102" t="s">
        <v>94</v>
      </c>
      <c r="B25" s="103" t="s">
        <v>95</v>
      </c>
      <c r="C25" s="104">
        <v>11097880</v>
      </c>
      <c r="D25" s="104">
        <v>7472097.8600000003</v>
      </c>
      <c r="E25" s="105">
        <v>67.329056180099258</v>
      </c>
    </row>
    <row r="26" spans="1:5" ht="47.25" outlineLevel="2" x14ac:dyDescent="0.25">
      <c r="A26" s="102" t="s">
        <v>697</v>
      </c>
      <c r="B26" s="103" t="s">
        <v>698</v>
      </c>
      <c r="C26" s="104">
        <v>2600269.4700000002</v>
      </c>
      <c r="D26" s="104">
        <v>0</v>
      </c>
      <c r="E26" s="105">
        <v>0</v>
      </c>
    </row>
    <row r="27" spans="1:5" ht="48" thickBot="1" x14ac:dyDescent="0.3">
      <c r="A27" s="116" t="s">
        <v>287</v>
      </c>
      <c r="B27" s="117" t="s">
        <v>288</v>
      </c>
      <c r="C27" s="118">
        <v>19382923.280000001</v>
      </c>
      <c r="D27" s="118">
        <v>14460465.01</v>
      </c>
      <c r="E27" s="119">
        <f>D27/C27*100</f>
        <v>74.60414923542946</v>
      </c>
    </row>
    <row r="28" spans="1:5" ht="47.25" outlineLevel="1" x14ac:dyDescent="0.25">
      <c r="A28" s="112" t="s">
        <v>494</v>
      </c>
      <c r="B28" s="113" t="s">
        <v>495</v>
      </c>
      <c r="C28" s="114">
        <v>10209371</v>
      </c>
      <c r="D28" s="114">
        <v>8300484</v>
      </c>
      <c r="E28" s="115">
        <v>81.302599347207575</v>
      </c>
    </row>
    <row r="29" spans="1:5" ht="79.5" customHeight="1" outlineLevel="2" x14ac:dyDescent="0.25">
      <c r="A29" s="102" t="s">
        <v>699</v>
      </c>
      <c r="B29" s="103" t="s">
        <v>700</v>
      </c>
      <c r="C29" s="104">
        <v>185000</v>
      </c>
      <c r="D29" s="104">
        <v>71600</v>
      </c>
      <c r="E29" s="105">
        <v>38.702702702702702</v>
      </c>
    </row>
    <row r="30" spans="1:5" ht="65.25" customHeight="1" outlineLevel="2" x14ac:dyDescent="0.25">
      <c r="A30" s="102" t="s">
        <v>96</v>
      </c>
      <c r="B30" s="103" t="s">
        <v>97</v>
      </c>
      <c r="C30" s="104">
        <v>1085760</v>
      </c>
      <c r="D30" s="104">
        <v>0</v>
      </c>
      <c r="E30" s="105">
        <v>0</v>
      </c>
    </row>
    <row r="31" spans="1:5" ht="78.75" outlineLevel="2" x14ac:dyDescent="0.25">
      <c r="A31" s="102" t="s">
        <v>98</v>
      </c>
      <c r="B31" s="103" t="s">
        <v>99</v>
      </c>
      <c r="C31" s="104">
        <v>4722611</v>
      </c>
      <c r="D31" s="104">
        <v>4012884</v>
      </c>
      <c r="E31" s="105">
        <v>84.971724327919446</v>
      </c>
    </row>
    <row r="32" spans="1:5" ht="78.75" outlineLevel="2" x14ac:dyDescent="0.25">
      <c r="A32" s="102" t="s">
        <v>100</v>
      </c>
      <c r="B32" s="103" t="s">
        <v>99</v>
      </c>
      <c r="C32" s="104">
        <v>4216000</v>
      </c>
      <c r="D32" s="104">
        <v>4216000</v>
      </c>
      <c r="E32" s="105">
        <v>100</v>
      </c>
    </row>
    <row r="33" spans="1:5" ht="31.5" outlineLevel="1" x14ac:dyDescent="0.25">
      <c r="A33" s="112" t="s">
        <v>496</v>
      </c>
      <c r="B33" s="113" t="s">
        <v>497</v>
      </c>
      <c r="C33" s="114">
        <v>7136078.29</v>
      </c>
      <c r="D33" s="114">
        <v>4850727.97</v>
      </c>
      <c r="E33" s="115">
        <f>D33/C33*100</f>
        <v>67.974702250639112</v>
      </c>
    </row>
    <row r="34" spans="1:5" ht="31.5" outlineLevel="2" x14ac:dyDescent="0.25">
      <c r="A34" s="102" t="s">
        <v>629</v>
      </c>
      <c r="B34" s="103" t="s">
        <v>630</v>
      </c>
      <c r="C34" s="104">
        <v>1634034.18</v>
      </c>
      <c r="D34" s="104">
        <v>1634034.18</v>
      </c>
      <c r="E34" s="105">
        <v>100</v>
      </c>
    </row>
    <row r="35" spans="1:5" ht="31.5" outlineLevel="2" x14ac:dyDescent="0.25">
      <c r="A35" s="102" t="s">
        <v>101</v>
      </c>
      <c r="B35" s="103" t="s">
        <v>102</v>
      </c>
      <c r="C35" s="104">
        <v>804751.01</v>
      </c>
      <c r="D35" s="104">
        <v>511424.03</v>
      </c>
      <c r="E35" s="105">
        <v>63.550591878101528</v>
      </c>
    </row>
    <row r="36" spans="1:5" ht="31.5" outlineLevel="2" x14ac:dyDescent="0.25">
      <c r="A36" s="102" t="s">
        <v>621</v>
      </c>
      <c r="B36" s="103" t="s">
        <v>631</v>
      </c>
      <c r="C36" s="104">
        <v>440000</v>
      </c>
      <c r="D36" s="104">
        <v>440000</v>
      </c>
      <c r="E36" s="105">
        <v>100</v>
      </c>
    </row>
    <row r="37" spans="1:5" outlineLevel="2" x14ac:dyDescent="0.25">
      <c r="A37" s="102" t="s">
        <v>103</v>
      </c>
      <c r="B37" s="103" t="s">
        <v>104</v>
      </c>
      <c r="C37" s="104">
        <v>2309418.54</v>
      </c>
      <c r="D37" s="104">
        <v>898895.2</v>
      </c>
      <c r="E37" s="105">
        <v>38.923009598771124</v>
      </c>
    </row>
    <row r="38" spans="1:5" ht="31.5" outlineLevel="2" x14ac:dyDescent="0.25">
      <c r="A38" s="102" t="s">
        <v>793</v>
      </c>
      <c r="B38" s="103" t="s">
        <v>778</v>
      </c>
      <c r="C38" s="104">
        <v>50000</v>
      </c>
      <c r="D38" s="104">
        <v>0</v>
      </c>
      <c r="E38" s="105">
        <f>D38/C38*100</f>
        <v>0</v>
      </c>
    </row>
    <row r="39" spans="1:5" ht="31.5" outlineLevel="2" x14ac:dyDescent="0.25">
      <c r="A39" s="102" t="s">
        <v>289</v>
      </c>
      <c r="B39" s="103" t="s">
        <v>290</v>
      </c>
      <c r="C39" s="104">
        <v>50000</v>
      </c>
      <c r="D39" s="104">
        <v>18500</v>
      </c>
      <c r="E39" s="105">
        <v>37</v>
      </c>
    </row>
    <row r="40" spans="1:5" ht="94.5" outlineLevel="2" x14ac:dyDescent="0.25">
      <c r="A40" s="102" t="s">
        <v>701</v>
      </c>
      <c r="B40" s="103" t="s">
        <v>702</v>
      </c>
      <c r="C40" s="104">
        <v>1347874.56</v>
      </c>
      <c r="D40" s="104">
        <v>1347874.56</v>
      </c>
      <c r="E40" s="105">
        <v>100</v>
      </c>
    </row>
    <row r="41" spans="1:5" ht="47.25" outlineLevel="2" x14ac:dyDescent="0.25">
      <c r="A41" s="102" t="s">
        <v>754</v>
      </c>
      <c r="B41" s="103" t="s">
        <v>755</v>
      </c>
      <c r="C41" s="104">
        <v>500000</v>
      </c>
      <c r="D41" s="104">
        <v>0</v>
      </c>
      <c r="E41" s="105">
        <v>0</v>
      </c>
    </row>
    <row r="42" spans="1:5" outlineLevel="1" x14ac:dyDescent="0.25">
      <c r="A42" s="112" t="s">
        <v>498</v>
      </c>
      <c r="B42" s="113" t="s">
        <v>499</v>
      </c>
      <c r="C42" s="114">
        <v>83368.990000000005</v>
      </c>
      <c r="D42" s="114">
        <v>83368.990000000005</v>
      </c>
      <c r="E42" s="115">
        <v>100</v>
      </c>
    </row>
    <row r="43" spans="1:5" ht="47.25" outlineLevel="2" x14ac:dyDescent="0.25">
      <c r="A43" s="102" t="s">
        <v>105</v>
      </c>
      <c r="B43" s="103" t="s">
        <v>106</v>
      </c>
      <c r="C43" s="104">
        <v>81552.990000000005</v>
      </c>
      <c r="D43" s="104">
        <v>81552.990000000005</v>
      </c>
      <c r="E43" s="105">
        <v>100</v>
      </c>
    </row>
    <row r="44" spans="1:5" ht="31.5" outlineLevel="2" x14ac:dyDescent="0.25">
      <c r="A44" s="102" t="s">
        <v>270</v>
      </c>
      <c r="B44" s="103" t="s">
        <v>214</v>
      </c>
      <c r="C44" s="104">
        <v>1816</v>
      </c>
      <c r="D44" s="104">
        <v>1816</v>
      </c>
      <c r="E44" s="105">
        <v>100</v>
      </c>
    </row>
    <row r="45" spans="1:5" ht="31.5" outlineLevel="1" x14ac:dyDescent="0.25">
      <c r="A45" s="112" t="s">
        <v>500</v>
      </c>
      <c r="B45" s="113" t="s">
        <v>501</v>
      </c>
      <c r="C45" s="114">
        <v>1331456</v>
      </c>
      <c r="D45" s="114">
        <v>692150.64</v>
      </c>
      <c r="E45" s="115">
        <v>51.984492164968273</v>
      </c>
    </row>
    <row r="46" spans="1:5" ht="31.5" outlineLevel="2" x14ac:dyDescent="0.25">
      <c r="A46" s="102" t="s">
        <v>291</v>
      </c>
      <c r="B46" s="103" t="s">
        <v>292</v>
      </c>
      <c r="C46" s="104">
        <v>1331456</v>
      </c>
      <c r="D46" s="104">
        <v>692150.64</v>
      </c>
      <c r="E46" s="105">
        <v>51.984492164968273</v>
      </c>
    </row>
    <row r="47" spans="1:5" ht="31.5" outlineLevel="1" x14ac:dyDescent="0.25">
      <c r="A47" s="112" t="s">
        <v>502</v>
      </c>
      <c r="B47" s="113" t="s">
        <v>503</v>
      </c>
      <c r="C47" s="114">
        <v>622649</v>
      </c>
      <c r="D47" s="114">
        <v>533733.41</v>
      </c>
      <c r="E47" s="115">
        <v>85.719789158900113</v>
      </c>
    </row>
    <row r="48" spans="1:5" ht="78.75" outlineLevel="2" x14ac:dyDescent="0.25">
      <c r="A48" s="102" t="s">
        <v>293</v>
      </c>
      <c r="B48" s="103" t="s">
        <v>294</v>
      </c>
      <c r="C48" s="104">
        <v>622649</v>
      </c>
      <c r="D48" s="104">
        <v>533733.41</v>
      </c>
      <c r="E48" s="105">
        <v>85.719789158900113</v>
      </c>
    </row>
    <row r="49" spans="1:5" ht="32.25" thickBot="1" x14ac:dyDescent="0.3">
      <c r="A49" s="116" t="s">
        <v>295</v>
      </c>
      <c r="B49" s="117" t="s">
        <v>296</v>
      </c>
      <c r="C49" s="118">
        <v>447867320.98000002</v>
      </c>
      <c r="D49" s="118">
        <v>322147590.52999997</v>
      </c>
      <c r="E49" s="119">
        <v>71.929246774489684</v>
      </c>
    </row>
    <row r="50" spans="1:5" ht="31.5" outlineLevel="1" x14ac:dyDescent="0.25">
      <c r="A50" s="112" t="s">
        <v>504</v>
      </c>
      <c r="B50" s="113" t="s">
        <v>505</v>
      </c>
      <c r="C50" s="114">
        <v>149513211.87</v>
      </c>
      <c r="D50" s="114">
        <v>105795941.2</v>
      </c>
      <c r="E50" s="115">
        <v>70.760262505756572</v>
      </c>
    </row>
    <row r="51" spans="1:5" ht="47.25" outlineLevel="2" x14ac:dyDescent="0.25">
      <c r="A51" s="102" t="s">
        <v>107</v>
      </c>
      <c r="B51" s="103" t="s">
        <v>108</v>
      </c>
      <c r="C51" s="104">
        <v>36239860.329999998</v>
      </c>
      <c r="D51" s="104">
        <v>25693851.870000001</v>
      </c>
      <c r="E51" s="105">
        <v>70.899423000066506</v>
      </c>
    </row>
    <row r="52" spans="1:5" ht="47.25" outlineLevel="2" x14ac:dyDescent="0.25">
      <c r="A52" s="102" t="s">
        <v>109</v>
      </c>
      <c r="B52" s="103" t="s">
        <v>110</v>
      </c>
      <c r="C52" s="104">
        <v>106796700.08</v>
      </c>
      <c r="D52" s="104">
        <v>75028856.439999998</v>
      </c>
      <c r="E52" s="105">
        <v>70.253908953925418</v>
      </c>
    </row>
    <row r="53" spans="1:5" ht="51" customHeight="1" outlineLevel="2" x14ac:dyDescent="0.25">
      <c r="A53" s="102" t="s">
        <v>632</v>
      </c>
      <c r="B53" s="103" t="s">
        <v>298</v>
      </c>
      <c r="C53" s="104">
        <v>1435353.53</v>
      </c>
      <c r="D53" s="104">
        <v>1435353.53</v>
      </c>
      <c r="E53" s="105">
        <v>100</v>
      </c>
    </row>
    <row r="54" spans="1:5" ht="94.5" outlineLevel="2" x14ac:dyDescent="0.25">
      <c r="A54" s="102" t="s">
        <v>633</v>
      </c>
      <c r="B54" s="103" t="s">
        <v>634</v>
      </c>
      <c r="C54" s="104">
        <v>499205.62</v>
      </c>
      <c r="D54" s="104">
        <v>499205.62</v>
      </c>
      <c r="E54" s="105">
        <v>100</v>
      </c>
    </row>
    <row r="55" spans="1:5" ht="78.75" outlineLevel="2" x14ac:dyDescent="0.25">
      <c r="A55" s="102" t="s">
        <v>111</v>
      </c>
      <c r="B55" s="103" t="s">
        <v>112</v>
      </c>
      <c r="C55" s="104">
        <v>2533700</v>
      </c>
      <c r="D55" s="104">
        <v>1151881.43</v>
      </c>
      <c r="E55" s="105">
        <v>45.462423728144607</v>
      </c>
    </row>
    <row r="56" spans="1:5" ht="31.5" outlineLevel="2" x14ac:dyDescent="0.25">
      <c r="A56" s="102" t="s">
        <v>703</v>
      </c>
      <c r="B56" s="103" t="s">
        <v>704</v>
      </c>
      <c r="C56" s="104">
        <v>143445.75</v>
      </c>
      <c r="D56" s="104">
        <v>143445.75</v>
      </c>
      <c r="E56" s="105">
        <v>100</v>
      </c>
    </row>
    <row r="57" spans="1:5" ht="47.25" outlineLevel="2" x14ac:dyDescent="0.25">
      <c r="A57" s="102" t="s">
        <v>506</v>
      </c>
      <c r="B57" s="103" t="s">
        <v>121</v>
      </c>
      <c r="C57" s="104">
        <v>1047646.56</v>
      </c>
      <c r="D57" s="104">
        <v>1047646.56</v>
      </c>
      <c r="E57" s="105">
        <v>100</v>
      </c>
    </row>
    <row r="58" spans="1:5" ht="47.25" outlineLevel="2" x14ac:dyDescent="0.25">
      <c r="A58" s="102" t="s">
        <v>756</v>
      </c>
      <c r="B58" s="103" t="s">
        <v>121</v>
      </c>
      <c r="C58" s="104">
        <v>722500</v>
      </c>
      <c r="D58" s="104">
        <v>722500</v>
      </c>
      <c r="E58" s="105">
        <v>100</v>
      </c>
    </row>
    <row r="59" spans="1:5" outlineLevel="2" x14ac:dyDescent="0.25">
      <c r="A59" s="102" t="s">
        <v>113</v>
      </c>
      <c r="B59" s="103" t="s">
        <v>114</v>
      </c>
      <c r="C59" s="104">
        <v>94800</v>
      </c>
      <c r="D59" s="104">
        <v>73200</v>
      </c>
      <c r="E59" s="105">
        <v>77.215189873417728</v>
      </c>
    </row>
    <row r="60" spans="1:5" ht="31.5" outlineLevel="1" x14ac:dyDescent="0.25">
      <c r="A60" s="112" t="s">
        <v>507</v>
      </c>
      <c r="B60" s="113" t="s">
        <v>508</v>
      </c>
      <c r="C60" s="114">
        <v>250457224.91</v>
      </c>
      <c r="D60" s="114">
        <v>182863441.91</v>
      </c>
      <c r="E60" s="115">
        <v>73.011845426184323</v>
      </c>
    </row>
    <row r="61" spans="1:5" ht="31.5" outlineLevel="2" x14ac:dyDescent="0.25">
      <c r="A61" s="102" t="s">
        <v>115</v>
      </c>
      <c r="B61" s="103" t="s">
        <v>116</v>
      </c>
      <c r="C61" s="104">
        <v>35579811.619999997</v>
      </c>
      <c r="D61" s="104">
        <v>23886410.609999999</v>
      </c>
      <c r="E61" s="105">
        <v>67.134730405860424</v>
      </c>
    </row>
    <row r="62" spans="1:5" ht="47.25" outlineLevel="2" x14ac:dyDescent="0.25">
      <c r="A62" s="102" t="s">
        <v>117</v>
      </c>
      <c r="B62" s="103" t="s">
        <v>110</v>
      </c>
      <c r="C62" s="104">
        <v>181240999.91999999</v>
      </c>
      <c r="D62" s="104">
        <v>133668543.56</v>
      </c>
      <c r="E62" s="105">
        <v>73.751824156234775</v>
      </c>
    </row>
    <row r="63" spans="1:5" ht="48" customHeight="1" outlineLevel="2" x14ac:dyDescent="0.25">
      <c r="A63" s="102" t="s">
        <v>297</v>
      </c>
      <c r="B63" s="103" t="s">
        <v>298</v>
      </c>
      <c r="C63" s="104">
        <v>1912222.23</v>
      </c>
      <c r="D63" s="104">
        <v>1912222.23</v>
      </c>
      <c r="E63" s="105">
        <v>100</v>
      </c>
    </row>
    <row r="64" spans="1:5" ht="78.75" outlineLevel="2" x14ac:dyDescent="0.25">
      <c r="A64" s="102" t="s">
        <v>118</v>
      </c>
      <c r="B64" s="103" t="s">
        <v>112</v>
      </c>
      <c r="C64" s="104">
        <v>350200</v>
      </c>
      <c r="D64" s="104">
        <v>181373.35</v>
      </c>
      <c r="E64" s="105">
        <v>51.791362078812107</v>
      </c>
    </row>
    <row r="65" spans="1:5" outlineLevel="2" x14ac:dyDescent="0.25">
      <c r="A65" s="102" t="s">
        <v>119</v>
      </c>
      <c r="B65" s="103" t="s">
        <v>114</v>
      </c>
      <c r="C65" s="104">
        <v>95794.25</v>
      </c>
      <c r="D65" s="104">
        <v>69396.160000000003</v>
      </c>
      <c r="E65" s="105">
        <v>72.44292846386918</v>
      </c>
    </row>
    <row r="66" spans="1:5" outlineLevel="2" x14ac:dyDescent="0.25">
      <c r="A66" s="102" t="s">
        <v>705</v>
      </c>
      <c r="B66" s="103" t="s">
        <v>706</v>
      </c>
      <c r="C66" s="104">
        <v>25000</v>
      </c>
      <c r="D66" s="104">
        <v>25000</v>
      </c>
      <c r="E66" s="105">
        <v>100</v>
      </c>
    </row>
    <row r="67" spans="1:5" ht="110.25" outlineLevel="2" x14ac:dyDescent="0.25">
      <c r="A67" s="102" t="s">
        <v>707</v>
      </c>
      <c r="B67" s="103" t="s">
        <v>708</v>
      </c>
      <c r="C67" s="104">
        <v>750000</v>
      </c>
      <c r="D67" s="104">
        <v>750000</v>
      </c>
      <c r="E67" s="105">
        <v>100</v>
      </c>
    </row>
    <row r="68" spans="1:5" ht="47.25" outlineLevel="2" x14ac:dyDescent="0.25">
      <c r="A68" s="102" t="s">
        <v>120</v>
      </c>
      <c r="B68" s="103" t="s">
        <v>121</v>
      </c>
      <c r="C68" s="104">
        <v>2851464.56</v>
      </c>
      <c r="D68" s="104">
        <v>2851464.56</v>
      </c>
      <c r="E68" s="105">
        <v>100</v>
      </c>
    </row>
    <row r="69" spans="1:5" ht="47.25" outlineLevel="2" x14ac:dyDescent="0.25">
      <c r="A69" s="102" t="s">
        <v>757</v>
      </c>
      <c r="B69" s="103" t="s">
        <v>121</v>
      </c>
      <c r="C69" s="104">
        <v>1227055.55</v>
      </c>
      <c r="D69" s="104">
        <v>1227055.55</v>
      </c>
      <c r="E69" s="105">
        <v>100</v>
      </c>
    </row>
    <row r="70" spans="1:5" ht="47.25" outlineLevel="2" x14ac:dyDescent="0.25">
      <c r="A70" s="102" t="s">
        <v>622</v>
      </c>
      <c r="B70" s="103" t="s">
        <v>635</v>
      </c>
      <c r="C70" s="104">
        <v>15555500</v>
      </c>
      <c r="D70" s="104">
        <v>12062500</v>
      </c>
      <c r="E70" s="105">
        <v>77.544919803285012</v>
      </c>
    </row>
    <row r="71" spans="1:5" outlineLevel="2" x14ac:dyDescent="0.25">
      <c r="A71" s="102" t="s">
        <v>709</v>
      </c>
      <c r="B71" s="103" t="s">
        <v>710</v>
      </c>
      <c r="C71" s="104">
        <v>510944.45</v>
      </c>
      <c r="D71" s="104">
        <v>194475.89</v>
      </c>
      <c r="E71" s="105">
        <v>38.062041773817093</v>
      </c>
    </row>
    <row r="72" spans="1:5" ht="47.25" outlineLevel="2" x14ac:dyDescent="0.25">
      <c r="A72" s="102" t="s">
        <v>271</v>
      </c>
      <c r="B72" s="103" t="s">
        <v>636</v>
      </c>
      <c r="C72" s="104">
        <v>9606565.6600000001</v>
      </c>
      <c r="D72" s="104">
        <v>5283333.33</v>
      </c>
      <c r="E72" s="105">
        <v>54.997108404711618</v>
      </c>
    </row>
    <row r="73" spans="1:5" ht="31.5" outlineLevel="2" x14ac:dyDescent="0.25">
      <c r="A73" s="102" t="s">
        <v>299</v>
      </c>
      <c r="B73" s="103" t="s">
        <v>122</v>
      </c>
      <c r="C73" s="104">
        <v>751666.67</v>
      </c>
      <c r="D73" s="104">
        <v>751666.67</v>
      </c>
      <c r="E73" s="105">
        <v>100</v>
      </c>
    </row>
    <row r="74" spans="1:5" ht="31.5" outlineLevel="1" x14ac:dyDescent="0.25">
      <c r="A74" s="112" t="s">
        <v>509</v>
      </c>
      <c r="B74" s="113" t="s">
        <v>510</v>
      </c>
      <c r="C74" s="114">
        <v>24274827.260000002</v>
      </c>
      <c r="D74" s="114">
        <v>17427374.559999999</v>
      </c>
      <c r="E74" s="115">
        <v>71.791961167595147</v>
      </c>
    </row>
    <row r="75" spans="1:5" ht="47.25" outlineLevel="2" x14ac:dyDescent="0.25">
      <c r="A75" s="102" t="s">
        <v>123</v>
      </c>
      <c r="B75" s="103" t="s">
        <v>108</v>
      </c>
      <c r="C75" s="104">
        <v>19288304.649999999</v>
      </c>
      <c r="D75" s="104">
        <v>13612208.51</v>
      </c>
      <c r="E75" s="105">
        <v>70.572342966389215</v>
      </c>
    </row>
    <row r="76" spans="1:5" ht="49.5" customHeight="1" outlineLevel="2" x14ac:dyDescent="0.25">
      <c r="A76" s="102" t="s">
        <v>124</v>
      </c>
      <c r="B76" s="103" t="s">
        <v>298</v>
      </c>
      <c r="C76" s="104">
        <v>1905050.5</v>
      </c>
      <c r="D76" s="104">
        <v>733693.94</v>
      </c>
      <c r="E76" s="105">
        <v>38.513096634446171</v>
      </c>
    </row>
    <row r="77" spans="1:5" ht="31.5" outlineLevel="2" x14ac:dyDescent="0.25">
      <c r="A77" s="102" t="s">
        <v>711</v>
      </c>
      <c r="B77" s="103" t="s">
        <v>712</v>
      </c>
      <c r="C77" s="104">
        <v>414805.44</v>
      </c>
      <c r="D77" s="104">
        <v>414805.44</v>
      </c>
      <c r="E77" s="105">
        <v>100</v>
      </c>
    </row>
    <row r="78" spans="1:5" ht="47.25" outlineLevel="2" x14ac:dyDescent="0.25">
      <c r="A78" s="102" t="s">
        <v>758</v>
      </c>
      <c r="B78" s="103" t="s">
        <v>759</v>
      </c>
      <c r="C78" s="104">
        <v>2000000</v>
      </c>
      <c r="D78" s="104">
        <v>2000000</v>
      </c>
      <c r="E78" s="105">
        <v>100</v>
      </c>
    </row>
    <row r="79" spans="1:5" ht="31.5" outlineLevel="2" x14ac:dyDescent="0.25">
      <c r="A79" s="102" t="s">
        <v>637</v>
      </c>
      <c r="B79" s="103" t="s">
        <v>122</v>
      </c>
      <c r="C79" s="104">
        <v>666666.67000000004</v>
      </c>
      <c r="D79" s="104">
        <v>666666.67000000004</v>
      </c>
      <c r="E79" s="105">
        <v>100</v>
      </c>
    </row>
    <row r="80" spans="1:5" ht="31.5" outlineLevel="1" x14ac:dyDescent="0.25">
      <c r="A80" s="112" t="s">
        <v>511</v>
      </c>
      <c r="B80" s="113" t="s">
        <v>512</v>
      </c>
      <c r="C80" s="114">
        <v>1071770.44</v>
      </c>
      <c r="D80" s="114">
        <v>1051770.44</v>
      </c>
      <c r="E80" s="115">
        <v>98.133928754370203</v>
      </c>
    </row>
    <row r="81" spans="1:5" ht="17.25" customHeight="1" outlineLevel="2" x14ac:dyDescent="0.25">
      <c r="A81" s="102" t="s">
        <v>125</v>
      </c>
      <c r="B81" s="103" t="s">
        <v>126</v>
      </c>
      <c r="C81" s="104">
        <v>20000</v>
      </c>
      <c r="D81" s="104">
        <v>0</v>
      </c>
      <c r="E81" s="105">
        <v>0</v>
      </c>
    </row>
    <row r="82" spans="1:5" ht="31.5" outlineLevel="2" x14ac:dyDescent="0.25">
      <c r="A82" s="102" t="s">
        <v>127</v>
      </c>
      <c r="B82" s="103" t="s">
        <v>128</v>
      </c>
      <c r="C82" s="104">
        <v>908720.44</v>
      </c>
      <c r="D82" s="104">
        <v>908720.44</v>
      </c>
      <c r="E82" s="105">
        <v>100</v>
      </c>
    </row>
    <row r="83" spans="1:5" ht="31.5" outlineLevel="2" x14ac:dyDescent="0.25">
      <c r="A83" s="102" t="s">
        <v>129</v>
      </c>
      <c r="B83" s="103" t="s">
        <v>130</v>
      </c>
      <c r="C83" s="104">
        <v>143050</v>
      </c>
      <c r="D83" s="104">
        <v>143050</v>
      </c>
      <c r="E83" s="105">
        <v>100</v>
      </c>
    </row>
    <row r="84" spans="1:5" ht="31.5" outlineLevel="1" x14ac:dyDescent="0.25">
      <c r="A84" s="112" t="s">
        <v>513</v>
      </c>
      <c r="B84" s="113" t="s">
        <v>514</v>
      </c>
      <c r="C84" s="114">
        <v>22550286.5</v>
      </c>
      <c r="D84" s="114">
        <v>15009062.42</v>
      </c>
      <c r="E84" s="115">
        <v>66.558189493512643</v>
      </c>
    </row>
    <row r="85" spans="1:5" ht="31.5" outlineLevel="2" x14ac:dyDescent="0.25">
      <c r="A85" s="102" t="s">
        <v>131</v>
      </c>
      <c r="B85" s="103" t="s">
        <v>132</v>
      </c>
      <c r="C85" s="104">
        <v>22550286.5</v>
      </c>
      <c r="D85" s="104">
        <v>15009062.42</v>
      </c>
      <c r="E85" s="105">
        <v>66.558189493512643</v>
      </c>
    </row>
    <row r="86" spans="1:5" ht="32.25" thickBot="1" x14ac:dyDescent="0.3">
      <c r="A86" s="116" t="s">
        <v>300</v>
      </c>
      <c r="B86" s="117" t="s">
        <v>301</v>
      </c>
      <c r="C86" s="118">
        <v>140665475.21000001</v>
      </c>
      <c r="D86" s="118">
        <v>105037868.67</v>
      </c>
      <c r="E86" s="119">
        <v>74.672103096505083</v>
      </c>
    </row>
    <row r="87" spans="1:5" ht="31.5" outlineLevel="1" x14ac:dyDescent="0.25">
      <c r="A87" s="112" t="s">
        <v>515</v>
      </c>
      <c r="B87" s="113" t="s">
        <v>516</v>
      </c>
      <c r="C87" s="114">
        <v>17622088.890000001</v>
      </c>
      <c r="D87" s="114">
        <v>12654040.25</v>
      </c>
      <c r="E87" s="115">
        <v>71.807833503670409</v>
      </c>
    </row>
    <row r="88" spans="1:5" outlineLevel="2" x14ac:dyDescent="0.25">
      <c r="A88" s="102" t="s">
        <v>713</v>
      </c>
      <c r="B88" s="103" t="s">
        <v>706</v>
      </c>
      <c r="C88" s="104">
        <v>10000</v>
      </c>
      <c r="D88" s="104">
        <v>0</v>
      </c>
      <c r="E88" s="105">
        <v>0</v>
      </c>
    </row>
    <row r="89" spans="1:5" outlineLevel="2" x14ac:dyDescent="0.25">
      <c r="A89" s="102" t="s">
        <v>133</v>
      </c>
      <c r="B89" s="103" t="s">
        <v>134</v>
      </c>
      <c r="C89" s="104">
        <v>12607846.460000001</v>
      </c>
      <c r="D89" s="104">
        <v>8885815</v>
      </c>
      <c r="E89" s="105">
        <v>70.478451876705364</v>
      </c>
    </row>
    <row r="90" spans="1:5" ht="48" customHeight="1" outlineLevel="2" x14ac:dyDescent="0.25">
      <c r="A90" s="102" t="s">
        <v>135</v>
      </c>
      <c r="B90" s="103" t="s">
        <v>298</v>
      </c>
      <c r="C90" s="104">
        <v>5004242.43</v>
      </c>
      <c r="D90" s="104">
        <v>3768225.25</v>
      </c>
      <c r="E90" s="105">
        <v>75.300613483667703</v>
      </c>
    </row>
    <row r="91" spans="1:5" outlineLevel="1" x14ac:dyDescent="0.25">
      <c r="A91" s="112" t="s">
        <v>517</v>
      </c>
      <c r="B91" s="113" t="s">
        <v>518</v>
      </c>
      <c r="C91" s="114">
        <v>39768569.490000002</v>
      </c>
      <c r="D91" s="114">
        <v>33481249.629999999</v>
      </c>
      <c r="E91" s="115">
        <v>84.190228764499622</v>
      </c>
    </row>
    <row r="92" spans="1:5" outlineLevel="2" x14ac:dyDescent="0.25">
      <c r="A92" s="102" t="s">
        <v>638</v>
      </c>
      <c r="B92" s="103" t="s">
        <v>639</v>
      </c>
      <c r="C92" s="104">
        <v>221560</v>
      </c>
      <c r="D92" s="104">
        <v>221560</v>
      </c>
      <c r="E92" s="105">
        <v>100</v>
      </c>
    </row>
    <row r="93" spans="1:5" outlineLevel="2" x14ac:dyDescent="0.25">
      <c r="A93" s="102" t="s">
        <v>136</v>
      </c>
      <c r="B93" s="103" t="s">
        <v>137</v>
      </c>
      <c r="C93" s="104">
        <v>12357716.16</v>
      </c>
      <c r="D93" s="104">
        <v>8823065</v>
      </c>
      <c r="E93" s="105">
        <v>71.397213577043345</v>
      </c>
    </row>
    <row r="94" spans="1:5" ht="47.25" outlineLevel="2" x14ac:dyDescent="0.25">
      <c r="A94" s="102" t="s">
        <v>138</v>
      </c>
      <c r="B94" s="103" t="s">
        <v>302</v>
      </c>
      <c r="C94" s="104">
        <v>10415800</v>
      </c>
      <c r="D94" s="104">
        <v>7663131.2999999998</v>
      </c>
      <c r="E94" s="105">
        <v>73.572181685516242</v>
      </c>
    </row>
    <row r="95" spans="1:5" ht="31.5" outlineLevel="2" x14ac:dyDescent="0.25">
      <c r="A95" s="102" t="s">
        <v>640</v>
      </c>
      <c r="B95" s="103" t="s">
        <v>147</v>
      </c>
      <c r="C95" s="104">
        <v>667560</v>
      </c>
      <c r="D95" s="104">
        <v>667560</v>
      </c>
      <c r="E95" s="105">
        <v>100</v>
      </c>
    </row>
    <row r="96" spans="1:5" ht="31.5" outlineLevel="2" x14ac:dyDescent="0.25">
      <c r="A96" s="102" t="s">
        <v>641</v>
      </c>
      <c r="B96" s="103" t="s">
        <v>304</v>
      </c>
      <c r="C96" s="104">
        <v>16105933.33</v>
      </c>
      <c r="D96" s="104">
        <v>16105933.33</v>
      </c>
      <c r="E96" s="105">
        <v>100</v>
      </c>
    </row>
    <row r="97" spans="1:5" outlineLevel="1" x14ac:dyDescent="0.25">
      <c r="A97" s="112" t="s">
        <v>519</v>
      </c>
      <c r="B97" s="113" t="s">
        <v>520</v>
      </c>
      <c r="C97" s="114">
        <v>3426708.08</v>
      </c>
      <c r="D97" s="114">
        <v>2716192.93</v>
      </c>
      <c r="E97" s="115">
        <v>79.265372672188633</v>
      </c>
    </row>
    <row r="98" spans="1:5" outlineLevel="2" x14ac:dyDescent="0.25">
      <c r="A98" s="102" t="s">
        <v>139</v>
      </c>
      <c r="B98" s="103" t="s">
        <v>137</v>
      </c>
      <c r="C98" s="104">
        <v>1758515.15</v>
      </c>
      <c r="D98" s="104">
        <v>1048000</v>
      </c>
      <c r="E98" s="105">
        <v>59.595733366300543</v>
      </c>
    </row>
    <row r="99" spans="1:5" ht="47.25" outlineLevel="2" x14ac:dyDescent="0.25">
      <c r="A99" s="102" t="s">
        <v>140</v>
      </c>
      <c r="B99" s="103" t="s">
        <v>302</v>
      </c>
      <c r="C99" s="104">
        <v>1668192.93</v>
      </c>
      <c r="D99" s="104">
        <v>1668192.93</v>
      </c>
      <c r="E99" s="105">
        <v>100</v>
      </c>
    </row>
    <row r="100" spans="1:5" ht="31.5" outlineLevel="1" x14ac:dyDescent="0.25">
      <c r="A100" s="112" t="s">
        <v>521</v>
      </c>
      <c r="B100" s="113" t="s">
        <v>522</v>
      </c>
      <c r="C100" s="114">
        <v>33302826.780000001</v>
      </c>
      <c r="D100" s="114">
        <v>23676043.890000001</v>
      </c>
      <c r="E100" s="115">
        <v>71.093195921190201</v>
      </c>
    </row>
    <row r="101" spans="1:5" ht="31.5" outlineLevel="2" x14ac:dyDescent="0.25">
      <c r="A101" s="102" t="s">
        <v>141</v>
      </c>
      <c r="B101" s="103" t="s">
        <v>142</v>
      </c>
      <c r="C101" s="104">
        <v>19395898.989999998</v>
      </c>
      <c r="D101" s="104">
        <v>13521905</v>
      </c>
      <c r="E101" s="105">
        <v>69.715278507954324</v>
      </c>
    </row>
    <row r="102" spans="1:5" ht="31.5" outlineLevel="2" x14ac:dyDescent="0.25">
      <c r="A102" s="102" t="s">
        <v>642</v>
      </c>
      <c r="B102" s="103" t="s">
        <v>643</v>
      </c>
      <c r="C102" s="104">
        <v>1000000</v>
      </c>
      <c r="D102" s="104">
        <v>0</v>
      </c>
      <c r="E102" s="105">
        <v>0</v>
      </c>
    </row>
    <row r="103" spans="1:5" ht="47.25" outlineLevel="2" x14ac:dyDescent="0.25">
      <c r="A103" s="102" t="s">
        <v>143</v>
      </c>
      <c r="B103" s="103" t="s">
        <v>302</v>
      </c>
      <c r="C103" s="104">
        <v>10315591.92</v>
      </c>
      <c r="D103" s="104">
        <v>7580303.0199999996</v>
      </c>
      <c r="E103" s="105">
        <v>73.483936537885072</v>
      </c>
    </row>
    <row r="104" spans="1:5" outlineLevel="2" x14ac:dyDescent="0.25">
      <c r="A104" s="102" t="s">
        <v>144</v>
      </c>
      <c r="B104" s="103" t="s">
        <v>145</v>
      </c>
      <c r="C104" s="104">
        <v>150000</v>
      </c>
      <c r="D104" s="104">
        <v>132500</v>
      </c>
      <c r="E104" s="105">
        <v>88.333333333333329</v>
      </c>
    </row>
    <row r="105" spans="1:5" ht="31.5" outlineLevel="2" x14ac:dyDescent="0.25">
      <c r="A105" s="102" t="s">
        <v>714</v>
      </c>
      <c r="B105" s="103" t="s">
        <v>715</v>
      </c>
      <c r="C105" s="104">
        <v>50000</v>
      </c>
      <c r="D105" s="104">
        <v>50000</v>
      </c>
      <c r="E105" s="105">
        <v>100</v>
      </c>
    </row>
    <row r="106" spans="1:5" ht="63.75" customHeight="1" outlineLevel="2" x14ac:dyDescent="0.25">
      <c r="A106" s="102" t="s">
        <v>146</v>
      </c>
      <c r="B106" s="103" t="s">
        <v>303</v>
      </c>
      <c r="C106" s="104">
        <v>947029.87</v>
      </c>
      <c r="D106" s="104">
        <v>947029.87</v>
      </c>
      <c r="E106" s="105">
        <v>100</v>
      </c>
    </row>
    <row r="107" spans="1:5" ht="31.5" outlineLevel="2" x14ac:dyDescent="0.25">
      <c r="A107" s="102" t="s">
        <v>305</v>
      </c>
      <c r="B107" s="103" t="s">
        <v>147</v>
      </c>
      <c r="C107" s="104">
        <v>1444306</v>
      </c>
      <c r="D107" s="104">
        <v>1444306</v>
      </c>
      <c r="E107" s="105">
        <v>100</v>
      </c>
    </row>
    <row r="108" spans="1:5" ht="31.5" outlineLevel="1" x14ac:dyDescent="0.25">
      <c r="A108" s="112" t="s">
        <v>523</v>
      </c>
      <c r="B108" s="113" t="s">
        <v>524</v>
      </c>
      <c r="C108" s="114">
        <v>7571434.3300000001</v>
      </c>
      <c r="D108" s="114">
        <v>4691891.3499999996</v>
      </c>
      <c r="E108" s="115">
        <v>61.968329189748118</v>
      </c>
    </row>
    <row r="109" spans="1:5" outlineLevel="2" x14ac:dyDescent="0.25">
      <c r="A109" s="102" t="s">
        <v>148</v>
      </c>
      <c r="B109" s="103" t="s">
        <v>149</v>
      </c>
      <c r="C109" s="104">
        <v>7571434.3300000001</v>
      </c>
      <c r="D109" s="104">
        <v>4691891.3499999996</v>
      </c>
      <c r="E109" s="105">
        <v>61.968329189748118</v>
      </c>
    </row>
    <row r="110" spans="1:5" ht="31.5" outlineLevel="1" x14ac:dyDescent="0.25">
      <c r="A110" s="112" t="s">
        <v>525</v>
      </c>
      <c r="B110" s="113" t="s">
        <v>526</v>
      </c>
      <c r="C110" s="114">
        <v>35121869.5</v>
      </c>
      <c r="D110" s="114">
        <v>24857987.629999999</v>
      </c>
      <c r="E110" s="115">
        <v>70.776379457819004</v>
      </c>
    </row>
    <row r="111" spans="1:5" outlineLevel="2" x14ac:dyDescent="0.25">
      <c r="A111" s="102" t="s">
        <v>150</v>
      </c>
      <c r="B111" s="103" t="s">
        <v>151</v>
      </c>
      <c r="C111" s="104">
        <v>21731061.41</v>
      </c>
      <c r="D111" s="104">
        <v>16589323</v>
      </c>
      <c r="E111" s="105">
        <v>76.33922102104998</v>
      </c>
    </row>
    <row r="112" spans="1:5" ht="47.25" outlineLevel="2" x14ac:dyDescent="0.25">
      <c r="A112" s="102" t="s">
        <v>152</v>
      </c>
      <c r="B112" s="103" t="s">
        <v>302</v>
      </c>
      <c r="C112" s="104">
        <v>13390808.09</v>
      </c>
      <c r="D112" s="104">
        <v>8268664.6299999999</v>
      </c>
      <c r="E112" s="105">
        <v>61.748809888291063</v>
      </c>
    </row>
    <row r="113" spans="1:5" ht="31.5" outlineLevel="1" x14ac:dyDescent="0.25">
      <c r="A113" s="112" t="s">
        <v>527</v>
      </c>
      <c r="B113" s="113" t="s">
        <v>528</v>
      </c>
      <c r="C113" s="114">
        <v>3851978.14</v>
      </c>
      <c r="D113" s="114">
        <v>2960462.99</v>
      </c>
      <c r="E113" s="115">
        <v>76.855653962771456</v>
      </c>
    </row>
    <row r="114" spans="1:5" outlineLevel="2" x14ac:dyDescent="0.25">
      <c r="A114" s="102" t="s">
        <v>306</v>
      </c>
      <c r="B114" s="103" t="s">
        <v>153</v>
      </c>
      <c r="C114" s="104">
        <v>1984515.15</v>
      </c>
      <c r="D114" s="104">
        <v>1093000</v>
      </c>
      <c r="E114" s="105">
        <v>55.076425090531558</v>
      </c>
    </row>
    <row r="115" spans="1:5" ht="47.25" outlineLevel="2" x14ac:dyDescent="0.25">
      <c r="A115" s="102" t="s">
        <v>307</v>
      </c>
      <c r="B115" s="103" t="s">
        <v>302</v>
      </c>
      <c r="C115" s="104">
        <v>1668192.93</v>
      </c>
      <c r="D115" s="104">
        <v>1668192.93</v>
      </c>
      <c r="E115" s="105">
        <v>100</v>
      </c>
    </row>
    <row r="116" spans="1:5" ht="47.25" outlineLevel="2" x14ac:dyDescent="0.25">
      <c r="A116" s="102" t="s">
        <v>308</v>
      </c>
      <c r="B116" s="103" t="s">
        <v>309</v>
      </c>
      <c r="C116" s="104">
        <v>199270.06</v>
      </c>
      <c r="D116" s="104">
        <v>199270.06</v>
      </c>
      <c r="E116" s="105">
        <v>100</v>
      </c>
    </row>
    <row r="117" spans="1:5" ht="48" thickBot="1" x14ac:dyDescent="0.3">
      <c r="A117" s="116" t="s">
        <v>310</v>
      </c>
      <c r="B117" s="117" t="s">
        <v>311</v>
      </c>
      <c r="C117" s="118">
        <v>34095513.399999999</v>
      </c>
      <c r="D117" s="118">
        <v>22363558.210000001</v>
      </c>
      <c r="E117" s="119">
        <v>65.590912058241656</v>
      </c>
    </row>
    <row r="118" spans="1:5" ht="31.5" outlineLevel="1" x14ac:dyDescent="0.25">
      <c r="A118" s="112" t="s">
        <v>716</v>
      </c>
      <c r="B118" s="113" t="s">
        <v>529</v>
      </c>
      <c r="C118" s="114">
        <v>500000</v>
      </c>
      <c r="D118" s="114">
        <v>500000</v>
      </c>
      <c r="E118" s="115">
        <v>100</v>
      </c>
    </row>
    <row r="119" spans="1:5" ht="31.5" outlineLevel="2" x14ac:dyDescent="0.25">
      <c r="A119" s="102" t="s">
        <v>717</v>
      </c>
      <c r="B119" s="103" t="s">
        <v>718</v>
      </c>
      <c r="C119" s="104">
        <v>500000</v>
      </c>
      <c r="D119" s="104">
        <v>500000</v>
      </c>
      <c r="E119" s="105">
        <v>100</v>
      </c>
    </row>
    <row r="120" spans="1:5" outlineLevel="1" x14ac:dyDescent="0.25">
      <c r="A120" s="112" t="s">
        <v>530</v>
      </c>
      <c r="B120" s="113" t="s">
        <v>531</v>
      </c>
      <c r="C120" s="114">
        <v>190000</v>
      </c>
      <c r="D120" s="114">
        <v>126000</v>
      </c>
      <c r="E120" s="115">
        <v>66.315789473684205</v>
      </c>
    </row>
    <row r="121" spans="1:5" ht="47.25" customHeight="1" outlineLevel="2" x14ac:dyDescent="0.25">
      <c r="A121" s="102" t="s">
        <v>154</v>
      </c>
      <c r="B121" s="103" t="s">
        <v>155</v>
      </c>
      <c r="C121" s="104">
        <v>190000</v>
      </c>
      <c r="D121" s="104">
        <v>126000</v>
      </c>
      <c r="E121" s="105">
        <v>66.315789473684205</v>
      </c>
    </row>
    <row r="122" spans="1:5" outlineLevel="1" x14ac:dyDescent="0.25">
      <c r="A122" s="112" t="s">
        <v>532</v>
      </c>
      <c r="B122" s="113" t="s">
        <v>533</v>
      </c>
      <c r="C122" s="114">
        <v>1010000</v>
      </c>
      <c r="D122" s="114">
        <v>585232.6</v>
      </c>
      <c r="E122" s="115">
        <v>57.943821782178219</v>
      </c>
    </row>
    <row r="123" spans="1:5" ht="31.5" outlineLevel="2" x14ac:dyDescent="0.25">
      <c r="A123" s="102" t="s">
        <v>156</v>
      </c>
      <c r="B123" s="103" t="s">
        <v>157</v>
      </c>
      <c r="C123" s="104">
        <v>1010000</v>
      </c>
      <c r="D123" s="104">
        <v>585232.6</v>
      </c>
      <c r="E123" s="105">
        <v>57.943821782178219</v>
      </c>
    </row>
    <row r="124" spans="1:5" outlineLevel="1" x14ac:dyDescent="0.25">
      <c r="A124" s="112" t="s">
        <v>534</v>
      </c>
      <c r="B124" s="113" t="s">
        <v>535</v>
      </c>
      <c r="C124" s="114">
        <v>32395513.399999999</v>
      </c>
      <c r="D124" s="114">
        <v>21152325.609999999</v>
      </c>
      <c r="E124" s="115">
        <v>65.293997192833501</v>
      </c>
    </row>
    <row r="125" spans="1:5" outlineLevel="2" x14ac:dyDescent="0.25">
      <c r="A125" s="102" t="s">
        <v>158</v>
      </c>
      <c r="B125" s="103" t="s">
        <v>312</v>
      </c>
      <c r="C125" s="104">
        <v>6678636.3700000001</v>
      </c>
      <c r="D125" s="104">
        <v>3938705</v>
      </c>
      <c r="E125" s="105">
        <v>58.974688571044332</v>
      </c>
    </row>
    <row r="126" spans="1:5" ht="48.75" customHeight="1" outlineLevel="2" x14ac:dyDescent="0.25">
      <c r="A126" s="102" t="s">
        <v>159</v>
      </c>
      <c r="B126" s="103" t="s">
        <v>298</v>
      </c>
      <c r="C126" s="104">
        <v>526161.61</v>
      </c>
      <c r="D126" s="104">
        <v>526161.61</v>
      </c>
      <c r="E126" s="105">
        <v>100</v>
      </c>
    </row>
    <row r="127" spans="1:5" ht="31.5" outlineLevel="2" x14ac:dyDescent="0.25">
      <c r="A127" s="102" t="s">
        <v>760</v>
      </c>
      <c r="B127" s="103" t="s">
        <v>761</v>
      </c>
      <c r="C127" s="104">
        <v>50000</v>
      </c>
      <c r="D127" s="104">
        <v>22900</v>
      </c>
      <c r="E127" s="105">
        <v>45.8</v>
      </c>
    </row>
    <row r="128" spans="1:5" ht="31.5" outlineLevel="2" x14ac:dyDescent="0.25">
      <c r="A128" s="102" t="s">
        <v>313</v>
      </c>
      <c r="B128" s="103" t="s">
        <v>314</v>
      </c>
      <c r="C128" s="104">
        <v>25140715.420000002</v>
      </c>
      <c r="D128" s="104">
        <v>16664559</v>
      </c>
      <c r="E128" s="105">
        <v>66.285142334266951</v>
      </c>
    </row>
    <row r="129" spans="1:5" ht="32.25" thickBot="1" x14ac:dyDescent="0.3">
      <c r="A129" s="116" t="s">
        <v>315</v>
      </c>
      <c r="B129" s="117" t="s">
        <v>316</v>
      </c>
      <c r="C129" s="118">
        <v>79327649.200000003</v>
      </c>
      <c r="D129" s="118">
        <v>49566174.049999997</v>
      </c>
      <c r="E129" s="119">
        <f>D129/C129*100</f>
        <v>62.482847468521726</v>
      </c>
    </row>
    <row r="130" spans="1:5" ht="31.5" outlineLevel="1" x14ac:dyDescent="0.25">
      <c r="A130" s="112" t="s">
        <v>536</v>
      </c>
      <c r="B130" s="113" t="s">
        <v>537</v>
      </c>
      <c r="C130" s="114">
        <v>18108692</v>
      </c>
      <c r="D130" s="114">
        <v>10906931.49</v>
      </c>
      <c r="E130" s="115">
        <v>60.230366113687282</v>
      </c>
    </row>
    <row r="131" spans="1:5" outlineLevel="2" x14ac:dyDescent="0.25">
      <c r="A131" s="102" t="s">
        <v>317</v>
      </c>
      <c r="B131" s="103" t="s">
        <v>162</v>
      </c>
      <c r="C131" s="104">
        <v>18090234</v>
      </c>
      <c r="D131" s="104">
        <v>10891684.460000001</v>
      </c>
      <c r="E131" s="105">
        <v>60.207537724498202</v>
      </c>
    </row>
    <row r="132" spans="1:5" ht="47.25" outlineLevel="2" x14ac:dyDescent="0.25">
      <c r="A132" s="102" t="s">
        <v>318</v>
      </c>
      <c r="B132" s="103" t="s">
        <v>163</v>
      </c>
      <c r="C132" s="104">
        <v>18458</v>
      </c>
      <c r="D132" s="104">
        <v>15247.03</v>
      </c>
      <c r="E132" s="105">
        <v>82.603911583053417</v>
      </c>
    </row>
    <row r="133" spans="1:5" ht="31.5" outlineLevel="1" x14ac:dyDescent="0.25">
      <c r="A133" s="112" t="s">
        <v>538</v>
      </c>
      <c r="B133" s="113" t="s">
        <v>539</v>
      </c>
      <c r="C133" s="114">
        <v>14503503.24</v>
      </c>
      <c r="D133" s="114">
        <v>9220064.7200000007</v>
      </c>
      <c r="E133" s="115">
        <v>63.571294241321517</v>
      </c>
    </row>
    <row r="134" spans="1:5" ht="31.5" outlineLevel="2" x14ac:dyDescent="0.25">
      <c r="A134" s="102" t="s">
        <v>319</v>
      </c>
      <c r="B134" s="103" t="s">
        <v>161</v>
      </c>
      <c r="C134" s="104">
        <v>14320161</v>
      </c>
      <c r="D134" s="104">
        <v>9113115.0800000001</v>
      </c>
      <c r="E134" s="105">
        <v>63.638356300603043</v>
      </c>
    </row>
    <row r="135" spans="1:5" ht="78.75" outlineLevel="2" x14ac:dyDescent="0.25">
      <c r="A135" s="102" t="s">
        <v>320</v>
      </c>
      <c r="B135" s="103" t="s">
        <v>321</v>
      </c>
      <c r="C135" s="104">
        <v>183342.24</v>
      </c>
      <c r="D135" s="104">
        <v>106949.64</v>
      </c>
      <c r="E135" s="105">
        <v>58.333333333333336</v>
      </c>
    </row>
    <row r="136" spans="1:5" outlineLevel="1" x14ac:dyDescent="0.25">
      <c r="A136" s="112" t="s">
        <v>540</v>
      </c>
      <c r="B136" s="113" t="s">
        <v>541</v>
      </c>
      <c r="C136" s="114">
        <v>46272973.960000001</v>
      </c>
      <c r="D136" s="114">
        <v>28997344.350000001</v>
      </c>
      <c r="E136" s="115">
        <f>D136/C136*100</f>
        <v>62.665832490183874</v>
      </c>
    </row>
    <row r="137" spans="1:5" ht="31.5" outlineLevel="2" x14ac:dyDescent="0.25">
      <c r="A137" s="102" t="s">
        <v>160</v>
      </c>
      <c r="B137" s="103" t="s">
        <v>164</v>
      </c>
      <c r="C137" s="104">
        <v>46172973.960000001</v>
      </c>
      <c r="D137" s="104">
        <v>28997344.350000001</v>
      </c>
      <c r="E137" s="105">
        <v>62.801552213467168</v>
      </c>
    </row>
    <row r="138" spans="1:5" ht="47.25" outlineLevel="2" x14ac:dyDescent="0.25">
      <c r="A138" s="102" t="s">
        <v>792</v>
      </c>
      <c r="B138" s="103" t="s">
        <v>776</v>
      </c>
      <c r="C138" s="104">
        <v>100000</v>
      </c>
      <c r="D138" s="104">
        <v>0</v>
      </c>
      <c r="E138" s="105">
        <f>D138/C138*100</f>
        <v>0</v>
      </c>
    </row>
    <row r="139" spans="1:5" ht="31.5" outlineLevel="1" x14ac:dyDescent="0.25">
      <c r="A139" s="112" t="s">
        <v>719</v>
      </c>
      <c r="B139" s="113" t="s">
        <v>720</v>
      </c>
      <c r="C139" s="114">
        <v>442480</v>
      </c>
      <c r="D139" s="114">
        <v>441833.49</v>
      </c>
      <c r="E139" s="115">
        <v>99.853889441330679</v>
      </c>
    </row>
    <row r="140" spans="1:5" ht="31.5" outlineLevel="2" x14ac:dyDescent="0.25">
      <c r="A140" s="102" t="s">
        <v>721</v>
      </c>
      <c r="B140" s="103" t="s">
        <v>722</v>
      </c>
      <c r="C140" s="104">
        <v>442480</v>
      </c>
      <c r="D140" s="104">
        <v>441833.49</v>
      </c>
      <c r="E140" s="105">
        <v>99.853889441330679</v>
      </c>
    </row>
    <row r="141" spans="1:5" ht="48" thickBot="1" x14ac:dyDescent="0.3">
      <c r="A141" s="116" t="s">
        <v>322</v>
      </c>
      <c r="B141" s="117" t="s">
        <v>323</v>
      </c>
      <c r="C141" s="118">
        <v>6693006.1299999999</v>
      </c>
      <c r="D141" s="118">
        <v>4030927.54</v>
      </c>
      <c r="E141" s="119">
        <v>60.225965159843653</v>
      </c>
    </row>
    <row r="142" spans="1:5" ht="31.5" outlineLevel="1" x14ac:dyDescent="0.25">
      <c r="A142" s="112" t="s">
        <v>542</v>
      </c>
      <c r="B142" s="113" t="s">
        <v>543</v>
      </c>
      <c r="C142" s="114">
        <v>1372098.5600000001</v>
      </c>
      <c r="D142" s="114">
        <v>560055.56000000006</v>
      </c>
      <c r="E142" s="115">
        <v>40.81744390140603</v>
      </c>
    </row>
    <row r="143" spans="1:5" ht="94.5" outlineLevel="2" x14ac:dyDescent="0.25">
      <c r="A143" s="102" t="s">
        <v>324</v>
      </c>
      <c r="B143" s="103" t="s">
        <v>325</v>
      </c>
      <c r="C143" s="104">
        <v>4543</v>
      </c>
      <c r="D143" s="104">
        <v>0</v>
      </c>
      <c r="E143" s="105">
        <v>0</v>
      </c>
    </row>
    <row r="144" spans="1:5" ht="141.75" outlineLevel="2" x14ac:dyDescent="0.25">
      <c r="A144" s="102" t="s">
        <v>326</v>
      </c>
      <c r="B144" s="103" t="s">
        <v>327</v>
      </c>
      <c r="C144" s="104">
        <v>9000</v>
      </c>
      <c r="D144" s="104">
        <v>4500</v>
      </c>
      <c r="E144" s="105">
        <v>50</v>
      </c>
    </row>
    <row r="145" spans="1:5" ht="31.5" outlineLevel="2" x14ac:dyDescent="0.25">
      <c r="A145" s="102" t="s">
        <v>328</v>
      </c>
      <c r="B145" s="103" t="s">
        <v>329</v>
      </c>
      <c r="C145" s="104">
        <v>1358555.56</v>
      </c>
      <c r="D145" s="104">
        <v>555555.56000000006</v>
      </c>
      <c r="E145" s="105">
        <v>40.893105615790937</v>
      </c>
    </row>
    <row r="146" spans="1:5" ht="32.25" customHeight="1" outlineLevel="1" x14ac:dyDescent="0.25">
      <c r="A146" s="112" t="s">
        <v>544</v>
      </c>
      <c r="B146" s="113" t="s">
        <v>545</v>
      </c>
      <c r="C146" s="114">
        <v>815612.9</v>
      </c>
      <c r="D146" s="114">
        <v>815612.9</v>
      </c>
      <c r="E146" s="115">
        <v>100</v>
      </c>
    </row>
    <row r="147" spans="1:5" ht="31.5" outlineLevel="2" x14ac:dyDescent="0.25">
      <c r="A147" s="102" t="s">
        <v>330</v>
      </c>
      <c r="B147" s="103" t="s">
        <v>331</v>
      </c>
      <c r="C147" s="104">
        <v>500000</v>
      </c>
      <c r="D147" s="104">
        <v>500000</v>
      </c>
      <c r="E147" s="105">
        <v>100</v>
      </c>
    </row>
    <row r="148" spans="1:5" ht="47.25" customHeight="1" outlineLevel="2" x14ac:dyDescent="0.25">
      <c r="A148" s="102" t="s">
        <v>332</v>
      </c>
      <c r="B148" s="103" t="s">
        <v>333</v>
      </c>
      <c r="C148" s="104">
        <v>315612.90000000002</v>
      </c>
      <c r="D148" s="104">
        <v>315612.90000000002</v>
      </c>
      <c r="E148" s="105">
        <v>100</v>
      </c>
    </row>
    <row r="149" spans="1:5" ht="31.5" outlineLevel="1" x14ac:dyDescent="0.25">
      <c r="A149" s="112" t="s">
        <v>546</v>
      </c>
      <c r="B149" s="113" t="s">
        <v>547</v>
      </c>
      <c r="C149" s="114">
        <v>1100000</v>
      </c>
      <c r="D149" s="114">
        <v>0</v>
      </c>
      <c r="E149" s="115">
        <v>0</v>
      </c>
    </row>
    <row r="150" spans="1:5" ht="30.75" customHeight="1" outlineLevel="2" x14ac:dyDescent="0.25">
      <c r="A150" s="102" t="s">
        <v>334</v>
      </c>
      <c r="B150" s="103" t="s">
        <v>225</v>
      </c>
      <c r="C150" s="104">
        <v>1100000</v>
      </c>
      <c r="D150" s="104">
        <v>0</v>
      </c>
      <c r="E150" s="105">
        <v>0</v>
      </c>
    </row>
    <row r="151" spans="1:5" ht="31.5" outlineLevel="1" x14ac:dyDescent="0.25">
      <c r="A151" s="112" t="s">
        <v>548</v>
      </c>
      <c r="B151" s="113" t="s">
        <v>549</v>
      </c>
      <c r="C151" s="114">
        <v>3405294.67</v>
      </c>
      <c r="D151" s="114">
        <v>2655259.08</v>
      </c>
      <c r="E151" s="115">
        <v>77.974429155641914</v>
      </c>
    </row>
    <row r="152" spans="1:5" ht="31.5" outlineLevel="2" x14ac:dyDescent="0.25">
      <c r="A152" s="102" t="s">
        <v>335</v>
      </c>
      <c r="B152" s="103" t="s">
        <v>336</v>
      </c>
      <c r="C152" s="104">
        <v>2935233.21</v>
      </c>
      <c r="D152" s="104">
        <v>2185197.62</v>
      </c>
      <c r="E152" s="105">
        <v>74.44715508652888</v>
      </c>
    </row>
    <row r="153" spans="1:5" ht="47.25" outlineLevel="2" x14ac:dyDescent="0.25">
      <c r="A153" s="102" t="s">
        <v>723</v>
      </c>
      <c r="B153" s="103" t="s">
        <v>724</v>
      </c>
      <c r="C153" s="104">
        <v>400000</v>
      </c>
      <c r="D153" s="104">
        <v>400000</v>
      </c>
      <c r="E153" s="105">
        <v>100</v>
      </c>
    </row>
    <row r="154" spans="1:5" ht="64.5" customHeight="1" outlineLevel="2" x14ac:dyDescent="0.25">
      <c r="A154" s="102" t="s">
        <v>337</v>
      </c>
      <c r="B154" s="103" t="s">
        <v>338</v>
      </c>
      <c r="C154" s="104">
        <v>70061.460000000006</v>
      </c>
      <c r="D154" s="104">
        <v>70061.460000000006</v>
      </c>
      <c r="E154" s="105">
        <v>100</v>
      </c>
    </row>
    <row r="155" spans="1:5" ht="32.25" thickBot="1" x14ac:dyDescent="0.3">
      <c r="A155" s="116" t="s">
        <v>339</v>
      </c>
      <c r="B155" s="117" t="s">
        <v>340</v>
      </c>
      <c r="C155" s="118">
        <v>2890169</v>
      </c>
      <c r="D155" s="118">
        <v>1809965</v>
      </c>
      <c r="E155" s="119">
        <v>62.624884565573844</v>
      </c>
    </row>
    <row r="156" spans="1:5" outlineLevel="1" x14ac:dyDescent="0.25">
      <c r="A156" s="112" t="s">
        <v>550</v>
      </c>
      <c r="B156" s="113" t="s">
        <v>551</v>
      </c>
      <c r="C156" s="114">
        <v>2400000</v>
      </c>
      <c r="D156" s="114">
        <v>1319796</v>
      </c>
      <c r="E156" s="115">
        <v>54.991500000000002</v>
      </c>
    </row>
    <row r="157" spans="1:5" ht="97.5" customHeight="1" outlineLevel="2" x14ac:dyDescent="0.25">
      <c r="A157" s="102" t="s">
        <v>341</v>
      </c>
      <c r="B157" s="103" t="s">
        <v>342</v>
      </c>
      <c r="C157" s="104">
        <v>2400000</v>
      </c>
      <c r="D157" s="104">
        <v>1319796</v>
      </c>
      <c r="E157" s="105">
        <v>54.991500000000002</v>
      </c>
    </row>
    <row r="158" spans="1:5" outlineLevel="1" x14ac:dyDescent="0.25">
      <c r="A158" s="112" t="s">
        <v>725</v>
      </c>
      <c r="B158" s="113" t="s">
        <v>726</v>
      </c>
      <c r="C158" s="114">
        <v>190169</v>
      </c>
      <c r="D158" s="114">
        <v>190169</v>
      </c>
      <c r="E158" s="115">
        <v>100</v>
      </c>
    </row>
    <row r="159" spans="1:5" ht="47.25" outlineLevel="2" x14ac:dyDescent="0.25">
      <c r="A159" s="102" t="s">
        <v>727</v>
      </c>
      <c r="B159" s="103" t="s">
        <v>728</v>
      </c>
      <c r="C159" s="104">
        <v>190169</v>
      </c>
      <c r="D159" s="104">
        <v>190169</v>
      </c>
      <c r="E159" s="105">
        <v>100</v>
      </c>
    </row>
    <row r="160" spans="1:5" ht="31.5" outlineLevel="1" x14ac:dyDescent="0.25">
      <c r="A160" s="112" t="s">
        <v>729</v>
      </c>
      <c r="B160" s="113" t="s">
        <v>730</v>
      </c>
      <c r="C160" s="114">
        <v>300000</v>
      </c>
      <c r="D160" s="114">
        <v>300000</v>
      </c>
      <c r="E160" s="115">
        <v>100</v>
      </c>
    </row>
    <row r="161" spans="1:5" ht="31.5" outlineLevel="2" x14ac:dyDescent="0.25">
      <c r="A161" s="102" t="s">
        <v>731</v>
      </c>
      <c r="B161" s="103" t="s">
        <v>732</v>
      </c>
      <c r="C161" s="104">
        <v>300000</v>
      </c>
      <c r="D161" s="104">
        <v>300000</v>
      </c>
      <c r="E161" s="105">
        <v>100</v>
      </c>
    </row>
    <row r="162" spans="1:5" ht="48" thickBot="1" x14ac:dyDescent="0.3">
      <c r="A162" s="116" t="s">
        <v>343</v>
      </c>
      <c r="B162" s="117" t="s">
        <v>344</v>
      </c>
      <c r="C162" s="118">
        <v>19648802.329999998</v>
      </c>
      <c r="D162" s="118">
        <v>10029156.779999999</v>
      </c>
      <c r="E162" s="119">
        <v>51.042076822602958</v>
      </c>
    </row>
    <row r="163" spans="1:5" ht="63" outlineLevel="1" x14ac:dyDescent="0.25">
      <c r="A163" s="112" t="s">
        <v>552</v>
      </c>
      <c r="B163" s="113" t="s">
        <v>553</v>
      </c>
      <c r="C163" s="114">
        <v>10402459.48</v>
      </c>
      <c r="D163" s="114">
        <v>6085310.4699999997</v>
      </c>
      <c r="E163" s="115">
        <v>58.4987663898115</v>
      </c>
    </row>
    <row r="164" spans="1:5" outlineLevel="2" x14ac:dyDescent="0.25">
      <c r="A164" s="102" t="s">
        <v>345</v>
      </c>
      <c r="B164" s="103" t="s">
        <v>189</v>
      </c>
      <c r="C164" s="104">
        <v>1691500</v>
      </c>
      <c r="D164" s="104">
        <v>991718</v>
      </c>
      <c r="E164" s="105">
        <v>58.629500443393439</v>
      </c>
    </row>
    <row r="165" spans="1:5" outlineLevel="2" x14ac:dyDescent="0.25">
      <c r="A165" s="102" t="s">
        <v>346</v>
      </c>
      <c r="B165" s="103" t="s">
        <v>168</v>
      </c>
      <c r="C165" s="104">
        <v>6187592.4800000004</v>
      </c>
      <c r="D165" s="104">
        <v>4070225.47</v>
      </c>
      <c r="E165" s="105">
        <v>65.78043856566326</v>
      </c>
    </row>
    <row r="166" spans="1:5" ht="63" outlineLevel="2" x14ac:dyDescent="0.25">
      <c r="A166" s="102" t="s">
        <v>762</v>
      </c>
      <c r="B166" s="103" t="s">
        <v>763</v>
      </c>
      <c r="C166" s="104">
        <v>1250000</v>
      </c>
      <c r="D166" s="104">
        <v>0</v>
      </c>
      <c r="E166" s="105">
        <v>0</v>
      </c>
    </row>
    <row r="167" spans="1:5" ht="31.5" outlineLevel="2" x14ac:dyDescent="0.25">
      <c r="A167" s="102" t="s">
        <v>347</v>
      </c>
      <c r="B167" s="103" t="s">
        <v>348</v>
      </c>
      <c r="C167" s="104">
        <v>600000</v>
      </c>
      <c r="D167" s="104">
        <v>350000</v>
      </c>
      <c r="E167" s="105">
        <v>58.333333333333336</v>
      </c>
    </row>
    <row r="168" spans="1:5" ht="47.25" outlineLevel="2" x14ac:dyDescent="0.25">
      <c r="A168" s="102" t="s">
        <v>349</v>
      </c>
      <c r="B168" s="103" t="s">
        <v>350</v>
      </c>
      <c r="C168" s="104">
        <v>673367</v>
      </c>
      <c r="D168" s="104">
        <v>673367</v>
      </c>
      <c r="E168" s="105">
        <v>100</v>
      </c>
    </row>
    <row r="169" spans="1:5" ht="31.5" outlineLevel="1" x14ac:dyDescent="0.25">
      <c r="A169" s="112" t="s">
        <v>554</v>
      </c>
      <c r="B169" s="113" t="s">
        <v>555</v>
      </c>
      <c r="C169" s="114">
        <v>9246342.8499999996</v>
      </c>
      <c r="D169" s="114">
        <v>3943846.31</v>
      </c>
      <c r="E169" s="115">
        <v>42.653039952979896</v>
      </c>
    </row>
    <row r="170" spans="1:5" ht="31.5" outlineLevel="2" x14ac:dyDescent="0.25">
      <c r="A170" s="102" t="s">
        <v>351</v>
      </c>
      <c r="B170" s="103" t="s">
        <v>102</v>
      </c>
      <c r="C170" s="104">
        <v>593274.66</v>
      </c>
      <c r="D170" s="104">
        <v>569023.51</v>
      </c>
      <c r="E170" s="105">
        <v>95.912323307386842</v>
      </c>
    </row>
    <row r="171" spans="1:5" ht="31.5" outlineLevel="2" x14ac:dyDescent="0.25">
      <c r="A171" s="102" t="s">
        <v>352</v>
      </c>
      <c r="B171" s="103" t="s">
        <v>171</v>
      </c>
      <c r="C171" s="104">
        <v>2580800</v>
      </c>
      <c r="D171" s="104">
        <v>1930068.85</v>
      </c>
      <c r="E171" s="105">
        <v>74.785680796652201</v>
      </c>
    </row>
    <row r="172" spans="1:5" ht="47.25" outlineLevel="2" x14ac:dyDescent="0.25">
      <c r="A172" s="102" t="s">
        <v>764</v>
      </c>
      <c r="B172" s="103" t="s">
        <v>765</v>
      </c>
      <c r="C172" s="104">
        <v>700000</v>
      </c>
      <c r="D172" s="104">
        <v>0</v>
      </c>
      <c r="E172" s="105">
        <v>0</v>
      </c>
    </row>
    <row r="173" spans="1:5" outlineLevel="2" x14ac:dyDescent="0.25">
      <c r="A173" s="102" t="s">
        <v>353</v>
      </c>
      <c r="B173" s="103" t="s">
        <v>187</v>
      </c>
      <c r="C173" s="104">
        <v>1369000</v>
      </c>
      <c r="D173" s="104">
        <v>1326505.07</v>
      </c>
      <c r="E173" s="105">
        <v>96.895914536157775</v>
      </c>
    </row>
    <row r="174" spans="1:5" outlineLevel="2" x14ac:dyDescent="0.25">
      <c r="A174" s="102" t="s">
        <v>766</v>
      </c>
      <c r="B174" s="103" t="s">
        <v>104</v>
      </c>
      <c r="C174" s="104">
        <v>1148703.05</v>
      </c>
      <c r="D174" s="104">
        <v>0</v>
      </c>
      <c r="E174" s="105">
        <v>0</v>
      </c>
    </row>
    <row r="175" spans="1:5" ht="31.5" outlineLevel="2" x14ac:dyDescent="0.25">
      <c r="A175" s="102" t="s">
        <v>354</v>
      </c>
      <c r="B175" s="103" t="s">
        <v>188</v>
      </c>
      <c r="C175" s="104">
        <v>180360.14</v>
      </c>
      <c r="D175" s="104">
        <v>118248.88</v>
      </c>
      <c r="E175" s="105">
        <v>65.5626459371788</v>
      </c>
    </row>
    <row r="176" spans="1:5" ht="47.25" outlineLevel="2" x14ac:dyDescent="0.25">
      <c r="A176" s="102" t="s">
        <v>644</v>
      </c>
      <c r="B176" s="103" t="s">
        <v>387</v>
      </c>
      <c r="C176" s="104">
        <v>673367</v>
      </c>
      <c r="D176" s="104">
        <v>0</v>
      </c>
      <c r="E176" s="105">
        <v>0</v>
      </c>
    </row>
    <row r="177" spans="1:5" ht="31.5" outlineLevel="2" x14ac:dyDescent="0.25">
      <c r="A177" s="102" t="s">
        <v>767</v>
      </c>
      <c r="B177" s="103" t="s">
        <v>768</v>
      </c>
      <c r="C177" s="104">
        <v>1620838</v>
      </c>
      <c r="D177" s="104">
        <v>0</v>
      </c>
      <c r="E177" s="105">
        <v>0</v>
      </c>
    </row>
    <row r="178" spans="1:5" ht="31.5" outlineLevel="2" x14ac:dyDescent="0.25">
      <c r="A178" s="102" t="s">
        <v>733</v>
      </c>
      <c r="B178" s="103" t="s">
        <v>631</v>
      </c>
      <c r="C178" s="104">
        <v>380000</v>
      </c>
      <c r="D178" s="104">
        <v>0</v>
      </c>
      <c r="E178" s="105">
        <v>0</v>
      </c>
    </row>
    <row r="179" spans="1:5" ht="36" customHeight="1" thickBot="1" x14ac:dyDescent="0.3">
      <c r="A179" s="116" t="s">
        <v>355</v>
      </c>
      <c r="B179" s="117" t="s">
        <v>356</v>
      </c>
      <c r="C179" s="118">
        <v>8391532</v>
      </c>
      <c r="D179" s="118">
        <v>1698383.34</v>
      </c>
      <c r="E179" s="119">
        <v>20.239252379660829</v>
      </c>
    </row>
    <row r="180" spans="1:5" ht="31.5" outlineLevel="1" x14ac:dyDescent="0.25">
      <c r="A180" s="112" t="s">
        <v>556</v>
      </c>
      <c r="B180" s="113" t="s">
        <v>557</v>
      </c>
      <c r="C180" s="114">
        <v>8391532</v>
      </c>
      <c r="D180" s="114">
        <v>1698383.34</v>
      </c>
      <c r="E180" s="115">
        <v>20.239252379660829</v>
      </c>
    </row>
    <row r="181" spans="1:5" outlineLevel="2" x14ac:dyDescent="0.25">
      <c r="A181" s="102" t="s">
        <v>769</v>
      </c>
      <c r="B181" s="103" t="s">
        <v>770</v>
      </c>
      <c r="C181" s="104">
        <v>50000</v>
      </c>
      <c r="D181" s="104">
        <v>50000</v>
      </c>
      <c r="E181" s="105">
        <v>100</v>
      </c>
    </row>
    <row r="182" spans="1:5" ht="47.25" outlineLevel="2" x14ac:dyDescent="0.25">
      <c r="A182" s="102" t="s">
        <v>357</v>
      </c>
      <c r="B182" s="103" t="s">
        <v>182</v>
      </c>
      <c r="C182" s="104">
        <v>3369336</v>
      </c>
      <c r="D182" s="104">
        <v>0</v>
      </c>
      <c r="E182" s="105">
        <v>0</v>
      </c>
    </row>
    <row r="183" spans="1:5" ht="31.5" outlineLevel="2" x14ac:dyDescent="0.25">
      <c r="A183" s="102" t="s">
        <v>358</v>
      </c>
      <c r="B183" s="103" t="s">
        <v>199</v>
      </c>
      <c r="C183" s="104">
        <v>4972196</v>
      </c>
      <c r="D183" s="104">
        <v>1648383.34</v>
      </c>
      <c r="E183" s="105">
        <v>33.152018544723497</v>
      </c>
    </row>
    <row r="184" spans="1:5" ht="32.25" thickBot="1" x14ac:dyDescent="0.3">
      <c r="A184" s="116" t="s">
        <v>359</v>
      </c>
      <c r="B184" s="117" t="s">
        <v>360</v>
      </c>
      <c r="C184" s="118">
        <v>44397388.090000004</v>
      </c>
      <c r="D184" s="118">
        <v>31406754.859999999</v>
      </c>
      <c r="E184" s="119">
        <v>70.740095782963436</v>
      </c>
    </row>
    <row r="185" spans="1:5" ht="31.5" outlineLevel="1" x14ac:dyDescent="0.25">
      <c r="A185" s="112" t="s">
        <v>558</v>
      </c>
      <c r="B185" s="113" t="s">
        <v>559</v>
      </c>
      <c r="C185" s="114">
        <v>44270073.090000004</v>
      </c>
      <c r="D185" s="114">
        <v>31347589.859999999</v>
      </c>
      <c r="E185" s="115">
        <v>70.809889552861364</v>
      </c>
    </row>
    <row r="186" spans="1:5" ht="31.5" outlineLevel="2" x14ac:dyDescent="0.25">
      <c r="A186" s="102" t="s">
        <v>361</v>
      </c>
      <c r="B186" s="103" t="s">
        <v>362</v>
      </c>
      <c r="C186" s="104">
        <v>2904218.44</v>
      </c>
      <c r="D186" s="104">
        <v>2158448.06</v>
      </c>
      <c r="E186" s="105">
        <v>74.321133364885597</v>
      </c>
    </row>
    <row r="187" spans="1:5" ht="31.5" outlineLevel="2" x14ac:dyDescent="0.25">
      <c r="A187" s="102" t="s">
        <v>363</v>
      </c>
      <c r="B187" s="103" t="s">
        <v>364</v>
      </c>
      <c r="C187" s="104">
        <v>2941212.12</v>
      </c>
      <c r="D187" s="104">
        <v>2032930.72</v>
      </c>
      <c r="E187" s="105">
        <v>69.118806704767692</v>
      </c>
    </row>
    <row r="188" spans="1:5" ht="63" outlineLevel="2" x14ac:dyDescent="0.25">
      <c r="A188" s="102" t="s">
        <v>734</v>
      </c>
      <c r="B188" s="103" t="s">
        <v>735</v>
      </c>
      <c r="C188" s="104">
        <v>17327272.73</v>
      </c>
      <c r="D188" s="104">
        <v>16627273</v>
      </c>
      <c r="E188" s="105">
        <v>95.960127477026219</v>
      </c>
    </row>
    <row r="189" spans="1:5" ht="47.25" outlineLevel="2" x14ac:dyDescent="0.25">
      <c r="A189" s="102" t="s">
        <v>736</v>
      </c>
      <c r="B189" s="103" t="s">
        <v>737</v>
      </c>
      <c r="C189" s="104">
        <v>2246557</v>
      </c>
      <c r="D189" s="104">
        <v>0</v>
      </c>
      <c r="E189" s="105">
        <v>0</v>
      </c>
    </row>
    <row r="190" spans="1:5" outlineLevel="2" x14ac:dyDescent="0.25">
      <c r="A190" s="102" t="s">
        <v>365</v>
      </c>
      <c r="B190" s="103" t="s">
        <v>190</v>
      </c>
      <c r="C190" s="104">
        <v>5900000</v>
      </c>
      <c r="D190" s="104">
        <v>2950002.2</v>
      </c>
      <c r="E190" s="105">
        <v>50.000037288135594</v>
      </c>
    </row>
    <row r="191" spans="1:5" ht="31.5" outlineLevel="2" x14ac:dyDescent="0.25">
      <c r="A191" s="102" t="s">
        <v>366</v>
      </c>
      <c r="B191" s="103" t="s">
        <v>191</v>
      </c>
      <c r="C191" s="104">
        <v>8175500</v>
      </c>
      <c r="D191" s="104">
        <v>4872534.26</v>
      </c>
      <c r="E191" s="105">
        <v>59.599220353495198</v>
      </c>
    </row>
    <row r="192" spans="1:5" outlineLevel="2" x14ac:dyDescent="0.25">
      <c r="A192" s="102" t="s">
        <v>645</v>
      </c>
      <c r="B192" s="103" t="s">
        <v>169</v>
      </c>
      <c r="C192" s="104">
        <v>1345954.22</v>
      </c>
      <c r="D192" s="104">
        <v>1278140.78</v>
      </c>
      <c r="E192" s="105">
        <v>94.961683020689961</v>
      </c>
    </row>
    <row r="193" spans="1:5" ht="31.5" outlineLevel="2" x14ac:dyDescent="0.25">
      <c r="A193" s="102" t="s">
        <v>646</v>
      </c>
      <c r="B193" s="103" t="s">
        <v>647</v>
      </c>
      <c r="C193" s="104">
        <v>3429358.58</v>
      </c>
      <c r="D193" s="104">
        <v>1428260.84</v>
      </c>
      <c r="E193" s="105">
        <v>41.648046031978375</v>
      </c>
    </row>
    <row r="194" spans="1:5" ht="31.5" outlineLevel="1" x14ac:dyDescent="0.25">
      <c r="A194" s="112" t="s">
        <v>560</v>
      </c>
      <c r="B194" s="113" t="s">
        <v>561</v>
      </c>
      <c r="C194" s="114">
        <v>127315</v>
      </c>
      <c r="D194" s="114">
        <v>59165</v>
      </c>
      <c r="E194" s="115">
        <v>46.471350587126416</v>
      </c>
    </row>
    <row r="195" spans="1:5" ht="47.25" outlineLevel="2" x14ac:dyDescent="0.25">
      <c r="A195" s="102" t="s">
        <v>367</v>
      </c>
      <c r="B195" s="103" t="s">
        <v>648</v>
      </c>
      <c r="C195" s="104">
        <v>127315</v>
      </c>
      <c r="D195" s="104">
        <v>59165</v>
      </c>
      <c r="E195" s="105">
        <v>46.471350587126416</v>
      </c>
    </row>
    <row r="196" spans="1:5" ht="48" thickBot="1" x14ac:dyDescent="0.3">
      <c r="A196" s="116" t="s">
        <v>368</v>
      </c>
      <c r="B196" s="117" t="s">
        <v>369</v>
      </c>
      <c r="C196" s="118">
        <v>262000</v>
      </c>
      <c r="D196" s="118">
        <v>44000</v>
      </c>
      <c r="E196" s="119">
        <v>16.793893129770993</v>
      </c>
    </row>
    <row r="197" spans="1:5" ht="31.5" outlineLevel="1" x14ac:dyDescent="0.25">
      <c r="A197" s="112" t="s">
        <v>563</v>
      </c>
      <c r="B197" s="113" t="s">
        <v>586</v>
      </c>
      <c r="C197" s="114">
        <v>262000</v>
      </c>
      <c r="D197" s="114">
        <v>44000</v>
      </c>
      <c r="E197" s="115">
        <v>16.793893129770993</v>
      </c>
    </row>
    <row r="198" spans="1:5" ht="31.5" outlineLevel="2" x14ac:dyDescent="0.25">
      <c r="A198" s="102" t="s">
        <v>371</v>
      </c>
      <c r="B198" s="103" t="s">
        <v>649</v>
      </c>
      <c r="C198" s="104">
        <v>12000</v>
      </c>
      <c r="D198" s="104">
        <v>9000</v>
      </c>
      <c r="E198" s="105">
        <v>75</v>
      </c>
    </row>
    <row r="199" spans="1:5" outlineLevel="2" x14ac:dyDescent="0.25">
      <c r="A199" s="102" t="s">
        <v>372</v>
      </c>
      <c r="B199" s="103" t="s">
        <v>650</v>
      </c>
      <c r="C199" s="104">
        <v>250000</v>
      </c>
      <c r="D199" s="104">
        <v>35000</v>
      </c>
      <c r="E199" s="105">
        <v>14</v>
      </c>
    </row>
    <row r="200" spans="1:5" ht="32.25" thickBot="1" x14ac:dyDescent="0.3">
      <c r="A200" s="116" t="s">
        <v>373</v>
      </c>
      <c r="B200" s="117" t="s">
        <v>374</v>
      </c>
      <c r="C200" s="118">
        <v>661360</v>
      </c>
      <c r="D200" s="118">
        <v>208933</v>
      </c>
      <c r="E200" s="119">
        <v>31.591417684770775</v>
      </c>
    </row>
    <row r="201" spans="1:5" ht="47.25" outlineLevel="1" x14ac:dyDescent="0.25">
      <c r="A201" s="112" t="s">
        <v>564</v>
      </c>
      <c r="B201" s="113" t="s">
        <v>565</v>
      </c>
      <c r="C201" s="114">
        <v>661360</v>
      </c>
      <c r="D201" s="114">
        <v>208933</v>
      </c>
      <c r="E201" s="115">
        <v>31.591417684770775</v>
      </c>
    </row>
    <row r="202" spans="1:5" ht="31.5" outlineLevel="2" x14ac:dyDescent="0.25">
      <c r="A202" s="102" t="s">
        <v>375</v>
      </c>
      <c r="B202" s="103" t="s">
        <v>197</v>
      </c>
      <c r="C202" s="104">
        <v>661360</v>
      </c>
      <c r="D202" s="104">
        <v>208933</v>
      </c>
      <c r="E202" s="105">
        <v>31.591417684770775</v>
      </c>
    </row>
    <row r="203" spans="1:5" ht="32.25" thickBot="1" x14ac:dyDescent="0.3">
      <c r="A203" s="116" t="s">
        <v>376</v>
      </c>
      <c r="B203" s="117" t="s">
        <v>377</v>
      </c>
      <c r="C203" s="118">
        <v>8723552</v>
      </c>
      <c r="D203" s="118">
        <v>5982556.0099999998</v>
      </c>
      <c r="E203" s="119">
        <v>68.579358614472639</v>
      </c>
    </row>
    <row r="204" spans="1:5" ht="31.5" outlineLevel="1" x14ac:dyDescent="0.25">
      <c r="A204" s="112" t="s">
        <v>566</v>
      </c>
      <c r="B204" s="113" t="s">
        <v>567</v>
      </c>
      <c r="C204" s="114">
        <v>8678552</v>
      </c>
      <c r="D204" s="114">
        <v>5952556.0099999998</v>
      </c>
      <c r="E204" s="115">
        <v>68.589276298626771</v>
      </c>
    </row>
    <row r="205" spans="1:5" ht="17.25" customHeight="1" outlineLevel="2" x14ac:dyDescent="0.25">
      <c r="A205" s="102" t="s">
        <v>378</v>
      </c>
      <c r="B205" s="103" t="s">
        <v>183</v>
      </c>
      <c r="C205" s="104">
        <v>8678552</v>
      </c>
      <c r="D205" s="104">
        <v>5952556.0099999998</v>
      </c>
      <c r="E205" s="105">
        <v>68.589276298626771</v>
      </c>
    </row>
    <row r="206" spans="1:5" ht="19.5" customHeight="1" outlineLevel="1" x14ac:dyDescent="0.25">
      <c r="A206" s="112" t="s">
        <v>568</v>
      </c>
      <c r="B206" s="113" t="s">
        <v>569</v>
      </c>
      <c r="C206" s="114">
        <v>45000</v>
      </c>
      <c r="D206" s="114">
        <v>30000</v>
      </c>
      <c r="E206" s="115">
        <v>66.666666666666671</v>
      </c>
    </row>
    <row r="207" spans="1:5" ht="31.5" outlineLevel="2" x14ac:dyDescent="0.25">
      <c r="A207" s="102" t="s">
        <v>184</v>
      </c>
      <c r="B207" s="103" t="s">
        <v>185</v>
      </c>
      <c r="C207" s="104">
        <v>45000</v>
      </c>
      <c r="D207" s="104">
        <v>30000</v>
      </c>
      <c r="E207" s="105">
        <v>66.666666666666671</v>
      </c>
    </row>
    <row r="208" spans="1:5" ht="32.25" thickBot="1" x14ac:dyDescent="0.3">
      <c r="A208" s="116" t="s">
        <v>379</v>
      </c>
      <c r="B208" s="117" t="s">
        <v>380</v>
      </c>
      <c r="C208" s="118">
        <v>565000</v>
      </c>
      <c r="D208" s="118">
        <v>289942</v>
      </c>
      <c r="E208" s="119">
        <v>51.317168141592923</v>
      </c>
    </row>
    <row r="209" spans="1:5" outlineLevel="1" x14ac:dyDescent="0.25">
      <c r="A209" s="112" t="s">
        <v>570</v>
      </c>
      <c r="B209" s="113" t="s">
        <v>571</v>
      </c>
      <c r="C209" s="114">
        <v>565000</v>
      </c>
      <c r="D209" s="114">
        <v>289942</v>
      </c>
      <c r="E209" s="115">
        <v>51.317168141592923</v>
      </c>
    </row>
    <row r="210" spans="1:5" outlineLevel="2" x14ac:dyDescent="0.25">
      <c r="A210" s="102" t="s">
        <v>186</v>
      </c>
      <c r="B210" s="103" t="s">
        <v>194</v>
      </c>
      <c r="C210" s="104">
        <v>565000</v>
      </c>
      <c r="D210" s="104">
        <v>289942</v>
      </c>
      <c r="E210" s="105">
        <v>51.317168141592923</v>
      </c>
    </row>
    <row r="211" spans="1:5" ht="63.75" thickBot="1" x14ac:dyDescent="0.3">
      <c r="A211" s="116" t="s">
        <v>381</v>
      </c>
      <c r="B211" s="117" t="s">
        <v>651</v>
      </c>
      <c r="C211" s="118">
        <v>12340070</v>
      </c>
      <c r="D211" s="118">
        <v>6317394.3799999999</v>
      </c>
      <c r="E211" s="119">
        <v>51.194153517767731</v>
      </c>
    </row>
    <row r="212" spans="1:5" ht="63" outlineLevel="1" x14ac:dyDescent="0.25">
      <c r="A212" s="112" t="s">
        <v>572</v>
      </c>
      <c r="B212" s="113" t="s">
        <v>573</v>
      </c>
      <c r="C212" s="114">
        <v>11585070</v>
      </c>
      <c r="D212" s="114">
        <v>5965789.71</v>
      </c>
      <c r="E212" s="115">
        <v>51.495499897713181</v>
      </c>
    </row>
    <row r="213" spans="1:5" outlineLevel="2" x14ac:dyDescent="0.25">
      <c r="A213" s="102" t="s">
        <v>382</v>
      </c>
      <c r="B213" s="103" t="s">
        <v>168</v>
      </c>
      <c r="C213" s="104">
        <v>1200000</v>
      </c>
      <c r="D213" s="104">
        <v>494846.15</v>
      </c>
      <c r="E213" s="105">
        <v>41.237179166666664</v>
      </c>
    </row>
    <row r="214" spans="1:5" ht="63" outlineLevel="2" x14ac:dyDescent="0.25">
      <c r="A214" s="102" t="s">
        <v>771</v>
      </c>
      <c r="B214" s="103" t="s">
        <v>772</v>
      </c>
      <c r="C214" s="104">
        <v>1946000</v>
      </c>
      <c r="D214" s="104">
        <v>0</v>
      </c>
      <c r="E214" s="105">
        <v>0</v>
      </c>
    </row>
    <row r="215" spans="1:5" outlineLevel="2" x14ac:dyDescent="0.25">
      <c r="A215" s="102" t="s">
        <v>383</v>
      </c>
      <c r="B215" s="103" t="s">
        <v>172</v>
      </c>
      <c r="C215" s="104">
        <v>700000</v>
      </c>
      <c r="D215" s="104">
        <v>178031.3</v>
      </c>
      <c r="E215" s="105">
        <v>25.433042857142858</v>
      </c>
    </row>
    <row r="216" spans="1:5" ht="47.25" outlineLevel="2" x14ac:dyDescent="0.25">
      <c r="A216" s="102" t="s">
        <v>652</v>
      </c>
      <c r="B216" s="103" t="s">
        <v>400</v>
      </c>
      <c r="C216" s="104">
        <v>1621112</v>
      </c>
      <c r="D216" s="104">
        <v>1111112</v>
      </c>
      <c r="E216" s="105">
        <v>68.540113206243618</v>
      </c>
    </row>
    <row r="217" spans="1:5" ht="47.25" outlineLevel="2" x14ac:dyDescent="0.25">
      <c r="A217" s="102" t="s">
        <v>653</v>
      </c>
      <c r="B217" s="103" t="s">
        <v>370</v>
      </c>
      <c r="C217" s="104">
        <v>672667</v>
      </c>
      <c r="D217" s="104">
        <v>672667</v>
      </c>
      <c r="E217" s="105">
        <v>100</v>
      </c>
    </row>
    <row r="218" spans="1:5" outlineLevel="2" x14ac:dyDescent="0.25">
      <c r="A218" s="102" t="s">
        <v>384</v>
      </c>
      <c r="B218" s="103" t="s">
        <v>178</v>
      </c>
      <c r="C218" s="104">
        <v>3590579</v>
      </c>
      <c r="D218" s="104">
        <v>3140292</v>
      </c>
      <c r="E218" s="105">
        <v>87.459209225030278</v>
      </c>
    </row>
    <row r="219" spans="1:5" ht="63" outlineLevel="2" x14ac:dyDescent="0.25">
      <c r="A219" s="102" t="s">
        <v>773</v>
      </c>
      <c r="B219" s="103" t="s">
        <v>774</v>
      </c>
      <c r="C219" s="104">
        <v>500000</v>
      </c>
      <c r="D219" s="104">
        <v>0</v>
      </c>
      <c r="E219" s="105">
        <v>0</v>
      </c>
    </row>
    <row r="220" spans="1:5" outlineLevel="2" x14ac:dyDescent="0.25">
      <c r="A220" s="102" t="s">
        <v>385</v>
      </c>
      <c r="B220" s="103" t="s">
        <v>179</v>
      </c>
      <c r="C220" s="104">
        <v>70000</v>
      </c>
      <c r="D220" s="104">
        <v>70000</v>
      </c>
      <c r="E220" s="105">
        <v>100</v>
      </c>
    </row>
    <row r="221" spans="1:5" outlineLevel="2" x14ac:dyDescent="0.25">
      <c r="A221" s="102" t="s">
        <v>386</v>
      </c>
      <c r="B221" s="103" t="s">
        <v>177</v>
      </c>
      <c r="C221" s="104">
        <v>50000</v>
      </c>
      <c r="D221" s="104">
        <v>50000</v>
      </c>
      <c r="E221" s="105">
        <v>100</v>
      </c>
    </row>
    <row r="222" spans="1:5" outlineLevel="2" x14ac:dyDescent="0.25">
      <c r="A222" s="102" t="s">
        <v>388</v>
      </c>
      <c r="B222" s="103" t="s">
        <v>389</v>
      </c>
      <c r="C222" s="104">
        <v>700000</v>
      </c>
      <c r="D222" s="104">
        <v>248841.26</v>
      </c>
      <c r="E222" s="105">
        <v>35.548751428571428</v>
      </c>
    </row>
    <row r="223" spans="1:5" outlineLevel="2" x14ac:dyDescent="0.25">
      <c r="A223" s="102" t="s">
        <v>654</v>
      </c>
      <c r="B223" s="103" t="s">
        <v>170</v>
      </c>
      <c r="C223" s="104">
        <v>534712</v>
      </c>
      <c r="D223" s="104">
        <v>0</v>
      </c>
      <c r="E223" s="105">
        <v>0</v>
      </c>
    </row>
    <row r="224" spans="1:5" ht="47.25" outlineLevel="1" x14ac:dyDescent="0.25">
      <c r="A224" s="112" t="s">
        <v>574</v>
      </c>
      <c r="B224" s="113" t="s">
        <v>575</v>
      </c>
      <c r="C224" s="114">
        <v>755000</v>
      </c>
      <c r="D224" s="114">
        <v>351604.67</v>
      </c>
      <c r="E224" s="115">
        <v>46.570154966887415</v>
      </c>
    </row>
    <row r="225" spans="1:5" outlineLevel="2" x14ac:dyDescent="0.25">
      <c r="A225" s="102" t="s">
        <v>192</v>
      </c>
      <c r="B225" s="103" t="s">
        <v>655</v>
      </c>
      <c r="C225" s="104">
        <v>365000</v>
      </c>
      <c r="D225" s="104">
        <v>172033.19</v>
      </c>
      <c r="E225" s="105">
        <v>47.132380821917806</v>
      </c>
    </row>
    <row r="226" spans="1:5" outlineLevel="2" x14ac:dyDescent="0.25">
      <c r="A226" s="102" t="s">
        <v>390</v>
      </c>
      <c r="B226" s="103" t="s">
        <v>391</v>
      </c>
      <c r="C226" s="104">
        <v>15000</v>
      </c>
      <c r="D226" s="104">
        <v>4872.16</v>
      </c>
      <c r="E226" s="105">
        <v>32.481066666666663</v>
      </c>
    </row>
    <row r="227" spans="1:5" ht="31.5" outlineLevel="2" x14ac:dyDescent="0.25">
      <c r="A227" s="102" t="s">
        <v>392</v>
      </c>
      <c r="B227" s="103" t="s">
        <v>180</v>
      </c>
      <c r="C227" s="104">
        <v>310000</v>
      </c>
      <c r="D227" s="104">
        <v>149699.32</v>
      </c>
      <c r="E227" s="105">
        <v>48.290103225806455</v>
      </c>
    </row>
    <row r="228" spans="1:5" ht="47.25" outlineLevel="2" x14ac:dyDescent="0.25">
      <c r="A228" s="102" t="s">
        <v>393</v>
      </c>
      <c r="B228" s="103" t="s">
        <v>181</v>
      </c>
      <c r="C228" s="104">
        <v>40000</v>
      </c>
      <c r="D228" s="104">
        <v>0</v>
      </c>
      <c r="E228" s="105">
        <v>0</v>
      </c>
    </row>
    <row r="229" spans="1:5" outlineLevel="2" x14ac:dyDescent="0.25">
      <c r="A229" s="102" t="s">
        <v>738</v>
      </c>
      <c r="B229" s="103" t="s">
        <v>739</v>
      </c>
      <c r="C229" s="104">
        <v>25000</v>
      </c>
      <c r="D229" s="104">
        <v>25000</v>
      </c>
      <c r="E229" s="105">
        <v>100</v>
      </c>
    </row>
    <row r="230" spans="1:5" ht="30.75" customHeight="1" thickBot="1" x14ac:dyDescent="0.3">
      <c r="A230" s="116" t="s">
        <v>394</v>
      </c>
      <c r="B230" s="117" t="s">
        <v>395</v>
      </c>
      <c r="C230" s="118">
        <v>642116</v>
      </c>
      <c r="D230" s="118">
        <v>642116</v>
      </c>
      <c r="E230" s="119">
        <v>100</v>
      </c>
    </row>
    <row r="231" spans="1:5" outlineLevel="1" x14ac:dyDescent="0.25">
      <c r="A231" s="112" t="s">
        <v>576</v>
      </c>
      <c r="B231" s="113" t="s">
        <v>577</v>
      </c>
      <c r="C231" s="114">
        <v>642116</v>
      </c>
      <c r="D231" s="114">
        <v>642116</v>
      </c>
      <c r="E231" s="115">
        <v>100</v>
      </c>
    </row>
    <row r="232" spans="1:5" ht="31.5" outlineLevel="2" x14ac:dyDescent="0.25">
      <c r="A232" s="102" t="s">
        <v>195</v>
      </c>
      <c r="B232" s="103" t="s">
        <v>196</v>
      </c>
      <c r="C232" s="104">
        <v>642116</v>
      </c>
      <c r="D232" s="104">
        <v>642116</v>
      </c>
      <c r="E232" s="105">
        <v>100</v>
      </c>
    </row>
    <row r="233" spans="1:5" ht="48" thickBot="1" x14ac:dyDescent="0.3">
      <c r="A233" s="116" t="s">
        <v>396</v>
      </c>
      <c r="B233" s="117" t="s">
        <v>397</v>
      </c>
      <c r="C233" s="118">
        <v>6958902.1699999999</v>
      </c>
      <c r="D233" s="118">
        <v>3913850.59</v>
      </c>
      <c r="E233" s="119">
        <v>56.242356831408081</v>
      </c>
    </row>
    <row r="234" spans="1:5" ht="63" outlineLevel="1" x14ac:dyDescent="0.25">
      <c r="A234" s="112" t="s">
        <v>578</v>
      </c>
      <c r="B234" s="113" t="s">
        <v>573</v>
      </c>
      <c r="C234" s="114">
        <v>4741493.5999999996</v>
      </c>
      <c r="D234" s="114">
        <v>2862046.73</v>
      </c>
      <c r="E234" s="115">
        <v>60.361712393748668</v>
      </c>
    </row>
    <row r="235" spans="1:5" outlineLevel="2" x14ac:dyDescent="0.25">
      <c r="A235" s="102" t="s">
        <v>398</v>
      </c>
      <c r="B235" s="103" t="s">
        <v>168</v>
      </c>
      <c r="C235" s="104">
        <v>101106.12</v>
      </c>
      <c r="D235" s="104">
        <v>39256.15</v>
      </c>
      <c r="E235" s="105">
        <v>38.826680323604542</v>
      </c>
    </row>
    <row r="236" spans="1:5" ht="47.25" outlineLevel="2" x14ac:dyDescent="0.25">
      <c r="A236" s="102" t="s">
        <v>775</v>
      </c>
      <c r="B236" s="103" t="s">
        <v>776</v>
      </c>
      <c r="C236" s="104">
        <v>100000</v>
      </c>
      <c r="D236" s="104">
        <v>0</v>
      </c>
      <c r="E236" s="105">
        <v>0</v>
      </c>
    </row>
    <row r="237" spans="1:5" ht="31.5" outlineLevel="2" x14ac:dyDescent="0.25">
      <c r="A237" s="102" t="s">
        <v>656</v>
      </c>
      <c r="B237" s="103" t="s">
        <v>657</v>
      </c>
      <c r="C237" s="104">
        <v>2224474</v>
      </c>
      <c r="D237" s="104">
        <v>1445890.6</v>
      </c>
      <c r="E237" s="105">
        <v>64.99921329716598</v>
      </c>
    </row>
    <row r="238" spans="1:5" ht="34.5" customHeight="1" outlineLevel="2" x14ac:dyDescent="0.25">
      <c r="A238" s="102" t="s">
        <v>658</v>
      </c>
      <c r="B238" s="103" t="s">
        <v>463</v>
      </c>
      <c r="C238" s="104">
        <v>2006301</v>
      </c>
      <c r="D238" s="104">
        <v>1069337.8</v>
      </c>
      <c r="E238" s="105">
        <v>53.298971590005685</v>
      </c>
    </row>
    <row r="239" spans="1:5" outlineLevel="2" x14ac:dyDescent="0.25">
      <c r="A239" s="102" t="s">
        <v>740</v>
      </c>
      <c r="B239" s="103" t="s">
        <v>741</v>
      </c>
      <c r="C239" s="104">
        <v>9612.48</v>
      </c>
      <c r="D239" s="104">
        <v>7562.18</v>
      </c>
      <c r="E239" s="105">
        <v>78.670436765538128</v>
      </c>
    </row>
    <row r="240" spans="1:5" outlineLevel="2" x14ac:dyDescent="0.25">
      <c r="A240" s="102" t="s">
        <v>399</v>
      </c>
      <c r="B240" s="103" t="s">
        <v>169</v>
      </c>
      <c r="C240" s="104">
        <v>300000</v>
      </c>
      <c r="D240" s="104">
        <v>300000</v>
      </c>
      <c r="E240" s="105">
        <v>100</v>
      </c>
    </row>
    <row r="241" spans="1:5" ht="47.25" outlineLevel="1" x14ac:dyDescent="0.25">
      <c r="A241" s="112" t="s">
        <v>579</v>
      </c>
      <c r="B241" s="113" t="s">
        <v>580</v>
      </c>
      <c r="C241" s="114">
        <v>2217408.5699999998</v>
      </c>
      <c r="D241" s="114">
        <v>1051803.8600000001</v>
      </c>
      <c r="E241" s="115">
        <v>47.433922382648682</v>
      </c>
    </row>
    <row r="242" spans="1:5" outlineLevel="2" x14ac:dyDescent="0.25">
      <c r="A242" s="102" t="s">
        <v>401</v>
      </c>
      <c r="B242" s="103" t="s">
        <v>170</v>
      </c>
      <c r="C242" s="104">
        <v>222500</v>
      </c>
      <c r="D242" s="104">
        <v>0</v>
      </c>
      <c r="E242" s="105">
        <v>0</v>
      </c>
    </row>
    <row r="243" spans="1:5" ht="31.5" outlineLevel="2" x14ac:dyDescent="0.25">
      <c r="A243" s="102" t="s">
        <v>777</v>
      </c>
      <c r="B243" s="103" t="s">
        <v>778</v>
      </c>
      <c r="C243" s="104">
        <v>160000</v>
      </c>
      <c r="D243" s="104">
        <v>0</v>
      </c>
      <c r="E243" s="105">
        <v>0</v>
      </c>
    </row>
    <row r="244" spans="1:5" outlineLevel="2" x14ac:dyDescent="0.25">
      <c r="A244" s="102" t="s">
        <v>779</v>
      </c>
      <c r="B244" s="103" t="s">
        <v>780</v>
      </c>
      <c r="C244" s="104">
        <v>77500</v>
      </c>
      <c r="D244" s="104">
        <v>0</v>
      </c>
      <c r="E244" s="105">
        <v>0</v>
      </c>
    </row>
    <row r="245" spans="1:5" ht="47.25" outlineLevel="2" x14ac:dyDescent="0.25">
      <c r="A245" s="102" t="s">
        <v>402</v>
      </c>
      <c r="B245" s="103" t="s">
        <v>403</v>
      </c>
      <c r="C245" s="104">
        <v>419650</v>
      </c>
      <c r="D245" s="104">
        <v>314736.78999999998</v>
      </c>
      <c r="E245" s="105">
        <v>74.999830811390439</v>
      </c>
    </row>
    <row r="246" spans="1:5" ht="47.25" outlineLevel="2" x14ac:dyDescent="0.25">
      <c r="A246" s="102" t="s">
        <v>404</v>
      </c>
      <c r="B246" s="103" t="s">
        <v>167</v>
      </c>
      <c r="C246" s="104">
        <v>938971</v>
      </c>
      <c r="D246" s="104">
        <v>539917.06999999995</v>
      </c>
      <c r="E246" s="105">
        <v>57.500931338667542</v>
      </c>
    </row>
    <row r="247" spans="1:5" ht="47.25" outlineLevel="2" x14ac:dyDescent="0.25">
      <c r="A247" s="102" t="s">
        <v>581</v>
      </c>
      <c r="B247" s="103" t="s">
        <v>582</v>
      </c>
      <c r="C247" s="104">
        <v>398787.57</v>
      </c>
      <c r="D247" s="104">
        <v>197150</v>
      </c>
      <c r="E247" s="105">
        <v>49.437348310530339</v>
      </c>
    </row>
    <row r="248" spans="1:5" ht="48" thickBot="1" x14ac:dyDescent="0.3">
      <c r="A248" s="116" t="s">
        <v>405</v>
      </c>
      <c r="B248" s="117" t="s">
        <v>406</v>
      </c>
      <c r="C248" s="118">
        <v>10800</v>
      </c>
      <c r="D248" s="118">
        <v>7650</v>
      </c>
      <c r="E248" s="119">
        <v>70.833333333333329</v>
      </c>
    </row>
    <row r="249" spans="1:5" ht="31.5" outlineLevel="1" x14ac:dyDescent="0.25">
      <c r="A249" s="112" t="s">
        <v>583</v>
      </c>
      <c r="B249" s="113" t="s">
        <v>584</v>
      </c>
      <c r="C249" s="114">
        <v>10800</v>
      </c>
      <c r="D249" s="114">
        <v>7650</v>
      </c>
      <c r="E249" s="115">
        <v>70.833333333333329</v>
      </c>
    </row>
    <row r="250" spans="1:5" outlineLevel="2" x14ac:dyDescent="0.25">
      <c r="A250" s="102" t="s">
        <v>407</v>
      </c>
      <c r="B250" s="103" t="s">
        <v>408</v>
      </c>
      <c r="C250" s="104">
        <v>10800</v>
      </c>
      <c r="D250" s="104">
        <v>7650</v>
      </c>
      <c r="E250" s="105">
        <v>70.833333333333329</v>
      </c>
    </row>
    <row r="251" spans="1:5" ht="48" thickBot="1" x14ac:dyDescent="0.3">
      <c r="A251" s="116" t="s">
        <v>409</v>
      </c>
      <c r="B251" s="117" t="s">
        <v>410</v>
      </c>
      <c r="C251" s="118">
        <v>69300</v>
      </c>
      <c r="D251" s="118">
        <v>56130</v>
      </c>
      <c r="E251" s="119">
        <v>80.995670995670991</v>
      </c>
    </row>
    <row r="252" spans="1:5" ht="31.5" outlineLevel="1" x14ac:dyDescent="0.25">
      <c r="A252" s="112" t="s">
        <v>585</v>
      </c>
      <c r="B252" s="113" t="s">
        <v>586</v>
      </c>
      <c r="C252" s="114">
        <v>12000</v>
      </c>
      <c r="D252" s="114">
        <v>8000</v>
      </c>
      <c r="E252" s="115">
        <v>66.666666666666671</v>
      </c>
    </row>
    <row r="253" spans="1:5" ht="31.5" outlineLevel="2" x14ac:dyDescent="0.25">
      <c r="A253" s="102" t="s">
        <v>411</v>
      </c>
      <c r="B253" s="103" t="s">
        <v>175</v>
      </c>
      <c r="C253" s="104">
        <v>12000</v>
      </c>
      <c r="D253" s="104">
        <v>8000</v>
      </c>
      <c r="E253" s="105">
        <v>66.666666666666671</v>
      </c>
    </row>
    <row r="254" spans="1:5" outlineLevel="1" x14ac:dyDescent="0.25">
      <c r="A254" s="112" t="s">
        <v>587</v>
      </c>
      <c r="B254" s="113" t="s">
        <v>588</v>
      </c>
      <c r="C254" s="114">
        <v>57300</v>
      </c>
      <c r="D254" s="114">
        <v>48130</v>
      </c>
      <c r="E254" s="115">
        <v>83.996509598603836</v>
      </c>
    </row>
    <row r="255" spans="1:5" ht="78.75" outlineLevel="2" x14ac:dyDescent="0.25">
      <c r="A255" s="102" t="s">
        <v>412</v>
      </c>
      <c r="B255" s="103" t="s">
        <v>176</v>
      </c>
      <c r="C255" s="104">
        <v>57300</v>
      </c>
      <c r="D255" s="104">
        <v>48130</v>
      </c>
      <c r="E255" s="105">
        <v>83.996509598603836</v>
      </c>
    </row>
    <row r="256" spans="1:5" ht="48" thickBot="1" x14ac:dyDescent="0.3">
      <c r="A256" s="116" t="s">
        <v>413</v>
      </c>
      <c r="B256" s="117" t="s">
        <v>414</v>
      </c>
      <c r="C256" s="118">
        <v>6556729.9800000004</v>
      </c>
      <c r="D256" s="118">
        <v>2692995.55</v>
      </c>
      <c r="E256" s="119">
        <v>41.072235065565408</v>
      </c>
    </row>
    <row r="257" spans="1:5" ht="63" outlineLevel="1" x14ac:dyDescent="0.25">
      <c r="A257" s="112" t="s">
        <v>589</v>
      </c>
      <c r="B257" s="113" t="s">
        <v>573</v>
      </c>
      <c r="C257" s="114">
        <v>6556729.9800000004</v>
      </c>
      <c r="D257" s="114">
        <v>2692995.55</v>
      </c>
      <c r="E257" s="115">
        <v>41.072235065565408</v>
      </c>
    </row>
    <row r="258" spans="1:5" outlineLevel="2" x14ac:dyDescent="0.25">
      <c r="A258" s="102" t="s">
        <v>415</v>
      </c>
      <c r="B258" s="103" t="s">
        <v>416</v>
      </c>
      <c r="C258" s="104">
        <v>80000</v>
      </c>
      <c r="D258" s="104">
        <v>66888.75</v>
      </c>
      <c r="E258" s="105">
        <v>83.610937500000006</v>
      </c>
    </row>
    <row r="259" spans="1:5" ht="63" outlineLevel="2" x14ac:dyDescent="0.25">
      <c r="A259" s="102" t="s">
        <v>781</v>
      </c>
      <c r="B259" s="103" t="s">
        <v>763</v>
      </c>
      <c r="C259" s="104">
        <v>50000</v>
      </c>
      <c r="D259" s="104">
        <v>0</v>
      </c>
      <c r="E259" s="105">
        <v>0</v>
      </c>
    </row>
    <row r="260" spans="1:5" outlineLevel="2" x14ac:dyDescent="0.25">
      <c r="A260" s="102" t="s">
        <v>417</v>
      </c>
      <c r="B260" s="103" t="s">
        <v>169</v>
      </c>
      <c r="C260" s="104">
        <v>200000</v>
      </c>
      <c r="D260" s="104">
        <v>200000</v>
      </c>
      <c r="E260" s="105">
        <v>100</v>
      </c>
    </row>
    <row r="261" spans="1:5" ht="63" outlineLevel="2" x14ac:dyDescent="0.25">
      <c r="A261" s="102" t="s">
        <v>590</v>
      </c>
      <c r="B261" s="103" t="s">
        <v>591</v>
      </c>
      <c r="C261" s="104">
        <v>13000</v>
      </c>
      <c r="D261" s="104">
        <v>13000</v>
      </c>
      <c r="E261" s="105">
        <v>100</v>
      </c>
    </row>
    <row r="262" spans="1:5" ht="47.25" outlineLevel="2" x14ac:dyDescent="0.25">
      <c r="A262" s="102" t="s">
        <v>659</v>
      </c>
      <c r="B262" s="103" t="s">
        <v>660</v>
      </c>
      <c r="C262" s="104">
        <v>672900</v>
      </c>
      <c r="D262" s="104">
        <v>672900</v>
      </c>
      <c r="E262" s="105">
        <v>100</v>
      </c>
    </row>
    <row r="263" spans="1:5" ht="47.25" outlineLevel="2" x14ac:dyDescent="0.25">
      <c r="A263" s="102" t="s">
        <v>418</v>
      </c>
      <c r="B263" s="103" t="s">
        <v>182</v>
      </c>
      <c r="C263" s="104">
        <v>3349436</v>
      </c>
      <c r="D263" s="104">
        <v>1116612</v>
      </c>
      <c r="E263" s="105">
        <v>33.337314103031076</v>
      </c>
    </row>
    <row r="264" spans="1:5" ht="47.25" outlineLevel="2" x14ac:dyDescent="0.25">
      <c r="A264" s="102" t="s">
        <v>661</v>
      </c>
      <c r="B264" s="103" t="s">
        <v>370</v>
      </c>
      <c r="C264" s="104">
        <v>1360134</v>
      </c>
      <c r="D264" s="104">
        <v>404594.8</v>
      </c>
      <c r="E264" s="105">
        <v>29.746686723514006</v>
      </c>
    </row>
    <row r="265" spans="1:5" ht="47.25" outlineLevel="2" x14ac:dyDescent="0.25">
      <c r="A265" s="102" t="s">
        <v>782</v>
      </c>
      <c r="B265" s="103" t="s">
        <v>430</v>
      </c>
      <c r="C265" s="104">
        <v>159292.98000000001</v>
      </c>
      <c r="D265" s="104">
        <v>0</v>
      </c>
      <c r="E265" s="105">
        <v>0</v>
      </c>
    </row>
    <row r="266" spans="1:5" ht="47.25" outlineLevel="2" x14ac:dyDescent="0.25">
      <c r="A266" s="102" t="s">
        <v>419</v>
      </c>
      <c r="B266" s="103" t="s">
        <v>387</v>
      </c>
      <c r="C266" s="104">
        <v>671967</v>
      </c>
      <c r="D266" s="104">
        <v>219000</v>
      </c>
      <c r="E266" s="105">
        <v>32.590886159588194</v>
      </c>
    </row>
    <row r="267" spans="1:5" ht="48" thickBot="1" x14ac:dyDescent="0.3">
      <c r="A267" s="116" t="s">
        <v>420</v>
      </c>
      <c r="B267" s="117" t="s">
        <v>421</v>
      </c>
      <c r="C267" s="118">
        <v>1892875</v>
      </c>
      <c r="D267" s="118">
        <v>415381.04</v>
      </c>
      <c r="E267" s="119">
        <v>21.944451693851946</v>
      </c>
    </row>
    <row r="268" spans="1:5" outlineLevel="1" x14ac:dyDescent="0.25">
      <c r="A268" s="112" t="s">
        <v>592</v>
      </c>
      <c r="B268" s="113" t="s">
        <v>588</v>
      </c>
      <c r="C268" s="114">
        <v>1882075</v>
      </c>
      <c r="D268" s="114">
        <v>407281.04</v>
      </c>
      <c r="E268" s="115">
        <v>21.640000531328454</v>
      </c>
    </row>
    <row r="269" spans="1:5" ht="78.75" outlineLevel="2" x14ac:dyDescent="0.25">
      <c r="A269" s="102" t="s">
        <v>422</v>
      </c>
      <c r="B269" s="103" t="s">
        <v>176</v>
      </c>
      <c r="C269" s="104">
        <v>95176</v>
      </c>
      <c r="D269" s="104">
        <v>70781.039999999994</v>
      </c>
      <c r="E269" s="105">
        <v>74.368580314364962</v>
      </c>
    </row>
    <row r="270" spans="1:5" ht="31.5" outlineLevel="2" x14ac:dyDescent="0.25">
      <c r="A270" s="102" t="s">
        <v>662</v>
      </c>
      <c r="B270" s="103" t="s">
        <v>427</v>
      </c>
      <c r="C270" s="104">
        <v>1118082</v>
      </c>
      <c r="D270" s="104">
        <v>0</v>
      </c>
      <c r="E270" s="105">
        <v>0</v>
      </c>
    </row>
    <row r="271" spans="1:5" ht="31.5" outlineLevel="2" x14ac:dyDescent="0.25">
      <c r="A271" s="102" t="s">
        <v>423</v>
      </c>
      <c r="B271" s="103" t="s">
        <v>174</v>
      </c>
      <c r="C271" s="104">
        <v>668817</v>
      </c>
      <c r="D271" s="104">
        <v>336500</v>
      </c>
      <c r="E271" s="105">
        <v>50.312716333466405</v>
      </c>
    </row>
    <row r="272" spans="1:5" ht="31.5" outlineLevel="1" x14ac:dyDescent="0.25">
      <c r="A272" s="112" t="s">
        <v>593</v>
      </c>
      <c r="B272" s="113" t="s">
        <v>586</v>
      </c>
      <c r="C272" s="114">
        <v>10800</v>
      </c>
      <c r="D272" s="114">
        <v>8100</v>
      </c>
      <c r="E272" s="115">
        <v>75</v>
      </c>
    </row>
    <row r="273" spans="1:5" ht="31.5" outlineLevel="2" x14ac:dyDescent="0.25">
      <c r="A273" s="102" t="s">
        <v>424</v>
      </c>
      <c r="B273" s="103" t="s">
        <v>175</v>
      </c>
      <c r="C273" s="104">
        <v>10800</v>
      </c>
      <c r="D273" s="104">
        <v>8100</v>
      </c>
      <c r="E273" s="105">
        <v>75</v>
      </c>
    </row>
    <row r="274" spans="1:5" ht="48" thickBot="1" x14ac:dyDescent="0.3">
      <c r="A274" s="116" t="s">
        <v>425</v>
      </c>
      <c r="B274" s="117" t="s">
        <v>426</v>
      </c>
      <c r="C274" s="118">
        <v>2493987.09</v>
      </c>
      <c r="D274" s="118">
        <v>1334454.8799999999</v>
      </c>
      <c r="E274" s="119">
        <v>53.506888040867928</v>
      </c>
    </row>
    <row r="275" spans="1:5" ht="63" outlineLevel="1" x14ac:dyDescent="0.25">
      <c r="A275" s="112" t="s">
        <v>594</v>
      </c>
      <c r="B275" s="113" t="s">
        <v>573</v>
      </c>
      <c r="C275" s="114">
        <v>937968.09</v>
      </c>
      <c r="D275" s="114">
        <v>835206.62</v>
      </c>
      <c r="E275" s="115">
        <v>89.04424669713444</v>
      </c>
    </row>
    <row r="276" spans="1:5" outlineLevel="2" x14ac:dyDescent="0.25">
      <c r="A276" s="102" t="s">
        <v>272</v>
      </c>
      <c r="B276" s="103" t="s">
        <v>416</v>
      </c>
      <c r="C276" s="104">
        <v>96168.09</v>
      </c>
      <c r="D276" s="104">
        <v>85406.62</v>
      </c>
      <c r="E276" s="105">
        <v>88.809728882002332</v>
      </c>
    </row>
    <row r="277" spans="1:5" ht="63" outlineLevel="2" x14ac:dyDescent="0.25">
      <c r="A277" s="102" t="s">
        <v>783</v>
      </c>
      <c r="B277" s="103" t="s">
        <v>763</v>
      </c>
      <c r="C277" s="104">
        <v>80000</v>
      </c>
      <c r="D277" s="104">
        <v>0</v>
      </c>
      <c r="E277" s="105">
        <v>0</v>
      </c>
    </row>
    <row r="278" spans="1:5" ht="47.25" outlineLevel="2" x14ac:dyDescent="0.25">
      <c r="A278" s="102" t="s">
        <v>663</v>
      </c>
      <c r="B278" s="103" t="s">
        <v>660</v>
      </c>
      <c r="C278" s="104">
        <v>669800</v>
      </c>
      <c r="D278" s="104">
        <v>669800</v>
      </c>
      <c r="E278" s="105">
        <v>100</v>
      </c>
    </row>
    <row r="279" spans="1:5" outlineLevel="2" x14ac:dyDescent="0.25">
      <c r="A279" s="102" t="s">
        <v>428</v>
      </c>
      <c r="B279" s="103" t="s">
        <v>169</v>
      </c>
      <c r="C279" s="104">
        <v>80000</v>
      </c>
      <c r="D279" s="104">
        <v>80000</v>
      </c>
      <c r="E279" s="105">
        <v>100</v>
      </c>
    </row>
    <row r="280" spans="1:5" ht="47.25" outlineLevel="2" x14ac:dyDescent="0.25">
      <c r="A280" s="102" t="s">
        <v>784</v>
      </c>
      <c r="B280" s="103" t="s">
        <v>743</v>
      </c>
      <c r="C280" s="104">
        <v>12000</v>
      </c>
      <c r="D280" s="104">
        <v>0</v>
      </c>
      <c r="E280" s="105">
        <v>0</v>
      </c>
    </row>
    <row r="281" spans="1:5" ht="31.5" outlineLevel="1" x14ac:dyDescent="0.25">
      <c r="A281" s="112" t="s">
        <v>595</v>
      </c>
      <c r="B281" s="113" t="s">
        <v>555</v>
      </c>
      <c r="C281" s="114">
        <v>1556019</v>
      </c>
      <c r="D281" s="114">
        <v>499248.26</v>
      </c>
      <c r="E281" s="115">
        <v>32.084971970136614</v>
      </c>
    </row>
    <row r="282" spans="1:5" ht="47.25" outlineLevel="2" x14ac:dyDescent="0.25">
      <c r="A282" s="102" t="s">
        <v>429</v>
      </c>
      <c r="B282" s="103" t="s">
        <v>430</v>
      </c>
      <c r="C282" s="104">
        <v>133096</v>
      </c>
      <c r="D282" s="104">
        <v>0</v>
      </c>
      <c r="E282" s="105">
        <v>0</v>
      </c>
    </row>
    <row r="283" spans="1:5" outlineLevel="2" x14ac:dyDescent="0.25">
      <c r="A283" s="102" t="s">
        <v>785</v>
      </c>
      <c r="B283" s="103" t="s">
        <v>786</v>
      </c>
      <c r="C283" s="104">
        <v>25000</v>
      </c>
      <c r="D283" s="104">
        <v>0</v>
      </c>
      <c r="E283" s="105">
        <v>0</v>
      </c>
    </row>
    <row r="284" spans="1:5" ht="63" outlineLevel="2" x14ac:dyDescent="0.25">
      <c r="A284" s="102" t="s">
        <v>431</v>
      </c>
      <c r="B284" s="103" t="s">
        <v>173</v>
      </c>
      <c r="C284" s="104">
        <v>173250</v>
      </c>
      <c r="D284" s="104">
        <v>115293.26</v>
      </c>
      <c r="E284" s="105">
        <v>66.547336219336216</v>
      </c>
    </row>
    <row r="285" spans="1:5" ht="47.25" outlineLevel="2" x14ac:dyDescent="0.25">
      <c r="A285" s="102" t="s">
        <v>432</v>
      </c>
      <c r="B285" s="103" t="s">
        <v>387</v>
      </c>
      <c r="C285" s="104">
        <v>1224673</v>
      </c>
      <c r="D285" s="104">
        <v>383955</v>
      </c>
      <c r="E285" s="105">
        <v>31.351634272985525</v>
      </c>
    </row>
    <row r="286" spans="1:5" ht="48" thickBot="1" x14ac:dyDescent="0.3">
      <c r="A286" s="116" t="s">
        <v>433</v>
      </c>
      <c r="B286" s="117" t="s">
        <v>434</v>
      </c>
      <c r="C286" s="118">
        <v>4582651.42</v>
      </c>
      <c r="D286" s="118">
        <v>1957183.87</v>
      </c>
      <c r="E286" s="119">
        <v>42.708547751598353</v>
      </c>
    </row>
    <row r="287" spans="1:5" ht="63" outlineLevel="1" x14ac:dyDescent="0.25">
      <c r="A287" s="112" t="s">
        <v>596</v>
      </c>
      <c r="B287" s="113" t="s">
        <v>597</v>
      </c>
      <c r="C287" s="114">
        <v>4582651.42</v>
      </c>
      <c r="D287" s="114">
        <v>1957183.87</v>
      </c>
      <c r="E287" s="115">
        <v>42.708547751598353</v>
      </c>
    </row>
    <row r="288" spans="1:5" outlineLevel="2" x14ac:dyDescent="0.25">
      <c r="A288" s="102" t="s">
        <v>435</v>
      </c>
      <c r="B288" s="103" t="s">
        <v>168</v>
      </c>
      <c r="C288" s="104">
        <v>400197</v>
      </c>
      <c r="D288" s="104">
        <v>251785.12</v>
      </c>
      <c r="E288" s="105">
        <v>62.915294217597832</v>
      </c>
    </row>
    <row r="289" spans="1:5" outlineLevel="2" x14ac:dyDescent="0.25">
      <c r="A289" s="102" t="s">
        <v>436</v>
      </c>
      <c r="B289" s="103" t="s">
        <v>169</v>
      </c>
      <c r="C289" s="104">
        <v>400000</v>
      </c>
      <c r="D289" s="104">
        <v>380700</v>
      </c>
      <c r="E289" s="105">
        <v>95.174999999999997</v>
      </c>
    </row>
    <row r="290" spans="1:5" ht="47.25" outlineLevel="2" x14ac:dyDescent="0.25">
      <c r="A290" s="102" t="s">
        <v>664</v>
      </c>
      <c r="B290" s="103" t="s">
        <v>400</v>
      </c>
      <c r="C290" s="104">
        <v>1113612</v>
      </c>
      <c r="D290" s="104">
        <v>987021</v>
      </c>
      <c r="E290" s="105">
        <v>88.63239620262712</v>
      </c>
    </row>
    <row r="291" spans="1:5" outlineLevel="2" x14ac:dyDescent="0.25">
      <c r="A291" s="102" t="s">
        <v>437</v>
      </c>
      <c r="B291" s="103" t="s">
        <v>438</v>
      </c>
      <c r="C291" s="104">
        <v>4500</v>
      </c>
      <c r="D291" s="104">
        <v>2177.85</v>
      </c>
      <c r="E291" s="105">
        <v>48.396666666666668</v>
      </c>
    </row>
    <row r="292" spans="1:5" ht="47.25" outlineLevel="2" x14ac:dyDescent="0.25">
      <c r="A292" s="102" t="s">
        <v>665</v>
      </c>
      <c r="B292" s="103" t="s">
        <v>666</v>
      </c>
      <c r="C292" s="104">
        <v>668617</v>
      </c>
      <c r="D292" s="104">
        <v>319999.90000000002</v>
      </c>
      <c r="E292" s="105">
        <v>47.859970655846318</v>
      </c>
    </row>
    <row r="293" spans="1:5" ht="47.25" outlineLevel="2" x14ac:dyDescent="0.25">
      <c r="A293" s="102" t="s">
        <v>742</v>
      </c>
      <c r="B293" s="103" t="s">
        <v>743</v>
      </c>
      <c r="C293" s="104">
        <v>15500</v>
      </c>
      <c r="D293" s="104">
        <v>15500</v>
      </c>
      <c r="E293" s="105">
        <v>100</v>
      </c>
    </row>
    <row r="294" spans="1:5" ht="110.25" outlineLevel="2" x14ac:dyDescent="0.25">
      <c r="A294" s="102" t="s">
        <v>667</v>
      </c>
      <c r="B294" s="103" t="s">
        <v>193</v>
      </c>
      <c r="C294" s="104">
        <v>1980225.42</v>
      </c>
      <c r="D294" s="104">
        <v>0</v>
      </c>
      <c r="E294" s="105">
        <v>0</v>
      </c>
    </row>
    <row r="295" spans="1:5" ht="48" thickBot="1" x14ac:dyDescent="0.3">
      <c r="A295" s="116" t="s">
        <v>439</v>
      </c>
      <c r="B295" s="117" t="s">
        <v>440</v>
      </c>
      <c r="C295" s="118">
        <v>12000</v>
      </c>
      <c r="D295" s="118">
        <v>6300</v>
      </c>
      <c r="E295" s="119">
        <v>52.5</v>
      </c>
    </row>
    <row r="296" spans="1:5" ht="31.5" outlineLevel="1" x14ac:dyDescent="0.25">
      <c r="A296" s="112" t="s">
        <v>598</v>
      </c>
      <c r="B296" s="113" t="s">
        <v>586</v>
      </c>
      <c r="C296" s="114">
        <v>12000</v>
      </c>
      <c r="D296" s="114">
        <v>6300</v>
      </c>
      <c r="E296" s="115">
        <v>52.5</v>
      </c>
    </row>
    <row r="297" spans="1:5" ht="31.5" outlineLevel="2" x14ac:dyDescent="0.25">
      <c r="A297" s="102" t="s">
        <v>441</v>
      </c>
      <c r="B297" s="103" t="s">
        <v>175</v>
      </c>
      <c r="C297" s="104">
        <v>12000</v>
      </c>
      <c r="D297" s="104">
        <v>6300</v>
      </c>
      <c r="E297" s="105">
        <v>52.5</v>
      </c>
    </row>
    <row r="298" spans="1:5" ht="32.25" thickBot="1" x14ac:dyDescent="0.3">
      <c r="A298" s="116" t="s">
        <v>744</v>
      </c>
      <c r="B298" s="117" t="s">
        <v>745</v>
      </c>
      <c r="C298" s="118">
        <v>193000</v>
      </c>
      <c r="D298" s="118">
        <v>193000</v>
      </c>
      <c r="E298" s="119">
        <v>100</v>
      </c>
    </row>
    <row r="299" spans="1:5" ht="31.5" outlineLevel="1" x14ac:dyDescent="0.25">
      <c r="A299" s="112" t="s">
        <v>746</v>
      </c>
      <c r="B299" s="113" t="s">
        <v>747</v>
      </c>
      <c r="C299" s="114">
        <v>193000</v>
      </c>
      <c r="D299" s="114">
        <v>193000</v>
      </c>
      <c r="E299" s="115">
        <v>100</v>
      </c>
    </row>
    <row r="300" spans="1:5" ht="31.5" outlineLevel="2" x14ac:dyDescent="0.25">
      <c r="A300" s="102" t="s">
        <v>748</v>
      </c>
      <c r="B300" s="103" t="s">
        <v>142</v>
      </c>
      <c r="C300" s="104">
        <v>193000</v>
      </c>
      <c r="D300" s="104">
        <v>193000</v>
      </c>
      <c r="E300" s="105">
        <v>100</v>
      </c>
    </row>
    <row r="301" spans="1:5" ht="48" thickBot="1" x14ac:dyDescent="0.3">
      <c r="A301" s="116" t="s">
        <v>442</v>
      </c>
      <c r="B301" s="117" t="s">
        <v>443</v>
      </c>
      <c r="C301" s="118">
        <v>17800</v>
      </c>
      <c r="D301" s="118">
        <v>11700</v>
      </c>
      <c r="E301" s="119">
        <v>65.730337078651687</v>
      </c>
    </row>
    <row r="302" spans="1:5" ht="31.5" outlineLevel="1" x14ac:dyDescent="0.25">
      <c r="A302" s="112" t="s">
        <v>599</v>
      </c>
      <c r="B302" s="113" t="s">
        <v>586</v>
      </c>
      <c r="C302" s="114">
        <v>17800</v>
      </c>
      <c r="D302" s="114">
        <v>11700</v>
      </c>
      <c r="E302" s="115">
        <v>65.730337078651687</v>
      </c>
    </row>
    <row r="303" spans="1:5" outlineLevel="2" x14ac:dyDescent="0.25">
      <c r="A303" s="102" t="s">
        <v>444</v>
      </c>
      <c r="B303" s="103" t="s">
        <v>165</v>
      </c>
      <c r="C303" s="104">
        <v>17800</v>
      </c>
      <c r="D303" s="104">
        <v>11700</v>
      </c>
      <c r="E303" s="105">
        <v>65.730337078651687</v>
      </c>
    </row>
    <row r="304" spans="1:5" ht="48" thickBot="1" x14ac:dyDescent="0.3">
      <c r="A304" s="116" t="s">
        <v>445</v>
      </c>
      <c r="B304" s="117" t="s">
        <v>446</v>
      </c>
      <c r="C304" s="118">
        <v>2012767</v>
      </c>
      <c r="D304" s="118">
        <v>1269375</v>
      </c>
      <c r="E304" s="119">
        <v>63.066167122175592</v>
      </c>
    </row>
    <row r="305" spans="1:5" ht="63" outlineLevel="1" x14ac:dyDescent="0.25">
      <c r="A305" s="112" t="s">
        <v>600</v>
      </c>
      <c r="B305" s="113" t="s">
        <v>573</v>
      </c>
      <c r="C305" s="114">
        <v>1712767</v>
      </c>
      <c r="D305" s="114">
        <v>1269375</v>
      </c>
      <c r="E305" s="115">
        <v>74.11253252777523</v>
      </c>
    </row>
    <row r="306" spans="1:5" outlineLevel="2" x14ac:dyDescent="0.25">
      <c r="A306" s="102" t="s">
        <v>447</v>
      </c>
      <c r="B306" s="103" t="s">
        <v>168</v>
      </c>
      <c r="C306" s="104">
        <v>740000</v>
      </c>
      <c r="D306" s="104">
        <v>446608</v>
      </c>
      <c r="E306" s="105">
        <v>60.35243243243243</v>
      </c>
    </row>
    <row r="307" spans="1:5" outlineLevel="2" x14ac:dyDescent="0.25">
      <c r="A307" s="102" t="s">
        <v>448</v>
      </c>
      <c r="B307" s="103" t="s">
        <v>169</v>
      </c>
      <c r="C307" s="104">
        <v>300000</v>
      </c>
      <c r="D307" s="104">
        <v>150000</v>
      </c>
      <c r="E307" s="105">
        <v>50</v>
      </c>
    </row>
    <row r="308" spans="1:5" ht="31.5" outlineLevel="2" x14ac:dyDescent="0.25">
      <c r="A308" s="102" t="s">
        <v>668</v>
      </c>
      <c r="B308" s="103" t="s">
        <v>174</v>
      </c>
      <c r="C308" s="104">
        <v>672767</v>
      </c>
      <c r="D308" s="104">
        <v>672767</v>
      </c>
      <c r="E308" s="105">
        <v>100</v>
      </c>
    </row>
    <row r="309" spans="1:5" ht="47.25" outlineLevel="1" x14ac:dyDescent="0.25">
      <c r="A309" s="112" t="s">
        <v>601</v>
      </c>
      <c r="B309" s="113" t="s">
        <v>575</v>
      </c>
      <c r="C309" s="114">
        <v>300000</v>
      </c>
      <c r="D309" s="114">
        <v>0</v>
      </c>
      <c r="E309" s="115">
        <v>0</v>
      </c>
    </row>
    <row r="310" spans="1:5" outlineLevel="2" x14ac:dyDescent="0.25">
      <c r="A310" s="102" t="s">
        <v>449</v>
      </c>
      <c r="B310" s="103" t="s">
        <v>170</v>
      </c>
      <c r="C310" s="104">
        <v>300000</v>
      </c>
      <c r="D310" s="104">
        <v>0</v>
      </c>
      <c r="E310" s="105">
        <v>0</v>
      </c>
    </row>
    <row r="311" spans="1:5" ht="48" thickBot="1" x14ac:dyDescent="0.3">
      <c r="A311" s="116" t="s">
        <v>669</v>
      </c>
      <c r="B311" s="117" t="s">
        <v>670</v>
      </c>
      <c r="C311" s="118">
        <v>672800</v>
      </c>
      <c r="D311" s="118">
        <v>672800</v>
      </c>
      <c r="E311" s="119">
        <v>100</v>
      </c>
    </row>
    <row r="312" spans="1:5" ht="31.5" outlineLevel="1" x14ac:dyDescent="0.25">
      <c r="A312" s="112" t="s">
        <v>671</v>
      </c>
      <c r="B312" s="113" t="s">
        <v>529</v>
      </c>
      <c r="C312" s="114">
        <v>672800</v>
      </c>
      <c r="D312" s="114">
        <v>672800</v>
      </c>
      <c r="E312" s="115">
        <v>100</v>
      </c>
    </row>
    <row r="313" spans="1:5" ht="47.25" outlineLevel="2" x14ac:dyDescent="0.25">
      <c r="A313" s="102" t="s">
        <v>672</v>
      </c>
      <c r="B313" s="103" t="s">
        <v>673</v>
      </c>
      <c r="C313" s="104">
        <v>672800</v>
      </c>
      <c r="D313" s="104">
        <v>672800</v>
      </c>
      <c r="E313" s="105">
        <v>100</v>
      </c>
    </row>
    <row r="314" spans="1:5" ht="48" thickBot="1" x14ac:dyDescent="0.3">
      <c r="A314" s="116" t="s">
        <v>450</v>
      </c>
      <c r="B314" s="117" t="s">
        <v>451</v>
      </c>
      <c r="C314" s="118">
        <v>173052</v>
      </c>
      <c r="D314" s="118">
        <v>89294</v>
      </c>
      <c r="E314" s="119">
        <v>51.599519219656521</v>
      </c>
    </row>
    <row r="315" spans="1:5" ht="31.5" outlineLevel="1" x14ac:dyDescent="0.25">
      <c r="A315" s="112" t="s">
        <v>602</v>
      </c>
      <c r="B315" s="113" t="s">
        <v>586</v>
      </c>
      <c r="C315" s="114">
        <v>18600</v>
      </c>
      <c r="D315" s="114">
        <v>5400</v>
      </c>
      <c r="E315" s="115">
        <v>29.032258064516128</v>
      </c>
    </row>
    <row r="316" spans="1:5" outlineLevel="2" x14ac:dyDescent="0.25">
      <c r="A316" s="102" t="s">
        <v>452</v>
      </c>
      <c r="B316" s="103" t="s">
        <v>165</v>
      </c>
      <c r="C316" s="104">
        <v>18600</v>
      </c>
      <c r="D316" s="104">
        <v>5400</v>
      </c>
      <c r="E316" s="105">
        <v>29.032258064516128</v>
      </c>
    </row>
    <row r="317" spans="1:5" outlineLevel="1" x14ac:dyDescent="0.25">
      <c r="A317" s="112" t="s">
        <v>603</v>
      </c>
      <c r="B317" s="113" t="s">
        <v>588</v>
      </c>
      <c r="C317" s="114">
        <v>154452</v>
      </c>
      <c r="D317" s="114">
        <v>83894</v>
      </c>
      <c r="E317" s="115">
        <v>54.317198870846603</v>
      </c>
    </row>
    <row r="318" spans="1:5" ht="47.25" outlineLevel="2" x14ac:dyDescent="0.25">
      <c r="A318" s="102" t="s">
        <v>749</v>
      </c>
      <c r="B318" s="103" t="s">
        <v>750</v>
      </c>
      <c r="C318" s="104">
        <v>24050</v>
      </c>
      <c r="D318" s="104">
        <v>0</v>
      </c>
      <c r="E318" s="105">
        <v>0</v>
      </c>
    </row>
    <row r="319" spans="1:5" ht="78.75" outlineLevel="2" x14ac:dyDescent="0.25">
      <c r="A319" s="102" t="s">
        <v>453</v>
      </c>
      <c r="B319" s="103" t="s">
        <v>176</v>
      </c>
      <c r="C319" s="104">
        <v>130402</v>
      </c>
      <c r="D319" s="104">
        <v>83894</v>
      </c>
      <c r="E319" s="105">
        <v>64.334902838913507</v>
      </c>
    </row>
    <row r="320" spans="1:5" ht="48" thickBot="1" x14ac:dyDescent="0.3">
      <c r="A320" s="116" t="s">
        <v>454</v>
      </c>
      <c r="B320" s="117" t="s">
        <v>455</v>
      </c>
      <c r="C320" s="118">
        <v>1269703.45</v>
      </c>
      <c r="D320" s="118">
        <v>868563.88</v>
      </c>
      <c r="E320" s="119">
        <v>68.406829957026574</v>
      </c>
    </row>
    <row r="321" spans="1:5" ht="63" outlineLevel="1" x14ac:dyDescent="0.25">
      <c r="A321" s="112" t="s">
        <v>604</v>
      </c>
      <c r="B321" s="113" t="s">
        <v>573</v>
      </c>
      <c r="C321" s="114">
        <v>1139703.45</v>
      </c>
      <c r="D321" s="114">
        <v>868563.88</v>
      </c>
      <c r="E321" s="115">
        <v>76.209638568699603</v>
      </c>
    </row>
    <row r="322" spans="1:5" outlineLevel="2" x14ac:dyDescent="0.25">
      <c r="A322" s="102" t="s">
        <v>456</v>
      </c>
      <c r="B322" s="103" t="s">
        <v>200</v>
      </c>
      <c r="C322" s="104">
        <v>197436.45</v>
      </c>
      <c r="D322" s="104">
        <v>172294.9</v>
      </c>
      <c r="E322" s="105">
        <v>87.266003820469834</v>
      </c>
    </row>
    <row r="323" spans="1:5" ht="47.25" outlineLevel="2" x14ac:dyDescent="0.25">
      <c r="A323" s="102" t="s">
        <v>787</v>
      </c>
      <c r="B323" s="103" t="s">
        <v>776</v>
      </c>
      <c r="C323" s="104">
        <v>145000</v>
      </c>
      <c r="D323" s="104">
        <v>0</v>
      </c>
      <c r="E323" s="105">
        <v>0</v>
      </c>
    </row>
    <row r="324" spans="1:5" outlineLevel="2" x14ac:dyDescent="0.25">
      <c r="A324" s="102" t="s">
        <v>457</v>
      </c>
      <c r="B324" s="103" t="s">
        <v>169</v>
      </c>
      <c r="C324" s="104">
        <v>130600</v>
      </c>
      <c r="D324" s="104">
        <v>96387.98</v>
      </c>
      <c r="E324" s="105">
        <v>73.803966309341504</v>
      </c>
    </row>
    <row r="325" spans="1:5" ht="47.25" outlineLevel="2" x14ac:dyDescent="0.25">
      <c r="A325" s="102" t="s">
        <v>674</v>
      </c>
      <c r="B325" s="103" t="s">
        <v>387</v>
      </c>
      <c r="C325" s="104">
        <v>666667</v>
      </c>
      <c r="D325" s="104">
        <v>599881</v>
      </c>
      <c r="E325" s="105">
        <v>89.982105008947499</v>
      </c>
    </row>
    <row r="326" spans="1:5" ht="47.25" outlineLevel="1" x14ac:dyDescent="0.25">
      <c r="A326" s="112" t="s">
        <v>788</v>
      </c>
      <c r="B326" s="113" t="s">
        <v>575</v>
      </c>
      <c r="C326" s="114">
        <v>130000</v>
      </c>
      <c r="D326" s="114">
        <v>0</v>
      </c>
      <c r="E326" s="115">
        <v>0</v>
      </c>
    </row>
    <row r="327" spans="1:5" ht="31.5" outlineLevel="2" x14ac:dyDescent="0.25">
      <c r="A327" s="102" t="s">
        <v>789</v>
      </c>
      <c r="B327" s="103" t="s">
        <v>778</v>
      </c>
      <c r="C327" s="104">
        <v>130000</v>
      </c>
      <c r="D327" s="104">
        <v>0</v>
      </c>
      <c r="E327" s="105">
        <v>0</v>
      </c>
    </row>
    <row r="328" spans="1:5" ht="48" thickBot="1" x14ac:dyDescent="0.3">
      <c r="A328" s="116" t="s">
        <v>458</v>
      </c>
      <c r="B328" s="117" t="s">
        <v>459</v>
      </c>
      <c r="C328" s="118">
        <v>7182758.1100000003</v>
      </c>
      <c r="D328" s="118">
        <v>5447027.6900000004</v>
      </c>
      <c r="E328" s="119">
        <v>75.834764398045422</v>
      </c>
    </row>
    <row r="329" spans="1:5" ht="47.25" outlineLevel="1" x14ac:dyDescent="0.25">
      <c r="A329" s="112" t="s">
        <v>605</v>
      </c>
      <c r="B329" s="113" t="s">
        <v>575</v>
      </c>
      <c r="C329" s="114">
        <v>4407975.1100000003</v>
      </c>
      <c r="D329" s="114">
        <v>2881082.44</v>
      </c>
      <c r="E329" s="115">
        <v>65.360678499838443</v>
      </c>
    </row>
    <row r="330" spans="1:5" ht="47.25" outlineLevel="2" x14ac:dyDescent="0.25">
      <c r="A330" s="102" t="s">
        <v>460</v>
      </c>
      <c r="B330" s="103" t="s">
        <v>166</v>
      </c>
      <c r="C330" s="104">
        <v>1527193</v>
      </c>
      <c r="D330" s="104">
        <v>1142592.6599999999</v>
      </c>
      <c r="E330" s="105">
        <v>74.816520243348421</v>
      </c>
    </row>
    <row r="331" spans="1:5" ht="47.25" outlineLevel="2" x14ac:dyDescent="0.25">
      <c r="A331" s="102" t="s">
        <v>461</v>
      </c>
      <c r="B331" s="103" t="s">
        <v>167</v>
      </c>
      <c r="C331" s="104">
        <v>1580573</v>
      </c>
      <c r="D331" s="104">
        <v>1022043.78</v>
      </c>
      <c r="E331" s="105">
        <v>64.66286466996462</v>
      </c>
    </row>
    <row r="332" spans="1:5" ht="33" customHeight="1" outlineLevel="2" x14ac:dyDescent="0.25">
      <c r="A332" s="102" t="s">
        <v>462</v>
      </c>
      <c r="B332" s="103" t="s">
        <v>463</v>
      </c>
      <c r="C332" s="104">
        <v>676667</v>
      </c>
      <c r="D332" s="104">
        <v>676667</v>
      </c>
      <c r="E332" s="105">
        <v>100</v>
      </c>
    </row>
    <row r="333" spans="1:5" outlineLevel="2" x14ac:dyDescent="0.25">
      <c r="A333" s="102" t="s">
        <v>751</v>
      </c>
      <c r="B333" s="103" t="s">
        <v>104</v>
      </c>
      <c r="C333" s="104">
        <v>288542.11</v>
      </c>
      <c r="D333" s="104">
        <v>39779</v>
      </c>
      <c r="E333" s="105">
        <v>13.786202644737019</v>
      </c>
    </row>
    <row r="334" spans="1:5" ht="47.25" outlineLevel="2" x14ac:dyDescent="0.25">
      <c r="A334" s="102" t="s">
        <v>790</v>
      </c>
      <c r="B334" s="103" t="s">
        <v>791</v>
      </c>
      <c r="C334" s="104">
        <v>335000</v>
      </c>
      <c r="D334" s="104">
        <v>0</v>
      </c>
      <c r="E334" s="105">
        <v>0</v>
      </c>
    </row>
    <row r="335" spans="1:5" ht="63" outlineLevel="1" x14ac:dyDescent="0.25">
      <c r="A335" s="112" t="s">
        <v>606</v>
      </c>
      <c r="B335" s="113" t="s">
        <v>573</v>
      </c>
      <c r="C335" s="114">
        <v>2774783</v>
      </c>
      <c r="D335" s="114">
        <v>2565945.25</v>
      </c>
      <c r="E335" s="115">
        <v>92.473726774309924</v>
      </c>
    </row>
    <row r="336" spans="1:5" ht="47.25" outlineLevel="2" x14ac:dyDescent="0.25">
      <c r="A336" s="102" t="s">
        <v>675</v>
      </c>
      <c r="B336" s="103" t="s">
        <v>400</v>
      </c>
      <c r="C336" s="104">
        <v>1122912</v>
      </c>
      <c r="D336" s="104">
        <v>1122912</v>
      </c>
      <c r="E336" s="105">
        <v>100</v>
      </c>
    </row>
    <row r="337" spans="1:5" outlineLevel="2" x14ac:dyDescent="0.25">
      <c r="A337" s="102" t="s">
        <v>464</v>
      </c>
      <c r="B337" s="103" t="s">
        <v>168</v>
      </c>
      <c r="C337" s="104">
        <v>330759</v>
      </c>
      <c r="D337" s="104">
        <v>172601.32</v>
      </c>
      <c r="E337" s="105">
        <v>52.183408463564106</v>
      </c>
    </row>
    <row r="338" spans="1:5" outlineLevel="2" x14ac:dyDescent="0.25">
      <c r="A338" s="102" t="s">
        <v>465</v>
      </c>
      <c r="B338" s="103" t="s">
        <v>169</v>
      </c>
      <c r="C338" s="104">
        <v>200000</v>
      </c>
      <c r="D338" s="104">
        <v>149319.93</v>
      </c>
      <c r="E338" s="105">
        <v>74.659965</v>
      </c>
    </row>
    <row r="339" spans="1:5" ht="47.25" outlineLevel="2" x14ac:dyDescent="0.25">
      <c r="A339" s="102" t="s">
        <v>676</v>
      </c>
      <c r="B339" s="103" t="s">
        <v>400</v>
      </c>
      <c r="C339" s="104">
        <v>1121112</v>
      </c>
      <c r="D339" s="104">
        <v>1121112</v>
      </c>
      <c r="E339" s="105">
        <v>100</v>
      </c>
    </row>
    <row r="340" spans="1:5" ht="48" thickBot="1" x14ac:dyDescent="0.3">
      <c r="A340" s="116" t="s">
        <v>466</v>
      </c>
      <c r="B340" s="117" t="s">
        <v>467</v>
      </c>
      <c r="C340" s="118">
        <v>112000</v>
      </c>
      <c r="D340" s="118">
        <v>69000</v>
      </c>
      <c r="E340" s="119">
        <v>61.607142857142854</v>
      </c>
    </row>
    <row r="341" spans="1:5" ht="47.25" outlineLevel="1" x14ac:dyDescent="0.25">
      <c r="A341" s="112" t="s">
        <v>607</v>
      </c>
      <c r="B341" s="113" t="s">
        <v>562</v>
      </c>
      <c r="C341" s="114">
        <v>100000</v>
      </c>
      <c r="D341" s="114">
        <v>60000</v>
      </c>
      <c r="E341" s="115">
        <v>60</v>
      </c>
    </row>
    <row r="342" spans="1:5" outlineLevel="2" x14ac:dyDescent="0.25">
      <c r="A342" s="102" t="s">
        <v>468</v>
      </c>
      <c r="B342" s="103" t="s">
        <v>469</v>
      </c>
      <c r="C342" s="104">
        <v>100000</v>
      </c>
      <c r="D342" s="104">
        <v>60000</v>
      </c>
      <c r="E342" s="105">
        <v>60</v>
      </c>
    </row>
    <row r="343" spans="1:5" ht="31.5" outlineLevel="1" x14ac:dyDescent="0.25">
      <c r="A343" s="112" t="s">
        <v>608</v>
      </c>
      <c r="B343" s="113" t="s">
        <v>586</v>
      </c>
      <c r="C343" s="114">
        <v>12000</v>
      </c>
      <c r="D343" s="114">
        <v>9000</v>
      </c>
      <c r="E343" s="115">
        <v>75</v>
      </c>
    </row>
    <row r="344" spans="1:5" outlineLevel="2" x14ac:dyDescent="0.25">
      <c r="A344" s="102" t="s">
        <v>470</v>
      </c>
      <c r="B344" s="103" t="s">
        <v>165</v>
      </c>
      <c r="C344" s="104">
        <v>12000</v>
      </c>
      <c r="D344" s="104">
        <v>9000</v>
      </c>
      <c r="E344" s="105">
        <v>75</v>
      </c>
    </row>
    <row r="345" spans="1:5" ht="48" thickBot="1" x14ac:dyDescent="0.3">
      <c r="A345" s="116" t="s">
        <v>471</v>
      </c>
      <c r="B345" s="117" t="s">
        <v>472</v>
      </c>
      <c r="C345" s="118">
        <v>258135</v>
      </c>
      <c r="D345" s="118">
        <v>258135</v>
      </c>
      <c r="E345" s="119">
        <v>100</v>
      </c>
    </row>
    <row r="346" spans="1:5" ht="31.5" outlineLevel="1" x14ac:dyDescent="0.25">
      <c r="A346" s="112" t="s">
        <v>609</v>
      </c>
      <c r="B346" s="113" t="s">
        <v>610</v>
      </c>
      <c r="C346" s="114">
        <v>258135</v>
      </c>
      <c r="D346" s="114">
        <v>258135</v>
      </c>
      <c r="E346" s="115">
        <v>100</v>
      </c>
    </row>
    <row r="347" spans="1:5" ht="31.5" outlineLevel="2" x14ac:dyDescent="0.25">
      <c r="A347" s="102" t="s">
        <v>473</v>
      </c>
      <c r="B347" s="103" t="s">
        <v>198</v>
      </c>
      <c r="C347" s="104">
        <v>258135</v>
      </c>
      <c r="D347" s="104">
        <v>258135</v>
      </c>
      <c r="E347" s="105">
        <v>100</v>
      </c>
    </row>
    <row r="348" spans="1:5" ht="16.5" thickBot="1" x14ac:dyDescent="0.3">
      <c r="A348" s="116" t="s">
        <v>474</v>
      </c>
      <c r="B348" s="117" t="s">
        <v>475</v>
      </c>
      <c r="C348" s="118">
        <f>72359502.1+15500</f>
        <v>72375002.099999994</v>
      </c>
      <c r="D348" s="118">
        <v>51023611.240000002</v>
      </c>
      <c r="E348" s="119">
        <f>D348/C348*100</f>
        <v>70.498942672914964</v>
      </c>
    </row>
    <row r="349" spans="1:5" outlineLevel="1" x14ac:dyDescent="0.25">
      <c r="A349" s="112" t="s">
        <v>611</v>
      </c>
      <c r="B349" s="113" t="s">
        <v>612</v>
      </c>
      <c r="C349" s="114">
        <f>72359502.1+15500</f>
        <v>72375002.099999994</v>
      </c>
      <c r="D349" s="114">
        <v>51023611.240000002</v>
      </c>
      <c r="E349" s="115">
        <f>D349/C349*100</f>
        <v>70.498942672914964</v>
      </c>
    </row>
    <row r="350" spans="1:5" ht="31.5" outlineLevel="2" x14ac:dyDescent="0.25">
      <c r="A350" s="102" t="s">
        <v>201</v>
      </c>
      <c r="B350" s="103" t="s">
        <v>202</v>
      </c>
      <c r="C350" s="104">
        <v>8928061.4800000004</v>
      </c>
      <c r="D350" s="104">
        <v>6173601.4900000002</v>
      </c>
      <c r="E350" s="105">
        <v>69.148286039804461</v>
      </c>
    </row>
    <row r="351" spans="1:5" ht="34.5" customHeight="1" outlineLevel="2" x14ac:dyDescent="0.25">
      <c r="A351" s="102" t="s">
        <v>203</v>
      </c>
      <c r="B351" s="103" t="s">
        <v>204</v>
      </c>
      <c r="C351" s="104">
        <v>1909899</v>
      </c>
      <c r="D351" s="104">
        <v>1335161.8700000001</v>
      </c>
      <c r="E351" s="105">
        <v>69.907459504403107</v>
      </c>
    </row>
    <row r="352" spans="1:5" outlineLevel="2" x14ac:dyDescent="0.25">
      <c r="A352" s="102" t="s">
        <v>205</v>
      </c>
      <c r="B352" s="103" t="s">
        <v>206</v>
      </c>
      <c r="C352" s="104">
        <v>1373804</v>
      </c>
      <c r="D352" s="104">
        <v>1075074.17</v>
      </c>
      <c r="E352" s="105">
        <v>78.255280229202995</v>
      </c>
    </row>
    <row r="353" spans="1:5" outlineLevel="2" x14ac:dyDescent="0.25">
      <c r="A353" s="102" t="s">
        <v>752</v>
      </c>
      <c r="B353" s="103" t="s">
        <v>753</v>
      </c>
      <c r="C353" s="104">
        <v>4816</v>
      </c>
      <c r="D353" s="104">
        <v>4738</v>
      </c>
      <c r="E353" s="105">
        <v>98.380398671096344</v>
      </c>
    </row>
    <row r="354" spans="1:5" ht="31.5" outlineLevel="2" x14ac:dyDescent="0.25">
      <c r="A354" s="102" t="s">
        <v>207</v>
      </c>
      <c r="B354" s="103" t="s">
        <v>208</v>
      </c>
      <c r="C354" s="104">
        <v>1536430</v>
      </c>
      <c r="D354" s="104">
        <v>949470.91</v>
      </c>
      <c r="E354" s="105">
        <v>61.797212368933174</v>
      </c>
    </row>
    <row r="355" spans="1:5" ht="47.25" outlineLevel="2" x14ac:dyDescent="0.25">
      <c r="A355" s="102" t="s">
        <v>209</v>
      </c>
      <c r="B355" s="103" t="s">
        <v>210</v>
      </c>
      <c r="C355" s="104">
        <v>400777</v>
      </c>
      <c r="D355" s="104">
        <v>195552</v>
      </c>
      <c r="E355" s="105">
        <v>48.793219171758857</v>
      </c>
    </row>
    <row r="356" spans="1:5" ht="34.5" customHeight="1" outlineLevel="2" x14ac:dyDescent="0.25">
      <c r="A356" s="102" t="s">
        <v>211</v>
      </c>
      <c r="B356" s="103" t="s">
        <v>212</v>
      </c>
      <c r="C356" s="104">
        <v>52855</v>
      </c>
      <c r="D356" s="104">
        <v>17508</v>
      </c>
      <c r="E356" s="105">
        <v>33.12458613187021</v>
      </c>
    </row>
    <row r="357" spans="1:5" ht="47.25" outlineLevel="2" x14ac:dyDescent="0.25">
      <c r="A357" s="102" t="s">
        <v>213</v>
      </c>
      <c r="B357" s="103" t="s">
        <v>163</v>
      </c>
      <c r="C357" s="104">
        <v>18458</v>
      </c>
      <c r="D357" s="104">
        <v>2900</v>
      </c>
      <c r="E357" s="105">
        <v>15.711344674395926</v>
      </c>
    </row>
    <row r="358" spans="1:5" ht="31.5" outlineLevel="2" x14ac:dyDescent="0.25">
      <c r="A358" s="102" t="s">
        <v>215</v>
      </c>
      <c r="B358" s="103" t="s">
        <v>216</v>
      </c>
      <c r="C358" s="104">
        <f>2610038+15500</f>
        <v>2625538</v>
      </c>
      <c r="D358" s="104">
        <v>1483996.87</v>
      </c>
      <c r="E358" s="105">
        <v>56.857289817236378</v>
      </c>
    </row>
    <row r="359" spans="1:5" ht="81.75" customHeight="1" outlineLevel="2" x14ac:dyDescent="0.25">
      <c r="A359" s="102" t="s">
        <v>217</v>
      </c>
      <c r="B359" s="103" t="s">
        <v>476</v>
      </c>
      <c r="C359" s="104">
        <v>15600</v>
      </c>
      <c r="D359" s="104">
        <v>1500</v>
      </c>
      <c r="E359" s="105">
        <v>9.615384615384615</v>
      </c>
    </row>
    <row r="360" spans="1:5" ht="79.5" customHeight="1" outlineLevel="2" x14ac:dyDescent="0.25">
      <c r="A360" s="102" t="s">
        <v>218</v>
      </c>
      <c r="B360" s="103" t="s">
        <v>623</v>
      </c>
      <c r="C360" s="104">
        <v>2798400</v>
      </c>
      <c r="D360" s="104">
        <v>1567680.16</v>
      </c>
      <c r="E360" s="105">
        <v>56.020588907947399</v>
      </c>
    </row>
    <row r="361" spans="1:5" ht="78.75" outlineLevel="2" x14ac:dyDescent="0.25">
      <c r="A361" s="102" t="s">
        <v>219</v>
      </c>
      <c r="B361" s="103" t="s">
        <v>477</v>
      </c>
      <c r="C361" s="104">
        <v>195937</v>
      </c>
      <c r="D361" s="104">
        <v>93040.13</v>
      </c>
      <c r="E361" s="105">
        <v>47.484717026391138</v>
      </c>
    </row>
    <row r="362" spans="1:5" ht="81" customHeight="1" outlineLevel="2" x14ac:dyDescent="0.25">
      <c r="A362" s="102" t="s">
        <v>220</v>
      </c>
      <c r="B362" s="103" t="s">
        <v>478</v>
      </c>
      <c r="C362" s="104">
        <v>47000</v>
      </c>
      <c r="D362" s="104">
        <v>5500.4</v>
      </c>
      <c r="E362" s="105">
        <v>11.702978723404255</v>
      </c>
    </row>
    <row r="363" spans="1:5" ht="80.25" customHeight="1" outlineLevel="2" x14ac:dyDescent="0.25">
      <c r="A363" s="102" t="s">
        <v>221</v>
      </c>
      <c r="B363" s="103" t="s">
        <v>624</v>
      </c>
      <c r="C363" s="104">
        <v>199357</v>
      </c>
      <c r="D363" s="104">
        <v>137000.04</v>
      </c>
      <c r="E363" s="105">
        <v>68.720957879582855</v>
      </c>
    </row>
    <row r="364" spans="1:5" ht="79.5" customHeight="1" outlineLevel="2" x14ac:dyDescent="0.25">
      <c r="A364" s="102" t="s">
        <v>677</v>
      </c>
      <c r="B364" s="103" t="s">
        <v>678</v>
      </c>
      <c r="C364" s="104">
        <v>33300</v>
      </c>
      <c r="D364" s="104">
        <v>0</v>
      </c>
      <c r="E364" s="105">
        <v>0</v>
      </c>
    </row>
    <row r="365" spans="1:5" ht="78.75" customHeight="1" outlineLevel="2" x14ac:dyDescent="0.25">
      <c r="A365" s="102" t="s">
        <v>679</v>
      </c>
      <c r="B365" s="103" t="s">
        <v>680</v>
      </c>
      <c r="C365" s="104">
        <v>6700</v>
      </c>
      <c r="D365" s="104">
        <v>0</v>
      </c>
      <c r="E365" s="105">
        <v>0</v>
      </c>
    </row>
    <row r="366" spans="1:5" ht="78.75" outlineLevel="2" x14ac:dyDescent="0.25">
      <c r="A366" s="102" t="s">
        <v>222</v>
      </c>
      <c r="B366" s="103" t="s">
        <v>223</v>
      </c>
      <c r="C366" s="104">
        <v>28769626.91</v>
      </c>
      <c r="D366" s="104">
        <v>17372359.239999998</v>
      </c>
      <c r="E366" s="105">
        <v>60.384374445820718</v>
      </c>
    </row>
    <row r="367" spans="1:5" ht="30.75" customHeight="1" outlineLevel="2" x14ac:dyDescent="0.25">
      <c r="A367" s="102" t="s">
        <v>224</v>
      </c>
      <c r="B367" s="103" t="s">
        <v>225</v>
      </c>
      <c r="C367" s="104">
        <v>153000</v>
      </c>
      <c r="D367" s="104">
        <v>0</v>
      </c>
      <c r="E367" s="105">
        <v>0</v>
      </c>
    </row>
    <row r="368" spans="1:5" outlineLevel="2" x14ac:dyDescent="0.25">
      <c r="A368" s="102" t="s">
        <v>226</v>
      </c>
      <c r="B368" s="103" t="s">
        <v>227</v>
      </c>
      <c r="C368" s="104">
        <v>23305442.710000001</v>
      </c>
      <c r="D368" s="104">
        <v>20608527.960000001</v>
      </c>
      <c r="E368" s="105">
        <v>88.427961727400287</v>
      </c>
    </row>
    <row r="369" spans="1:5" ht="16.5" thickBot="1" x14ac:dyDescent="0.3">
      <c r="A369" s="85"/>
      <c r="B369" s="86"/>
      <c r="C369" s="86"/>
      <c r="D369" s="86"/>
      <c r="E369" s="87"/>
    </row>
    <row r="370" spans="1:5" ht="16.5" thickBot="1" x14ac:dyDescent="0.3">
      <c r="A370" s="88" t="s">
        <v>75</v>
      </c>
      <c r="B370" s="89"/>
      <c r="C370" s="90">
        <v>1006448433.8200001</v>
      </c>
      <c r="D370" s="90">
        <v>702182920.58000004</v>
      </c>
      <c r="E370" s="91">
        <f>D370/C370*100</f>
        <v>69.768395178960859</v>
      </c>
    </row>
    <row r="371" spans="1:5" x14ac:dyDescent="0.25">
      <c r="C371" s="3"/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view="pageBreakPreview" zoomScaleNormal="100" zoomScaleSheetLayoutView="100" workbookViewId="0">
      <selection activeCell="F1" sqref="F1"/>
    </sheetView>
  </sheetViews>
  <sheetFormatPr defaultRowHeight="15.75" x14ac:dyDescent="0.25"/>
  <cols>
    <col min="1" max="1" width="53.85546875" style="12" customWidth="1"/>
    <col min="2" max="2" width="7.85546875" style="12" customWidth="1"/>
    <col min="3" max="3" width="20.85546875" style="12" customWidth="1"/>
    <col min="4" max="5" width="19.140625" style="12" customWidth="1"/>
    <col min="6" max="6" width="16.5703125" style="12" customWidth="1"/>
    <col min="7" max="16384" width="9.140625" style="12"/>
  </cols>
  <sheetData>
    <row r="1" spans="1:6" ht="15.75" customHeight="1" x14ac:dyDescent="0.25">
      <c r="A1" s="42"/>
      <c r="B1" s="43"/>
      <c r="C1" s="44"/>
      <c r="D1" s="44"/>
      <c r="E1" s="11"/>
      <c r="F1" s="79" t="str">
        <f>'Доходная часть'!E1</f>
        <v>УТВЕРЖДЕНО</v>
      </c>
    </row>
    <row r="2" spans="1:6" ht="15.75" customHeight="1" x14ac:dyDescent="0.25">
      <c r="A2" s="135" t="str">
        <f>'Доходная часть'!A2:E2</f>
        <v>постановлением администрации</v>
      </c>
      <c r="B2" s="135"/>
      <c r="C2" s="135"/>
      <c r="D2" s="135"/>
      <c r="E2" s="135"/>
      <c r="F2" s="135"/>
    </row>
    <row r="3" spans="1:6" ht="15.75" customHeight="1" x14ac:dyDescent="0.25">
      <c r="A3" s="135" t="str">
        <f>'Доходная часть'!A3:E3</f>
        <v>муниципального района "Княжпогостский"</v>
      </c>
      <c r="B3" s="135"/>
      <c r="C3" s="135"/>
      <c r="D3" s="135"/>
      <c r="E3" s="135"/>
      <c r="F3" s="135"/>
    </row>
    <row r="4" spans="1:6" ht="15.75" customHeight="1" x14ac:dyDescent="0.25">
      <c r="A4" s="135" t="str">
        <f>'Доходная часть'!A4:E4</f>
        <v>от 11 октября 2022 г. № 423</v>
      </c>
      <c r="B4" s="135"/>
      <c r="C4" s="135"/>
      <c r="D4" s="135"/>
      <c r="E4" s="135"/>
      <c r="F4" s="135"/>
    </row>
    <row r="5" spans="1:6" ht="15.75" customHeight="1" x14ac:dyDescent="0.25">
      <c r="A5" s="79"/>
      <c r="B5" s="79"/>
      <c r="C5" s="79"/>
      <c r="D5" s="79"/>
      <c r="E5" s="135" t="s">
        <v>803</v>
      </c>
      <c r="F5" s="135"/>
    </row>
    <row r="6" spans="1:6" x14ac:dyDescent="0.25">
      <c r="A6" s="13"/>
      <c r="B6" s="14"/>
      <c r="C6" s="15"/>
      <c r="D6" s="15"/>
      <c r="E6" s="16"/>
      <c r="F6" s="16"/>
    </row>
    <row r="7" spans="1:6" ht="18" customHeight="1" x14ac:dyDescent="0.25">
      <c r="A7" s="133" t="s">
        <v>482</v>
      </c>
      <c r="B7" s="133"/>
      <c r="C7" s="133"/>
      <c r="D7" s="133"/>
      <c r="E7" s="133"/>
      <c r="F7" s="133"/>
    </row>
    <row r="8" spans="1:6" ht="18" customHeight="1" x14ac:dyDescent="0.25">
      <c r="A8" s="133" t="s">
        <v>483</v>
      </c>
      <c r="B8" s="133"/>
      <c r="C8" s="133"/>
      <c r="D8" s="133"/>
      <c r="E8" s="133"/>
      <c r="F8" s="133"/>
    </row>
    <row r="9" spans="1:6" ht="12.75" customHeight="1" x14ac:dyDescent="0.25">
      <c r="A9" s="134" t="str">
        <f>'Доходная часть'!A9:E9</f>
        <v xml:space="preserve"> </v>
      </c>
      <c r="B9" s="134"/>
      <c r="C9" s="134"/>
      <c r="D9" s="134"/>
      <c r="E9" s="134"/>
      <c r="F9" s="134"/>
    </row>
    <row r="10" spans="1:6" ht="15.75" customHeight="1" x14ac:dyDescent="0.25">
      <c r="A10" s="132" t="s">
        <v>490</v>
      </c>
      <c r="B10" s="132"/>
      <c r="C10" s="132"/>
      <c r="D10" s="132"/>
      <c r="E10" s="132"/>
      <c r="F10" s="132"/>
    </row>
    <row r="11" spans="1:6" ht="53.25" customHeight="1" x14ac:dyDescent="0.25">
      <c r="A11" s="17" t="s">
        <v>479</v>
      </c>
      <c r="B11" s="17" t="s">
        <v>247</v>
      </c>
      <c r="C11" s="17" t="s">
        <v>228</v>
      </c>
      <c r="D11" s="18" t="s">
        <v>280</v>
      </c>
      <c r="E11" s="18" t="s">
        <v>246</v>
      </c>
      <c r="F11" s="18" t="s">
        <v>76</v>
      </c>
    </row>
    <row r="12" spans="1:6" x14ac:dyDescent="0.25">
      <c r="A12" s="19" t="s">
        <v>0</v>
      </c>
      <c r="B12" s="19" t="s">
        <v>1</v>
      </c>
      <c r="C12" s="19" t="s">
        <v>2</v>
      </c>
      <c r="D12" s="20" t="s">
        <v>3</v>
      </c>
      <c r="E12" s="20" t="s">
        <v>4</v>
      </c>
      <c r="F12" s="20" t="s">
        <v>229</v>
      </c>
    </row>
    <row r="13" spans="1:6" ht="36" customHeight="1" x14ac:dyDescent="0.25">
      <c r="A13" s="21" t="s">
        <v>230</v>
      </c>
      <c r="B13" s="22" t="s">
        <v>231</v>
      </c>
      <c r="C13" s="23" t="s">
        <v>232</v>
      </c>
      <c r="D13" s="24">
        <f>D20+D19</f>
        <v>101257359.63</v>
      </c>
      <c r="E13" s="24">
        <f>E20+E19</f>
        <v>20993375.059999943</v>
      </c>
      <c r="F13" s="38">
        <f>E13*100/D13</f>
        <v>20.732690578453653</v>
      </c>
    </row>
    <row r="14" spans="1:6" x14ac:dyDescent="0.25">
      <c r="A14" s="25" t="s">
        <v>233</v>
      </c>
      <c r="B14" s="26"/>
      <c r="C14" s="27"/>
      <c r="D14" s="28"/>
      <c r="E14" s="29"/>
      <c r="F14" s="39"/>
    </row>
    <row r="15" spans="1:6" x14ac:dyDescent="0.25">
      <c r="A15" s="30" t="s">
        <v>234</v>
      </c>
      <c r="B15" s="31" t="s">
        <v>235</v>
      </c>
      <c r="C15" s="32" t="s">
        <v>232</v>
      </c>
      <c r="D15" s="33" t="s">
        <v>236</v>
      </c>
      <c r="E15" s="33" t="s">
        <v>236</v>
      </c>
      <c r="F15" s="40" t="s">
        <v>236</v>
      </c>
    </row>
    <row r="16" spans="1:6" x14ac:dyDescent="0.25">
      <c r="A16" s="34" t="s">
        <v>237</v>
      </c>
      <c r="B16" s="26"/>
      <c r="C16" s="27"/>
      <c r="D16" s="28"/>
      <c r="E16" s="28"/>
      <c r="F16" s="41"/>
    </row>
    <row r="17" spans="1:6" x14ac:dyDescent="0.25">
      <c r="A17" s="30" t="s">
        <v>238</v>
      </c>
      <c r="B17" s="31" t="s">
        <v>239</v>
      </c>
      <c r="C17" s="32" t="s">
        <v>232</v>
      </c>
      <c r="D17" s="33" t="s">
        <v>236</v>
      </c>
      <c r="E17" s="33" t="s">
        <v>236</v>
      </c>
      <c r="F17" s="40" t="s">
        <v>236</v>
      </c>
    </row>
    <row r="18" spans="1:6" x14ac:dyDescent="0.25">
      <c r="A18" s="34" t="s">
        <v>237</v>
      </c>
      <c r="B18" s="26"/>
      <c r="C18" s="27"/>
      <c r="D18" s="28"/>
      <c r="E18" s="28"/>
      <c r="F18" s="41"/>
    </row>
    <row r="19" spans="1:6" ht="36" customHeight="1" x14ac:dyDescent="0.25">
      <c r="A19" s="35" t="s">
        <v>240</v>
      </c>
      <c r="B19" s="36" t="s">
        <v>241</v>
      </c>
      <c r="C19" s="37" t="s">
        <v>242</v>
      </c>
      <c r="D19" s="33">
        <v>-905171692.19000006</v>
      </c>
      <c r="E19" s="33">
        <v>-683941647.46000004</v>
      </c>
      <c r="F19" s="38">
        <f>E19*100/D19</f>
        <v>75.559327955257928</v>
      </c>
    </row>
    <row r="20" spans="1:6" ht="36" customHeight="1" x14ac:dyDescent="0.25">
      <c r="A20" s="35" t="s">
        <v>243</v>
      </c>
      <c r="B20" s="36" t="s">
        <v>244</v>
      </c>
      <c r="C20" s="37" t="s">
        <v>245</v>
      </c>
      <c r="D20" s="33">
        <v>1006429051.8200001</v>
      </c>
      <c r="E20" s="33">
        <v>704935022.51999998</v>
      </c>
      <c r="F20" s="38">
        <f>E20*100/D20</f>
        <v>70.043190947758703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view="pageBreakPreview" zoomScaleNormal="100" zoomScaleSheetLayoutView="100" workbookViewId="0">
      <selection activeCell="C1" sqref="C1"/>
    </sheetView>
  </sheetViews>
  <sheetFormatPr defaultColWidth="12.7109375" defaultRowHeight="15.75" x14ac:dyDescent="0.25"/>
  <cols>
    <col min="1" max="1" width="59.28515625" style="45" customWidth="1"/>
    <col min="2" max="2" width="19.42578125" style="45" customWidth="1"/>
    <col min="3" max="3" width="19.7109375" style="46" customWidth="1"/>
    <col min="4" max="5" width="12.7109375" style="48"/>
    <col min="6" max="16384" width="12.7109375" style="49"/>
  </cols>
  <sheetData>
    <row r="1" spans="1:7" s="12" customFormat="1" ht="15.75" customHeight="1" x14ac:dyDescent="0.25">
      <c r="A1" s="10"/>
      <c r="B1" s="11"/>
      <c r="C1" s="79" t="str">
        <f>'Доходная часть'!E1</f>
        <v>УТВЕРЖДЕНО</v>
      </c>
      <c r="D1" s="11"/>
      <c r="E1" s="11"/>
    </row>
    <row r="2" spans="1:7" s="12" customFormat="1" ht="15.75" customHeight="1" x14ac:dyDescent="0.25">
      <c r="A2" s="135" t="str">
        <f>'Доходная часть'!A2:E2</f>
        <v>постановлением администрации</v>
      </c>
      <c r="B2" s="135"/>
      <c r="C2" s="135"/>
      <c r="D2" s="11"/>
      <c r="E2" s="11"/>
    </row>
    <row r="3" spans="1:7" s="12" customFormat="1" ht="15.75" customHeight="1" x14ac:dyDescent="0.25">
      <c r="A3" s="135" t="str">
        <f>'Доходная часть'!A3:E3</f>
        <v>муниципального района "Княжпогостский"</v>
      </c>
      <c r="B3" s="135"/>
      <c r="C3" s="135"/>
      <c r="D3" s="11"/>
      <c r="E3" s="11"/>
    </row>
    <row r="4" spans="1:7" s="12" customFormat="1" ht="15.75" customHeight="1" x14ac:dyDescent="0.25">
      <c r="A4" s="135" t="str">
        <f>'Доходная часть'!A4:E4</f>
        <v>от 11 октября 2022 г. № 423</v>
      </c>
      <c r="B4" s="135"/>
      <c r="C4" s="135"/>
      <c r="D4" s="11"/>
      <c r="E4" s="11"/>
    </row>
    <row r="5" spans="1:7" s="12" customFormat="1" ht="15.75" customHeight="1" x14ac:dyDescent="0.25">
      <c r="A5" s="11" t="str">
        <f>'Доходная часть'!A5:E5</f>
        <v xml:space="preserve">                                                                                             </v>
      </c>
      <c r="B5" s="135" t="s">
        <v>804</v>
      </c>
      <c r="C5" s="135"/>
      <c r="D5" s="11"/>
      <c r="E5" s="11"/>
    </row>
    <row r="6" spans="1:7" s="12" customFormat="1" ht="15.75" customHeight="1" x14ac:dyDescent="0.25">
      <c r="A6" s="14"/>
      <c r="B6" s="15"/>
      <c r="C6" s="15"/>
      <c r="D6" s="16"/>
      <c r="E6" s="16"/>
    </row>
    <row r="7" spans="1:7" s="12" customFormat="1" ht="55.5" customHeight="1" x14ac:dyDescent="0.25">
      <c r="A7" s="139" t="s">
        <v>617</v>
      </c>
      <c r="B7" s="139"/>
      <c r="C7" s="139"/>
      <c r="D7" s="47"/>
      <c r="E7" s="16"/>
    </row>
    <row r="8" spans="1:7" ht="12.75" customHeight="1" x14ac:dyDescent="0.25">
      <c r="A8" s="140" t="str">
        <f>'Доходная часть'!A9:E9</f>
        <v xml:space="preserve"> </v>
      </c>
      <c r="B8" s="140"/>
      <c r="C8" s="140"/>
    </row>
    <row r="9" spans="1:7" ht="15.75" customHeight="1" x14ac:dyDescent="0.25">
      <c r="A9" s="141" t="s">
        <v>484</v>
      </c>
      <c r="B9" s="141"/>
      <c r="C9" s="141"/>
    </row>
    <row r="10" spans="1:7" ht="35.25" customHeight="1" x14ac:dyDescent="0.25">
      <c r="A10" s="50" t="s">
        <v>248</v>
      </c>
      <c r="B10" s="50" t="s">
        <v>280</v>
      </c>
      <c r="C10" s="50" t="s">
        <v>246</v>
      </c>
    </row>
    <row r="11" spans="1:7" ht="18.75" customHeight="1" x14ac:dyDescent="0.25">
      <c r="A11" s="51" t="s">
        <v>249</v>
      </c>
      <c r="B11" s="52">
        <f>B13+B14</f>
        <v>905171.69219000009</v>
      </c>
      <c r="C11" s="52">
        <f>C13+C14</f>
        <v>681189.54551999993</v>
      </c>
    </row>
    <row r="12" spans="1:7" x14ac:dyDescent="0.25">
      <c r="A12" s="53" t="s">
        <v>250</v>
      </c>
      <c r="B12" s="54"/>
      <c r="C12" s="55"/>
      <c r="E12" s="56"/>
      <c r="F12" s="57"/>
      <c r="G12" s="57"/>
    </row>
    <row r="13" spans="1:7" x14ac:dyDescent="0.25">
      <c r="A13" s="58" t="s">
        <v>6</v>
      </c>
      <c r="B13" s="59">
        <f>'Доходная часть'!C13/1000</f>
        <v>348900.47899999999</v>
      </c>
      <c r="C13" s="59">
        <f>'Доходная часть'!D13/1000</f>
        <v>257979.48869999999</v>
      </c>
      <c r="E13" s="56"/>
      <c r="F13" s="60"/>
      <c r="G13" s="57"/>
    </row>
    <row r="14" spans="1:7" x14ac:dyDescent="0.25">
      <c r="A14" s="61" t="s">
        <v>251</v>
      </c>
      <c r="B14" s="62">
        <f>'Доходная часть'!C48/1000</f>
        <v>556271.21319000004</v>
      </c>
      <c r="C14" s="62">
        <f>'Доходная часть'!D48/1000</f>
        <v>423210.05682</v>
      </c>
      <c r="E14" s="56"/>
      <c r="F14" s="57"/>
      <c r="G14" s="57"/>
    </row>
    <row r="15" spans="1:7" x14ac:dyDescent="0.25">
      <c r="A15" s="61" t="s">
        <v>252</v>
      </c>
      <c r="B15" s="62">
        <f>'Доходная часть'!C50/1000</f>
        <v>43001.279999999999</v>
      </c>
      <c r="C15" s="62">
        <f>'Доходная часть'!D50/1000</f>
        <v>41011.379999999997</v>
      </c>
      <c r="E15" s="56"/>
      <c r="F15" s="57"/>
      <c r="G15" s="57"/>
    </row>
    <row r="16" spans="1:7" x14ac:dyDescent="0.25">
      <c r="A16" s="61" t="s">
        <v>253</v>
      </c>
      <c r="B16" s="62">
        <f>'Доходная часть'!C51/1000</f>
        <v>185577.99200999999</v>
      </c>
      <c r="C16" s="62">
        <f>'Доходная часть'!D51/1000</f>
        <v>144140.15484999999</v>
      </c>
      <c r="E16" s="56"/>
      <c r="F16" s="57"/>
      <c r="G16" s="57"/>
    </row>
    <row r="17" spans="1:7" x14ac:dyDescent="0.25">
      <c r="A17" s="61" t="s">
        <v>254</v>
      </c>
      <c r="B17" s="62">
        <f>'Доходная часть'!C52/1000</f>
        <v>309761.337</v>
      </c>
      <c r="C17" s="62">
        <f>'Доходная часть'!D52/1000</f>
        <v>223652.91978999999</v>
      </c>
      <c r="E17" s="56"/>
      <c r="F17" s="57"/>
      <c r="G17" s="57"/>
    </row>
    <row r="18" spans="1:7" x14ac:dyDescent="0.25">
      <c r="A18" s="61" t="s">
        <v>255</v>
      </c>
      <c r="B18" s="62">
        <f>'Доходная часть'!C53/1000</f>
        <v>17555.5</v>
      </c>
      <c r="C18" s="62">
        <f>'Доходная часть'!D53/1000</f>
        <v>14062.5</v>
      </c>
      <c r="E18" s="56"/>
      <c r="F18" s="57"/>
      <c r="G18" s="57"/>
    </row>
    <row r="19" spans="1:7" ht="31.5" x14ac:dyDescent="0.25">
      <c r="A19" s="61" t="s">
        <v>682</v>
      </c>
      <c r="B19" s="62">
        <f>'Доходная часть'!C54/1000</f>
        <v>134.03417999999999</v>
      </c>
      <c r="C19" s="62">
        <f>'Доходная часть'!D54/1000</f>
        <v>134.03417999999999</v>
      </c>
      <c r="E19" s="56"/>
      <c r="F19" s="57"/>
      <c r="G19" s="57"/>
    </row>
    <row r="20" spans="1:7" x14ac:dyDescent="0.25">
      <c r="A20" s="61" t="s">
        <v>84</v>
      </c>
      <c r="B20" s="62">
        <f>'Доходная часть'!C56/1000</f>
        <v>241.07</v>
      </c>
      <c r="C20" s="62">
        <f>'Доходная часть'!D56/1000</f>
        <v>241.07</v>
      </c>
      <c r="E20" s="56"/>
      <c r="F20" s="57"/>
      <c r="G20" s="57"/>
    </row>
    <row r="21" spans="1:7" ht="28.5" customHeight="1" x14ac:dyDescent="0.25">
      <c r="A21" s="63" t="s">
        <v>688</v>
      </c>
      <c r="B21" s="62">
        <f>'Доходная часть'!C63/1000</f>
        <v>0</v>
      </c>
      <c r="C21" s="62">
        <f>'Доходная часть'!D63/1000</f>
        <v>-32</v>
      </c>
      <c r="E21" s="56"/>
      <c r="F21" s="57"/>
      <c r="G21" s="57"/>
    </row>
    <row r="22" spans="1:7" ht="18.75" customHeight="1" x14ac:dyDescent="0.25">
      <c r="A22" s="51" t="s">
        <v>256</v>
      </c>
      <c r="B22" s="52">
        <f>SUM(B23:B33)</f>
        <v>1006448.43382</v>
      </c>
      <c r="C22" s="52">
        <f>SUM(C23:C32)</f>
        <v>702182.92058000003</v>
      </c>
    </row>
    <row r="23" spans="1:7" ht="15.75" customHeight="1" x14ac:dyDescent="0.25">
      <c r="A23" s="64" t="s">
        <v>257</v>
      </c>
      <c r="B23" s="65">
        <f>147222919.26/1000</f>
        <v>147222.91926</v>
      </c>
      <c r="C23" s="65">
        <f>94725164.89/1000</f>
        <v>94725.16489</v>
      </c>
      <c r="E23" s="66"/>
      <c r="F23" s="66"/>
      <c r="G23" s="57"/>
    </row>
    <row r="24" spans="1:7" ht="15.75" customHeight="1" x14ac:dyDescent="0.25">
      <c r="A24" s="67" t="s">
        <v>258</v>
      </c>
      <c r="B24" s="68">
        <v>0</v>
      </c>
      <c r="C24" s="68">
        <v>0</v>
      </c>
      <c r="E24" s="69"/>
      <c r="F24" s="69"/>
      <c r="G24" s="57"/>
    </row>
    <row r="25" spans="1:7" ht="33" customHeight="1" x14ac:dyDescent="0.25">
      <c r="A25" s="67" t="s">
        <v>267</v>
      </c>
      <c r="B25" s="68">
        <f>456000/1000</f>
        <v>456</v>
      </c>
      <c r="C25" s="68">
        <f>160150/1000</f>
        <v>160.15</v>
      </c>
      <c r="E25" s="69"/>
      <c r="F25" s="69"/>
      <c r="G25" s="57"/>
    </row>
    <row r="26" spans="1:7" s="57" customFormat="1" ht="15.95" customHeight="1" x14ac:dyDescent="0.25">
      <c r="A26" s="64" t="s">
        <v>259</v>
      </c>
      <c r="B26" s="65">
        <f>121661167.82/1000</f>
        <v>121661.16781999999</v>
      </c>
      <c r="C26" s="65">
        <f>89913190.08/1000</f>
        <v>89913.19008</v>
      </c>
      <c r="D26" s="56"/>
      <c r="E26" s="66"/>
      <c r="F26" s="66"/>
    </row>
    <row r="27" spans="1:7" s="57" customFormat="1" ht="15.95" customHeight="1" x14ac:dyDescent="0.25">
      <c r="A27" s="64" t="s">
        <v>260</v>
      </c>
      <c r="B27" s="65">
        <f>73489428.22/1000</f>
        <v>73489.428220000002</v>
      </c>
      <c r="C27" s="65">
        <f>37986683.25/1000</f>
        <v>37986.683250000002</v>
      </c>
      <c r="D27" s="56"/>
      <c r="E27" s="66"/>
      <c r="F27" s="66"/>
    </row>
    <row r="28" spans="1:7" ht="15.95" customHeight="1" x14ac:dyDescent="0.25">
      <c r="A28" s="70" t="s">
        <v>261</v>
      </c>
      <c r="B28" s="65">
        <v>0</v>
      </c>
      <c r="C28" s="65">
        <v>0</v>
      </c>
      <c r="E28" s="66"/>
      <c r="F28" s="66"/>
      <c r="G28" s="57"/>
    </row>
    <row r="29" spans="1:7" ht="15.95" customHeight="1" x14ac:dyDescent="0.25">
      <c r="A29" s="64" t="s">
        <v>262</v>
      </c>
      <c r="B29" s="65">
        <f>470924147.54/1000</f>
        <v>470924.14754000003</v>
      </c>
      <c r="C29" s="65">
        <f>338647704.34/1000</f>
        <v>338647.70434</v>
      </c>
      <c r="E29" s="66"/>
      <c r="F29" s="66"/>
      <c r="G29" s="57"/>
    </row>
    <row r="30" spans="1:7" ht="15.95" customHeight="1" x14ac:dyDescent="0.25">
      <c r="A30" s="70" t="s">
        <v>263</v>
      </c>
      <c r="B30" s="65">
        <f>124510361.78/1000</f>
        <v>124510.36178000001</v>
      </c>
      <c r="C30" s="65">
        <f>93613757.9/1000</f>
        <v>93613.757900000011</v>
      </c>
      <c r="E30" s="66"/>
      <c r="F30" s="66"/>
      <c r="G30" s="57"/>
    </row>
    <row r="31" spans="1:7" ht="15.95" customHeight="1" x14ac:dyDescent="0.25">
      <c r="A31" s="64" t="s">
        <v>264</v>
      </c>
      <c r="B31" s="65">
        <f>23034268.8/1000</f>
        <v>23034.268800000002</v>
      </c>
      <c r="C31" s="65">
        <f>16538985.98/1000</f>
        <v>16538.985980000001</v>
      </c>
      <c r="E31" s="66"/>
      <c r="F31" s="66"/>
      <c r="G31" s="57"/>
    </row>
    <row r="32" spans="1:7" ht="15.95" customHeight="1" x14ac:dyDescent="0.25">
      <c r="A32" s="64" t="s">
        <v>265</v>
      </c>
      <c r="B32" s="65">
        <f>45150140.4/1000</f>
        <v>45150.140399999997</v>
      </c>
      <c r="C32" s="65">
        <f>30597284.14/1000</f>
        <v>30597.28414</v>
      </c>
      <c r="E32" s="66"/>
      <c r="F32" s="66"/>
      <c r="G32" s="57"/>
    </row>
    <row r="33" spans="1:7" ht="31.5" x14ac:dyDescent="0.25">
      <c r="A33" s="75" t="s">
        <v>480</v>
      </c>
      <c r="B33" s="111" t="s">
        <v>236</v>
      </c>
      <c r="C33" s="111" t="s">
        <v>236</v>
      </c>
      <c r="E33" s="66"/>
      <c r="F33" s="66"/>
      <c r="G33" s="57"/>
    </row>
    <row r="34" spans="1:7" ht="47.25" x14ac:dyDescent="0.25">
      <c r="A34" s="71" t="s">
        <v>266</v>
      </c>
      <c r="B34" s="72">
        <f>-Источники!D13/1000</f>
        <v>-101257.35962999999</v>
      </c>
      <c r="C34" s="72">
        <f>-Источники!E13/1000</f>
        <v>-20993.375059999944</v>
      </c>
      <c r="E34" s="66"/>
      <c r="F34" s="66"/>
      <c r="G34" s="57"/>
    </row>
    <row r="35" spans="1:7" x14ac:dyDescent="0.25">
      <c r="E35" s="66"/>
      <c r="F35" s="66"/>
      <c r="G35" s="57"/>
    </row>
    <row r="36" spans="1:7" ht="51.75" customHeight="1" x14ac:dyDescent="0.25">
      <c r="A36" s="137" t="s">
        <v>616</v>
      </c>
      <c r="B36" s="138"/>
      <c r="E36" s="66"/>
      <c r="F36" s="66"/>
      <c r="G36" s="57"/>
    </row>
    <row r="37" spans="1:7" ht="31.5" x14ac:dyDescent="0.25">
      <c r="A37" s="98" t="s">
        <v>613</v>
      </c>
      <c r="B37" s="99">
        <v>9</v>
      </c>
      <c r="C37" s="73"/>
      <c r="D37" s="136"/>
      <c r="E37" s="66"/>
      <c r="F37" s="66"/>
      <c r="G37" s="57"/>
    </row>
    <row r="38" spans="1:7" x14ac:dyDescent="0.25">
      <c r="A38" s="98" t="s">
        <v>618</v>
      </c>
      <c r="B38" s="100">
        <v>5884</v>
      </c>
      <c r="C38" s="73"/>
      <c r="D38" s="136"/>
      <c r="E38" s="66"/>
      <c r="F38" s="66"/>
      <c r="G38" s="57"/>
    </row>
    <row r="39" spans="1:7" ht="31.5" x14ac:dyDescent="0.25">
      <c r="A39" s="98" t="s">
        <v>614</v>
      </c>
      <c r="B39" s="99">
        <v>44</v>
      </c>
      <c r="D39" s="136"/>
      <c r="E39" s="66"/>
      <c r="F39" s="66"/>
      <c r="G39" s="57"/>
    </row>
    <row r="40" spans="1:7" x14ac:dyDescent="0.25">
      <c r="A40" s="98" t="s">
        <v>618</v>
      </c>
      <c r="B40" s="100">
        <v>27938</v>
      </c>
      <c r="C40" s="73"/>
      <c r="D40" s="136"/>
      <c r="E40" s="66"/>
      <c r="F40" s="66"/>
      <c r="G40" s="57"/>
    </row>
    <row r="41" spans="1:7" ht="31.5" x14ac:dyDescent="0.25">
      <c r="A41" s="98" t="s">
        <v>615</v>
      </c>
      <c r="B41" s="99">
        <v>914</v>
      </c>
      <c r="D41" s="136"/>
      <c r="E41" s="69"/>
      <c r="F41" s="69"/>
      <c r="G41" s="57"/>
    </row>
    <row r="42" spans="1:7" x14ac:dyDescent="0.25">
      <c r="A42" s="98" t="s">
        <v>618</v>
      </c>
      <c r="B42" s="100">
        <v>312356</v>
      </c>
      <c r="D42" s="136"/>
      <c r="E42" s="66"/>
      <c r="F42" s="66"/>
      <c r="G42" s="57"/>
    </row>
    <row r="43" spans="1:7" x14ac:dyDescent="0.25">
      <c r="E43" s="66"/>
      <c r="F43" s="66"/>
      <c r="G43" s="57"/>
    </row>
    <row r="44" spans="1:7" x14ac:dyDescent="0.25">
      <c r="E44" s="69"/>
      <c r="F44" s="69"/>
      <c r="G44" s="57"/>
    </row>
    <row r="45" spans="1:7" x14ac:dyDescent="0.25">
      <c r="E45" s="66"/>
      <c r="F45" s="66"/>
      <c r="G45" s="57"/>
    </row>
    <row r="46" spans="1:7" x14ac:dyDescent="0.25">
      <c r="E46" s="66"/>
      <c r="F46" s="66"/>
      <c r="G46" s="57"/>
    </row>
    <row r="47" spans="1:7" x14ac:dyDescent="0.25">
      <c r="E47" s="69"/>
      <c r="F47" s="69"/>
      <c r="G47" s="57"/>
    </row>
    <row r="48" spans="1:7" x14ac:dyDescent="0.25">
      <c r="E48" s="69"/>
      <c r="F48" s="69"/>
      <c r="G48" s="57"/>
    </row>
    <row r="49" spans="5:7" x14ac:dyDescent="0.25">
      <c r="E49" s="66"/>
      <c r="F49" s="66"/>
      <c r="G49" s="57"/>
    </row>
    <row r="50" spans="5:7" x14ac:dyDescent="0.25">
      <c r="E50" s="69"/>
      <c r="F50" s="69"/>
      <c r="G50" s="57"/>
    </row>
    <row r="51" spans="5:7" x14ac:dyDescent="0.25">
      <c r="E51" s="69"/>
      <c r="F51" s="69"/>
      <c r="G51" s="57"/>
    </row>
    <row r="52" spans="5:7" x14ac:dyDescent="0.25">
      <c r="E52" s="66"/>
      <c r="F52" s="66"/>
      <c r="G52" s="57"/>
    </row>
    <row r="53" spans="5:7" x14ac:dyDescent="0.25">
      <c r="E53" s="66"/>
      <c r="F53" s="66"/>
      <c r="G53" s="57"/>
    </row>
    <row r="54" spans="5:7" x14ac:dyDescent="0.25">
      <c r="E54" s="69"/>
      <c r="F54" s="69"/>
      <c r="G54" s="57"/>
    </row>
    <row r="55" spans="5:7" x14ac:dyDescent="0.25">
      <c r="E55" s="69"/>
      <c r="F55" s="69"/>
      <c r="G55" s="57"/>
    </row>
    <row r="56" spans="5:7" x14ac:dyDescent="0.25">
      <c r="E56" s="66"/>
      <c r="F56" s="66"/>
      <c r="G56" s="57"/>
    </row>
    <row r="57" spans="5:7" x14ac:dyDescent="0.25">
      <c r="E57" s="69"/>
      <c r="F57" s="69"/>
      <c r="G57" s="57"/>
    </row>
    <row r="58" spans="5:7" x14ac:dyDescent="0.25">
      <c r="E58" s="66"/>
      <c r="F58" s="66"/>
      <c r="G58" s="57"/>
    </row>
    <row r="59" spans="5:7" x14ac:dyDescent="0.25">
      <c r="E59" s="69"/>
      <c r="F59" s="69"/>
      <c r="G59" s="57"/>
    </row>
    <row r="60" spans="5:7" x14ac:dyDescent="0.25">
      <c r="E60" s="66"/>
      <c r="F60" s="66"/>
      <c r="G60" s="57"/>
    </row>
    <row r="61" spans="5:7" x14ac:dyDescent="0.25">
      <c r="E61" s="69"/>
      <c r="F61" s="69"/>
      <c r="G61" s="57"/>
    </row>
    <row r="62" spans="5:7" x14ac:dyDescent="0.25">
      <c r="E62" s="69"/>
      <c r="F62" s="69"/>
      <c r="G62" s="57"/>
    </row>
    <row r="63" spans="5:7" x14ac:dyDescent="0.25">
      <c r="E63" s="66"/>
      <c r="F63" s="66"/>
      <c r="G63" s="57"/>
    </row>
    <row r="64" spans="5:7" x14ac:dyDescent="0.25">
      <c r="E64" s="69"/>
      <c r="F64" s="69"/>
      <c r="G64" s="57"/>
    </row>
    <row r="65" spans="5:7" x14ac:dyDescent="0.25">
      <c r="E65" s="69"/>
      <c r="F65" s="69"/>
      <c r="G65" s="57"/>
    </row>
    <row r="66" spans="5:7" x14ac:dyDescent="0.25">
      <c r="E66" s="66"/>
      <c r="F66" s="66"/>
      <c r="G66" s="57"/>
    </row>
    <row r="67" spans="5:7" x14ac:dyDescent="0.25">
      <c r="E67" s="69"/>
      <c r="F67" s="69"/>
      <c r="G67" s="57"/>
    </row>
    <row r="68" spans="5:7" x14ac:dyDescent="0.25">
      <c r="E68" s="69"/>
      <c r="F68" s="69"/>
      <c r="G68" s="57"/>
    </row>
    <row r="69" spans="5:7" x14ac:dyDescent="0.25">
      <c r="E69" s="66"/>
      <c r="F69" s="66"/>
      <c r="G69" s="57"/>
    </row>
    <row r="70" spans="5:7" x14ac:dyDescent="0.25">
      <c r="E70" s="69"/>
      <c r="F70" s="69"/>
      <c r="G70" s="57"/>
    </row>
    <row r="71" spans="5:7" x14ac:dyDescent="0.25">
      <c r="E71" s="66"/>
      <c r="F71" s="66"/>
      <c r="G71" s="57"/>
    </row>
    <row r="72" spans="5:7" x14ac:dyDescent="0.25">
      <c r="E72" s="69"/>
      <c r="F72" s="69"/>
      <c r="G72" s="57"/>
    </row>
    <row r="73" spans="5:7" x14ac:dyDescent="0.25">
      <c r="E73" s="66"/>
      <c r="F73" s="66"/>
      <c r="G73" s="57"/>
    </row>
    <row r="74" spans="5:7" x14ac:dyDescent="0.25">
      <c r="E74" s="69"/>
      <c r="F74" s="69"/>
      <c r="G74" s="57"/>
    </row>
    <row r="75" spans="5:7" x14ac:dyDescent="0.25">
      <c r="E75" s="66"/>
      <c r="F75" s="66"/>
      <c r="G75" s="57"/>
    </row>
    <row r="76" spans="5:7" x14ac:dyDescent="0.25">
      <c r="E76" s="69"/>
      <c r="F76" s="69"/>
      <c r="G76" s="57"/>
    </row>
    <row r="77" spans="5:7" x14ac:dyDescent="0.25">
      <c r="E77" s="69"/>
      <c r="F77" s="69"/>
      <c r="G77" s="57"/>
    </row>
    <row r="78" spans="5:7" x14ac:dyDescent="0.25">
      <c r="E78" s="66"/>
      <c r="F78" s="66"/>
      <c r="G78" s="57"/>
    </row>
    <row r="79" spans="5:7" x14ac:dyDescent="0.25">
      <c r="E79" s="69"/>
      <c r="F79" s="69"/>
      <c r="G79" s="57"/>
    </row>
    <row r="80" spans="5:7" x14ac:dyDescent="0.25">
      <c r="E80" s="69"/>
      <c r="F80" s="69"/>
      <c r="G80" s="57"/>
    </row>
    <row r="81" spans="1:7" x14ac:dyDescent="0.25">
      <c r="E81" s="69"/>
      <c r="F81" s="69"/>
      <c r="G81" s="57"/>
    </row>
    <row r="82" spans="1:7" x14ac:dyDescent="0.25">
      <c r="E82" s="66"/>
      <c r="F82" s="66"/>
      <c r="G82" s="57"/>
    </row>
    <row r="83" spans="1:7" x14ac:dyDescent="0.25">
      <c r="E83" s="69"/>
      <c r="F83" s="69"/>
      <c r="G83" s="57"/>
    </row>
    <row r="84" spans="1:7" x14ac:dyDescent="0.25">
      <c r="E84" s="69"/>
      <c r="F84" s="69"/>
      <c r="G84" s="57"/>
    </row>
    <row r="85" spans="1:7" x14ac:dyDescent="0.25">
      <c r="E85" s="66"/>
      <c r="F85" s="66"/>
      <c r="G85" s="57"/>
    </row>
    <row r="86" spans="1:7" x14ac:dyDescent="0.25">
      <c r="E86" s="66"/>
      <c r="F86" s="66"/>
      <c r="G86" s="57"/>
    </row>
    <row r="87" spans="1:7" x14ac:dyDescent="0.25">
      <c r="E87" s="66"/>
      <c r="F87" s="66"/>
      <c r="G87" s="57"/>
    </row>
    <row r="88" spans="1:7" x14ac:dyDescent="0.25">
      <c r="E88" s="66"/>
      <c r="F88" s="66"/>
      <c r="G88" s="57"/>
    </row>
    <row r="89" spans="1:7" x14ac:dyDescent="0.25">
      <c r="E89" s="69"/>
      <c r="F89" s="69"/>
      <c r="G89" s="57"/>
    </row>
    <row r="90" spans="1:7" x14ac:dyDescent="0.25">
      <c r="E90" s="66"/>
      <c r="F90" s="66"/>
      <c r="G90" s="57"/>
    </row>
    <row r="91" spans="1:7" x14ac:dyDescent="0.25">
      <c r="E91" s="66"/>
      <c r="F91" s="66"/>
      <c r="G91" s="57"/>
    </row>
    <row r="92" spans="1:7" x14ac:dyDescent="0.25">
      <c r="E92" s="66"/>
      <c r="F92" s="66"/>
      <c r="G92" s="57"/>
    </row>
    <row r="93" spans="1:7" x14ac:dyDescent="0.25">
      <c r="E93" s="66"/>
      <c r="F93" s="66"/>
      <c r="G93" s="57"/>
    </row>
    <row r="94" spans="1:7" x14ac:dyDescent="0.25">
      <c r="E94" s="66"/>
      <c r="F94" s="66"/>
      <c r="G94" s="57"/>
    </row>
    <row r="95" spans="1:7" x14ac:dyDescent="0.25">
      <c r="A95" s="49"/>
      <c r="B95" s="49"/>
      <c r="C95" s="49"/>
      <c r="D95" s="49"/>
      <c r="E95" s="66"/>
      <c r="F95" s="66"/>
      <c r="G95" s="57"/>
    </row>
    <row r="96" spans="1:7" x14ac:dyDescent="0.25">
      <c r="A96" s="49"/>
      <c r="B96" s="49"/>
      <c r="C96" s="49"/>
      <c r="D96" s="49"/>
      <c r="E96" s="66"/>
      <c r="F96" s="66"/>
      <c r="G96" s="57"/>
    </row>
    <row r="97" spans="1:7" x14ac:dyDescent="0.25">
      <c r="A97" s="49"/>
      <c r="B97" s="49"/>
      <c r="C97" s="49"/>
      <c r="D97" s="49"/>
      <c r="E97" s="66"/>
      <c r="F97" s="66"/>
      <c r="G97" s="57"/>
    </row>
    <row r="98" spans="1:7" x14ac:dyDescent="0.25">
      <c r="A98" s="49"/>
      <c r="B98" s="49"/>
      <c r="C98" s="49"/>
      <c r="D98" s="49"/>
      <c r="E98" s="66"/>
      <c r="F98" s="66"/>
      <c r="G98" s="57"/>
    </row>
    <row r="99" spans="1:7" x14ac:dyDescent="0.25">
      <c r="A99" s="49"/>
      <c r="B99" s="49"/>
      <c r="C99" s="49"/>
      <c r="D99" s="49"/>
      <c r="E99" s="69"/>
      <c r="F99" s="69"/>
      <c r="G99" s="57"/>
    </row>
    <row r="100" spans="1:7" x14ac:dyDescent="0.25">
      <c r="A100" s="49"/>
      <c r="B100" s="49"/>
      <c r="C100" s="49"/>
      <c r="D100" s="49"/>
      <c r="E100" s="69"/>
      <c r="F100" s="69"/>
      <c r="G100" s="57"/>
    </row>
    <row r="101" spans="1:7" x14ac:dyDescent="0.25">
      <c r="A101" s="49"/>
      <c r="B101" s="49"/>
      <c r="C101" s="49"/>
      <c r="D101" s="49"/>
      <c r="E101" s="69"/>
      <c r="F101" s="69"/>
      <c r="G101" s="57"/>
    </row>
    <row r="102" spans="1:7" x14ac:dyDescent="0.25">
      <c r="A102" s="49"/>
      <c r="B102" s="49"/>
      <c r="C102" s="49"/>
      <c r="D102" s="49"/>
      <c r="E102" s="69"/>
      <c r="F102" s="69"/>
      <c r="G102" s="57"/>
    </row>
    <row r="103" spans="1:7" x14ac:dyDescent="0.25">
      <c r="A103" s="49"/>
      <c r="B103" s="49"/>
      <c r="C103" s="49"/>
      <c r="D103" s="49"/>
      <c r="E103" s="66"/>
      <c r="F103" s="66"/>
      <c r="G103" s="57"/>
    </row>
    <row r="104" spans="1:7" x14ac:dyDescent="0.25">
      <c r="A104" s="49"/>
      <c r="B104" s="49"/>
      <c r="C104" s="49"/>
      <c r="D104" s="49"/>
      <c r="E104" s="69"/>
      <c r="F104" s="69"/>
      <c r="G104" s="57"/>
    </row>
    <row r="105" spans="1:7" x14ac:dyDescent="0.25">
      <c r="A105" s="49"/>
      <c r="B105" s="49"/>
      <c r="C105" s="49"/>
      <c r="D105" s="49"/>
      <c r="E105" s="69"/>
      <c r="F105" s="69"/>
      <c r="G105" s="57"/>
    </row>
    <row r="106" spans="1:7" x14ac:dyDescent="0.25">
      <c r="A106" s="49"/>
      <c r="B106" s="49"/>
      <c r="C106" s="49"/>
      <c r="D106" s="49"/>
      <c r="E106" s="69"/>
      <c r="F106" s="69"/>
      <c r="G106" s="57"/>
    </row>
    <row r="107" spans="1:7" x14ac:dyDescent="0.25">
      <c r="A107" s="49"/>
      <c r="B107" s="49"/>
      <c r="C107" s="49"/>
      <c r="D107" s="49"/>
      <c r="E107" s="69"/>
      <c r="F107" s="69"/>
      <c r="G107" s="57"/>
    </row>
    <row r="108" spans="1:7" x14ac:dyDescent="0.25">
      <c r="A108" s="49"/>
      <c r="B108" s="49"/>
      <c r="C108" s="49"/>
      <c r="D108" s="49"/>
      <c r="E108" s="66"/>
      <c r="F108" s="66"/>
      <c r="G108" s="57"/>
    </row>
    <row r="109" spans="1:7" x14ac:dyDescent="0.25">
      <c r="A109" s="49"/>
      <c r="B109" s="49"/>
      <c r="C109" s="49"/>
      <c r="D109" s="49"/>
      <c r="E109" s="66"/>
      <c r="F109" s="66"/>
      <c r="G109" s="57"/>
    </row>
    <row r="110" spans="1:7" x14ac:dyDescent="0.25">
      <c r="A110" s="49"/>
      <c r="B110" s="49"/>
      <c r="C110" s="49"/>
      <c r="D110" s="49"/>
      <c r="E110" s="66"/>
      <c r="F110" s="66"/>
      <c r="G110" s="57"/>
    </row>
    <row r="111" spans="1:7" x14ac:dyDescent="0.25">
      <c r="A111" s="49"/>
      <c r="B111" s="49"/>
      <c r="C111" s="49"/>
      <c r="D111" s="49"/>
      <c r="E111" s="66"/>
      <c r="F111" s="66"/>
      <c r="G111" s="57"/>
    </row>
    <row r="112" spans="1:7" x14ac:dyDescent="0.25">
      <c r="A112" s="49"/>
      <c r="B112" s="49"/>
      <c r="C112" s="49"/>
      <c r="D112" s="49"/>
      <c r="E112" s="69"/>
      <c r="F112" s="69"/>
      <c r="G112" s="57"/>
    </row>
    <row r="113" spans="1:7" x14ac:dyDescent="0.25">
      <c r="A113" s="49"/>
      <c r="B113" s="49"/>
      <c r="C113" s="49"/>
      <c r="D113" s="49"/>
      <c r="E113" s="69"/>
      <c r="F113" s="69"/>
      <c r="G113" s="57"/>
    </row>
    <row r="114" spans="1:7" x14ac:dyDescent="0.25">
      <c r="A114" s="49"/>
      <c r="B114" s="49"/>
      <c r="C114" s="49"/>
      <c r="D114" s="49"/>
      <c r="E114" s="66"/>
      <c r="F114" s="66"/>
      <c r="G114" s="57"/>
    </row>
    <row r="115" spans="1:7" x14ac:dyDescent="0.25">
      <c r="A115" s="49"/>
      <c r="B115" s="49"/>
      <c r="C115" s="49"/>
      <c r="D115" s="49"/>
      <c r="E115" s="69"/>
      <c r="F115" s="69"/>
      <c r="G115" s="57"/>
    </row>
    <row r="116" spans="1:7" x14ac:dyDescent="0.25">
      <c r="A116" s="49"/>
      <c r="B116" s="49"/>
      <c r="C116" s="49"/>
      <c r="D116" s="49"/>
      <c r="E116" s="69"/>
      <c r="F116" s="69"/>
      <c r="G116" s="57"/>
    </row>
    <row r="117" spans="1:7" x14ac:dyDescent="0.25">
      <c r="A117" s="49"/>
      <c r="B117" s="49"/>
      <c r="C117" s="49"/>
      <c r="D117" s="49"/>
      <c r="E117" s="69"/>
      <c r="F117" s="69"/>
      <c r="G117" s="57"/>
    </row>
    <row r="118" spans="1:7" x14ac:dyDescent="0.25">
      <c r="A118" s="49"/>
      <c r="B118" s="49"/>
      <c r="C118" s="49"/>
      <c r="D118" s="49"/>
      <c r="E118" s="69"/>
      <c r="F118" s="69"/>
      <c r="G118" s="57"/>
    </row>
    <row r="119" spans="1:7" x14ac:dyDescent="0.25">
      <c r="A119" s="49"/>
      <c r="B119" s="49"/>
      <c r="C119" s="49"/>
      <c r="D119" s="49"/>
      <c r="E119" s="74"/>
      <c r="F119" s="74"/>
      <c r="G119" s="57"/>
    </row>
    <row r="120" spans="1:7" x14ac:dyDescent="0.25">
      <c r="A120" s="49"/>
      <c r="B120" s="49"/>
      <c r="C120" s="49"/>
      <c r="D120" s="49"/>
      <c r="E120" s="56"/>
      <c r="F120" s="57"/>
      <c r="G120" s="57"/>
    </row>
  </sheetData>
  <mergeCells count="9">
    <mergeCell ref="D37:D42"/>
    <mergeCell ref="A36:B36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84" firstPageNumber="18" orientation="portrait" useFirstPageNumber="1" r:id="rId1"/>
  <rowBreaks count="1" manualBreakCount="1">
    <brk id="35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2022-10-12T08:58:49Z</cp:lastPrinted>
  <dcterms:created xsi:type="dcterms:W3CDTF">2020-07-07T14:30:10Z</dcterms:created>
  <dcterms:modified xsi:type="dcterms:W3CDTF">2022-10-12T08:58:54Z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