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5" yWindow="-270" windowWidth="13320" windowHeight="11205"/>
  </bookViews>
  <sheets>
    <sheet name="Доходная часть" sheetId="2" r:id="rId1"/>
    <sheet name="Расходная часть" sheetId="3" r:id="rId2"/>
    <sheet name="Источники" sheetId="4" r:id="rId3"/>
    <sheet name="Сведения" sheetId="5" r:id="rId4"/>
  </sheets>
  <definedNames>
    <definedName name="_xlnm.Print_Titles" localSheetId="0">'Доходная часть'!$12:$12</definedName>
    <definedName name="_xlnm.Print_Titles" localSheetId="1">'Расходная часть'!$12:$12</definedName>
    <definedName name="_xlnm.Print_Area" localSheetId="0">'Доходная часть'!$A$1:$E$64</definedName>
    <definedName name="_xlnm.Print_Area" localSheetId="1">'Расходная часть'!$A$1:$E$383</definedName>
    <definedName name="_xlnm.Print_Area" localSheetId="3">Сведения!$A$1:$C$42</definedName>
  </definedNames>
  <calcPr calcId="145621"/>
</workbook>
</file>

<file path=xl/calcChain.xml><?xml version="1.0" encoding="utf-8"?>
<calcChain xmlns="http://schemas.openxmlformats.org/spreadsheetml/2006/main">
  <c r="C33" i="5" l="1"/>
  <c r="C32" i="5"/>
  <c r="B32" i="5"/>
  <c r="C31" i="5"/>
  <c r="C30" i="5"/>
  <c r="B30" i="5"/>
  <c r="C29" i="5"/>
  <c r="B29" i="5"/>
  <c r="C28" i="5"/>
  <c r="B28" i="5"/>
  <c r="C27" i="5"/>
  <c r="B27" i="5"/>
  <c r="C26" i="5"/>
  <c r="B26" i="5"/>
  <c r="C24" i="5"/>
  <c r="B24" i="5"/>
  <c r="C22" i="5"/>
  <c r="B22" i="5"/>
  <c r="C21" i="5"/>
  <c r="B21" i="5"/>
  <c r="C20" i="5"/>
  <c r="B20" i="5"/>
  <c r="B11" i="5"/>
  <c r="C18" i="5"/>
  <c r="B18" i="5"/>
  <c r="C17" i="5"/>
  <c r="B17" i="5"/>
  <c r="C16" i="5"/>
  <c r="B16" i="5"/>
  <c r="C15" i="5"/>
  <c r="B15" i="5"/>
  <c r="C14" i="5"/>
  <c r="B14" i="5"/>
  <c r="E13" i="4"/>
  <c r="D20" i="4"/>
  <c r="E383" i="3"/>
  <c r="E165" i="3"/>
  <c r="E168" i="3"/>
  <c r="E148" i="3"/>
  <c r="E147" i="3"/>
  <c r="E151" i="3"/>
  <c r="E60" i="2" l="1"/>
  <c r="E61" i="2"/>
  <c r="D52" i="2"/>
  <c r="C52" i="2"/>
  <c r="C51" i="2" s="1"/>
  <c r="C64" i="2" s="1"/>
  <c r="E56" i="2"/>
  <c r="E55" i="2"/>
  <c r="E53" i="2"/>
  <c r="E52" i="2" l="1"/>
  <c r="D51" i="2"/>
  <c r="B33" i="5"/>
  <c r="B31" i="5"/>
  <c r="D64" i="2" l="1"/>
  <c r="E64" i="2" s="1"/>
  <c r="E51" i="2"/>
  <c r="B23" i="5" l="1"/>
  <c r="F20" i="4" l="1"/>
  <c r="F21" i="4" l="1"/>
  <c r="C23" i="5"/>
  <c r="C13" i="5" l="1"/>
  <c r="B13" i="5"/>
  <c r="A3" i="5" l="1"/>
  <c r="A3" i="4"/>
  <c r="A3" i="3"/>
  <c r="C1" i="5"/>
  <c r="F1" i="4"/>
  <c r="A7" i="3"/>
  <c r="E1" i="3"/>
  <c r="A4" i="5" l="1"/>
  <c r="A4" i="4"/>
  <c r="A2" i="5"/>
  <c r="A2" i="4"/>
  <c r="A4" i="3" l="1"/>
  <c r="C34" i="5" l="1"/>
  <c r="A8" i="5"/>
  <c r="A5" i="5"/>
  <c r="A9" i="4" l="1"/>
  <c r="A9" i="3"/>
  <c r="A6" i="3"/>
  <c r="A2" i="3"/>
  <c r="D13" i="4" l="1"/>
  <c r="B34" i="5" s="1"/>
  <c r="C11" i="5"/>
  <c r="F13" i="4" l="1"/>
</calcChain>
</file>

<file path=xl/sharedStrings.xml><?xml version="1.0" encoding="utf-8"?>
<sst xmlns="http://schemas.openxmlformats.org/spreadsheetml/2006/main" count="954" uniqueCount="829">
  <si>
    <t>1</t>
  </si>
  <si>
    <t>2</t>
  </si>
  <si>
    <t>3</t>
  </si>
  <si>
    <t>4</t>
  </si>
  <si>
    <t>5</t>
  </si>
  <si>
    <t>00010000000000000000</t>
  </si>
  <si>
    <t>НАЛОГОВЫЕ И НЕНАЛОГОВЫЕ ДОХОДЫ</t>
  </si>
  <si>
    <t>00010100000000000000</t>
  </si>
  <si>
    <t>НАЛОГИ НА ПРИБЫЛЬ, ДОХОДЫ</t>
  </si>
  <si>
    <t>00010102000010000110</t>
  </si>
  <si>
    <t>Налог на доходы физических лиц</t>
  </si>
  <si>
    <t>00010300000000000000</t>
  </si>
  <si>
    <t>НАЛОГИ НА ТОВАРЫ (РАБОТЫ, УСЛУГИ), РЕАЛИЗУЕМЫЕ НА ТЕРРИТОРИИ РОССИЙСКОЙ ФЕДЕРАЦИИ</t>
  </si>
  <si>
    <t>00010302000010000110</t>
  </si>
  <si>
    <t>Акцизы по подакцизным товарам (продукции), производимым на территории Российской Федерации</t>
  </si>
  <si>
    <t>00010500000000000000</t>
  </si>
  <si>
    <t>НАЛОГИ НА СОВОКУПНЫЙ ДОХОД</t>
  </si>
  <si>
    <t>00010501000000000110</t>
  </si>
  <si>
    <t>Налог, взимаемый в связи с применением упрощенной системы налогообложения</t>
  </si>
  <si>
    <t>00010502000020000110</t>
  </si>
  <si>
    <t>Единый налог на вмененный доход для отдельных видов деятельности</t>
  </si>
  <si>
    <t>00010503000010000110</t>
  </si>
  <si>
    <t>Единый сельскохозяйственный налог</t>
  </si>
  <si>
    <t>00010504000020000110</t>
  </si>
  <si>
    <t>Налог, взимаемый в связи с применением патентной системы налогообложения</t>
  </si>
  <si>
    <t>00010600000000000000</t>
  </si>
  <si>
    <t>00010606000000000110</t>
  </si>
  <si>
    <t>00010800000000000000</t>
  </si>
  <si>
    <t>ГОСУДАРСТВЕННАЯ ПОШЛИНА</t>
  </si>
  <si>
    <t>00010803000010000110</t>
  </si>
  <si>
    <t>Государственная пошлина по делам, рассматриваемым в судах общей юрисдикции, мировыми судьями</t>
  </si>
  <si>
    <t>00011100000000000000</t>
  </si>
  <si>
    <t>ДОХОДЫ ОТ ИСПОЛЬЗОВАНИЯ ИМУЩЕСТВА, НАХОДЯЩЕГОСЯ В ГОСУДАРСТВЕННОЙ И МУНИЦИПАЛЬНОЙ СОБСТВЕННОСТИ</t>
  </si>
  <si>
    <t>00011105000000000120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</si>
  <si>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</si>
  <si>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</si>
  <si>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</si>
  <si>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00011200000000000000</t>
  </si>
  <si>
    <t>ПЛАТЕЖИ ПРИ ПОЛЬЗОВАНИИ ПРИРОДНЫМИ РЕСУРСАМИ</t>
  </si>
  <si>
    <t>00011201000010000120</t>
  </si>
  <si>
    <t>Плата за негативное воздействие на окружающую среду</t>
  </si>
  <si>
    <t>00011300000000000000</t>
  </si>
  <si>
    <t>ДОХОДЫ ОТ ОКАЗАНИЯ ПЛАТНЫХ УСЛУГ И КОМПЕНСАЦИИ ЗАТРАТ ГОСУДАРСТВА</t>
  </si>
  <si>
    <t>00011302000000000130</t>
  </si>
  <si>
    <t>Доходы от компенсации затрат государства</t>
  </si>
  <si>
    <t>00011400000000000000</t>
  </si>
  <si>
    <t>ДОХОДЫ ОТ ПРОДАЖИ МАТЕРИАЛЬНЫХ И НЕМАТЕРИАЛЬНЫХ АКТИВОВ</t>
  </si>
  <si>
    <t>00011402000000000000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</si>
  <si>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</si>
  <si>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00011406000000000430</t>
  </si>
  <si>
    <t>Доходы от продажи земельных участков, находящихся в государственной и муниципальной собственности</t>
  </si>
  <si>
    <t>00011600000000000000</t>
  </si>
  <si>
    <t>ШТРАФЫ, САНКЦИИ, ВОЗМЕЩЕНИЕ УЩЕРБА</t>
  </si>
  <si>
    <t>00011601000010000140</t>
  </si>
  <si>
    <t>Административные штрафы, установленные Кодексом Российской Федерации об административных правонарушениях</t>
  </si>
  <si>
    <t>00011610000000000140</t>
  </si>
  <si>
    <t>Платежи в целях возмещения причиненного ущерба (убытков)</t>
  </si>
  <si>
    <t>00011611000010000140</t>
  </si>
  <si>
    <t>Платежи, уплачиваемые в целях возмещения вреда</t>
  </si>
  <si>
    <t>00011700000000000000</t>
  </si>
  <si>
    <t>ПРОЧИЕ НЕНАЛОГОВЫЕ ДОХОДЫ</t>
  </si>
  <si>
    <t>00011701000000000180</t>
  </si>
  <si>
    <t>Невыясненные поступления</t>
  </si>
  <si>
    <t>00020000000000000000</t>
  </si>
  <si>
    <t>БЕЗВОЗМЕЗДНЫЕ ПОСТУПЛЕНИЯ</t>
  </si>
  <si>
    <t>00020200000000000000</t>
  </si>
  <si>
    <t>БЕЗВОЗМЕЗДНЫЕ ПОСТУПЛЕНИЯ ОТ ДРУГИХ БЮДЖЕТОВ БЮДЖЕТНОЙ СИСТЕМЫ РОССИЙСКОЙ ФЕДЕРАЦИИ</t>
  </si>
  <si>
    <t>00020210000000000150</t>
  </si>
  <si>
    <t>Дотации бюджетам бюджетной системы Российской Федерации</t>
  </si>
  <si>
    <t>00020220000000000150</t>
  </si>
  <si>
    <t>Субсидии бюджетам бюджетной системы Российской Федерации (межбюджетные субсидии)</t>
  </si>
  <si>
    <t>00020230000000000150</t>
  </si>
  <si>
    <t>Субвенции бюджетам бюджетной системы Российской Федерации</t>
  </si>
  <si>
    <t>00020240000000000150</t>
  </si>
  <si>
    <t>Иные межбюджетные трансферты</t>
  </si>
  <si>
    <t>Итого:</t>
  </si>
  <si>
    <t>Процент исполнения</t>
  </si>
  <si>
    <t>Плановые назначения</t>
  </si>
  <si>
    <t>00010601000000000110</t>
  </si>
  <si>
    <t>00010804000010000110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</si>
  <si>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</si>
  <si>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00011705000000000180</t>
  </si>
  <si>
    <t>Прочие неналоговые доходы</t>
  </si>
  <si>
    <t>00020700000000000000</t>
  </si>
  <si>
    <t>ПРОЧИЕ БЕЗВОЗМЕЗДНЫЕ ПОСТУПЛЕНИЯ</t>
  </si>
  <si>
    <t>00020705000100000150</t>
  </si>
  <si>
    <t>Прочие безвозмездные поступления в бюджеты сельских поселений</t>
  </si>
  <si>
    <t>Код целевой статьи</t>
  </si>
  <si>
    <t>Наименование целевой статьи</t>
  </si>
  <si>
    <t>0211A00000</t>
  </si>
  <si>
    <t>Содержание автомобильных дорог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</si>
  <si>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</si>
  <si>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</si>
  <si>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</si>
  <si>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</si>
  <si>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</si>
  <si>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</si>
  <si>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</si>
  <si>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</si>
  <si>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0322В00000</t>
  </si>
  <si>
    <t>Оплата коммунальных услуг по муниципальному жилищному фонду</t>
  </si>
  <si>
    <t>0322К00000</t>
  </si>
  <si>
    <t>Содержание объектов муниципальной собственности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</si>
  <si>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</si>
  <si>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</si>
  <si>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</si>
  <si>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</si>
  <si>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</si>
  <si>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</si>
  <si>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</si>
  <si>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</si>
  <si>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</si>
  <si>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</si>
  <si>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</si>
  <si>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</si>
  <si>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0422В00000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</si>
  <si>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</si>
  <si>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</si>
  <si>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Реализация народных проектов в сфере образования, прошедших отбор в рамках проекта "Народный бюджет"</t>
  </si>
  <si>
    <t>0433Л00000</t>
  </si>
  <si>
    <t>0433ЛS2700</t>
  </si>
  <si>
    <t>0444А00000</t>
  </si>
  <si>
    <t>Обеспечение деятельности лагерей с дневным пребыванием</t>
  </si>
  <si>
    <t>0444АS2040</t>
  </si>
  <si>
    <t>Мероприятия по проведению оздоровительной кампании детей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</si>
  <si>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</si>
  <si>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</si>
  <si>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</si>
  <si>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</si>
  <si>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0511В00000</t>
  </si>
  <si>
    <t>Выполнение муниципального задания (ДШИ)</t>
  </si>
  <si>
    <t>0511ВS2700</t>
  </si>
  <si>
    <t>0522Д00000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</si>
  <si>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</si>
  <si>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</si>
  <si>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</si>
  <si>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</si>
  <si>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</si>
  <si>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</si>
  <si>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</si>
  <si>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</si>
  <si>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</si>
  <si>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</si>
  <si>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</si>
  <si>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</si>
  <si>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</si>
  <si>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</si>
  <si>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</si>
  <si>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</si>
  <si>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</si>
  <si>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</si>
  <si>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</si>
  <si>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</si>
  <si>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</si>
  <si>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0644АS2700</t>
  </si>
  <si>
    <t>0733А00000</t>
  </si>
  <si>
    <t>Руководство и управление в сфере реализации подпрограммы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</si>
  <si>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</si>
  <si>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</si>
  <si>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Руководство и управление в сфере установленных функций органов местного самоуправления</t>
  </si>
  <si>
    <t>Техническое обслуживание пожарной сигнализации</t>
  </si>
  <si>
    <t>Осуществление полномочий по решению Совета МР "Княжпогостский" с 2020 года (Отчисления региональному оператору на капитальный ремонт )</t>
  </si>
  <si>
    <t>Осуществление полномочий по решению Совета МР "Княжпогостский" с 2020 года (Оплата коммунальных услуг по муниципальному жилищному фонду)</t>
  </si>
  <si>
    <t>Расходы на содержание уличного освещения</t>
  </si>
  <si>
    <t>Содержание улично-дорожной сети</t>
  </si>
  <si>
    <t>Расходы на содержание бани</t>
  </si>
  <si>
    <t>Благоустройство территории</t>
  </si>
  <si>
    <t>Осуществление полномочий по решению Совета МР "Княжпогостский" с 2020 года (Формирование фонда капитального ремонта и организация проведения капитального ремонта)</t>
  </si>
  <si>
    <t>Реализация народных проектов в сфере занятости населения, прошедших отбор в рамках "Народный бюджет"</t>
  </si>
  <si>
    <t>Услуги по транспортировке трупов</t>
  </si>
  <si>
    <t>Отчисления региональному оператору на проведение капитального ремонта</t>
  </si>
  <si>
    <t>Оплата услуг по начислению, сбору, взысканию и перечислению платы за наём муниципального жилищного фонда</t>
  </si>
  <si>
    <t>Реализация народного проекта в сфере благоустройства территории, прошедших отбор в рамках проекта "Народный бюджет"</t>
  </si>
  <si>
    <t>Обеспечение деятельности подведомственных учреждений</t>
  </si>
  <si>
    <t>2411А00000</t>
  </si>
  <si>
    <t>Расходы по содержанию бани</t>
  </si>
  <si>
    <t>Организация паромной переправы</t>
  </si>
  <si>
    <t>Организация транспортного обслуживания на городских маршрутах</t>
  </si>
  <si>
    <t>Оплата энергосберегающих мероприятий</t>
  </si>
  <si>
    <t>291F255550</t>
  </si>
  <si>
    <t>Субсидии на поддержку муниципальных программ формирования современной городской среды</t>
  </si>
  <si>
    <t>Содержание и ремонт автомобильных дорог местного значения</t>
  </si>
  <si>
    <t>Расходы на содержание уличного освещение</t>
  </si>
  <si>
    <t>9990000100</t>
  </si>
  <si>
    <t>Расходы по высшему должностному лицу органа местного самоуправления</t>
  </si>
  <si>
    <t>9990000200</t>
  </si>
  <si>
    <t>Расходы в целях обеспечения выполнения функций органов местного самоуправления (руководитель администрации)</t>
  </si>
  <si>
    <t>9990000300</t>
  </si>
  <si>
    <t>Руководитель контрольно-счетной палаты</t>
  </si>
  <si>
    <t>9990051180</t>
  </si>
  <si>
    <t>Субвенции на осуществление первичного воинского учета на территориях, где отсутствуют военные комиссариаты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</si>
  <si>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</si>
  <si>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</si>
  <si>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9990059300</t>
  </si>
  <si>
    <t>Осуществление полномочий Российской Федерации по государственной регистрации актов гражданского состояния</t>
  </si>
  <si>
    <t>9990064502</t>
  </si>
  <si>
    <t>Осуществление полномочий в области градостроительной деятельности</t>
  </si>
  <si>
    <t>9990064585</t>
  </si>
  <si>
    <t>Осуществление полномочий по решению Совета МР "Княжпогостский" с 2020 года</t>
  </si>
  <si>
    <t>9990073050</t>
  </si>
  <si>
    <t>9990073080</t>
  </si>
  <si>
    <t>9990073140</t>
  </si>
  <si>
    <t>9990073150</t>
  </si>
  <si>
    <t>9990082040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</si>
  <si>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</si>
  <si>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Резервный фонд по предупреждению и ликвидации чрезвычайных ситуаций и последствий стихийных бедствий</t>
  </si>
  <si>
    <t>9990092920</t>
  </si>
  <si>
    <t>Выполнение других обязательств государства</t>
  </si>
  <si>
    <t>Код источника по бюджетной классификации</t>
  </si>
  <si>
    <t>6</t>
  </si>
  <si>
    <t>Источники финансирования дефицита бюджетов - всего</t>
  </si>
  <si>
    <t>500</t>
  </si>
  <si>
    <t>х</t>
  </si>
  <si>
    <t xml:space="preserve">     в том числе:</t>
  </si>
  <si>
    <t>источники внутреннего финансирования</t>
  </si>
  <si>
    <t>520</t>
  </si>
  <si>
    <t>-</t>
  </si>
  <si>
    <t>из них:</t>
  </si>
  <si>
    <t xml:space="preserve">источники внешнего финансирования </t>
  </si>
  <si>
    <t>620</t>
  </si>
  <si>
    <t>710</t>
  </si>
  <si>
    <t>720</t>
  </si>
  <si>
    <t xml:space="preserve">Исполнено </t>
  </si>
  <si>
    <t>Код строки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</si>
  <si>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</si>
  <si>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</si>
  <si>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</si>
  <si>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</si>
  <si>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</si>
  <si>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</si>
  <si>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</si>
  <si>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</si>
  <si>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>РАСХОДЫ, всего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</si>
  <si>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</si>
  <si>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</si>
  <si>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</si>
  <si>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</si>
  <si>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</si>
  <si>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</si>
  <si>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</si>
  <si>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</si>
  <si>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</si>
  <si>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</si>
  <si>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Национальная безопасность и правоохранительная деятельность</t>
  </si>
  <si>
    <t>Налог на имущество физических лиц</t>
  </si>
  <si>
    <t>Земельный налог</t>
  </si>
  <si>
    <t>0333Г64512</t>
  </si>
  <si>
    <t>0422РL3040</t>
  </si>
  <si>
    <t>4711А00000</t>
  </si>
  <si>
    <t xml:space="preserve">                                                                                             </t>
  </si>
  <si>
    <t>Код дохода по бюджетной классификации</t>
  </si>
  <si>
    <t xml:space="preserve">Наименование показателя </t>
  </si>
  <si>
    <t>00011406300000000430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</si>
  <si>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</si>
  <si>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Плановые назначения </t>
  </si>
  <si>
    <t>Исполнено</t>
  </si>
  <si>
    <t>0100000000</t>
  </si>
  <si>
    <t>Муниципальная программа "Развитие экономики"</t>
  </si>
  <si>
    <t>0200000000</t>
  </si>
  <si>
    <t>Муниципальная программа "Развитие дорожной и транспортной системы в Княжпогостском районе"</t>
  </si>
  <si>
    <t>0211AS2220</t>
  </si>
  <si>
    <t>0300000000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</si>
  <si>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</si>
  <si>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0355БS2850</t>
  </si>
  <si>
    <t>Оплата муниципальными учреждениями услуг по обращению с твердыми коммунальными отходами</t>
  </si>
  <si>
    <t>0366А73120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</si>
  <si>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</si>
  <si>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0400000000</t>
  </si>
  <si>
    <t>Муниципальная программа "Развитие образования в Княжпогостском районе"</t>
  </si>
  <si>
    <t>0422АS2700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</si>
  <si>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</si>
  <si>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0422СS2Я00</t>
  </si>
  <si>
    <t>0500000000</t>
  </si>
  <si>
    <t>Муниципальная программа "Развитие отрасли "Культура в Княжпогостском районе"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</si>
  <si>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</si>
  <si>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</si>
  <si>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0544ЛS2500</t>
  </si>
  <si>
    <t>0571А00000</t>
  </si>
  <si>
    <t>0571АS2690</t>
  </si>
  <si>
    <t>0600000000</t>
  </si>
  <si>
    <t>Муниципальная программа "Развитие отрасли "Физическая культура и спорт" в "Княжпогостском районе"</t>
  </si>
  <si>
    <t>0644В00000</t>
  </si>
  <si>
    <t>Выполнение муниципального задания МАУ "Княжпогостский ФСК"</t>
  </si>
  <si>
    <t>0700000000</t>
  </si>
  <si>
    <t>Муниципальная программа "Развитие муниципального управления"</t>
  </si>
  <si>
    <t>0711А00000</t>
  </si>
  <si>
    <t>0711А64502</t>
  </si>
  <si>
    <t>0722А00000</t>
  </si>
  <si>
    <t>0722БS2840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</si>
  <si>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</si>
  <si>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0800000000</t>
  </si>
  <si>
    <t>Муниципальная программа "Профилактика правонарушений и обеспечение безопасности на территории МР "Княжпогостский"</t>
  </si>
  <si>
    <t>0813А73150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</si>
  <si>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</si>
  <si>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0813А73160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</si>
  <si>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</si>
  <si>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0815АS2010</t>
  </si>
  <si>
    <t>Укрепление материально-технической базы и создание безопасных условий в учреждениях социальной сферы</t>
  </si>
  <si>
    <t>0821А00000</t>
  </si>
  <si>
    <t>Организация временного трудоустройства несовершеннолетних граждан в возрасте от 14 до 18 лет</t>
  </si>
  <si>
    <t>0821ВS2040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</si>
  <si>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</si>
  <si>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0861А00000</t>
  </si>
  <si>
    <t>Антитеррористическая защищенность учреждений и объектов с массовым пребыванием людей</t>
  </si>
  <si>
    <t>0861АS2150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</si>
  <si>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</si>
  <si>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0900000000</t>
  </si>
  <si>
    <t>Муниципальная программа "Социальная защита населения"</t>
  </si>
  <si>
    <t>0933А73190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</si>
  <si>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</si>
  <si>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1100000000</t>
  </si>
  <si>
    <t>Муниципальная программа "Развитие жилищно-коммунального хозяйства и благоустройства городского поселения "Емва"</t>
  </si>
  <si>
    <t>1111Б00000</t>
  </si>
  <si>
    <t>1111В00000</t>
  </si>
  <si>
    <t>1300000000</t>
  </si>
  <si>
    <t>Муниципальная программа "Развитие транспортной системы на территории городского поселения "Емва"</t>
  </si>
  <si>
    <t>1311В00100</t>
  </si>
  <si>
    <t>1311Г00100</t>
  </si>
  <si>
    <t>2100000000</t>
  </si>
  <si>
    <t>Муниципальная программа "Безопасность жизнедеятельности населения на территории городского поселения "Синдор"</t>
  </si>
  <si>
    <t>2121А00000</t>
  </si>
  <si>
    <t>2200000000</t>
  </si>
  <si>
    <t>Муниципальная программа "Развитие транспортной системы на территории ГП "Синдор"</t>
  </si>
  <si>
    <t>2211А00000</t>
  </si>
  <si>
    <t>2300000000</t>
  </si>
  <si>
    <t>Муниципальная программа "Развитие физической культуры и спорта" городского поселения "Синдор"</t>
  </si>
  <si>
    <t>2321А00000</t>
  </si>
  <si>
    <t>2400000000</t>
  </si>
  <si>
    <t>Муниципальная программа "Энергосбережение в городском поселении "Синдор"</t>
  </si>
  <si>
    <t>2500000000</t>
  </si>
  <si>
    <t>2511А00000</t>
  </si>
  <si>
    <t>2511Б00000</t>
  </si>
  <si>
    <t>2511Г00000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</si>
  <si>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</si>
  <si>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2511К00000</t>
  </si>
  <si>
    <t>Содержание и ремонт объектов имущества</t>
  </si>
  <si>
    <t>2521Б00000</t>
  </si>
  <si>
    <t>Оплата мероприятий по вывозу ТКО</t>
  </si>
  <si>
    <t>2521В00000</t>
  </si>
  <si>
    <t>2521Г00000</t>
  </si>
  <si>
    <t>2900000000</t>
  </si>
  <si>
    <t>Муниципальная программа "Формирование комфортной городской среды на территории ГП "Синдор"</t>
  </si>
  <si>
    <t>3100000000</t>
  </si>
  <si>
    <t>Муниципальная программа "Развитие жилищно-коммунального хозяйства и благоустройства сельского поселения "Иоссер"</t>
  </si>
  <si>
    <t>Реализация народных проектов в сфере БЛАГОУСТРОЙСТВА, прошедших отбор в рамках проекта "Народный проект"</t>
  </si>
  <si>
    <t>3122И64585</t>
  </si>
  <si>
    <t>Осуществление полномочий по решению Совета МР "Княжпогостский" с 2020 года (Отчисления региональному оператору на капитальный ремонт)</t>
  </si>
  <si>
    <t>3122К64585</t>
  </si>
  <si>
    <t>3300000000</t>
  </si>
  <si>
    <t>Муниципальная программа "Пожарная безопасность в населенных пунктах на территории сельского поселения "Иоссер"</t>
  </si>
  <si>
    <t>4100000000</t>
  </si>
  <si>
    <t>Муниципальная программа "Безопасность жизнедеятельности населения сельского поселения "Мещура"</t>
  </si>
  <si>
    <t>4200000000</t>
  </si>
  <si>
    <t>Муниципальная программа "Развитие коммунального хозяйства и повышение степени благоустройства сельского поселения "Мещура"</t>
  </si>
  <si>
    <t>4211А00000</t>
  </si>
  <si>
    <t>Содержание уличного освещения</t>
  </si>
  <si>
    <t>4211Б00000</t>
  </si>
  <si>
    <t>4211ГS2300</t>
  </si>
  <si>
    <t>4600000000</t>
  </si>
  <si>
    <t>Муниципальная программа "Пожарная безопасность в населенных пунктах на территории сельского поселения "Шошка"</t>
  </si>
  <si>
    <t>4611БS2400</t>
  </si>
  <si>
    <t>4700000000</t>
  </si>
  <si>
    <t>Муниципальная программа "Развитие жилищно-коммунального хозяйства и повышение степени благоустройства сельского поселения "Шошка"</t>
  </si>
  <si>
    <t>Реализация народного проекта в сфере благоустройства, прошедших отбор в рамках проекта "Народный бюджет"</t>
  </si>
  <si>
    <t>4711В00000</t>
  </si>
  <si>
    <t>4721А64585</t>
  </si>
  <si>
    <t>Осуществление полномочий по решению Совета МР "Княжпогостский" с 2020 года (Содержание муниципального жилищного фонда)</t>
  </si>
  <si>
    <t>4721Б64585</t>
  </si>
  <si>
    <t>4721ВS2200</t>
  </si>
  <si>
    <t>5100000000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</si>
  <si>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</si>
  <si>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5111В00000</t>
  </si>
  <si>
    <t>6100000000</t>
  </si>
  <si>
    <t>Муниципальная программа "Пожарная безопасность в населенных пунктах на территории сельского поселения "Тракт"</t>
  </si>
  <si>
    <t>6111А00000</t>
  </si>
  <si>
    <t>6200000000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</si>
  <si>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</si>
  <si>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6222А00000</t>
  </si>
  <si>
    <t>7100000000</t>
  </si>
  <si>
    <t>Муниципальная программа "Пожарная безопасность в населенных пунктах на территории сельского поселения "Туръя"</t>
  </si>
  <si>
    <t>7122А00000</t>
  </si>
  <si>
    <t>7200000000</t>
  </si>
  <si>
    <t>Муниципальная программа "Развитие жилищно-коммунального хозяйства и благоустройства сельского поселения "Туръя"</t>
  </si>
  <si>
    <t>7211А00000</t>
  </si>
  <si>
    <t>8100000000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</si>
  <si>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</si>
  <si>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8111А64585</t>
  </si>
  <si>
    <t>8111Б64585</t>
  </si>
  <si>
    <t>8122Б00000</t>
  </si>
  <si>
    <t>8122В00000</t>
  </si>
  <si>
    <t>8200000000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</si>
  <si>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</si>
  <si>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8211А00000</t>
  </si>
  <si>
    <t>Содержание пожарных водоемов</t>
  </si>
  <si>
    <t>8222А00000</t>
  </si>
  <si>
    <t>8400000000</t>
  </si>
  <si>
    <t>841F255550</t>
  </si>
  <si>
    <t>9900000000</t>
  </si>
  <si>
    <t>Непрограммные мероприятия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</si>
  <si>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</si>
  <si>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</si>
  <si>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Наименование показателя</t>
  </si>
  <si>
    <t>УТВЕРЖДЕНО</t>
  </si>
  <si>
    <t xml:space="preserve">Отчет об исполнении консолидированного бюджета муниципального района "Княжпогостский" </t>
  </si>
  <si>
    <t xml:space="preserve">по источникам финансирования дефицита бюджета </t>
  </si>
  <si>
    <t>Единица измерения: тыс руб</t>
  </si>
  <si>
    <t xml:space="preserve"> </t>
  </si>
  <si>
    <t xml:space="preserve">по доходам </t>
  </si>
  <si>
    <t>муниципального района "Княжпогостский"</t>
  </si>
  <si>
    <t>постановлением администрации</t>
  </si>
  <si>
    <t>по расходам</t>
  </si>
  <si>
    <t>Единица измерения: рубль</t>
  </si>
  <si>
    <t>НАЛОГИ НА ИМУЩЕСТВО</t>
  </si>
  <si>
    <t>0210000000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</si>
  <si>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</si>
  <si>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0310000000</t>
  </si>
  <si>
    <t>Подпрограмма "Создание условий для обеспечения населения доступным и комфортным жильем населения"</t>
  </si>
  <si>
    <t>0320000000</t>
  </si>
  <si>
    <t>Подпрограмма "Обеспечение населения качественными жилищно-коммунальными услугами"</t>
  </si>
  <si>
    <t>0330000000</t>
  </si>
  <si>
    <t>Подпрограмма "Градостроительная деятельность"</t>
  </si>
  <si>
    <t>0350000000</t>
  </si>
  <si>
    <t>Подпрограмма "Обращение с отходами производства и потребления"</t>
  </si>
  <si>
    <t>0360000000</t>
  </si>
  <si>
    <t>Подпрограмма "Обеспечение ветеринарного благополучия"</t>
  </si>
  <si>
    <t>0410000000</t>
  </si>
  <si>
    <t>Подпрограмма "Развитие системы дошкольного образования в Княжпогостском районе"</t>
  </si>
  <si>
    <t>0411ЛS2010</t>
  </si>
  <si>
    <t>0420000000</t>
  </si>
  <si>
    <t>Подпрограмма "Развитие системы общего образования в Княжпогостском районе"</t>
  </si>
  <si>
    <t>0430000000</t>
  </si>
  <si>
    <t>Подпрограмма "Дети и молодежь Княжпогостского района"</t>
  </si>
  <si>
    <t>0440000000</t>
  </si>
  <si>
    <t>Подпрограмма "Организация оздоровления и отдыха детей Княжпогостского района"</t>
  </si>
  <si>
    <t>0460000000</t>
  </si>
  <si>
    <t>Подпрограмма "Обеспечение условий для реализации муниципальной программы"</t>
  </si>
  <si>
    <t>0510000000</t>
  </si>
  <si>
    <t>Подпрограмма "Развитие учреждений культуры дополнительного образования"</t>
  </si>
  <si>
    <t>0520000000</t>
  </si>
  <si>
    <t>Подпрограмма "Развитие библиотечного дела"</t>
  </si>
  <si>
    <t>0530000000</t>
  </si>
  <si>
    <t>Подпрограмма "Развитие музейного дела"</t>
  </si>
  <si>
    <t>0540000000</t>
  </si>
  <si>
    <t>Подпрограмма "Развитие народного, художественного творчества и культурно-досуговой деятельности"</t>
  </si>
  <si>
    <t>0550000000</t>
  </si>
  <si>
    <t>Подпрограмма "Обеспечение условий для реализации программы"</t>
  </si>
  <si>
    <t>0560000000</t>
  </si>
  <si>
    <t>Подпрограмма "Хозяйственно-техническое обеспечение учреждений"</t>
  </si>
  <si>
    <t>0570000000</t>
  </si>
  <si>
    <t>Подпрограмма "Развитие и сохранение национальных культур"</t>
  </si>
  <si>
    <t>0620000000</t>
  </si>
  <si>
    <t>Подпрограмма "Массовая физическая культура"</t>
  </si>
  <si>
    <t>0630000000</t>
  </si>
  <si>
    <t>Подпрограмма "Спорт высоких достижений"</t>
  </si>
  <si>
    <t>0640000000</t>
  </si>
  <si>
    <t>Развитие учреждений физической культуры и спорта</t>
  </si>
  <si>
    <t>0710000000</t>
  </si>
  <si>
    <t>Подпрограмма "Управление муниципальными финансами"</t>
  </si>
  <si>
    <t>0720000000</t>
  </si>
  <si>
    <t>Подпрограмма "Управление муниципальным имуществом"</t>
  </si>
  <si>
    <t>0730000000</t>
  </si>
  <si>
    <t>Подпрограмма "Муниципальное управление"</t>
  </si>
  <si>
    <t>0810000000</t>
  </si>
  <si>
    <t>Подпрограмма "Профилактика преступлений и иных правонарушений"</t>
  </si>
  <si>
    <t>0820000000</t>
  </si>
  <si>
    <t>Подпрограмма "Профилактика безнадзорности, правонарушений и преступлений несовершеннолетних"</t>
  </si>
  <si>
    <t>0840000000</t>
  </si>
  <si>
    <t>Подпрограмма "Гражданская оборона, защита населения и территорий от чрезвычайных ситуаций"</t>
  </si>
  <si>
    <t>0860000000</t>
  </si>
  <si>
    <t>Подпрограмма "Профилактика терроризма и экстремизма"</t>
  </si>
  <si>
    <t>0930000000</t>
  </si>
  <si>
    <t>Подпрограмма "Социальная защита населения"</t>
  </si>
  <si>
    <t>1110000000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</si>
  <si>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</si>
  <si>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1120000000</t>
  </si>
  <si>
    <t>Подпрограмма "Развитие жилищно-коммунального хозяйства"</t>
  </si>
  <si>
    <t>1310000000</t>
  </si>
  <si>
    <t>Подпрограмма "Развитие дорожного хозяйства на территории городского поселения "Емва""</t>
  </si>
  <si>
    <t>Подпрограмма "Приведение в нормативное состояние водоисточников, необходимых для противопожарных мероприятий"</t>
  </si>
  <si>
    <t>2120000000</t>
  </si>
  <si>
    <t>2210000000</t>
  </si>
  <si>
    <t xml:space="preserve">Подпрограмма "Содержание и ремонт автомобильных дорог общего пользования местного значения ГП "Синдор" </t>
  </si>
  <si>
    <t>2320000000</t>
  </si>
  <si>
    <t>Подпрограмма " Обеспечение условий для реализации МП "Развитие физической культуры и спорта"</t>
  </si>
  <si>
    <t>2410000000</t>
  </si>
  <si>
    <t>Подпрограмма "Энергосберегающие мероприятия"</t>
  </si>
  <si>
    <t>2510000000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</si>
  <si>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</si>
  <si>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2520000000</t>
  </si>
  <si>
    <t>Подпрограмма "Создание условий для обеспечения качественными жилищно-коммунальными услугами населения"</t>
  </si>
  <si>
    <t>2910000000</t>
  </si>
  <si>
    <t>Подпрограмма "Комфортная городская среда"</t>
  </si>
  <si>
    <t>3110000000</t>
  </si>
  <si>
    <t>3120000000</t>
  </si>
  <si>
    <t>Подпрограмма "Создание условий для обеспечения качественными жилищно-коммунальными услугами населения сельского поселения"</t>
  </si>
  <si>
    <t>3310000000</t>
  </si>
  <si>
    <t>Подпрограмма "Обеспечение первичных мер пожарной безопасности в границах поселения"</t>
  </si>
  <si>
    <t>4110000000</t>
  </si>
  <si>
    <t>Подпрограмма "Безопасность населения в административных зданиях"</t>
  </si>
  <si>
    <t>4120000000</t>
  </si>
  <si>
    <t>Подпрограмма "Противопожарные мероприятия"</t>
  </si>
  <si>
    <t>4210000000</t>
  </si>
  <si>
    <t>4610000000</t>
  </si>
  <si>
    <t>4620000000</t>
  </si>
  <si>
    <t>4710000000</t>
  </si>
  <si>
    <t>4720000000</t>
  </si>
  <si>
    <t>5110000000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</si>
  <si>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</si>
  <si>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6110000000</t>
  </si>
  <si>
    <t>6210000000</t>
  </si>
  <si>
    <t>6220000000</t>
  </si>
  <si>
    <t>7120000000</t>
  </si>
  <si>
    <t>7130000000</t>
  </si>
  <si>
    <t>7210000000</t>
  </si>
  <si>
    <t>8110000000</t>
  </si>
  <si>
    <t>8120000000</t>
  </si>
  <si>
    <t>8210000000</t>
  </si>
  <si>
    <t>8220000000</t>
  </si>
  <si>
    <t>8410000000</t>
  </si>
  <si>
    <t>9990000000</t>
  </si>
  <si>
    <t>Непрограммные расходы</t>
  </si>
  <si>
    <t>Численность муниципальных должностей органов местного самоуправления, чел.</t>
  </si>
  <si>
    <t>Численность муниципальных служащих органов местного самоуправления, чел.</t>
  </si>
  <si>
    <t xml:space="preserve">Численность работников органов местного самоуправления и муниципальных учреждений, чел. </t>
  </si>
  <si>
    <t>Справочно: Сведения о численности муниципальных служащих органов местного самоуправления, работниках муниципальных учреждений и фактических затратах на их денежное содержание</t>
  </si>
  <si>
    <t>Сведения об исполнении консолидированного бюджета МР "Княжпогостский", о численности муниципальных служащих, работниках муниципальных учреждений и фактических затратах на их денежное содержание</t>
  </si>
  <si>
    <t>Фактические затраты на их содержание, тыс. руб.</t>
  </si>
  <si>
    <t>0422И53031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</si>
  <si>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</si>
  <si>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00011105300000000120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</si>
  <si>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</si>
  <si>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0322Б00000</t>
  </si>
  <si>
    <t>Обеспечение населения муниципального образования питьевой водой</t>
  </si>
  <si>
    <t>0411АS2700</t>
  </si>
  <si>
    <t>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</si>
  <si>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Расходы местных бюджетов на организацию бесплатного горячего питания обучающихся, получающих начальное общее образование в образовательных организациях</t>
  </si>
  <si>
    <t>0522АL5190</t>
  </si>
  <si>
    <t>Поддержка отрасли культура</t>
  </si>
  <si>
    <t>Содержание объектов сельских учреждений отрасли культура</t>
  </si>
  <si>
    <t>Содержание и обслуживание автоматической пожарной сигнализации</t>
  </si>
  <si>
    <t>Муниципальная программа "Развитие жилищно-коммунального хозяйства и повышения степени благоустройства на территории городского поселения "Синдор"</t>
  </si>
  <si>
    <t>7211ДS2200</t>
  </si>
  <si>
    <t>9990073180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</si>
  <si>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</si>
  <si>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9990073195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</si>
  <si>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</si>
  <si>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БЕЗВОЗМЕЗДНЫЕ ПОСТУПЛЕНИЯ ОТ НЕГОСУДАРСТВЕННЫХ ОРГАНИЗАЦИЙ</t>
  </si>
  <si>
    <t>00020705000050000150</t>
  </si>
  <si>
    <t>Прочие безвозмездные поступления в бюджеты муниципальных районов</t>
  </si>
  <si>
    <t>ВОЗВРАТ ОСТАТКОВ СУБСИДИЙ, СУБВЕНЦИЙ И ИНЫХ МЕЖБЮДЖЕТНЫХ ТРАНСФЕРТОВ, ИМЕЮЩИХ ЦЕЛЕВОЕ НАЗНАЧЕНИЕ, ПРОШЛЫХ ЛЕТ</t>
  </si>
  <si>
    <t>0211Б00000</t>
  </si>
  <si>
    <t>Капитальный ремонт и ремонт автомобильных дорого общего пользования местного значения</t>
  </si>
  <si>
    <t>0211ЛS2Д00</t>
  </si>
  <si>
    <t>Реализация народных проектов в сфере ДОРОЖНОЙ ДЕЯТЕЛЬНОСТИ, прошедших отбор в рамках проекта "Народный бюджет"</t>
  </si>
  <si>
    <t>0211МS2070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</si>
  <si>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</si>
  <si>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</si>
  <si>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</si>
  <si>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0422К00000</t>
  </si>
  <si>
    <t>Проведение ликвидационных мероприятий</t>
  </si>
  <si>
    <t>0950000000</t>
  </si>
  <si>
    <t>Подпрограмма "Поддержка социально ориентированных некоммерческих организаций"</t>
  </si>
  <si>
    <t>0951А00000</t>
  </si>
  <si>
    <t>Предоставление субсидий СОНКО, деятельность которых направлена на решение социальных проблем</t>
  </si>
  <si>
    <t>8111Д00000</t>
  </si>
  <si>
    <t>9990004080</t>
  </si>
  <si>
    <t>Содержание парома</t>
  </si>
  <si>
    <t>0433Н92724</t>
  </si>
  <si>
    <t>Выполнение расходных обязательств, отнесенных к полномочиям соответствующих органов местного самоуправления (Расходы на содержание уличного освещения)</t>
  </si>
  <si>
    <t>2511А64605</t>
  </si>
  <si>
    <t>Выполнение расходных обязательств, отнесенных к полномочиям соответствующих органов местного самоуправления (расходы на содержание уличного освещения)</t>
  </si>
  <si>
    <t>3111А64605</t>
  </si>
  <si>
    <t>Выполнение расходных обязательств, отнесенных к полномочиям соответствующих органов местного самоуправления</t>
  </si>
  <si>
    <t>4211А64605</t>
  </si>
  <si>
    <t>4711А64605</t>
  </si>
  <si>
    <t>7211А64605</t>
  </si>
  <si>
    <t>00010807000010000110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</si>
  <si>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</si>
  <si>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0130000000</t>
  </si>
  <si>
    <t>Подпрограмма "Развитие лесного хозяйства"</t>
  </si>
  <si>
    <t>0131А73060</t>
  </si>
  <si>
    <t>Субвенции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</si>
  <si>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Реализация мероприятий, направленных на исполнение наказов избирателей, рекомендуемых к выполнению в 2023 году (проведение текущих ремонтов)</t>
  </si>
  <si>
    <t>0466А00100</t>
  </si>
  <si>
    <t>Расходы в целях обеспечения выполнения функций ОМС (муниципальная служба)</t>
  </si>
  <si>
    <t>0522А55190</t>
  </si>
  <si>
    <t>0533ГS2500</t>
  </si>
  <si>
    <t>0533Д92724</t>
  </si>
  <si>
    <t>Реализация мероприятий, направленных на исполнение наказов избирателей, рекомендуемых к выполнению в текущем финансовом году</t>
  </si>
  <si>
    <t>0555А00100</t>
  </si>
  <si>
    <t>0644Б92724</t>
  </si>
  <si>
    <t>Реализация мероприятий, направленных на исполнение наказов избирателей, рекомендуемых к выполнению в текущем финансовом году (укрепление МТБ)</t>
  </si>
  <si>
    <t>0711А00100</t>
  </si>
  <si>
    <t>Руководство и управление в сфере финансов (муниципальная служба)</t>
  </si>
  <si>
    <t>0722А00100</t>
  </si>
  <si>
    <t>Руководство и управление в сфере реализации подпрограммы (муниципальная служба)</t>
  </si>
  <si>
    <t>0733А00100</t>
  </si>
  <si>
    <t>Руководство и управление в сфере установленных функций ОМС (муниципальная служба)</t>
  </si>
  <si>
    <t>0842А82710</t>
  </si>
  <si>
    <t>0870000000</t>
  </si>
  <si>
    <t>Подпрограмма "Охрана окружающей среды"</t>
  </si>
  <si>
    <t>0871А00000</t>
  </si>
  <si>
    <t>Сбор, транспортировка, размещение отходов, образовавшихся при проведении экологических акций, субботников</t>
  </si>
  <si>
    <t>0871Б00000</t>
  </si>
  <si>
    <t>Ликвидация мест несанкционированного размещения отходов</t>
  </si>
  <si>
    <t>0933Б00000</t>
  </si>
  <si>
    <t>Увековечивание памяти военнослужащих, погибших в ходе специальной военной операции</t>
  </si>
  <si>
    <t>1111А00100</t>
  </si>
  <si>
    <t>Организация мероприятий по обеспечению добровольных дружин</t>
  </si>
  <si>
    <t>1111И64607</t>
  </si>
  <si>
    <t>Ликвидация мест несанкционированного размещения отходов в поселениях</t>
  </si>
  <si>
    <t>1311ГS2070</t>
  </si>
  <si>
    <t>2511Б64611</t>
  </si>
  <si>
    <t>Сбор, транспортировка, размещение отходов в поселениях</t>
  </si>
  <si>
    <t>2511М64608</t>
  </si>
  <si>
    <t>Проведение профилактических дезинсекционных мероприятий по противоклещевой обработке территорий населенных пунктов</t>
  </si>
  <si>
    <t>2521А64605</t>
  </si>
  <si>
    <t>Выполнение расходных обязательств, отнесенных к полномочиям соответствующих органов местного самоуправления (Содержание и ремонт жилищного фонда)</t>
  </si>
  <si>
    <t>2600000000</t>
  </si>
  <si>
    <t>Муниципальная программа "Развитие и поддержка малого и среднего предпринимательства в городском поселении "Синдор" на 2023-2025 годы"</t>
  </si>
  <si>
    <t>2610000000</t>
  </si>
  <si>
    <t>Подпрограмме "Организационная, консультационная и информационная поддержка субъектов малого и среднего предпринимательства"</t>
  </si>
  <si>
    <t>2611А00000</t>
  </si>
  <si>
    <t>Организация освещения в средствах массовой информации, на сайте поселения вопросов развития малого предпринимательства</t>
  </si>
  <si>
    <t>2700000000</t>
  </si>
  <si>
    <t>Муниципальная программа "Противодействие коррупции в муниципальном образовании городского поселения "Синдор" на 2023-2025 годы</t>
  </si>
  <si>
    <t>2710000000</t>
  </si>
  <si>
    <t>Подпрограмма "Повышение эффективности просветительских, образовательных мероприятий антикоррупционной направленности"</t>
  </si>
  <si>
    <t>2711А00000</t>
  </si>
  <si>
    <t>Проведение комплекса просветительских и воспитательных мероприятий по разъяснению ответственности за преступления коррупционной направленности в соответствующих сферах деятельности</t>
  </si>
  <si>
    <t>Выполнение расходных обязательств, отнесенных к полномочиям соответствующих органов местного самоуправления (уличное освещение)</t>
  </si>
  <si>
    <t>3111Б64608</t>
  </si>
  <si>
    <t>3111Б64611</t>
  </si>
  <si>
    <t>Сбор, транспортировка, размещение отходов</t>
  </si>
  <si>
    <t>3111Г64605</t>
  </si>
  <si>
    <t>Выполнение расходных обязательств, отнесенных к полномочиям соответствующих органов местного самоуправления (оказание услуг по вывозу ТКО, кладбище)</t>
  </si>
  <si>
    <t>3111Ж64605</t>
  </si>
  <si>
    <t>Выполнение расходных обязательств, отнесенных к полномочиям соответствующих органов местного самоуправления (содерж. улично-дорож. сети)</t>
  </si>
  <si>
    <t>3122А00100</t>
  </si>
  <si>
    <t>3122А64605</t>
  </si>
  <si>
    <t>Выполнение расходных обязательств, отнесенных к полномочиям соответствующих органов местного самоуправления (содержание бани)</t>
  </si>
  <si>
    <t>3311А64605</t>
  </si>
  <si>
    <t>Выполнение расходных обязательств, отнесенных к полномочиям соответствующих органов местного самоуправления (реализация противопожарных мероприятий)</t>
  </si>
  <si>
    <t>4111А64605</t>
  </si>
  <si>
    <t>Выполнение расходных обязательств, отнесенных к полномочиям соответствующих органов местного самоуправления (Техническое обслуживание автоматической пожарной сигнализации)</t>
  </si>
  <si>
    <t>4121A64605</t>
  </si>
  <si>
    <t>Выполнение расходных обязательств, отнесенных к полномочиям соответствующих органов местного самоуправления (Содержание транспортного средства, оснащенного пожарно-техническим оборудованием, используемым при пожарно-спасательных работах)</t>
  </si>
  <si>
    <t>4211Г64608</t>
  </si>
  <si>
    <t>4211ДS2Ж00</t>
  </si>
  <si>
    <t>Реализация народных проектов в сфере охраны окружающей среды, прошедших отбор в рамках проекта "Народный бюджет"</t>
  </si>
  <si>
    <t>4611А64605</t>
  </si>
  <si>
    <t>4621Б64605</t>
  </si>
  <si>
    <t>4711Б00000</t>
  </si>
  <si>
    <t>4711Б64585</t>
  </si>
  <si>
    <t>Осуществление полномочий по решению Совета МР "Княжпогостский" с 2020 года (Содержание мест захоронения)</t>
  </si>
  <si>
    <t>4711Б64608</t>
  </si>
  <si>
    <t>4711Б64611</t>
  </si>
  <si>
    <t>4711БS2300</t>
  </si>
  <si>
    <t>6211А64605</t>
  </si>
  <si>
    <t>6211Б64605</t>
  </si>
  <si>
    <t>Выполнение расходных обязательств, отнесенных к полномочиям соответствующих органов местного самоуправления (Содержание улично-дорожной сети)</t>
  </si>
  <si>
    <t>6211В64607</t>
  </si>
  <si>
    <t>6211В64608</t>
  </si>
  <si>
    <t>6211В64611</t>
  </si>
  <si>
    <t>6211ВS2300</t>
  </si>
  <si>
    <t>Реализация народных проектов в сфере БЛАГОУСТРОЙСТВА, прошедших отбор в рамках проекта "Народный бюджет"</t>
  </si>
  <si>
    <t>Обеспечение противопожарных мер</t>
  </si>
  <si>
    <t>7133В64605</t>
  </si>
  <si>
    <t>Выполнение расходных обязательств, отнесенных к полномочиям соответствующих органов местного самоуправления (содер.тран.средства, оснащ.пож-технич.оборудованием, используемым при пож.-спасательных работах)</t>
  </si>
  <si>
    <t>Выполнение расходных обязательств, отнесенных к полномочиям соответствующих органов местного самоуправления (улич.освещ)</t>
  </si>
  <si>
    <t>7211Б64607</t>
  </si>
  <si>
    <t>7211Б64608</t>
  </si>
  <si>
    <t>7211Б64611</t>
  </si>
  <si>
    <t>7211В64605</t>
  </si>
  <si>
    <t>Выполнение расходных обязательств, отнесенных к полномочиям соответствующих органов местного самоуправления (улич-дор.сеть)</t>
  </si>
  <si>
    <t>8111Б00000</t>
  </si>
  <si>
    <t>8122В64599</t>
  </si>
  <si>
    <t>На выполнение мероприятий по содержанию улично-дорожной сети поселений</t>
  </si>
  <si>
    <t>8122Д64608</t>
  </si>
  <si>
    <t>8122Д64611</t>
  </si>
  <si>
    <t>Муниципальная программа "Формирование комфортной городской среды на территории сельского поселения "Чиньяворык"</t>
  </si>
  <si>
    <t>Подпрограмма "Поддержка муниципальных программ формирования современной городской среды"</t>
  </si>
  <si>
    <t>9990064605</t>
  </si>
  <si>
    <t>9990064606</t>
  </si>
  <si>
    <t>Осуществление полномочий по организации снабжения населения твердым топливом в границах поселения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</si>
  <si>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</si>
  <si>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9990073070</t>
  </si>
  <si>
    <t>Субвенции на осуществление переданных государственных полномочий, 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</si>
  <si>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9990082140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</si>
  <si>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(муниципальная служба)</t>
  </si>
  <si>
    <t>9990082710</t>
  </si>
  <si>
    <t>0211A64501</t>
  </si>
  <si>
    <t>Осуществление полномочий по решению вопросов местного значения городского поселения (содержание автодорог)</t>
  </si>
  <si>
    <t>0211У64501</t>
  </si>
  <si>
    <t>Осуществление полномочий по решению вопросов местного значения городского поселения (содержание УДС)</t>
  </si>
  <si>
    <t>0322В64501</t>
  </si>
  <si>
    <t>Осуществление полномочий по решению вопросов местного значения городского поселения (ком. услуги по МЖФ)</t>
  </si>
  <si>
    <t>0322Г64501</t>
  </si>
  <si>
    <t>Осуществление полномочий по решению вопросов местного значения городского поселения (уличное освещение)</t>
  </si>
  <si>
    <t>0322К64501</t>
  </si>
  <si>
    <t>Осуществление полномочий по решению вопросов местного значения городского поселения (содержание объектов муниципальной собственности)</t>
  </si>
  <si>
    <t>0322Л64501</t>
  </si>
  <si>
    <t>Осуществление полномочий по решению вопросов местного значения городского поселения (содержание мест захоронения)</t>
  </si>
  <si>
    <t>0322Н64501</t>
  </si>
  <si>
    <t>Осуществление полномочий по решению вопросов местного значения городского поселения (благоустройство)</t>
  </si>
  <si>
    <t>0340000000</t>
  </si>
  <si>
    <t>Подпрограмма "Формирование городской среды"</t>
  </si>
  <si>
    <t>034F255550</t>
  </si>
  <si>
    <t>0770000000</t>
  </si>
  <si>
    <t>Подпрограмма "Реализация прочих функций, связанных с городским муниципальным управлением"</t>
  </si>
  <si>
    <t>0771А64501</t>
  </si>
  <si>
    <t>Осуществление полномочий по решению вопросов местного значения городского поселения (содержание учреждения)</t>
  </si>
  <si>
    <t>0841Б64501</t>
  </si>
  <si>
    <t>Осуществление полномочий по решению вопросов местного значения городского поселения (обустройство и содержание конт.площадок)</t>
  </si>
  <si>
    <t>0861А64501</t>
  </si>
  <si>
    <t>Осуществление полномочий по решению вопросов местного значения городского поселения (антитеррористическая защищенность учреждений)</t>
  </si>
  <si>
    <t>0871В00000</t>
  </si>
  <si>
    <t>Озеленение территорий</t>
  </si>
  <si>
    <t>0871Г00000</t>
  </si>
  <si>
    <t>0322СS2200</t>
  </si>
  <si>
    <t>Увеличение прочих остатков средств бюджетов</t>
  </si>
  <si>
    <t xml:space="preserve"> 000 0105020000 0000 500</t>
  </si>
  <si>
    <t xml:space="preserve"> 000 0105020000 0000 600</t>
  </si>
  <si>
    <t xml:space="preserve">  
Уменьшение прочих остатков средств бюджетов</t>
  </si>
  <si>
    <t>00011601330000000140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</si>
  <si>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</si>
  <si>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00021800000000000000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</si>
  <si>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</si>
  <si>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00021800000000000150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</si>
  <si>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</si>
  <si>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</si>
  <si>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0322У00000</t>
  </si>
  <si>
    <t>Обеспечение населения муниципального образования качественными услугами водоотведения</t>
  </si>
  <si>
    <t>0341Б74090</t>
  </si>
  <si>
    <t>Реализация мероприятий народных инициатив</t>
  </si>
  <si>
    <t>0341ВS2300</t>
  </si>
  <si>
    <t>0411Л00000</t>
  </si>
  <si>
    <t>Укрепление материально-технической базы в дошкольных образовательных организациях</t>
  </si>
  <si>
    <t>0411Л74090</t>
  </si>
  <si>
    <t>Укрепление материально-технической базы и создание безопасных условий в организациях в сфере образования в рамках реализации народных инициатив</t>
  </si>
  <si>
    <t>0422Г74090</t>
  </si>
  <si>
    <t>0422Н00000</t>
  </si>
  <si>
    <t>Развитие системы оценки качества образования</t>
  </si>
  <si>
    <t>0522Ж74090</t>
  </si>
  <si>
    <t>Проведение текущих ремонтов в рамках реализации народных инициатив</t>
  </si>
  <si>
    <t>0544И74090</t>
  </si>
  <si>
    <t>Проведение ремонтных работ в рамках реализации народных инициатив</t>
  </si>
  <si>
    <t>0610000000</t>
  </si>
  <si>
    <t>Подпрограмма "Развитие инфраструктуры физической культуры и спорта"</t>
  </si>
  <si>
    <t>0611В74090</t>
  </si>
  <si>
    <t>Организация и проведение ремонтных работ в рамках реализации народных инициатив</t>
  </si>
  <si>
    <t>0644ВS2700</t>
  </si>
  <si>
    <t>0841В00000</t>
  </si>
  <si>
    <t>0841В64501</t>
  </si>
  <si>
    <t>Осуществление полномочий по решению вопросов местного значения городского поселения (Проведение профилактических дезинсекционных мероприятий по противоклещевой обработке территорий населенных пунктов</t>
  </si>
  <si>
    <t>1121А00000</t>
  </si>
  <si>
    <t>1320000000</t>
  </si>
  <si>
    <t>Подпрограмма "Повышение безопасности дорожного движения на территории ГП "Емва"</t>
  </si>
  <si>
    <t>1321А00000</t>
  </si>
  <si>
    <t>Осуществление мероприятий по предупреждению и пресечению преступлений, профилактики правонарушений</t>
  </si>
  <si>
    <t>2511В00000</t>
  </si>
  <si>
    <t>Содержание и ремонт улично-дорожной сети</t>
  </si>
  <si>
    <t>2511Л00000</t>
  </si>
  <si>
    <t>2511М00000</t>
  </si>
  <si>
    <t>3122Р64585</t>
  </si>
  <si>
    <t>Осуществление полномочий по решению Совета МР "Княжпогостский" с 2020 года (Реализация мероприятий на содержание жилфонда)</t>
  </si>
  <si>
    <t>4211В64585</t>
  </si>
  <si>
    <t>Осуществление полномочий по решению Совета МР "Княжпогостский" с 2020 года (Выполнение мероприятий по обустройству мест захоронения, транспортировки и вывоз в морг тел умерших)</t>
  </si>
  <si>
    <t>4211Д64585</t>
  </si>
  <si>
    <t>Иные межбюджетные трансферты в целях оказания финансовой поддержки реализации инициативных проектов в Республики Коми, прошедших конкурсный отбор (Ремонт подъезда к кладбищу д.Нижняя Отла)</t>
  </si>
  <si>
    <t>5111А64605</t>
  </si>
  <si>
    <t>5111Б64607</t>
  </si>
  <si>
    <t>5111Б64611</t>
  </si>
  <si>
    <t>5111В64605</t>
  </si>
  <si>
    <t>Выполнение расходных обязательств, отнесенных к полномочиям соответствующих органов местного самоуправления (Содержание улично- дорожной сети)</t>
  </si>
  <si>
    <t>5111Г64585</t>
  </si>
  <si>
    <t>5111Д64605</t>
  </si>
  <si>
    <t>Выполнение расходных обязательств, отнесенных к полномочиям соответствующих органов местного самоуправления (вывоз ТКО)</t>
  </si>
  <si>
    <t>5111К64585</t>
  </si>
  <si>
    <t>5111М64608</t>
  </si>
  <si>
    <t>5200000000</t>
  </si>
  <si>
    <t>Муниципальная программа "Пожарная безопасность в населенных пунктах на территории сельского поселения "Серёгово"</t>
  </si>
  <si>
    <t>5210000000</t>
  </si>
  <si>
    <t>5211А74090</t>
  </si>
  <si>
    <t>Мероприятия по предупреждению и ликвидации чрезвычайных ситуаций и обеспечение пожарной безопасности в рамках реализации народных инициатив</t>
  </si>
  <si>
    <t>5300000000</t>
  </si>
  <si>
    <t>Муниципальная программа "Развитие отрасли "Культура" в СП "Серёгово""</t>
  </si>
  <si>
    <t>5310000000</t>
  </si>
  <si>
    <t>Подпрограмма "Развитие учреждений культуры СП "Серёгово""</t>
  </si>
  <si>
    <t>5311А00000</t>
  </si>
  <si>
    <t>5311А64605</t>
  </si>
  <si>
    <t>Выполнение расходных обязательств, отнесенных к полномочиям соответствующих органов местного самоуправления (Выполнение муниципального задания (учреждения культуры)</t>
  </si>
  <si>
    <t>5320000000</t>
  </si>
  <si>
    <t>Подпрограмма "Содержание объектов сельских учреждений отрасли культура"</t>
  </si>
  <si>
    <t>5321А00000</t>
  </si>
  <si>
    <t>6211А00000</t>
  </si>
  <si>
    <t>6211В00100</t>
  </si>
  <si>
    <t>6222Д00000</t>
  </si>
  <si>
    <t>8111Д64585</t>
  </si>
  <si>
    <t>Осуществление полномочий по решению Совета МР "Княжпогостский" с 2020 года (Содержание объектов муниципальной собственности)</t>
  </si>
  <si>
    <t>8122Д00100</t>
  </si>
  <si>
    <t>0871Б64607</t>
  </si>
  <si>
    <t>0814А64584</t>
  </si>
  <si>
    <t>Организация охраны общественного порядка добровольными народными дружинами</t>
  </si>
  <si>
    <t>00011414000000000410</t>
  </si>
  <si>
    <t>Денежные средства, полученные от распоряжения и реализации конфискованного и иного имущества, обращенного в собственность государства (за исключением выморочного имущества) (в части реализации основных средств по указанному имуществу)</t>
  </si>
  <si>
    <t>00021900000000000000</t>
  </si>
  <si>
    <t>00021900000050000150</t>
  </si>
  <si>
    <t>Оплата коммунальных услуг</t>
  </si>
  <si>
    <t>042EВ51790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</si>
  <si>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</si>
  <si>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Выполнение муниципального задания (МЦБС)</t>
  </si>
  <si>
    <t>Выполнение муниципального задания (РИКМ)</t>
  </si>
  <si>
    <t>Выполнение муниципального задания (МАУ КЦСМ)</t>
  </si>
  <si>
    <t>1111А64584</t>
  </si>
  <si>
    <t>2511Д00000</t>
  </si>
  <si>
    <t>Межевание земельных участков</t>
  </si>
  <si>
    <t>2521А00000</t>
  </si>
  <si>
    <t>Содержание и ремонт жилищного фонда</t>
  </si>
  <si>
    <t>4711Б74091</t>
  </si>
  <si>
    <t>9990092776</t>
  </si>
  <si>
    <t>Осуществление выплат лицам, принимающим участие в период с 1 июня 2023 г. по 31 декабря 2023 г. в информационно-агитационных мероприятиях с населением Республики Коми по привлечению граждан на военную службу в Вооруженные Силы Российской Федерации по контракту и включенным в списки агитационных групп (распоряжение Правительства Республики Коми от 14 июля 2023 г. № 359-р)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</si>
  <si>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</si>
  <si>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 000 0103010000 0000 700</t>
  </si>
  <si>
    <t>от 30 октября 2023 г. № 431</t>
  </si>
  <si>
    <t>(приложение № 1)</t>
  </si>
  <si>
    <t>(приложение № 2)</t>
  </si>
  <si>
    <t>(приложение № 3)</t>
  </si>
  <si>
    <t>(приложение №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</si>
</sst>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0.00"/>
  </numFmts>
  <fonts count="24" x14ac:knownFonts="1"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</borders>
  <cellStyleXfs count="67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4" fillId="2" borderId="8">
      <alignment horizontal="center" vertical="top" shrinkToFit="1"/>
    </xf>
    <xf numFmtId="0" fontId="4" fillId="2" borderId="9">
      <alignment horizontal="left" vertical="top" wrapText="1"/>
    </xf>
    <xf numFmtId="4" fontId="4" fillId="2" borderId="9">
      <alignment horizontal="right" vertical="top" wrapText="1" shrinkToFit="1"/>
    </xf>
    <xf numFmtId="4" fontId="4" fillId="2" borderId="10">
      <alignment horizontal="right" vertical="top" shrinkToFit="1"/>
    </xf>
    <xf numFmtId="49" fontId="3" fillId="3" borderId="11">
      <alignment horizontal="center" vertical="top" shrinkToFit="1"/>
    </xf>
    <xf numFmtId="0" fontId="3" fillId="3" borderId="12">
      <alignment horizontal="left" vertical="top" wrapText="1"/>
    </xf>
    <xf numFmtId="4" fontId="3" fillId="3" borderId="12">
      <alignment horizontal="right" vertical="top" shrinkToFit="1"/>
    </xf>
    <xf numFmtId="4" fontId="3" fillId="3" borderId="13">
      <alignment horizontal="right" vertical="top" shrinkToFit="1"/>
    </xf>
    <xf numFmtId="49" fontId="3" fillId="4" borderId="14">
      <alignment horizontal="center" vertical="top" shrinkToFit="1"/>
    </xf>
    <xf numFmtId="0" fontId="3" fillId="4" borderId="15">
      <alignment horizontal="left" vertical="top" wrapText="1"/>
    </xf>
    <xf numFmtId="4" fontId="3" fillId="4" borderId="15">
      <alignment horizontal="right" vertical="top" shrinkToFit="1"/>
    </xf>
    <xf numFmtId="4" fontId="3" fillId="4" borderId="16">
      <alignment horizontal="right" vertical="top" shrinkToFit="1"/>
    </xf>
    <xf numFmtId="49" fontId="5" fillId="0" borderId="14">
      <alignment horizontal="center" vertical="top" shrinkToFit="1"/>
    </xf>
    <xf numFmtId="0" fontId="2" fillId="0" borderId="15">
      <alignment horizontal="left" vertical="top" wrapText="1"/>
    </xf>
    <xf numFmtId="4" fontId="2" fillId="0" borderId="15">
      <alignment horizontal="right" vertical="top" shrinkToFit="1"/>
    </xf>
    <xf numFmtId="4" fontId="6" fillId="0" borderId="16">
      <alignment horizontal="right" vertical="top" shrinkToFit="1"/>
    </xf>
    <xf numFmtId="0" fontId="4" fillId="5" borderId="17"/>
    <xf numFmtId="0" fontId="4" fillId="5" borderId="18"/>
    <xf numFmtId="4" fontId="4" fillId="5" borderId="18">
      <alignment horizontal="right" shrinkToFit="1"/>
    </xf>
    <xf numFmtId="4" fontId="4" fillId="5" borderId="19">
      <alignment horizontal="right" shrinkToFi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0" fontId="11" fillId="0" borderId="1"/>
    <xf numFmtId="0" fontId="8" fillId="0" borderId="1">
      <alignment horizontal="center" wrapText="1"/>
    </xf>
    <xf numFmtId="0" fontId="10" fillId="0" borderId="1"/>
    <xf numFmtId="0" fontId="12" fillId="0" borderId="1"/>
    <xf numFmtId="0" fontId="13" fillId="0" borderId="1">
      <alignment horizontal="left"/>
    </xf>
    <xf numFmtId="0" fontId="14" fillId="0" borderId="1">
      <alignment horizontal="center" vertical="top"/>
    </xf>
    <xf numFmtId="49" fontId="13" fillId="0" borderId="1">
      <alignment horizontal="right"/>
    </xf>
    <xf numFmtId="0" fontId="15" fillId="0" borderId="1"/>
    <xf numFmtId="0" fontId="9" fillId="0" borderId="1"/>
    <xf numFmtId="49" fontId="13" fillId="0" borderId="25">
      <alignment horizontal="center" vertical="center" wrapText="1"/>
    </xf>
    <xf numFmtId="49" fontId="13" fillId="0" borderId="26">
      <alignment horizontal="center" vertical="center" wrapText="1"/>
    </xf>
    <xf numFmtId="0" fontId="13" fillId="0" borderId="27">
      <alignment horizontal="left" wrapText="1"/>
    </xf>
    <xf numFmtId="49" fontId="13" fillId="0" borderId="28">
      <alignment horizontal="center" wrapText="1"/>
    </xf>
    <xf numFmtId="49" fontId="13" fillId="0" borderId="29">
      <alignment horizontal="center"/>
    </xf>
    <xf numFmtId="4" fontId="13" fillId="0" borderId="25">
      <alignment horizontal="right"/>
    </xf>
    <xf numFmtId="0" fontId="13" fillId="0" borderId="30">
      <alignment horizontal="left" wrapText="1"/>
    </xf>
    <xf numFmtId="49" fontId="13" fillId="0" borderId="31">
      <alignment horizontal="center" wrapText="1"/>
    </xf>
    <xf numFmtId="49" fontId="13" fillId="0" borderId="32">
      <alignment horizontal="center"/>
    </xf>
    <xf numFmtId="0" fontId="9" fillId="0" borderId="32"/>
    <xf numFmtId="0" fontId="13" fillId="0" borderId="27">
      <alignment horizontal="left" wrapText="1" indent="1"/>
    </xf>
    <xf numFmtId="49" fontId="13" fillId="0" borderId="33">
      <alignment horizontal="center" wrapText="1"/>
    </xf>
    <xf numFmtId="49" fontId="13" fillId="0" borderId="34">
      <alignment horizontal="center"/>
    </xf>
    <xf numFmtId="4" fontId="13" fillId="0" borderId="34">
      <alignment horizontal="right"/>
    </xf>
    <xf numFmtId="0" fontId="13" fillId="0" borderId="30">
      <alignment horizontal="left" wrapText="1" indent="2"/>
    </xf>
    <xf numFmtId="0" fontId="13" fillId="0" borderId="35">
      <alignment horizontal="left" wrapText="1" indent="2"/>
    </xf>
    <xf numFmtId="49" fontId="13" fillId="0" borderId="33">
      <alignment horizontal="center" shrinkToFit="1"/>
    </xf>
    <xf numFmtId="49" fontId="13" fillId="0" borderId="34">
      <alignment horizontal="center" shrinkToFit="1"/>
    </xf>
    <xf numFmtId="0" fontId="16" fillId="0" borderId="1"/>
    <xf numFmtId="0" fontId="2" fillId="0" borderId="39"/>
    <xf numFmtId="0" fontId="2" fillId="0" borderId="40"/>
    <xf numFmtId="0" fontId="2" fillId="0" borderId="41"/>
    <xf numFmtId="49" fontId="2" fillId="0" borderId="15">
      <alignment horizontal="center" vertical="top" shrinkToFit="1"/>
    </xf>
    <xf numFmtId="0" fontId="2" fillId="0" borderId="15">
      <alignment horizontal="left" vertical="top" wrapText="1"/>
    </xf>
  </cellStyleXfs>
  <cellXfs count="127">
    <xf numFmtId="0" fontId="0" fillId="0" borderId="0" xfId="0"/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horizontal="right"/>
      <protection locked="0"/>
    </xf>
    <xf numFmtId="49" fontId="17" fillId="0" borderId="2" xfId="3" applyNumberFormat="1" applyFont="1" applyFill="1" applyBorder="1" applyProtection="1">
      <alignment horizontal="center" vertical="center" wrapText="1"/>
    </xf>
    <xf numFmtId="49" fontId="17" fillId="0" borderId="3" xfId="4" applyNumberFormat="1" applyFont="1" applyFill="1" applyBorder="1" applyProtection="1">
      <alignment horizontal="center" vertical="center" wrapText="1"/>
    </xf>
    <xf numFmtId="49" fontId="17" fillId="0" borderId="4" xfId="5" applyNumberFormat="1" applyFont="1" applyFill="1" applyBorder="1" applyProtection="1">
      <alignment horizontal="center" vertical="center" wrapText="1"/>
    </xf>
    <xf numFmtId="49" fontId="17" fillId="0" borderId="5" xfId="6" applyNumberFormat="1" applyFont="1" applyFill="1" applyBorder="1" applyProtection="1">
      <alignment horizontal="center" vertical="center" wrapText="1"/>
    </xf>
    <xf numFmtId="49" fontId="17" fillId="0" borderId="6" xfId="7" applyNumberFormat="1" applyFont="1" applyFill="1" applyBorder="1" applyProtection="1">
      <alignment horizontal="center" vertical="center" wrapText="1"/>
    </xf>
    <xf numFmtId="49" fontId="17" fillId="0" borderId="7" xfId="8" applyNumberFormat="1" applyFont="1" applyFill="1" applyBorder="1" applyProtection="1">
      <alignment horizontal="center" vertical="center" wrapText="1"/>
    </xf>
    <xf numFmtId="0" fontId="20" fillId="0" borderId="1" xfId="35" applyFont="1" applyFill="1" applyAlignment="1" applyProtection="1">
      <alignment wrapText="1"/>
      <protection locked="0"/>
    </xf>
    <xf numFmtId="0" fontId="18" fillId="0" borderId="1" xfId="36" applyNumberFormat="1" applyFont="1" applyFill="1" applyAlignment="1" applyProtection="1"/>
    <xf numFmtId="0" fontId="18" fillId="0" borderId="0" xfId="0" applyFont="1"/>
    <xf numFmtId="0" fontId="18" fillId="0" borderId="1" xfId="38" applyNumberFormat="1" applyFont="1" applyFill="1" applyProtection="1">
      <alignment horizontal="left"/>
    </xf>
    <xf numFmtId="0" fontId="18" fillId="0" borderId="1" xfId="39" applyNumberFormat="1" applyFont="1" applyFill="1" applyProtection="1">
      <alignment horizontal="center" vertical="top"/>
    </xf>
    <xf numFmtId="49" fontId="18" fillId="0" borderId="1" xfId="40" applyFont="1" applyFill="1" applyProtection="1">
      <alignment horizontal="right"/>
    </xf>
    <xf numFmtId="0" fontId="18" fillId="0" borderId="0" xfId="0" applyFont="1" applyFill="1" applyProtection="1">
      <protection locked="0"/>
    </xf>
    <xf numFmtId="49" fontId="17" fillId="0" borderId="25" xfId="43" applyFont="1" applyBorder="1" applyProtection="1">
      <alignment horizontal="center" vertical="center" wrapText="1"/>
    </xf>
    <xf numFmtId="49" fontId="17" fillId="0" borderId="25" xfId="43" applyFont="1" applyFill="1" applyBorder="1" applyProtection="1">
      <alignment horizontal="center" vertical="center" wrapText="1"/>
      <protection locked="0"/>
    </xf>
    <xf numFmtId="49" fontId="19" fillId="0" borderId="25" xfId="43" applyFont="1" applyBorder="1" applyProtection="1">
      <alignment horizontal="center" vertical="center" wrapText="1"/>
    </xf>
    <xf numFmtId="49" fontId="19" fillId="0" borderId="25" xfId="44" applyFont="1" applyFill="1" applyBorder="1" applyProtection="1">
      <alignment horizontal="center" vertical="center" wrapText="1"/>
    </xf>
    <xf numFmtId="0" fontId="19" fillId="0" borderId="25" xfId="45" applyNumberFormat="1" applyFont="1" applyBorder="1" applyProtection="1">
      <alignment horizontal="left" wrapText="1"/>
    </xf>
    <xf numFmtId="49" fontId="19" fillId="0" borderId="25" xfId="46" applyFont="1" applyBorder="1" applyProtection="1">
      <alignment horizontal="center" wrapText="1"/>
    </xf>
    <xf numFmtId="49" fontId="19" fillId="0" borderId="25" xfId="47" applyFont="1" applyBorder="1" applyProtection="1">
      <alignment horizontal="center"/>
    </xf>
    <xf numFmtId="4" fontId="19" fillId="0" borderId="25" xfId="48" applyFont="1" applyFill="1" applyBorder="1" applyProtection="1">
      <alignment horizontal="right"/>
    </xf>
    <xf numFmtId="0" fontId="19" fillId="0" borderId="25" xfId="49" applyNumberFormat="1" applyFont="1" applyBorder="1" applyProtection="1">
      <alignment horizontal="left" wrapText="1"/>
    </xf>
    <xf numFmtId="49" fontId="19" fillId="0" borderId="25" xfId="50" applyFont="1" applyBorder="1" applyProtection="1">
      <alignment horizontal="center" wrapText="1"/>
    </xf>
    <xf numFmtId="49" fontId="19" fillId="0" borderId="25" xfId="51" applyFont="1" applyBorder="1" applyProtection="1">
      <alignment horizontal="center"/>
    </xf>
    <xf numFmtId="49" fontId="19" fillId="0" borderId="25" xfId="51" applyFont="1" applyFill="1" applyBorder="1" applyProtection="1">
      <alignment horizontal="center"/>
    </xf>
    <xf numFmtId="0" fontId="19" fillId="0" borderId="25" xfId="52" applyNumberFormat="1" applyFont="1" applyFill="1" applyBorder="1" applyProtection="1"/>
    <xf numFmtId="0" fontId="19" fillId="0" borderId="25" xfId="53" applyNumberFormat="1" applyFont="1" applyBorder="1" applyProtection="1">
      <alignment horizontal="left" wrapText="1" indent="1"/>
    </xf>
    <xf numFmtId="49" fontId="19" fillId="0" borderId="25" xfId="54" applyFont="1" applyBorder="1" applyProtection="1">
      <alignment horizontal="center" wrapText="1"/>
    </xf>
    <xf numFmtId="49" fontId="19" fillId="0" borderId="25" xfId="55" applyFont="1" applyBorder="1" applyProtection="1">
      <alignment horizontal="center"/>
    </xf>
    <xf numFmtId="4" fontId="19" fillId="0" borderId="25" xfId="56" applyFont="1" applyFill="1" applyBorder="1" applyProtection="1">
      <alignment horizontal="right"/>
    </xf>
    <xf numFmtId="0" fontId="19" fillId="0" borderId="25" xfId="57" applyNumberFormat="1" applyFont="1" applyBorder="1" applyProtection="1">
      <alignment horizontal="left" wrapText="1" indent="2"/>
    </xf>
    <xf numFmtId="0" fontId="19" fillId="0" borderId="25" xfId="58" applyNumberFormat="1" applyFont="1" applyBorder="1" applyProtection="1">
      <alignment horizontal="left" wrapText="1" indent="2"/>
    </xf>
    <xf numFmtId="49" fontId="19" fillId="0" borderId="25" xfId="59" applyFont="1" applyBorder="1" applyProtection="1">
      <alignment horizontal="center" shrinkToFit="1"/>
    </xf>
    <xf numFmtId="49" fontId="19" fillId="0" borderId="25" xfId="60" applyFont="1" applyBorder="1" applyProtection="1">
      <alignment horizontal="center" shrinkToFit="1"/>
    </xf>
    <xf numFmtId="165" fontId="19" fillId="0" borderId="25" xfId="48" applyNumberFormat="1" applyFont="1" applyFill="1" applyBorder="1" applyProtection="1">
      <alignment horizontal="right"/>
    </xf>
    <xf numFmtId="165" fontId="19" fillId="0" borderId="25" xfId="52" applyNumberFormat="1" applyFont="1" applyFill="1" applyBorder="1" applyProtection="1"/>
    <xf numFmtId="165" fontId="19" fillId="0" borderId="25" xfId="56" applyNumberFormat="1" applyFont="1" applyFill="1" applyBorder="1" applyProtection="1">
      <alignment horizontal="right"/>
    </xf>
    <xf numFmtId="165" fontId="19" fillId="0" borderId="25" xfId="51" applyNumberFormat="1" applyFont="1" applyFill="1" applyBorder="1" applyProtection="1">
      <alignment horizontal="center"/>
    </xf>
    <xf numFmtId="0" fontId="20" fillId="0" borderId="1" xfId="34" applyNumberFormat="1" applyFont="1" applyFill="1" applyAlignment="1" applyProtection="1">
      <alignment horizontal="right"/>
    </xf>
    <xf numFmtId="0" fontId="20" fillId="0" borderId="1" xfId="35" applyFont="1" applyFill="1" applyAlignment="1" applyProtection="1">
      <alignment horizontal="right" wrapText="1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center" vertical="top"/>
    </xf>
    <xf numFmtId="0" fontId="20" fillId="0" borderId="1" xfId="41" applyNumberFormat="1" applyFont="1" applyFill="1" applyAlignment="1" applyProtection="1">
      <alignment wrapText="1"/>
    </xf>
    <xf numFmtId="4" fontId="18" fillId="0" borderId="0" xfId="0" applyNumberFormat="1" applyFont="1" applyFill="1"/>
    <xf numFmtId="0" fontId="18" fillId="0" borderId="0" xfId="0" applyFont="1" applyFill="1"/>
    <xf numFmtId="0" fontId="20" fillId="0" borderId="21" xfId="0" applyFont="1" applyFill="1" applyBorder="1" applyAlignment="1" applyProtection="1">
      <alignment horizontal="center" vertical="center" wrapText="1"/>
      <protection locked="0"/>
    </xf>
    <xf numFmtId="164" fontId="20" fillId="6" borderId="21" xfId="0" applyNumberFormat="1" applyFont="1" applyFill="1" applyBorder="1" applyAlignment="1" applyProtection="1">
      <alignment horizontal="left" vertical="center" wrapText="1"/>
      <protection locked="0"/>
    </xf>
    <xf numFmtId="164" fontId="20" fillId="6" borderId="21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 wrapText="1"/>
      <protection locked="0"/>
    </xf>
    <xf numFmtId="164" fontId="18" fillId="0" borderId="37" xfId="0" applyNumberFormat="1" applyFont="1" applyFill="1" applyBorder="1" applyAlignment="1" applyProtection="1">
      <alignment vertical="center"/>
      <protection locked="0"/>
    </xf>
    <xf numFmtId="4" fontId="18" fillId="0" borderId="1" xfId="0" applyNumberFormat="1" applyFont="1" applyFill="1" applyBorder="1"/>
    <xf numFmtId="0" fontId="18" fillId="0" borderId="1" xfId="0" applyFont="1" applyFill="1" applyBorder="1"/>
    <xf numFmtId="164" fontId="18" fillId="0" borderId="38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38" xfId="0" applyNumberFormat="1" applyFont="1" applyFill="1" applyBorder="1" applyAlignment="1" applyProtection="1">
      <alignment vertical="center" wrapText="1"/>
      <protection locked="0"/>
    </xf>
    <xf numFmtId="164" fontId="18" fillId="0" borderId="1" xfId="0" applyNumberFormat="1" applyFont="1" applyFill="1" applyBorder="1"/>
    <xf numFmtId="164" fontId="18" fillId="0" borderId="21" xfId="0" applyNumberFormat="1" applyFont="1" applyFill="1" applyBorder="1" applyAlignment="1" applyProtection="1">
      <alignment horizontal="left" vertical="center" wrapText="1"/>
      <protection locked="0"/>
    </xf>
    <xf numFmtId="164" fontId="18" fillId="0" borderId="21" xfId="0" applyNumberFormat="1" applyFont="1" applyFill="1" applyBorder="1" applyAlignment="1" applyProtection="1">
      <alignment vertical="center" wrapText="1"/>
      <protection locked="0"/>
    </xf>
    <xf numFmtId="164" fontId="18" fillId="0" borderId="21" xfId="0" quotePrefix="1" applyNumberFormat="1" applyFont="1" applyFill="1" applyBorder="1" applyAlignment="1" applyProtection="1">
      <alignment horizontal="left" vertical="center" wrapText="1"/>
      <protection locked="0"/>
    </xf>
    <xf numFmtId="0" fontId="18" fillId="0" borderId="21" xfId="0" applyFont="1" applyFill="1" applyBorder="1"/>
    <xf numFmtId="164" fontId="18" fillId="0" borderId="21" xfId="0" applyNumberFormat="1" applyFont="1" applyFill="1" applyBorder="1" applyAlignment="1">
      <alignment vertical="center"/>
    </xf>
    <xf numFmtId="4" fontId="18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61" applyNumberFormat="1" applyFont="1" applyFill="1" applyBorder="1" applyAlignment="1" applyProtection="1">
      <alignment horizontal="left" wrapText="1"/>
      <protection hidden="1"/>
    </xf>
    <xf numFmtId="164" fontId="18" fillId="0" borderId="21" xfId="61" applyNumberFormat="1" applyFont="1" applyFill="1" applyBorder="1" applyAlignment="1" applyProtection="1">
      <alignment vertical="center" wrapText="1"/>
      <protection hidden="1"/>
    </xf>
    <xf numFmtId="4" fontId="20" fillId="0" borderId="1" xfId="0" applyNumberFormat="1" applyFont="1" applyFill="1" applyBorder="1" applyAlignment="1" applyProtection="1">
      <alignment horizontal="right" vertical="center" wrapText="1"/>
    </xf>
    <xf numFmtId="0" fontId="18" fillId="0" borderId="21" xfId="0" applyFont="1" applyFill="1" applyBorder="1" applyAlignment="1">
      <alignment vertical="top" wrapText="1"/>
    </xf>
    <xf numFmtId="0" fontId="20" fillId="6" borderId="21" xfId="0" applyFont="1" applyFill="1" applyBorder="1" applyAlignment="1">
      <alignment wrapText="1"/>
    </xf>
    <xf numFmtId="164" fontId="20" fillId="6" borderId="21" xfId="0" applyNumberFormat="1" applyFont="1" applyFill="1" applyBorder="1" applyAlignment="1">
      <alignment vertical="center"/>
    </xf>
    <xf numFmtId="164" fontId="18" fillId="0" borderId="0" xfId="0" applyNumberFormat="1" applyFont="1" applyFill="1" applyAlignment="1">
      <alignment horizontal="center" vertical="top"/>
    </xf>
    <xf numFmtId="4" fontId="20" fillId="0" borderId="1" xfId="0" applyNumberFormat="1" applyFont="1" applyFill="1" applyBorder="1" applyAlignment="1" applyProtection="1">
      <alignment horizontal="right"/>
    </xf>
    <xf numFmtId="0" fontId="18" fillId="0" borderId="1" xfId="0" applyFont="1" applyBorder="1" applyAlignment="1" applyProtection="1">
      <alignment horizontal="right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1" xfId="36" applyNumberFormat="1" applyFont="1" applyFill="1" applyAlignment="1" applyProtection="1">
      <alignment horizontal="right"/>
    </xf>
    <xf numFmtId="0" fontId="18" fillId="0" borderId="1" xfId="0" applyFont="1" applyBorder="1" applyAlignment="1" applyProtection="1">
      <alignment wrapText="1"/>
      <protection locked="0"/>
    </xf>
    <xf numFmtId="0" fontId="18" fillId="0" borderId="0" xfId="0" applyFont="1" applyAlignment="1" applyProtection="1">
      <protection locked="0"/>
    </xf>
    <xf numFmtId="0" fontId="17" fillId="5" borderId="17" xfId="25" applyNumberFormat="1" applyFont="1" applyProtection="1"/>
    <xf numFmtId="0" fontId="17" fillId="5" borderId="18" xfId="26" applyNumberFormat="1" applyFont="1" applyProtection="1"/>
    <xf numFmtId="4" fontId="17" fillId="5" borderId="18" xfId="27" applyNumberFormat="1" applyFont="1" applyProtection="1">
      <alignment horizontal="right" shrinkToFit="1"/>
    </xf>
    <xf numFmtId="166" fontId="17" fillId="5" borderId="19" xfId="28" applyNumberFormat="1" applyFont="1" applyProtection="1">
      <alignment horizontal="right" shrinkToFit="1"/>
    </xf>
    <xf numFmtId="49" fontId="17" fillId="0" borderId="2" xfId="3" applyNumberFormat="1" applyFont="1" applyProtection="1">
      <alignment horizontal="center" vertical="center" wrapText="1"/>
    </xf>
    <xf numFmtId="49" fontId="17" fillId="0" borderId="3" xfId="4" applyNumberFormat="1" applyFont="1" applyProtection="1">
      <alignment horizontal="center" vertical="center" wrapText="1"/>
    </xf>
    <xf numFmtId="49" fontId="17" fillId="0" borderId="4" xfId="5" applyNumberFormat="1" applyFont="1" applyProtection="1">
      <alignment horizontal="center" vertical="center" wrapText="1"/>
    </xf>
    <xf numFmtId="49" fontId="17" fillId="0" borderId="5" xfId="6" applyNumberFormat="1" applyFont="1" applyProtection="1">
      <alignment horizontal="center" vertical="center" wrapText="1"/>
    </xf>
    <xf numFmtId="49" fontId="17" fillId="0" borderId="6" xfId="7" applyNumberFormat="1" applyFont="1" applyProtection="1">
      <alignment horizontal="center" vertical="center" wrapText="1"/>
    </xf>
    <xf numFmtId="49" fontId="17" fillId="0" borderId="7" xfId="8" applyNumberFormat="1" applyFont="1" applyProtection="1">
      <alignment horizontal="center" vertical="center" wrapText="1"/>
    </xf>
    <xf numFmtId="0" fontId="18" fillId="0" borderId="21" xfId="0" applyFont="1" applyFill="1" applyBorder="1" applyAlignment="1">
      <alignment horizontal="left" vertical="center" wrapText="1"/>
    </xf>
    <xf numFmtId="0" fontId="18" fillId="6" borderId="21" xfId="0" applyFont="1" applyFill="1" applyBorder="1" applyAlignment="1">
      <alignment horizontal="right" vertical="center" wrapText="1"/>
    </xf>
    <xf numFmtId="3" fontId="18" fillId="6" borderId="21" xfId="0" applyNumberFormat="1" applyFont="1" applyFill="1" applyBorder="1" applyAlignment="1">
      <alignment horizontal="right" vertical="center" wrapText="1"/>
    </xf>
    <xf numFmtId="49" fontId="19" fillId="0" borderId="14" xfId="17" applyNumberFormat="1" applyFont="1" applyFill="1" applyProtection="1">
      <alignment horizontal="center" vertical="top" shrinkToFit="1"/>
    </xf>
    <xf numFmtId="0" fontId="19" fillId="0" borderId="15" xfId="18" applyNumberFormat="1" applyFont="1" applyFill="1" applyProtection="1">
      <alignment horizontal="left" vertical="top" wrapText="1"/>
    </xf>
    <xf numFmtId="4" fontId="19" fillId="0" borderId="15" xfId="19" applyNumberFormat="1" applyFont="1" applyFill="1" applyProtection="1">
      <alignment horizontal="right" vertical="top" shrinkToFit="1"/>
    </xf>
    <xf numFmtId="166" fontId="19" fillId="0" borderId="16" xfId="20" applyNumberFormat="1" applyFont="1" applyFill="1" applyProtection="1">
      <alignment horizontal="right" vertical="top" shrinkToFit="1"/>
    </xf>
    <xf numFmtId="49" fontId="17" fillId="0" borderId="11" xfId="13" applyNumberFormat="1" applyFont="1" applyFill="1" applyProtection="1">
      <alignment horizontal="center" vertical="top" shrinkToFit="1"/>
    </xf>
    <xf numFmtId="0" fontId="17" fillId="0" borderId="12" xfId="14" applyNumberFormat="1" applyFont="1" applyFill="1" applyProtection="1">
      <alignment horizontal="left" vertical="top" wrapText="1"/>
    </xf>
    <xf numFmtId="4" fontId="17" fillId="0" borderId="12" xfId="15" applyNumberFormat="1" applyFont="1" applyFill="1" applyProtection="1">
      <alignment horizontal="right" vertical="top" shrinkToFit="1"/>
    </xf>
    <xf numFmtId="166" fontId="17" fillId="0" borderId="13" xfId="16" applyNumberFormat="1" applyFont="1" applyFill="1" applyProtection="1">
      <alignment horizontal="right" vertical="top" shrinkToFit="1"/>
    </xf>
    <xf numFmtId="0" fontId="18" fillId="0" borderId="1" xfId="0" applyFont="1" applyBorder="1" applyAlignment="1" applyProtection="1">
      <alignment horizontal="right" wrapText="1"/>
      <protection locked="0"/>
    </xf>
    <xf numFmtId="49" fontId="17" fillId="2" borderId="8" xfId="9" applyNumberFormat="1" applyFont="1" applyProtection="1">
      <alignment horizontal="center" vertical="top" shrinkToFit="1"/>
    </xf>
    <xf numFmtId="0" fontId="17" fillId="2" borderId="9" xfId="10" applyNumberFormat="1" applyFont="1" applyProtection="1">
      <alignment horizontal="left" vertical="top" wrapText="1"/>
    </xf>
    <xf numFmtId="4" fontId="17" fillId="2" borderId="9" xfId="11" applyNumberFormat="1" applyFont="1" applyAlignment="1" applyProtection="1">
      <alignment horizontal="right" vertical="top" shrinkToFit="1"/>
    </xf>
    <xf numFmtId="166" fontId="17" fillId="2" borderId="10" xfId="12" applyNumberFormat="1" applyFont="1" applyProtection="1">
      <alignment horizontal="right" vertical="top" shrinkToFit="1"/>
    </xf>
    <xf numFmtId="0" fontId="19" fillId="0" borderId="39" xfId="62" applyNumberFormat="1" applyFont="1" applyProtection="1"/>
    <xf numFmtId="0" fontId="19" fillId="0" borderId="40" xfId="63" applyNumberFormat="1" applyFont="1" applyProtection="1"/>
    <xf numFmtId="0" fontId="19" fillId="0" borderId="41" xfId="64" applyNumberFormat="1" applyFont="1" applyProtection="1"/>
    <xf numFmtId="49" fontId="19" fillId="0" borderId="34" xfId="60" applyFont="1">
      <alignment horizontal="center" shrinkToFit="1"/>
    </xf>
    <xf numFmtId="0" fontId="19" fillId="0" borderId="20" xfId="2" applyNumberFormat="1" applyFont="1" applyBorder="1" applyAlignment="1" applyProtection="1">
      <alignment horizontal="right" wrapText="1"/>
    </xf>
    <xf numFmtId="0" fontId="19" fillId="0" borderId="20" xfId="2" applyFont="1" applyBorder="1" applyAlignment="1">
      <alignment horizontal="right" wrapText="1"/>
    </xf>
    <xf numFmtId="0" fontId="18" fillId="0" borderId="1" xfId="0" applyFont="1" applyBorder="1" applyAlignment="1" applyProtection="1">
      <alignment horizontal="right"/>
      <protection locked="0"/>
    </xf>
    <xf numFmtId="0" fontId="17" fillId="0" borderId="1" xfId="1" applyNumberFormat="1" applyFont="1" applyAlignment="1" applyProtection="1">
      <alignment horizontal="center" wrapText="1"/>
    </xf>
    <xf numFmtId="0" fontId="17" fillId="0" borderId="1" xfId="1" applyFont="1" applyAlignment="1">
      <alignment horizontal="center" wrapText="1"/>
    </xf>
    <xf numFmtId="0" fontId="18" fillId="0" borderId="1" xfId="0" applyFont="1" applyBorder="1" applyAlignment="1" applyProtection="1">
      <alignment horizontal="right" wrapText="1"/>
      <protection locked="0"/>
    </xf>
    <xf numFmtId="0" fontId="19" fillId="0" borderId="36" xfId="2" applyNumberFormat="1" applyFont="1" applyBorder="1" applyProtection="1">
      <alignment horizontal="right" vertical="top" wrapText="1"/>
    </xf>
    <xf numFmtId="0" fontId="23" fillId="0" borderId="1" xfId="1" applyNumberFormat="1" applyFont="1" applyAlignment="1" applyProtection="1">
      <alignment horizontal="center" wrapText="1"/>
    </xf>
    <xf numFmtId="0" fontId="18" fillId="0" borderId="24" xfId="0" applyFont="1" applyBorder="1" applyAlignment="1" applyProtection="1">
      <alignment horizontal="right"/>
    </xf>
    <xf numFmtId="0" fontId="22" fillId="0" borderId="1" xfId="41" applyNumberFormat="1" applyFont="1" applyFill="1" applyAlignment="1" applyProtection="1">
      <alignment horizontal="center" wrapText="1"/>
    </xf>
    <xf numFmtId="0" fontId="22" fillId="0" borderId="1" xfId="42" applyNumberFormat="1" applyFont="1" applyFill="1" applyAlignment="1" applyProtection="1">
      <alignment horizontal="center"/>
    </xf>
    <xf numFmtId="0" fontId="18" fillId="0" borderId="1" xfId="36" applyNumberFormat="1" applyFont="1" applyFill="1" applyAlignment="1" applyProtection="1">
      <alignment horizontal="right"/>
    </xf>
    <xf numFmtId="4" fontId="21" fillId="0" borderId="1" xfId="0" applyNumberFormat="1" applyFont="1" applyFill="1" applyBorder="1" applyAlignment="1">
      <alignment horizontal="center" vertical="center" wrapText="1"/>
    </xf>
    <xf numFmtId="0" fontId="20" fillId="6" borderId="22" xfId="0" applyFont="1" applyFill="1" applyBorder="1" applyAlignment="1">
      <alignment horizontal="left" vertical="top" wrapText="1"/>
    </xf>
    <xf numFmtId="0" fontId="20" fillId="6" borderId="23" xfId="0" applyFont="1" applyFill="1" applyBorder="1" applyAlignment="1">
      <alignment horizontal="left" vertical="top" wrapText="1"/>
    </xf>
    <xf numFmtId="0" fontId="22" fillId="0" borderId="1" xfId="41" applyNumberFormat="1" applyFont="1" applyFill="1" applyAlignment="1" applyProtection="1">
      <alignment horizontal="center" vertical="top" wrapText="1"/>
    </xf>
    <xf numFmtId="0" fontId="20" fillId="0" borderId="0" xfId="0" applyFont="1" applyFill="1" applyAlignment="1" applyProtection="1">
      <alignment horizontal="center" vertical="top" wrapText="1"/>
      <protection locked="0"/>
    </xf>
    <xf numFmtId="0" fontId="18" fillId="0" borderId="36" xfId="0" applyFont="1" applyFill="1" applyBorder="1" applyAlignment="1">
      <alignment horizontal="right"/>
    </xf>
  </cellXfs>
  <cellStyles count="67">
    <cellStyle name="br" xfId="31"/>
    <cellStyle name="col" xfId="30"/>
    <cellStyle name="ex58" xfId="27"/>
    <cellStyle name="ex59" xfId="28"/>
    <cellStyle name="ex60" xfId="9"/>
    <cellStyle name="ex61" xfId="10"/>
    <cellStyle name="ex62" xfId="11"/>
    <cellStyle name="ex63" xfId="12"/>
    <cellStyle name="ex64" xfId="13"/>
    <cellStyle name="ex65" xfId="14"/>
    <cellStyle name="ex66" xfId="15"/>
    <cellStyle name="ex67" xfId="16"/>
    <cellStyle name="ex68" xfId="17"/>
    <cellStyle name="ex69" xfId="18"/>
    <cellStyle name="ex70" xfId="19"/>
    <cellStyle name="ex71" xfId="20"/>
    <cellStyle name="ex72" xfId="21"/>
    <cellStyle name="ex73" xfId="22"/>
    <cellStyle name="ex74" xfId="23"/>
    <cellStyle name="ex75" xfId="24"/>
    <cellStyle name="ex76" xfId="65"/>
    <cellStyle name="ex77" xfId="66"/>
    <cellStyle name="st57" xfId="2"/>
    <cellStyle name="style0" xfId="32"/>
    <cellStyle name="td" xfId="33"/>
    <cellStyle name="tr" xfId="29"/>
    <cellStyle name="xl_bot_header" xfId="7"/>
    <cellStyle name="xl_bot_left_header" xfId="6"/>
    <cellStyle name="xl_bot_right_header" xfId="8"/>
    <cellStyle name="xl_header" xfId="1"/>
    <cellStyle name="xl_top_header" xfId="4"/>
    <cellStyle name="xl_top_left_header" xfId="3"/>
    <cellStyle name="xl_top_right_header" xfId="5"/>
    <cellStyle name="xl_total_center" xfId="26"/>
    <cellStyle name="xl_total_left" xfId="25"/>
    <cellStyle name="xl_total_top" xfId="63"/>
    <cellStyle name="xl_total_top_left" xfId="62"/>
    <cellStyle name="xl_total_top_right" xfId="64"/>
    <cellStyle name="xl108" xfId="49"/>
    <cellStyle name="xl109" xfId="53"/>
    <cellStyle name="xl110" xfId="57"/>
    <cellStyle name="xl111" xfId="58"/>
    <cellStyle name="xl114" xfId="54"/>
    <cellStyle name="xl115" xfId="59"/>
    <cellStyle name="xl117" xfId="60"/>
    <cellStyle name="xl122" xfId="52"/>
    <cellStyle name="xl22" xfId="34"/>
    <cellStyle name="xl23" xfId="37"/>
    <cellStyle name="xl24" xfId="38"/>
    <cellStyle name="xl26" xfId="41"/>
    <cellStyle name="xl27" xfId="42"/>
    <cellStyle name="xl28" xfId="43"/>
    <cellStyle name="xl33" xfId="39"/>
    <cellStyle name="xl35" xfId="46"/>
    <cellStyle name="xl36" xfId="50"/>
    <cellStyle name="xl42" xfId="47"/>
    <cellStyle name="xl43" xfId="51"/>
    <cellStyle name="xl45" xfId="44"/>
    <cellStyle name="xl46" xfId="48"/>
    <cellStyle name="xl49" xfId="35"/>
    <cellStyle name="xl66" xfId="36"/>
    <cellStyle name="xl78" xfId="40"/>
    <cellStyle name="xl81" xfId="45"/>
    <cellStyle name="xl94" xfId="55"/>
    <cellStyle name="xl96" xfId="56"/>
    <cellStyle name="Обычный" xfId="0" builtinId="0"/>
    <cellStyle name="Обычный_Tmp4" xfId="6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"/>
  <sheetViews>
    <sheetView tabSelected="1" view="pageBreakPreview" zoomScaleNormal="100" zoomScaleSheetLayoutView="100" workbookViewId="0">
      <selection activeCell="F1" sqref="F1"/>
    </sheetView>
  </sheetViews>
  <sheetFormatPr defaultRowHeight="15.75" outlineLevelRow="2" x14ac:dyDescent="0.25"/>
  <cols>
    <col min="1" max="1" width="21.7109375" style="1" customWidth="1"/>
    <col min="2" max="2" width="51.85546875" style="1" customWidth="1"/>
    <col min="3" max="4" width="18.7109375" style="1" customWidth="1"/>
    <col min="5" max="5" width="16.7109375" style="1" customWidth="1"/>
    <col min="6" max="6" width="15.42578125" style="1" bestFit="1" customWidth="1"/>
    <col min="7" max="7" width="17.28515625" style="1" customWidth="1"/>
    <col min="8" max="16384" width="9.140625" style="1"/>
  </cols>
  <sheetData>
    <row r="1" spans="1:5" ht="15.75" customHeight="1" x14ac:dyDescent="0.25">
      <c r="C1" s="75"/>
      <c r="D1" s="75"/>
      <c r="E1" s="75" t="s">
        <v>402</v>
      </c>
    </row>
    <row r="2" spans="1:5" ht="15.75" customHeight="1" x14ac:dyDescent="0.25">
      <c r="A2" s="111" t="s">
        <v>409</v>
      </c>
      <c r="B2" s="111"/>
      <c r="C2" s="111"/>
      <c r="D2" s="111"/>
      <c r="E2" s="111"/>
    </row>
    <row r="3" spans="1:5" ht="15.75" customHeight="1" x14ac:dyDescent="0.25">
      <c r="A3" s="111" t="s">
        <v>408</v>
      </c>
      <c r="B3" s="111"/>
      <c r="C3" s="111"/>
      <c r="D3" s="111"/>
      <c r="E3" s="111"/>
    </row>
    <row r="4" spans="1:5" ht="15.75" customHeight="1" x14ac:dyDescent="0.25">
      <c r="A4" s="111" t="s">
        <v>824</v>
      </c>
      <c r="B4" s="111"/>
      <c r="C4" s="111"/>
      <c r="D4" s="111"/>
      <c r="E4" s="111"/>
    </row>
    <row r="5" spans="1:5" ht="15.75" customHeight="1" x14ac:dyDescent="0.25">
      <c r="A5" s="77" t="s">
        <v>249</v>
      </c>
      <c r="B5" s="77"/>
      <c r="C5" s="77"/>
      <c r="D5" s="114" t="s">
        <v>825</v>
      </c>
      <c r="E5" s="114"/>
    </row>
    <row r="6" spans="1:5" ht="15.75" customHeight="1" x14ac:dyDescent="0.25">
      <c r="A6" s="77"/>
      <c r="B6" s="77"/>
      <c r="C6" s="77"/>
      <c r="D6" s="100"/>
      <c r="E6" s="100"/>
    </row>
    <row r="7" spans="1:5" ht="18" customHeight="1" x14ac:dyDescent="0.25">
      <c r="A7" s="112" t="s">
        <v>403</v>
      </c>
      <c r="B7" s="112"/>
      <c r="C7" s="112"/>
      <c r="D7" s="112"/>
      <c r="E7" s="112"/>
    </row>
    <row r="8" spans="1:5" ht="18" customHeight="1" x14ac:dyDescent="0.25">
      <c r="A8" s="112" t="s">
        <v>407</v>
      </c>
      <c r="B8" s="112"/>
      <c r="C8" s="112"/>
      <c r="D8" s="112"/>
      <c r="E8" s="112"/>
    </row>
    <row r="9" spans="1:5" ht="12.75" customHeight="1" x14ac:dyDescent="0.25">
      <c r="A9" s="112" t="s">
        <v>406</v>
      </c>
      <c r="B9" s="113"/>
      <c r="C9" s="113"/>
      <c r="D9" s="113"/>
      <c r="E9" s="113"/>
    </row>
    <row r="10" spans="1:5" x14ac:dyDescent="0.25">
      <c r="A10" s="109" t="s">
        <v>411</v>
      </c>
      <c r="B10" s="110"/>
      <c r="C10" s="110"/>
      <c r="D10" s="110"/>
      <c r="E10" s="110"/>
    </row>
    <row r="11" spans="1:5" ht="47.25" x14ac:dyDescent="0.25">
      <c r="A11" s="83" t="s">
        <v>250</v>
      </c>
      <c r="B11" s="84" t="s">
        <v>251</v>
      </c>
      <c r="C11" s="84" t="s">
        <v>254</v>
      </c>
      <c r="D11" s="84" t="s">
        <v>222</v>
      </c>
      <c r="E11" s="85" t="s">
        <v>76</v>
      </c>
    </row>
    <row r="12" spans="1:5" x14ac:dyDescent="0.25">
      <c r="A12" s="86" t="s">
        <v>0</v>
      </c>
      <c r="B12" s="87" t="s">
        <v>1</v>
      </c>
      <c r="C12" s="87" t="s">
        <v>2</v>
      </c>
      <c r="D12" s="87" t="s">
        <v>3</v>
      </c>
      <c r="E12" s="88" t="s">
        <v>4</v>
      </c>
    </row>
    <row r="13" spans="1:5" ht="16.5" thickBot="1" x14ac:dyDescent="0.3">
      <c r="A13" s="101" t="s">
        <v>5</v>
      </c>
      <c r="B13" s="102" t="s">
        <v>6</v>
      </c>
      <c r="C13" s="103">
        <v>362026390.19</v>
      </c>
      <c r="D13" s="103">
        <v>291924197.02999997</v>
      </c>
      <c r="E13" s="104">
        <v>80.636164915157508</v>
      </c>
    </row>
    <row r="14" spans="1:5" outlineLevel="1" x14ac:dyDescent="0.25">
      <c r="A14" s="96" t="s">
        <v>7</v>
      </c>
      <c r="B14" s="97" t="s">
        <v>8</v>
      </c>
      <c r="C14" s="98">
        <v>288492432</v>
      </c>
      <c r="D14" s="98">
        <v>220014739.59999999</v>
      </c>
      <c r="E14" s="99">
        <v>76.263608745202717</v>
      </c>
    </row>
    <row r="15" spans="1:5" outlineLevel="2" x14ac:dyDescent="0.25">
      <c r="A15" s="92" t="s">
        <v>9</v>
      </c>
      <c r="B15" s="93" t="s">
        <v>10</v>
      </c>
      <c r="C15" s="94">
        <v>288492432</v>
      </c>
      <c r="D15" s="94">
        <v>220014739.59999999</v>
      </c>
      <c r="E15" s="95">
        <v>76.263608745202717</v>
      </c>
    </row>
    <row r="16" spans="1:5" ht="47.25" outlineLevel="1" x14ac:dyDescent="0.25">
      <c r="A16" s="96" t="s">
        <v>11</v>
      </c>
      <c r="B16" s="97" t="s">
        <v>12</v>
      </c>
      <c r="C16" s="98">
        <v>16195420</v>
      </c>
      <c r="D16" s="98">
        <v>13638047.810000001</v>
      </c>
      <c r="E16" s="99">
        <v>84.209287625760865</v>
      </c>
    </row>
    <row r="17" spans="1:5" ht="47.25" outlineLevel="2" x14ac:dyDescent="0.25">
      <c r="A17" s="92" t="s">
        <v>13</v>
      </c>
      <c r="B17" s="93" t="s">
        <v>14</v>
      </c>
      <c r="C17" s="94">
        <v>16195420</v>
      </c>
      <c r="D17" s="94">
        <v>13638047.810000001</v>
      </c>
      <c r="E17" s="95">
        <v>84.209287625760865</v>
      </c>
    </row>
    <row r="18" spans="1:5" outlineLevel="1" x14ac:dyDescent="0.25">
      <c r="A18" s="96" t="s">
        <v>15</v>
      </c>
      <c r="B18" s="97" t="s">
        <v>16</v>
      </c>
      <c r="C18" s="98">
        <v>21798000</v>
      </c>
      <c r="D18" s="98">
        <v>22624112.440000001</v>
      </c>
      <c r="E18" s="99">
        <v>103.7898542985595</v>
      </c>
    </row>
    <row r="19" spans="1:5" ht="31.5" outlineLevel="2" x14ac:dyDescent="0.25">
      <c r="A19" s="92" t="s">
        <v>17</v>
      </c>
      <c r="B19" s="93" t="s">
        <v>18</v>
      </c>
      <c r="C19" s="94">
        <v>20837000</v>
      </c>
      <c r="D19" s="94">
        <v>21970738.710000001</v>
      </c>
      <c r="E19" s="95">
        <v>105.44098819407785</v>
      </c>
    </row>
    <row r="20" spans="1:5" ht="31.5" outlineLevel="2" x14ac:dyDescent="0.25">
      <c r="A20" s="92" t="s">
        <v>19</v>
      </c>
      <c r="B20" s="93" t="s">
        <v>20</v>
      </c>
      <c r="C20" s="94">
        <v>0</v>
      </c>
      <c r="D20" s="94">
        <v>-141035.28</v>
      </c>
      <c r="E20" s="95">
        <v>0</v>
      </c>
    </row>
    <row r="21" spans="1:5" outlineLevel="2" x14ac:dyDescent="0.25">
      <c r="A21" s="92" t="s">
        <v>21</v>
      </c>
      <c r="B21" s="93" t="s">
        <v>22</v>
      </c>
      <c r="C21" s="94">
        <v>206000</v>
      </c>
      <c r="D21" s="94">
        <v>529809.02</v>
      </c>
      <c r="E21" s="95">
        <v>257.18884466019415</v>
      </c>
    </row>
    <row r="22" spans="1:5" ht="31.5" outlineLevel="2" x14ac:dyDescent="0.25">
      <c r="A22" s="92" t="s">
        <v>23</v>
      </c>
      <c r="B22" s="93" t="s">
        <v>24</v>
      </c>
      <c r="C22" s="94">
        <v>755000</v>
      </c>
      <c r="D22" s="94">
        <v>264599.99</v>
      </c>
      <c r="E22" s="95">
        <v>35.04635629139073</v>
      </c>
    </row>
    <row r="23" spans="1:5" outlineLevel="1" x14ac:dyDescent="0.25">
      <c r="A23" s="96" t="s">
        <v>25</v>
      </c>
      <c r="B23" s="97" t="s">
        <v>412</v>
      </c>
      <c r="C23" s="98">
        <v>6262000</v>
      </c>
      <c r="D23" s="98">
        <v>1768231.46</v>
      </c>
      <c r="E23" s="99">
        <v>28.237487384222295</v>
      </c>
    </row>
    <row r="24" spans="1:5" outlineLevel="2" x14ac:dyDescent="0.25">
      <c r="A24" s="92" t="s">
        <v>78</v>
      </c>
      <c r="B24" s="93" t="s">
        <v>244</v>
      </c>
      <c r="C24" s="94">
        <v>4508000</v>
      </c>
      <c r="D24" s="94">
        <v>1089755.4099999999</v>
      </c>
      <c r="E24" s="95">
        <v>24.173811224489796</v>
      </c>
    </row>
    <row r="25" spans="1:5" outlineLevel="2" x14ac:dyDescent="0.25">
      <c r="A25" s="92" t="s">
        <v>26</v>
      </c>
      <c r="B25" s="93" t="s">
        <v>245</v>
      </c>
      <c r="C25" s="94">
        <v>1754000</v>
      </c>
      <c r="D25" s="94">
        <v>678476.05</v>
      </c>
      <c r="E25" s="95">
        <v>38.681644811858611</v>
      </c>
    </row>
    <row r="26" spans="1:5" outlineLevel="1" x14ac:dyDescent="0.25">
      <c r="A26" s="96" t="s">
        <v>27</v>
      </c>
      <c r="B26" s="97" t="s">
        <v>28</v>
      </c>
      <c r="C26" s="98">
        <v>3873000</v>
      </c>
      <c r="D26" s="98">
        <v>3184183.93</v>
      </c>
      <c r="E26" s="99">
        <v>82.214922024270592</v>
      </c>
    </row>
    <row r="27" spans="1:5" ht="31.5" customHeight="1" outlineLevel="2" x14ac:dyDescent="0.25">
      <c r="A27" s="92" t="s">
        <v>29</v>
      </c>
      <c r="B27" s="93" t="s">
        <v>30</v>
      </c>
      <c r="C27" s="94">
        <v>3846000</v>
      </c>
      <c r="D27" s="94">
        <v>3159743.93</v>
      </c>
      <c r="E27" s="95">
        <v>82.156628445137812</v>
      </c>
    </row>
    <row r="28" spans="1:5" ht="42.75" customHeight="1" outlineLevel="2" x14ac:dyDescent="0.25">
      <c r="A28" s="92" t="s">
        <v>79</v>
      </c>
      <c r="B28" s="93" t="s">
        <v>80</v>
      </c>
      <c r="C28" s="94">
        <v>27000</v>
      </c>
      <c r="D28" s="94">
        <v>14440</v>
      </c>
      <c r="E28" s="95">
        <v>53.481481481481481</v>
      </c>
    </row>
    <row r="29" spans="1:5" ht="47.25" outlineLevel="2" x14ac:dyDescent="0.25">
      <c r="A29" s="92" t="s">
        <v>576</v>
      </c>
      <c r="B29" s="93" t="s">
        <v>577</v>
      </c>
      <c r="C29" s="94">
        <v>0</v>
      </c>
      <c r="D29" s="94">
        <v>10000</v>
      </c>
      <c r="E29" s="95">
        <v>0</v>
      </c>
    </row>
    <row r="30" spans="1:5" ht="63" outlineLevel="1" x14ac:dyDescent="0.25">
      <c r="A30" s="96" t="s">
        <v>31</v>
      </c>
      <c r="B30" s="97" t="s">
        <v>32</v>
      </c>
      <c r="C30" s="98">
        <v>12949500</v>
      </c>
      <c r="D30" s="98">
        <v>15368411.779999999</v>
      </c>
      <c r="E30" s="99">
        <v>118.67957666319163</v>
      </c>
    </row>
    <row r="31" spans="1:5" ht="110.25" outlineLevel="2" x14ac:dyDescent="0.25">
      <c r="A31" s="92" t="s">
        <v>33</v>
      </c>
      <c r="B31" s="93" t="s">
        <v>34</v>
      </c>
      <c r="C31" s="94">
        <v>11524500</v>
      </c>
      <c r="D31" s="94">
        <v>13550638.26</v>
      </c>
      <c r="E31" s="95">
        <v>117.58113809709749</v>
      </c>
    </row>
    <row r="32" spans="1:5" ht="63" outlineLevel="2" x14ac:dyDescent="0.25">
      <c r="A32" s="92" t="s">
        <v>529</v>
      </c>
      <c r="B32" s="93" t="s">
        <v>530</v>
      </c>
      <c r="C32" s="94">
        <v>0</v>
      </c>
      <c r="D32" s="94">
        <v>14.63</v>
      </c>
      <c r="E32" s="95">
        <v>0</v>
      </c>
    </row>
    <row r="33" spans="1:5" ht="110.25" outlineLevel="2" x14ac:dyDescent="0.25">
      <c r="A33" s="92" t="s">
        <v>35</v>
      </c>
      <c r="B33" s="93" t="s">
        <v>36</v>
      </c>
      <c r="C33" s="94">
        <v>1425000</v>
      </c>
      <c r="D33" s="94">
        <v>1817758.89</v>
      </c>
      <c r="E33" s="95">
        <v>127.56202736842106</v>
      </c>
    </row>
    <row r="34" spans="1:5" ht="31.5" outlineLevel="1" x14ac:dyDescent="0.25">
      <c r="A34" s="96" t="s">
        <v>37</v>
      </c>
      <c r="B34" s="97" t="s">
        <v>38</v>
      </c>
      <c r="C34" s="98">
        <v>4073075</v>
      </c>
      <c r="D34" s="98">
        <v>647948.34</v>
      </c>
      <c r="E34" s="99">
        <v>15.908087624215121</v>
      </c>
    </row>
    <row r="35" spans="1:5" ht="31.5" outlineLevel="2" x14ac:dyDescent="0.25">
      <c r="A35" s="92" t="s">
        <v>39</v>
      </c>
      <c r="B35" s="93" t="s">
        <v>40</v>
      </c>
      <c r="C35" s="94">
        <v>4073075</v>
      </c>
      <c r="D35" s="94">
        <v>647948.34</v>
      </c>
      <c r="E35" s="95">
        <v>15.908087624215121</v>
      </c>
    </row>
    <row r="36" spans="1:5" ht="31.5" outlineLevel="1" x14ac:dyDescent="0.25">
      <c r="A36" s="96" t="s">
        <v>41</v>
      </c>
      <c r="B36" s="97" t="s">
        <v>42</v>
      </c>
      <c r="C36" s="98">
        <v>3890970</v>
      </c>
      <c r="D36" s="98">
        <v>5659804.9800000004</v>
      </c>
      <c r="E36" s="99">
        <v>145.46000046260957</v>
      </c>
    </row>
    <row r="37" spans="1:5" outlineLevel="2" x14ac:dyDescent="0.25">
      <c r="A37" s="92" t="s">
        <v>43</v>
      </c>
      <c r="B37" s="93" t="s">
        <v>44</v>
      </c>
      <c r="C37" s="94">
        <v>3890970</v>
      </c>
      <c r="D37" s="94">
        <v>5659804.9800000004</v>
      </c>
      <c r="E37" s="95">
        <v>145.46000046260957</v>
      </c>
    </row>
    <row r="38" spans="1:5" ht="31.5" outlineLevel="1" x14ac:dyDescent="0.25">
      <c r="A38" s="96" t="s">
        <v>45</v>
      </c>
      <c r="B38" s="97" t="s">
        <v>46</v>
      </c>
      <c r="C38" s="98">
        <v>1310500</v>
      </c>
      <c r="D38" s="98">
        <v>2306692.5699999998</v>
      </c>
      <c r="E38" s="99">
        <v>176.01622052651661</v>
      </c>
    </row>
    <row r="39" spans="1:5" ht="110.25" outlineLevel="2" x14ac:dyDescent="0.25">
      <c r="A39" s="92" t="s">
        <v>47</v>
      </c>
      <c r="B39" s="93" t="s">
        <v>48</v>
      </c>
      <c r="C39" s="94">
        <v>745400</v>
      </c>
      <c r="D39" s="94">
        <v>1030054.15</v>
      </c>
      <c r="E39" s="95">
        <v>138.18810705661389</v>
      </c>
    </row>
    <row r="40" spans="1:5" ht="47.25" outlineLevel="2" x14ac:dyDescent="0.25">
      <c r="A40" s="92" t="s">
        <v>49</v>
      </c>
      <c r="B40" s="93" t="s">
        <v>50</v>
      </c>
      <c r="C40" s="94">
        <v>525000</v>
      </c>
      <c r="D40" s="94">
        <v>659738.23</v>
      </c>
      <c r="E40" s="95">
        <v>125.66442476190475</v>
      </c>
    </row>
    <row r="41" spans="1:5" ht="94.5" outlineLevel="2" x14ac:dyDescent="0.25">
      <c r="A41" s="92" t="s">
        <v>252</v>
      </c>
      <c r="B41" s="93" t="s">
        <v>253</v>
      </c>
      <c r="C41" s="94">
        <v>40100</v>
      </c>
      <c r="D41" s="94">
        <v>64300.19</v>
      </c>
      <c r="E41" s="95">
        <v>160.34960099750623</v>
      </c>
    </row>
    <row r="42" spans="1:5" ht="94.5" outlineLevel="2" x14ac:dyDescent="0.25">
      <c r="A42" s="92" t="s">
        <v>804</v>
      </c>
      <c r="B42" s="93" t="s">
        <v>805</v>
      </c>
      <c r="C42" s="94">
        <v>0</v>
      </c>
      <c r="D42" s="94">
        <v>552600</v>
      </c>
      <c r="E42" s="95">
        <v>0</v>
      </c>
    </row>
    <row r="43" spans="1:5" s="15" customFormat="1" ht="31.5" outlineLevel="1" x14ac:dyDescent="0.25">
      <c r="A43" s="96" t="s">
        <v>51</v>
      </c>
      <c r="B43" s="97" t="s">
        <v>52</v>
      </c>
      <c r="C43" s="98">
        <v>2572493.19</v>
      </c>
      <c r="D43" s="98">
        <v>6312122.9199999999</v>
      </c>
      <c r="E43" s="99">
        <v>245.36985926870423</v>
      </c>
    </row>
    <row r="44" spans="1:5" ht="47.25" outlineLevel="2" x14ac:dyDescent="0.25">
      <c r="A44" s="92" t="s">
        <v>53</v>
      </c>
      <c r="B44" s="93" t="s">
        <v>54</v>
      </c>
      <c r="C44" s="94">
        <v>418909</v>
      </c>
      <c r="D44" s="94">
        <v>784709.14</v>
      </c>
      <c r="E44" s="95">
        <v>187.32210098135872</v>
      </c>
    </row>
    <row r="45" spans="1:5" ht="157.5" outlineLevel="2" x14ac:dyDescent="0.25">
      <c r="A45" s="92" t="s">
        <v>724</v>
      </c>
      <c r="B45" s="93" t="s">
        <v>725</v>
      </c>
      <c r="C45" s="94">
        <v>0</v>
      </c>
      <c r="D45" s="94">
        <v>55000</v>
      </c>
      <c r="E45" s="95">
        <v>0</v>
      </c>
    </row>
    <row r="46" spans="1:5" ht="31.5" outlineLevel="2" x14ac:dyDescent="0.25">
      <c r="A46" s="92" t="s">
        <v>55</v>
      </c>
      <c r="B46" s="93" t="s">
        <v>56</v>
      </c>
      <c r="C46" s="94">
        <v>2003584.19</v>
      </c>
      <c r="D46" s="94">
        <v>5118525.16</v>
      </c>
      <c r="E46" s="95">
        <v>255.46843429623988</v>
      </c>
    </row>
    <row r="47" spans="1:5" ht="31.5" outlineLevel="2" x14ac:dyDescent="0.25">
      <c r="A47" s="92" t="s">
        <v>57</v>
      </c>
      <c r="B47" s="93" t="s">
        <v>58</v>
      </c>
      <c r="C47" s="94">
        <v>150000</v>
      </c>
      <c r="D47" s="94">
        <v>353888.62</v>
      </c>
      <c r="E47" s="95">
        <v>235.92574666666667</v>
      </c>
    </row>
    <row r="48" spans="1:5" outlineLevel="1" x14ac:dyDescent="0.25">
      <c r="A48" s="96" t="s">
        <v>59</v>
      </c>
      <c r="B48" s="97" t="s">
        <v>60</v>
      </c>
      <c r="C48" s="98">
        <v>609000</v>
      </c>
      <c r="D48" s="98">
        <v>399901.2</v>
      </c>
      <c r="E48" s="99">
        <v>65.665221674876847</v>
      </c>
    </row>
    <row r="49" spans="1:5" outlineLevel="2" x14ac:dyDescent="0.25">
      <c r="A49" s="92" t="s">
        <v>61</v>
      </c>
      <c r="B49" s="93" t="s">
        <v>62</v>
      </c>
      <c r="C49" s="94">
        <v>0</v>
      </c>
      <c r="D49" s="94">
        <v>10240</v>
      </c>
      <c r="E49" s="95">
        <v>0</v>
      </c>
    </row>
    <row r="50" spans="1:5" outlineLevel="2" x14ac:dyDescent="0.25">
      <c r="A50" s="92" t="s">
        <v>81</v>
      </c>
      <c r="B50" s="93" t="s">
        <v>82</v>
      </c>
      <c r="C50" s="94">
        <v>609000</v>
      </c>
      <c r="D50" s="94">
        <v>389661.2</v>
      </c>
      <c r="E50" s="95">
        <v>63.983776683087029</v>
      </c>
    </row>
    <row r="51" spans="1:5" ht="16.5" thickBot="1" x14ac:dyDescent="0.3">
      <c r="A51" s="101" t="s">
        <v>63</v>
      </c>
      <c r="B51" s="102" t="s">
        <v>64</v>
      </c>
      <c r="C51" s="103">
        <f>C52+C57+C60+C62</f>
        <v>471791635.11000001</v>
      </c>
      <c r="D51" s="103">
        <f>D52+D57+D60+D62</f>
        <v>349626149.25999999</v>
      </c>
      <c r="E51" s="104">
        <f>D51/C51*100</f>
        <v>74.106050900729372</v>
      </c>
    </row>
    <row r="52" spans="1:5" ht="47.25" outlineLevel="1" x14ac:dyDescent="0.25">
      <c r="A52" s="96" t="s">
        <v>65</v>
      </c>
      <c r="B52" s="97" t="s">
        <v>66</v>
      </c>
      <c r="C52" s="98">
        <f>SUM(C53:C56)</f>
        <v>471731385.11000001</v>
      </c>
      <c r="D52" s="98">
        <f>SUM(D53:D56)</f>
        <v>349620549.81999999</v>
      </c>
      <c r="E52" s="99">
        <f>D52/C52*100</f>
        <v>74.114328801437338</v>
      </c>
    </row>
    <row r="53" spans="1:5" ht="31.5" outlineLevel="2" x14ac:dyDescent="0.25">
      <c r="A53" s="92" t="s">
        <v>67</v>
      </c>
      <c r="B53" s="93" t="s">
        <v>68</v>
      </c>
      <c r="C53" s="94">
        <v>34402457.590000004</v>
      </c>
      <c r="D53" s="94">
        <v>26746357.559999999</v>
      </c>
      <c r="E53" s="95">
        <f>D53/C53*100</f>
        <v>77.745485159102543</v>
      </c>
    </row>
    <row r="54" spans="1:5" ht="37.5" customHeight="1" outlineLevel="2" x14ac:dyDescent="0.25">
      <c r="A54" s="92" t="s">
        <v>69</v>
      </c>
      <c r="B54" s="93" t="s">
        <v>70</v>
      </c>
      <c r="C54" s="94">
        <v>104206001.52</v>
      </c>
      <c r="D54" s="94">
        <v>82673650.319999993</v>
      </c>
      <c r="E54" s="95">
        <v>79.336745594381767</v>
      </c>
    </row>
    <row r="55" spans="1:5" ht="31.5" outlineLevel="2" x14ac:dyDescent="0.25">
      <c r="A55" s="92" t="s">
        <v>71</v>
      </c>
      <c r="B55" s="93" t="s">
        <v>72</v>
      </c>
      <c r="C55" s="94">
        <v>314019726</v>
      </c>
      <c r="D55" s="94">
        <v>225862845.94999999</v>
      </c>
      <c r="E55" s="95">
        <f>D55/C55*100</f>
        <v>71.926324128440257</v>
      </c>
    </row>
    <row r="56" spans="1:5" outlineLevel="2" x14ac:dyDescent="0.25">
      <c r="A56" s="92" t="s">
        <v>73</v>
      </c>
      <c r="B56" s="93" t="s">
        <v>74</v>
      </c>
      <c r="C56" s="94">
        <v>19103200</v>
      </c>
      <c r="D56" s="94">
        <v>14337695.99</v>
      </c>
      <c r="E56" s="95">
        <f>D56/C56*100</f>
        <v>75.05389667699653</v>
      </c>
    </row>
    <row r="57" spans="1:5" outlineLevel="1" x14ac:dyDescent="0.25">
      <c r="A57" s="96" t="s">
        <v>83</v>
      </c>
      <c r="B57" s="97" t="s">
        <v>84</v>
      </c>
      <c r="C57" s="98">
        <v>36000</v>
      </c>
      <c r="D57" s="98">
        <v>44700</v>
      </c>
      <c r="E57" s="99">
        <v>124.16666666666667</v>
      </c>
    </row>
    <row r="58" spans="1:5" ht="31.5" outlineLevel="2" x14ac:dyDescent="0.25">
      <c r="A58" s="92" t="s">
        <v>547</v>
      </c>
      <c r="B58" s="93" t="s">
        <v>548</v>
      </c>
      <c r="C58" s="94">
        <v>15000</v>
      </c>
      <c r="D58" s="94">
        <v>21700</v>
      </c>
      <c r="E58" s="95">
        <v>144.66666666666666</v>
      </c>
    </row>
    <row r="59" spans="1:5" ht="31.5" outlineLevel="2" x14ac:dyDescent="0.25">
      <c r="A59" s="92" t="s">
        <v>85</v>
      </c>
      <c r="B59" s="93" t="s">
        <v>86</v>
      </c>
      <c r="C59" s="94">
        <v>21000</v>
      </c>
      <c r="D59" s="94">
        <v>23000</v>
      </c>
      <c r="E59" s="95">
        <v>109.52380952380952</v>
      </c>
    </row>
    <row r="60" spans="1:5" ht="94.5" outlineLevel="1" x14ac:dyDescent="0.25">
      <c r="A60" s="96" t="s">
        <v>726</v>
      </c>
      <c r="B60" s="97" t="s">
        <v>727</v>
      </c>
      <c r="C60" s="98">
        <v>24250</v>
      </c>
      <c r="D60" s="98">
        <v>24249.96</v>
      </c>
      <c r="E60" s="99">
        <f>D60/C60*100</f>
        <v>99.999835051546398</v>
      </c>
    </row>
    <row r="61" spans="1:5" ht="77.25" customHeight="1" outlineLevel="2" x14ac:dyDescent="0.25">
      <c r="A61" s="92" t="s">
        <v>728</v>
      </c>
      <c r="B61" s="93" t="s">
        <v>729</v>
      </c>
      <c r="C61" s="94">
        <v>24250</v>
      </c>
      <c r="D61" s="94">
        <v>24249.96</v>
      </c>
      <c r="E61" s="95">
        <f>D61/C61*100</f>
        <v>99.999835051546398</v>
      </c>
    </row>
    <row r="62" spans="1:5" ht="63" outlineLevel="1" x14ac:dyDescent="0.25">
      <c r="A62" s="96" t="s">
        <v>806</v>
      </c>
      <c r="B62" s="97" t="s">
        <v>549</v>
      </c>
      <c r="C62" s="98">
        <v>0</v>
      </c>
      <c r="D62" s="98">
        <v>-63350.52</v>
      </c>
      <c r="E62" s="99">
        <v>0</v>
      </c>
    </row>
    <row r="63" spans="1:5" ht="63.75" outlineLevel="2" thickBot="1" x14ac:dyDescent="0.3">
      <c r="A63" s="92" t="s">
        <v>807</v>
      </c>
      <c r="B63" s="93" t="s">
        <v>730</v>
      </c>
      <c r="C63" s="94">
        <v>0</v>
      </c>
      <c r="D63" s="94">
        <v>-63350.52</v>
      </c>
      <c r="E63" s="95">
        <v>0</v>
      </c>
    </row>
    <row r="64" spans="1:5" ht="16.5" thickBot="1" x14ac:dyDescent="0.3">
      <c r="A64" s="79" t="s">
        <v>75</v>
      </c>
      <c r="B64" s="80"/>
      <c r="C64" s="81">
        <f>C13+C51</f>
        <v>833818025.29999995</v>
      </c>
      <c r="D64" s="81">
        <f>D13+D51</f>
        <v>641550346.28999996</v>
      </c>
      <c r="E64" s="82">
        <f>D64/C64*100</f>
        <v>76.941290164502746</v>
      </c>
    </row>
  </sheetData>
  <mergeCells count="8">
    <mergeCell ref="A10:E10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83"/>
  <sheetViews>
    <sheetView view="pageBreakPreview" zoomScaleNormal="100" zoomScaleSheetLayoutView="100" workbookViewId="0">
      <selection activeCell="F1" sqref="F1"/>
    </sheetView>
  </sheetViews>
  <sheetFormatPr defaultRowHeight="15.75" outlineLevelRow="2" x14ac:dyDescent="0.25"/>
  <cols>
    <col min="1" max="1" width="17" style="1" customWidth="1"/>
    <col min="2" max="2" width="60.42578125" style="1" customWidth="1"/>
    <col min="3" max="4" width="18.7109375" style="1" customWidth="1"/>
    <col min="5" max="5" width="16.7109375" style="1" customWidth="1"/>
    <col min="6" max="6" width="14.28515625" style="1" bestFit="1" customWidth="1"/>
    <col min="7" max="7" width="17.28515625" style="1" customWidth="1"/>
    <col min="8" max="16384" width="9.140625" style="1"/>
  </cols>
  <sheetData>
    <row r="1" spans="1:5" ht="15.75" customHeight="1" x14ac:dyDescent="0.25">
      <c r="C1" s="2"/>
      <c r="D1" s="78"/>
      <c r="E1" s="75" t="str">
        <f>'Доходная часть'!E1</f>
        <v>УТВЕРЖДЕНО</v>
      </c>
    </row>
    <row r="2" spans="1:5" ht="15.75" customHeight="1" x14ac:dyDescent="0.25">
      <c r="A2" s="111" t="str">
        <f>'Доходная часть'!A2:E2</f>
        <v>постановлением администрации</v>
      </c>
      <c r="B2" s="111"/>
      <c r="C2" s="111"/>
      <c r="D2" s="111"/>
      <c r="E2" s="111"/>
    </row>
    <row r="3" spans="1:5" ht="15.75" customHeight="1" x14ac:dyDescent="0.25">
      <c r="A3" s="111" t="str">
        <f>'Доходная часть'!A3:E3</f>
        <v>муниципального района "Княжпогостский"</v>
      </c>
      <c r="B3" s="111"/>
      <c r="C3" s="111"/>
      <c r="D3" s="111"/>
      <c r="E3" s="111"/>
    </row>
    <row r="4" spans="1:5" ht="15.75" customHeight="1" x14ac:dyDescent="0.25">
      <c r="A4" s="111" t="str">
        <f>'Доходная часть'!A4:E4</f>
        <v>от 30 октября 2023 г. № 431</v>
      </c>
      <c r="B4" s="111"/>
      <c r="C4" s="111"/>
      <c r="D4" s="111"/>
      <c r="E4" s="111"/>
    </row>
    <row r="5" spans="1:5" ht="15.75" customHeight="1" x14ac:dyDescent="0.25">
      <c r="A5" s="74"/>
      <c r="B5" s="74"/>
      <c r="C5" s="74"/>
      <c r="D5" s="111" t="s">
        <v>826</v>
      </c>
      <c r="E5" s="111"/>
    </row>
    <row r="6" spans="1:5" ht="15.75" customHeight="1" x14ac:dyDescent="0.25">
      <c r="A6" s="111" t="str">
        <f>'Доходная часть'!A5:E5</f>
        <v xml:space="preserve">                                                                                             </v>
      </c>
      <c r="B6" s="111"/>
      <c r="C6" s="111"/>
      <c r="D6" s="111"/>
      <c r="E6" s="111"/>
    </row>
    <row r="7" spans="1:5" ht="18" customHeight="1" x14ac:dyDescent="0.25">
      <c r="A7" s="116" t="str">
        <f>'Доходная часть'!A7:E7</f>
        <v xml:space="preserve">Отчет об исполнении консолидированного бюджета муниципального района "Княжпогостский" </v>
      </c>
      <c r="B7" s="116"/>
      <c r="C7" s="116"/>
      <c r="D7" s="116"/>
      <c r="E7" s="116"/>
    </row>
    <row r="8" spans="1:5" ht="18" customHeight="1" x14ac:dyDescent="0.25">
      <c r="A8" s="116" t="s">
        <v>410</v>
      </c>
      <c r="B8" s="116"/>
      <c r="C8" s="116"/>
      <c r="D8" s="116"/>
      <c r="E8" s="116"/>
    </row>
    <row r="9" spans="1:5" ht="12.75" customHeight="1" x14ac:dyDescent="0.25">
      <c r="A9" s="116" t="str">
        <f>'Доходная часть'!A9:E9</f>
        <v xml:space="preserve"> </v>
      </c>
      <c r="B9" s="116"/>
      <c r="C9" s="116"/>
      <c r="D9" s="116"/>
      <c r="E9" s="116"/>
    </row>
    <row r="10" spans="1:5" ht="15.75" customHeight="1" x14ac:dyDescent="0.25">
      <c r="A10" s="115" t="s">
        <v>411</v>
      </c>
      <c r="B10" s="115"/>
      <c r="C10" s="115"/>
      <c r="D10" s="115"/>
      <c r="E10" s="115"/>
    </row>
    <row r="11" spans="1:5" ht="31.5" x14ac:dyDescent="0.25">
      <c r="A11" s="3" t="s">
        <v>87</v>
      </c>
      <c r="B11" s="4" t="s">
        <v>88</v>
      </c>
      <c r="C11" s="4" t="s">
        <v>77</v>
      </c>
      <c r="D11" s="4" t="s">
        <v>255</v>
      </c>
      <c r="E11" s="5" t="s">
        <v>76</v>
      </c>
    </row>
    <row r="12" spans="1:5" x14ac:dyDescent="0.25">
      <c r="A12" s="6" t="s">
        <v>0</v>
      </c>
      <c r="B12" s="7" t="s">
        <v>1</v>
      </c>
      <c r="C12" s="7" t="s">
        <v>2</v>
      </c>
      <c r="D12" s="7" t="s">
        <v>3</v>
      </c>
      <c r="E12" s="8" t="s">
        <v>4</v>
      </c>
    </row>
    <row r="13" spans="1:5" ht="16.5" thickBot="1" x14ac:dyDescent="0.3">
      <c r="A13" s="101" t="s">
        <v>256</v>
      </c>
      <c r="B13" s="102" t="s">
        <v>257</v>
      </c>
      <c r="C13" s="103">
        <v>1000000</v>
      </c>
      <c r="D13" s="103">
        <v>90023.83</v>
      </c>
      <c r="E13" s="104">
        <v>9.002383</v>
      </c>
    </row>
    <row r="14" spans="1:5" outlineLevel="1" x14ac:dyDescent="0.25">
      <c r="A14" s="96" t="s">
        <v>578</v>
      </c>
      <c r="B14" s="97" t="s">
        <v>579</v>
      </c>
      <c r="C14" s="98">
        <v>1000000</v>
      </c>
      <c r="D14" s="98">
        <v>90023.83</v>
      </c>
      <c r="E14" s="99">
        <v>9.002383</v>
      </c>
    </row>
    <row r="15" spans="1:5" ht="50.25" customHeight="1" outlineLevel="2" x14ac:dyDescent="0.25">
      <c r="A15" s="92" t="s">
        <v>580</v>
      </c>
      <c r="B15" s="93" t="s">
        <v>581</v>
      </c>
      <c r="C15" s="94">
        <v>1000000</v>
      </c>
      <c r="D15" s="94">
        <v>90023.83</v>
      </c>
      <c r="E15" s="95">
        <v>9.002383</v>
      </c>
    </row>
    <row r="16" spans="1:5" ht="32.25" thickBot="1" x14ac:dyDescent="0.3">
      <c r="A16" s="101" t="s">
        <v>258</v>
      </c>
      <c r="B16" s="102" t="s">
        <v>259</v>
      </c>
      <c r="C16" s="103">
        <v>47935872.700000003</v>
      </c>
      <c r="D16" s="103">
        <v>32648110.890000001</v>
      </c>
      <c r="E16" s="104">
        <v>68.107888833741839</v>
      </c>
    </row>
    <row r="17" spans="1:5" ht="47.25" outlineLevel="1" x14ac:dyDescent="0.25">
      <c r="A17" s="96" t="s">
        <v>413</v>
      </c>
      <c r="B17" s="97" t="s">
        <v>414</v>
      </c>
      <c r="C17" s="98">
        <v>47935872.700000003</v>
      </c>
      <c r="D17" s="98">
        <v>32648110.890000001</v>
      </c>
      <c r="E17" s="99">
        <v>68.107888833741839</v>
      </c>
    </row>
    <row r="18" spans="1:5" ht="31.5" outlineLevel="2" x14ac:dyDescent="0.25">
      <c r="A18" s="92" t="s">
        <v>89</v>
      </c>
      <c r="B18" s="93" t="s">
        <v>90</v>
      </c>
      <c r="C18" s="94">
        <v>13635827.949999999</v>
      </c>
      <c r="D18" s="94">
        <v>5939084.0800000001</v>
      </c>
      <c r="E18" s="95">
        <v>43.554994253209244</v>
      </c>
    </row>
    <row r="19" spans="1:5" ht="33.75" customHeight="1" outlineLevel="2" x14ac:dyDescent="0.25">
      <c r="A19" s="92" t="s">
        <v>691</v>
      </c>
      <c r="B19" s="93" t="s">
        <v>692</v>
      </c>
      <c r="C19" s="94">
        <v>4543405.7699999996</v>
      </c>
      <c r="D19" s="94">
        <v>3113450.55</v>
      </c>
      <c r="E19" s="95">
        <v>68.526799225330919</v>
      </c>
    </row>
    <row r="20" spans="1:5" ht="31.5" outlineLevel="2" x14ac:dyDescent="0.25">
      <c r="A20" s="92" t="s">
        <v>260</v>
      </c>
      <c r="B20" s="93" t="s">
        <v>90</v>
      </c>
      <c r="C20" s="94">
        <v>11794242.42</v>
      </c>
      <c r="D20" s="94">
        <v>11749386.380000001</v>
      </c>
      <c r="E20" s="95">
        <v>99.61967849733243</v>
      </c>
    </row>
    <row r="21" spans="1:5" ht="31.5" outlineLevel="2" x14ac:dyDescent="0.25">
      <c r="A21" s="92" t="s">
        <v>550</v>
      </c>
      <c r="B21" s="93" t="s">
        <v>551</v>
      </c>
      <c r="C21" s="94">
        <v>470845.88</v>
      </c>
      <c r="D21" s="94">
        <v>70374.429999999993</v>
      </c>
      <c r="E21" s="95">
        <v>14.9463833048725</v>
      </c>
    </row>
    <row r="22" spans="1:5" outlineLevel="2" x14ac:dyDescent="0.25">
      <c r="A22" s="92" t="s">
        <v>91</v>
      </c>
      <c r="B22" s="93" t="s">
        <v>92</v>
      </c>
      <c r="C22" s="94">
        <v>385631.58</v>
      </c>
      <c r="D22" s="94">
        <v>134001.26999999999</v>
      </c>
      <c r="E22" s="95">
        <v>34.748520855060676</v>
      </c>
    </row>
    <row r="23" spans="1:5" outlineLevel="2" x14ac:dyDescent="0.25">
      <c r="A23" s="92" t="s">
        <v>93</v>
      </c>
      <c r="B23" s="93" t="s">
        <v>92</v>
      </c>
      <c r="C23" s="94">
        <v>439368.42</v>
      </c>
      <c r="D23" s="94">
        <v>439368.42</v>
      </c>
      <c r="E23" s="95">
        <v>100</v>
      </c>
    </row>
    <row r="24" spans="1:5" ht="47.25" outlineLevel="2" x14ac:dyDescent="0.25">
      <c r="A24" s="92" t="s">
        <v>552</v>
      </c>
      <c r="B24" s="93" t="s">
        <v>553</v>
      </c>
      <c r="C24" s="94">
        <v>2228032</v>
      </c>
      <c r="D24" s="94">
        <v>2228032</v>
      </c>
      <c r="E24" s="95">
        <v>100</v>
      </c>
    </row>
    <row r="25" spans="1:5" outlineLevel="2" x14ac:dyDescent="0.25">
      <c r="A25" s="92" t="s">
        <v>94</v>
      </c>
      <c r="B25" s="93" t="s">
        <v>95</v>
      </c>
      <c r="C25" s="94">
        <v>8355998.0800000001</v>
      </c>
      <c r="D25" s="94">
        <v>4074399.05</v>
      </c>
      <c r="E25" s="95">
        <v>48.760172166052008</v>
      </c>
    </row>
    <row r="26" spans="1:5" ht="47.25" outlineLevel="2" x14ac:dyDescent="0.25">
      <c r="A26" s="92" t="s">
        <v>554</v>
      </c>
      <c r="B26" s="93" t="s">
        <v>555</v>
      </c>
      <c r="C26" s="94">
        <v>4203340.5999999996</v>
      </c>
      <c r="D26" s="94">
        <v>4159934.96</v>
      </c>
      <c r="E26" s="95">
        <v>98.967353728127577</v>
      </c>
    </row>
    <row r="27" spans="1:5" ht="34.5" customHeight="1" outlineLevel="2" x14ac:dyDescent="0.25">
      <c r="A27" s="92" t="s">
        <v>693</v>
      </c>
      <c r="B27" s="93" t="s">
        <v>694</v>
      </c>
      <c r="C27" s="94">
        <v>1879180</v>
      </c>
      <c r="D27" s="94">
        <v>740079.75</v>
      </c>
      <c r="E27" s="95">
        <v>39.383121893591884</v>
      </c>
    </row>
    <row r="28" spans="1:5" ht="48" thickBot="1" x14ac:dyDescent="0.3">
      <c r="A28" s="101" t="s">
        <v>261</v>
      </c>
      <c r="B28" s="102" t="s">
        <v>262</v>
      </c>
      <c r="C28" s="103">
        <v>50175962.600000001</v>
      </c>
      <c r="D28" s="103">
        <v>28237098.760000002</v>
      </c>
      <c r="E28" s="104">
        <v>56.276147575094058</v>
      </c>
    </row>
    <row r="29" spans="1:5" ht="47.25" outlineLevel="1" x14ac:dyDescent="0.25">
      <c r="A29" s="96" t="s">
        <v>415</v>
      </c>
      <c r="B29" s="97" t="s">
        <v>416</v>
      </c>
      <c r="C29" s="98">
        <v>5150485</v>
      </c>
      <c r="D29" s="98">
        <v>5076408.4000000004</v>
      </c>
      <c r="E29" s="99">
        <v>98.561754863862333</v>
      </c>
    </row>
    <row r="30" spans="1:5" ht="80.25" customHeight="1" outlineLevel="2" x14ac:dyDescent="0.25">
      <c r="A30" s="92" t="s">
        <v>556</v>
      </c>
      <c r="B30" s="93" t="s">
        <v>557</v>
      </c>
      <c r="C30" s="94">
        <v>100000</v>
      </c>
      <c r="D30" s="94">
        <v>45985.4</v>
      </c>
      <c r="E30" s="95">
        <v>45.985399999999998</v>
      </c>
    </row>
    <row r="31" spans="1:5" ht="78.75" outlineLevel="2" x14ac:dyDescent="0.25">
      <c r="A31" s="92" t="s">
        <v>96</v>
      </c>
      <c r="B31" s="93" t="s">
        <v>97</v>
      </c>
      <c r="C31" s="94">
        <v>1109039</v>
      </c>
      <c r="D31" s="94">
        <v>1088977</v>
      </c>
      <c r="E31" s="95">
        <v>98.191046482585378</v>
      </c>
    </row>
    <row r="32" spans="1:5" ht="78.75" outlineLevel="2" x14ac:dyDescent="0.25">
      <c r="A32" s="92" t="s">
        <v>98</v>
      </c>
      <c r="B32" s="93" t="s">
        <v>97</v>
      </c>
      <c r="C32" s="94">
        <v>3941446</v>
      </c>
      <c r="D32" s="94">
        <v>3941446</v>
      </c>
      <c r="E32" s="95">
        <v>100</v>
      </c>
    </row>
    <row r="33" spans="1:5" ht="31.5" outlineLevel="1" x14ac:dyDescent="0.25">
      <c r="A33" s="96" t="s">
        <v>417</v>
      </c>
      <c r="B33" s="97" t="s">
        <v>418</v>
      </c>
      <c r="C33" s="98">
        <v>35687948.600000001</v>
      </c>
      <c r="D33" s="98">
        <v>16937395.640000001</v>
      </c>
      <c r="E33" s="99">
        <v>47.459706439949308</v>
      </c>
    </row>
    <row r="34" spans="1:5" ht="31.5" outlineLevel="2" x14ac:dyDescent="0.25">
      <c r="A34" s="92" t="s">
        <v>531</v>
      </c>
      <c r="B34" s="93" t="s">
        <v>532</v>
      </c>
      <c r="C34" s="94">
        <v>20478059.010000002</v>
      </c>
      <c r="D34" s="94">
        <v>9671760.5399999991</v>
      </c>
      <c r="E34" s="95">
        <v>47.229869467985289</v>
      </c>
    </row>
    <row r="35" spans="1:5" outlineLevel="2" x14ac:dyDescent="0.25">
      <c r="A35" s="92" t="s">
        <v>99</v>
      </c>
      <c r="B35" s="93" t="s">
        <v>808</v>
      </c>
      <c r="C35" s="94">
        <v>525300</v>
      </c>
      <c r="D35" s="94">
        <v>525300</v>
      </c>
      <c r="E35" s="95">
        <v>100</v>
      </c>
    </row>
    <row r="36" spans="1:5" ht="33.75" customHeight="1" outlineLevel="2" x14ac:dyDescent="0.25">
      <c r="A36" s="92" t="s">
        <v>695</v>
      </c>
      <c r="B36" s="93" t="s">
        <v>696</v>
      </c>
      <c r="C36" s="94">
        <v>1916480.85</v>
      </c>
      <c r="D36" s="94">
        <v>1050692.3500000001</v>
      </c>
      <c r="E36" s="95">
        <v>54.824046376461311</v>
      </c>
    </row>
    <row r="37" spans="1:5" ht="33.75" customHeight="1" outlineLevel="2" x14ac:dyDescent="0.25">
      <c r="A37" s="92" t="s">
        <v>697</v>
      </c>
      <c r="B37" s="93" t="s">
        <v>698</v>
      </c>
      <c r="C37" s="94">
        <v>4500000</v>
      </c>
      <c r="D37" s="94">
        <v>2313052.36</v>
      </c>
      <c r="E37" s="95">
        <v>51.401163555555556</v>
      </c>
    </row>
    <row r="38" spans="1:5" outlineLevel="2" x14ac:dyDescent="0.25">
      <c r="A38" s="92" t="s">
        <v>101</v>
      </c>
      <c r="B38" s="93" t="s">
        <v>102</v>
      </c>
      <c r="C38" s="94">
        <v>1869689.73</v>
      </c>
      <c r="D38" s="94">
        <v>942715.74</v>
      </c>
      <c r="E38" s="95">
        <v>50.420972254043456</v>
      </c>
    </row>
    <row r="39" spans="1:5" ht="47.25" outlineLevel="2" x14ac:dyDescent="0.25">
      <c r="A39" s="92" t="s">
        <v>699</v>
      </c>
      <c r="B39" s="93" t="s">
        <v>700</v>
      </c>
      <c r="C39" s="94">
        <v>1475564</v>
      </c>
      <c r="D39" s="94">
        <v>296481.18</v>
      </c>
      <c r="E39" s="95">
        <v>20.092736065667093</v>
      </c>
    </row>
    <row r="40" spans="1:5" ht="47.25" outlineLevel="2" x14ac:dyDescent="0.25">
      <c r="A40" s="92" t="s">
        <v>701</v>
      </c>
      <c r="B40" s="93" t="s">
        <v>702</v>
      </c>
      <c r="C40" s="94">
        <v>620000</v>
      </c>
      <c r="D40" s="94">
        <v>367499.99</v>
      </c>
      <c r="E40" s="95">
        <v>59.27419193548387</v>
      </c>
    </row>
    <row r="41" spans="1:5" ht="32.25" customHeight="1" outlineLevel="2" x14ac:dyDescent="0.25">
      <c r="A41" s="92" t="s">
        <v>703</v>
      </c>
      <c r="B41" s="93" t="s">
        <v>704</v>
      </c>
      <c r="C41" s="94">
        <v>2322479.7400000002</v>
      </c>
      <c r="D41" s="94">
        <v>484966.28</v>
      </c>
      <c r="E41" s="95">
        <v>20.881399809326215</v>
      </c>
    </row>
    <row r="42" spans="1:5" ht="47.25" outlineLevel="2" x14ac:dyDescent="0.25">
      <c r="A42" s="92" t="s">
        <v>719</v>
      </c>
      <c r="B42" s="93" t="s">
        <v>333</v>
      </c>
      <c r="C42" s="94">
        <v>666667</v>
      </c>
      <c r="D42" s="94">
        <v>0</v>
      </c>
      <c r="E42" s="95">
        <v>0</v>
      </c>
    </row>
    <row r="43" spans="1:5" ht="31.5" outlineLevel="2" x14ac:dyDescent="0.25">
      <c r="A43" s="92" t="s">
        <v>731</v>
      </c>
      <c r="B43" s="93" t="s">
        <v>732</v>
      </c>
      <c r="C43" s="94">
        <v>1313708.27</v>
      </c>
      <c r="D43" s="94">
        <v>1284927.2</v>
      </c>
      <c r="E43" s="95">
        <v>97.809173417169703</v>
      </c>
    </row>
    <row r="44" spans="1:5" outlineLevel="1" x14ac:dyDescent="0.25">
      <c r="A44" s="96" t="s">
        <v>419</v>
      </c>
      <c r="B44" s="97" t="s">
        <v>420</v>
      </c>
      <c r="C44" s="98">
        <v>1816</v>
      </c>
      <c r="D44" s="98">
        <v>1816</v>
      </c>
      <c r="E44" s="99">
        <v>100</v>
      </c>
    </row>
    <row r="45" spans="1:5" ht="31.5" outlineLevel="2" x14ac:dyDescent="0.25">
      <c r="A45" s="92" t="s">
        <v>246</v>
      </c>
      <c r="B45" s="93" t="s">
        <v>196</v>
      </c>
      <c r="C45" s="94">
        <v>1816</v>
      </c>
      <c r="D45" s="94">
        <v>1816</v>
      </c>
      <c r="E45" s="95">
        <v>100</v>
      </c>
    </row>
    <row r="46" spans="1:5" outlineLevel="1" x14ac:dyDescent="0.25">
      <c r="A46" s="96" t="s">
        <v>705</v>
      </c>
      <c r="B46" s="97" t="s">
        <v>706</v>
      </c>
      <c r="C46" s="98">
        <v>7391095</v>
      </c>
      <c r="D46" s="98">
        <v>5146983</v>
      </c>
      <c r="E46" s="99">
        <v>69.637624736253557</v>
      </c>
    </row>
    <row r="47" spans="1:5" outlineLevel="2" x14ac:dyDescent="0.25">
      <c r="A47" s="92" t="s">
        <v>733</v>
      </c>
      <c r="B47" s="93" t="s">
        <v>734</v>
      </c>
      <c r="C47" s="94">
        <v>1176000</v>
      </c>
      <c r="D47" s="94">
        <v>55000</v>
      </c>
      <c r="E47" s="95">
        <v>4.6768707482993195</v>
      </c>
    </row>
    <row r="48" spans="1:5" ht="47.25" outlineLevel="2" x14ac:dyDescent="0.25">
      <c r="A48" s="92" t="s">
        <v>735</v>
      </c>
      <c r="B48" s="93" t="s">
        <v>344</v>
      </c>
      <c r="C48" s="94">
        <v>1123112</v>
      </c>
      <c r="D48" s="94">
        <v>0</v>
      </c>
      <c r="E48" s="95">
        <v>0</v>
      </c>
    </row>
    <row r="49" spans="1:5" ht="31.5" outlineLevel="2" x14ac:dyDescent="0.25">
      <c r="A49" s="92" t="s">
        <v>707</v>
      </c>
      <c r="B49" s="93" t="s">
        <v>180</v>
      </c>
      <c r="C49" s="94">
        <v>5091983</v>
      </c>
      <c r="D49" s="94">
        <v>5091983</v>
      </c>
      <c r="E49" s="95">
        <v>100</v>
      </c>
    </row>
    <row r="50" spans="1:5" ht="31.5" outlineLevel="1" x14ac:dyDescent="0.25">
      <c r="A50" s="96" t="s">
        <v>421</v>
      </c>
      <c r="B50" s="97" t="s">
        <v>422</v>
      </c>
      <c r="C50" s="98">
        <v>1152760</v>
      </c>
      <c r="D50" s="98">
        <v>602562.6</v>
      </c>
      <c r="E50" s="99">
        <v>52.27129671397342</v>
      </c>
    </row>
    <row r="51" spans="1:5" ht="31.5" outlineLevel="2" x14ac:dyDescent="0.25">
      <c r="A51" s="92" t="s">
        <v>263</v>
      </c>
      <c r="B51" s="93" t="s">
        <v>264</v>
      </c>
      <c r="C51" s="94">
        <v>1152760</v>
      </c>
      <c r="D51" s="94">
        <v>602562.6</v>
      </c>
      <c r="E51" s="95">
        <v>52.27129671397342</v>
      </c>
    </row>
    <row r="52" spans="1:5" ht="31.5" outlineLevel="1" x14ac:dyDescent="0.25">
      <c r="A52" s="96" t="s">
        <v>423</v>
      </c>
      <c r="B52" s="97" t="s">
        <v>424</v>
      </c>
      <c r="C52" s="98">
        <v>791858</v>
      </c>
      <c r="D52" s="98">
        <v>471933.12</v>
      </c>
      <c r="E52" s="99">
        <v>59.598200687496998</v>
      </c>
    </row>
    <row r="53" spans="1:5" ht="78.75" outlineLevel="2" x14ac:dyDescent="0.25">
      <c r="A53" s="92" t="s">
        <v>265</v>
      </c>
      <c r="B53" s="93" t="s">
        <v>266</v>
      </c>
      <c r="C53" s="94">
        <v>791858</v>
      </c>
      <c r="D53" s="94">
        <v>471933.12</v>
      </c>
      <c r="E53" s="95">
        <v>59.598200687496998</v>
      </c>
    </row>
    <row r="54" spans="1:5" ht="32.25" thickBot="1" x14ac:dyDescent="0.3">
      <c r="A54" s="101" t="s">
        <v>267</v>
      </c>
      <c r="B54" s="102" t="s">
        <v>268</v>
      </c>
      <c r="C54" s="103">
        <v>444196216.44</v>
      </c>
      <c r="D54" s="103">
        <v>316600689.20999998</v>
      </c>
      <c r="E54" s="104">
        <v>71.274963066409853</v>
      </c>
    </row>
    <row r="55" spans="1:5" ht="31.5" outlineLevel="1" x14ac:dyDescent="0.25">
      <c r="A55" s="96" t="s">
        <v>425</v>
      </c>
      <c r="B55" s="97" t="s">
        <v>426</v>
      </c>
      <c r="C55" s="98">
        <v>149745521.53</v>
      </c>
      <c r="D55" s="98">
        <v>100388702.62</v>
      </c>
      <c r="E55" s="99">
        <v>67.039535870118257</v>
      </c>
    </row>
    <row r="56" spans="1:5" ht="47.25" outlineLevel="2" x14ac:dyDescent="0.25">
      <c r="A56" s="92" t="s">
        <v>103</v>
      </c>
      <c r="B56" s="93" t="s">
        <v>104</v>
      </c>
      <c r="C56" s="94">
        <v>32583574.199999999</v>
      </c>
      <c r="D56" s="94">
        <v>23490408.5</v>
      </c>
      <c r="E56" s="95">
        <v>72.09279238617107</v>
      </c>
    </row>
    <row r="57" spans="1:5" ht="47.25" outlineLevel="2" x14ac:dyDescent="0.25">
      <c r="A57" s="92" t="s">
        <v>105</v>
      </c>
      <c r="B57" s="93" t="s">
        <v>106</v>
      </c>
      <c r="C57" s="94">
        <v>111121200</v>
      </c>
      <c r="D57" s="94">
        <v>71919203.739999995</v>
      </c>
      <c r="E57" s="95">
        <v>64.721406662275072</v>
      </c>
    </row>
    <row r="58" spans="1:5" ht="47.25" customHeight="1" outlineLevel="2" x14ac:dyDescent="0.25">
      <c r="A58" s="92" t="s">
        <v>533</v>
      </c>
      <c r="B58" s="93" t="s">
        <v>270</v>
      </c>
      <c r="C58" s="94">
        <v>1578888.88</v>
      </c>
      <c r="D58" s="94">
        <v>1578888.88</v>
      </c>
      <c r="E58" s="95">
        <v>100</v>
      </c>
    </row>
    <row r="59" spans="1:5" ht="78.75" outlineLevel="2" x14ac:dyDescent="0.25">
      <c r="A59" s="92" t="s">
        <v>107</v>
      </c>
      <c r="B59" s="93" t="s">
        <v>108</v>
      </c>
      <c r="C59" s="94">
        <v>2167000</v>
      </c>
      <c r="D59" s="94">
        <v>1126623.05</v>
      </c>
      <c r="E59" s="95">
        <v>51.989988463313338</v>
      </c>
    </row>
    <row r="60" spans="1:5" ht="31.5" outlineLevel="2" x14ac:dyDescent="0.25">
      <c r="A60" s="92" t="s">
        <v>736</v>
      </c>
      <c r="B60" s="93" t="s">
        <v>737</v>
      </c>
      <c r="C60" s="94">
        <v>109095.64</v>
      </c>
      <c r="D60" s="94">
        <v>109095.64</v>
      </c>
      <c r="E60" s="95">
        <v>100</v>
      </c>
    </row>
    <row r="61" spans="1:5" ht="47.25" outlineLevel="2" x14ac:dyDescent="0.25">
      <c r="A61" s="92" t="s">
        <v>738</v>
      </c>
      <c r="B61" s="93" t="s">
        <v>739</v>
      </c>
      <c r="C61" s="94">
        <v>690962.81</v>
      </c>
      <c r="D61" s="94">
        <v>690962.81</v>
      </c>
      <c r="E61" s="95">
        <v>100</v>
      </c>
    </row>
    <row r="62" spans="1:5" ht="47.25" outlineLevel="2" x14ac:dyDescent="0.25">
      <c r="A62" s="92" t="s">
        <v>427</v>
      </c>
      <c r="B62" s="93" t="s">
        <v>117</v>
      </c>
      <c r="C62" s="94">
        <v>1400000</v>
      </c>
      <c r="D62" s="94">
        <v>1400000</v>
      </c>
      <c r="E62" s="95">
        <v>100</v>
      </c>
    </row>
    <row r="63" spans="1:5" outlineLevel="2" x14ac:dyDescent="0.25">
      <c r="A63" s="92" t="s">
        <v>109</v>
      </c>
      <c r="B63" s="93" t="s">
        <v>110</v>
      </c>
      <c r="C63" s="94">
        <v>94800</v>
      </c>
      <c r="D63" s="94">
        <v>73520</v>
      </c>
      <c r="E63" s="95">
        <v>77.552742616033754</v>
      </c>
    </row>
    <row r="64" spans="1:5" ht="31.5" outlineLevel="1" x14ac:dyDescent="0.25">
      <c r="A64" s="96" t="s">
        <v>428</v>
      </c>
      <c r="B64" s="97" t="s">
        <v>429</v>
      </c>
      <c r="C64" s="98">
        <v>245261611.41999999</v>
      </c>
      <c r="D64" s="98">
        <v>183512265.69</v>
      </c>
      <c r="E64" s="99">
        <v>74.823069385996618</v>
      </c>
    </row>
    <row r="65" spans="1:5" ht="31.5" outlineLevel="2" x14ac:dyDescent="0.25">
      <c r="A65" s="92" t="s">
        <v>111</v>
      </c>
      <c r="B65" s="93" t="s">
        <v>112</v>
      </c>
      <c r="C65" s="94">
        <v>29678319</v>
      </c>
      <c r="D65" s="94">
        <v>19690959</v>
      </c>
      <c r="E65" s="95">
        <v>66.347959262787086</v>
      </c>
    </row>
    <row r="66" spans="1:5" ht="47.25" outlineLevel="2" x14ac:dyDescent="0.25">
      <c r="A66" s="92" t="s">
        <v>113</v>
      </c>
      <c r="B66" s="93" t="s">
        <v>106</v>
      </c>
      <c r="C66" s="94">
        <v>184191600</v>
      </c>
      <c r="D66" s="94">
        <v>141667396.25999999</v>
      </c>
      <c r="E66" s="95">
        <v>76.913060237274664</v>
      </c>
    </row>
    <row r="67" spans="1:5" ht="46.5" customHeight="1" outlineLevel="2" x14ac:dyDescent="0.25">
      <c r="A67" s="92" t="s">
        <v>269</v>
      </c>
      <c r="B67" s="93" t="s">
        <v>270</v>
      </c>
      <c r="C67" s="94">
        <v>1928080.82</v>
      </c>
      <c r="D67" s="94">
        <v>1928080.82</v>
      </c>
      <c r="E67" s="95">
        <v>100</v>
      </c>
    </row>
    <row r="68" spans="1:5" ht="78.75" outlineLevel="2" x14ac:dyDescent="0.25">
      <c r="A68" s="92" t="s">
        <v>114</v>
      </c>
      <c r="B68" s="93" t="s">
        <v>108</v>
      </c>
      <c r="C68" s="94">
        <v>363200</v>
      </c>
      <c r="D68" s="94">
        <v>185500.3</v>
      </c>
      <c r="E68" s="95">
        <v>51.073871145374447</v>
      </c>
    </row>
    <row r="69" spans="1:5" outlineLevel="2" x14ac:dyDescent="0.25">
      <c r="A69" s="92" t="s">
        <v>115</v>
      </c>
      <c r="B69" s="93" t="s">
        <v>110</v>
      </c>
      <c r="C69" s="94">
        <v>79200</v>
      </c>
      <c r="D69" s="94">
        <v>25980</v>
      </c>
      <c r="E69" s="95">
        <v>32.803030303030305</v>
      </c>
    </row>
    <row r="70" spans="1:5" ht="47.25" outlineLevel="2" x14ac:dyDescent="0.25">
      <c r="A70" s="92" t="s">
        <v>740</v>
      </c>
      <c r="B70" s="93" t="s">
        <v>739</v>
      </c>
      <c r="C70" s="94">
        <v>481080.19</v>
      </c>
      <c r="D70" s="94">
        <v>481080.19</v>
      </c>
      <c r="E70" s="95">
        <v>100</v>
      </c>
    </row>
    <row r="71" spans="1:5" ht="47.25" outlineLevel="2" x14ac:dyDescent="0.25">
      <c r="A71" s="92" t="s">
        <v>116</v>
      </c>
      <c r="B71" s="93" t="s">
        <v>117</v>
      </c>
      <c r="C71" s="94">
        <v>565888.89</v>
      </c>
      <c r="D71" s="94">
        <v>565888.89</v>
      </c>
      <c r="E71" s="95">
        <v>100</v>
      </c>
    </row>
    <row r="72" spans="1:5" ht="47.25" outlineLevel="2" x14ac:dyDescent="0.25">
      <c r="A72" s="92" t="s">
        <v>527</v>
      </c>
      <c r="B72" s="93" t="s">
        <v>534</v>
      </c>
      <c r="C72" s="94">
        <v>16103200</v>
      </c>
      <c r="D72" s="94">
        <v>12136600</v>
      </c>
      <c r="E72" s="95">
        <v>75.367628794276911</v>
      </c>
    </row>
    <row r="73" spans="1:5" outlineLevel="2" x14ac:dyDescent="0.25">
      <c r="A73" s="92" t="s">
        <v>558</v>
      </c>
      <c r="B73" s="93" t="s">
        <v>559</v>
      </c>
      <c r="C73" s="94">
        <v>18466.86</v>
      </c>
      <c r="D73" s="94">
        <v>18466.86</v>
      </c>
      <c r="E73" s="95">
        <v>100</v>
      </c>
    </row>
    <row r="74" spans="1:5" outlineLevel="2" x14ac:dyDescent="0.25">
      <c r="A74" s="92" t="s">
        <v>741</v>
      </c>
      <c r="B74" s="93" t="s">
        <v>742</v>
      </c>
      <c r="C74" s="94">
        <v>19820</v>
      </c>
      <c r="D74" s="94">
        <v>19820</v>
      </c>
      <c r="E74" s="95">
        <v>100</v>
      </c>
    </row>
    <row r="75" spans="1:5" ht="47.25" outlineLevel="2" x14ac:dyDescent="0.25">
      <c r="A75" s="92" t="s">
        <v>247</v>
      </c>
      <c r="B75" s="93" t="s">
        <v>535</v>
      </c>
      <c r="C75" s="94">
        <v>9438787.8800000008</v>
      </c>
      <c r="D75" s="94">
        <v>4794810.59</v>
      </c>
      <c r="E75" s="95">
        <v>50.799007785308973</v>
      </c>
    </row>
    <row r="76" spans="1:5" ht="31.5" outlineLevel="2" x14ac:dyDescent="0.25">
      <c r="A76" s="92" t="s">
        <v>271</v>
      </c>
      <c r="B76" s="93" t="s">
        <v>118</v>
      </c>
      <c r="C76" s="94">
        <v>1865587.78</v>
      </c>
      <c r="D76" s="94">
        <v>1865587.78</v>
      </c>
      <c r="E76" s="95">
        <v>100</v>
      </c>
    </row>
    <row r="77" spans="1:5" ht="46.5" customHeight="1" outlineLevel="2" x14ac:dyDescent="0.25">
      <c r="A77" s="92" t="s">
        <v>809</v>
      </c>
      <c r="B77" s="93" t="s">
        <v>810</v>
      </c>
      <c r="C77" s="94">
        <v>528380</v>
      </c>
      <c r="D77" s="94">
        <v>132095</v>
      </c>
      <c r="E77" s="95">
        <v>25</v>
      </c>
    </row>
    <row r="78" spans="1:5" ht="31.5" outlineLevel="1" x14ac:dyDescent="0.25">
      <c r="A78" s="96" t="s">
        <v>430</v>
      </c>
      <c r="B78" s="97" t="s">
        <v>431</v>
      </c>
      <c r="C78" s="98">
        <v>25857735</v>
      </c>
      <c r="D78" s="98">
        <v>16983442.649999999</v>
      </c>
      <c r="E78" s="99">
        <v>65.680318287738658</v>
      </c>
    </row>
    <row r="79" spans="1:5" ht="47.25" outlineLevel="2" x14ac:dyDescent="0.25">
      <c r="A79" s="92" t="s">
        <v>119</v>
      </c>
      <c r="B79" s="93" t="s">
        <v>104</v>
      </c>
      <c r="C79" s="94">
        <v>22070563.280000001</v>
      </c>
      <c r="D79" s="94">
        <v>14636978</v>
      </c>
      <c r="E79" s="95">
        <v>66.31900515771521</v>
      </c>
    </row>
    <row r="80" spans="1:5" ht="47.25" customHeight="1" outlineLevel="2" x14ac:dyDescent="0.25">
      <c r="A80" s="92" t="s">
        <v>120</v>
      </c>
      <c r="B80" s="93" t="s">
        <v>270</v>
      </c>
      <c r="C80" s="94">
        <v>2287171.7200000002</v>
      </c>
      <c r="D80" s="94">
        <v>846464.65</v>
      </c>
      <c r="E80" s="95">
        <v>37.009230334484897</v>
      </c>
    </row>
    <row r="81" spans="1:5" ht="47.25" outlineLevel="2" x14ac:dyDescent="0.25">
      <c r="A81" s="92" t="s">
        <v>567</v>
      </c>
      <c r="B81" s="93" t="s">
        <v>582</v>
      </c>
      <c r="C81" s="94">
        <v>1500000</v>
      </c>
      <c r="D81" s="94">
        <v>1500000</v>
      </c>
      <c r="E81" s="95">
        <v>100</v>
      </c>
    </row>
    <row r="82" spans="1:5" ht="31.5" outlineLevel="1" x14ac:dyDescent="0.25">
      <c r="A82" s="96" t="s">
        <v>432</v>
      </c>
      <c r="B82" s="97" t="s">
        <v>433</v>
      </c>
      <c r="C82" s="98">
        <v>1063411.3899999999</v>
      </c>
      <c r="D82" s="98">
        <v>1052711.3899999999</v>
      </c>
      <c r="E82" s="99">
        <v>98.993804269860235</v>
      </c>
    </row>
    <row r="83" spans="1:5" ht="18.75" customHeight="1" outlineLevel="2" x14ac:dyDescent="0.25">
      <c r="A83" s="92" t="s">
        <v>121</v>
      </c>
      <c r="B83" s="93" t="s">
        <v>122</v>
      </c>
      <c r="C83" s="94">
        <v>20000</v>
      </c>
      <c r="D83" s="94">
        <v>20000</v>
      </c>
      <c r="E83" s="95">
        <v>100</v>
      </c>
    </row>
    <row r="84" spans="1:5" ht="31.5" outlineLevel="2" x14ac:dyDescent="0.25">
      <c r="A84" s="92" t="s">
        <v>123</v>
      </c>
      <c r="B84" s="93" t="s">
        <v>124</v>
      </c>
      <c r="C84" s="94">
        <v>886761.39</v>
      </c>
      <c r="D84" s="94">
        <v>886761.39</v>
      </c>
      <c r="E84" s="95">
        <v>100</v>
      </c>
    </row>
    <row r="85" spans="1:5" ht="31.5" outlineLevel="2" x14ac:dyDescent="0.25">
      <c r="A85" s="92" t="s">
        <v>125</v>
      </c>
      <c r="B85" s="93" t="s">
        <v>126</v>
      </c>
      <c r="C85" s="94">
        <v>156650</v>
      </c>
      <c r="D85" s="94">
        <v>145950</v>
      </c>
      <c r="E85" s="95">
        <v>93.169486115544203</v>
      </c>
    </row>
    <row r="86" spans="1:5" ht="31.5" outlineLevel="1" x14ac:dyDescent="0.25">
      <c r="A86" s="96" t="s">
        <v>434</v>
      </c>
      <c r="B86" s="97" t="s">
        <v>435</v>
      </c>
      <c r="C86" s="98">
        <v>22267937.100000001</v>
      </c>
      <c r="D86" s="98">
        <v>14663566.859999999</v>
      </c>
      <c r="E86" s="99">
        <v>65.850585054867963</v>
      </c>
    </row>
    <row r="87" spans="1:5" ht="31.5" outlineLevel="2" x14ac:dyDescent="0.25">
      <c r="A87" s="92" t="s">
        <v>127</v>
      </c>
      <c r="B87" s="93" t="s">
        <v>128</v>
      </c>
      <c r="C87" s="94">
        <v>19873834.100000001</v>
      </c>
      <c r="D87" s="94">
        <v>13071245.48</v>
      </c>
      <c r="E87" s="95">
        <v>65.771131097446371</v>
      </c>
    </row>
    <row r="88" spans="1:5" ht="31.5" outlineLevel="2" x14ac:dyDescent="0.25">
      <c r="A88" s="92" t="s">
        <v>583</v>
      </c>
      <c r="B88" s="93" t="s">
        <v>584</v>
      </c>
      <c r="C88" s="94">
        <v>2394103</v>
      </c>
      <c r="D88" s="94">
        <v>1592321.38</v>
      </c>
      <c r="E88" s="95">
        <v>66.510145135777364</v>
      </c>
    </row>
    <row r="89" spans="1:5" ht="32.25" thickBot="1" x14ac:dyDescent="0.3">
      <c r="A89" s="101" t="s">
        <v>272</v>
      </c>
      <c r="B89" s="102" t="s">
        <v>273</v>
      </c>
      <c r="C89" s="103">
        <v>114190886.87</v>
      </c>
      <c r="D89" s="103">
        <v>92826809.700000003</v>
      </c>
      <c r="E89" s="104">
        <v>81.290908797020009</v>
      </c>
    </row>
    <row r="90" spans="1:5" ht="31.5" outlineLevel="1" x14ac:dyDescent="0.25">
      <c r="A90" s="96" t="s">
        <v>436</v>
      </c>
      <c r="B90" s="97" t="s">
        <v>437</v>
      </c>
      <c r="C90" s="98">
        <v>17049451.920000002</v>
      </c>
      <c r="D90" s="98">
        <v>14194129.6</v>
      </c>
      <c r="E90" s="99">
        <v>83.252703175457853</v>
      </c>
    </row>
    <row r="91" spans="1:5" outlineLevel="2" x14ac:dyDescent="0.25">
      <c r="A91" s="92" t="s">
        <v>129</v>
      </c>
      <c r="B91" s="93" t="s">
        <v>130</v>
      </c>
      <c r="C91" s="94">
        <v>11510260</v>
      </c>
      <c r="D91" s="94">
        <v>10198170</v>
      </c>
      <c r="E91" s="95">
        <v>88.600691904440041</v>
      </c>
    </row>
    <row r="92" spans="1:5" ht="48.75" customHeight="1" outlineLevel="2" x14ac:dyDescent="0.25">
      <c r="A92" s="92" t="s">
        <v>131</v>
      </c>
      <c r="B92" s="93" t="s">
        <v>270</v>
      </c>
      <c r="C92" s="94">
        <v>5539191.9199999999</v>
      </c>
      <c r="D92" s="94">
        <v>3995959.6</v>
      </c>
      <c r="E92" s="95">
        <v>72.13975716515705</v>
      </c>
    </row>
    <row r="93" spans="1:5" outlineLevel="1" x14ac:dyDescent="0.25">
      <c r="A93" s="96" t="s">
        <v>438</v>
      </c>
      <c r="B93" s="97" t="s">
        <v>439</v>
      </c>
      <c r="C93" s="98">
        <v>21778882.989999998</v>
      </c>
      <c r="D93" s="98">
        <v>17517404.620000001</v>
      </c>
      <c r="E93" s="99">
        <v>80.432980093805995</v>
      </c>
    </row>
    <row r="94" spans="1:5" outlineLevel="2" x14ac:dyDescent="0.25">
      <c r="A94" s="92" t="s">
        <v>585</v>
      </c>
      <c r="B94" s="93" t="s">
        <v>537</v>
      </c>
      <c r="C94" s="94">
        <v>110526.32</v>
      </c>
      <c r="D94" s="94">
        <v>110526.32</v>
      </c>
      <c r="E94" s="95">
        <v>100</v>
      </c>
    </row>
    <row r="95" spans="1:5" outlineLevel="2" x14ac:dyDescent="0.25">
      <c r="A95" s="92" t="s">
        <v>536</v>
      </c>
      <c r="B95" s="93" t="s">
        <v>537</v>
      </c>
      <c r="C95" s="94">
        <v>214088.73</v>
      </c>
      <c r="D95" s="94">
        <v>214088.73</v>
      </c>
      <c r="E95" s="95">
        <v>100</v>
      </c>
    </row>
    <row r="96" spans="1:5" outlineLevel="2" x14ac:dyDescent="0.25">
      <c r="A96" s="92" t="s">
        <v>132</v>
      </c>
      <c r="B96" s="93" t="s">
        <v>811</v>
      </c>
      <c r="C96" s="94">
        <v>10386475.57</v>
      </c>
      <c r="D96" s="94">
        <v>8642876</v>
      </c>
      <c r="E96" s="95">
        <v>83.212788994217021</v>
      </c>
    </row>
    <row r="97" spans="1:5" ht="47.25" outlineLevel="2" x14ac:dyDescent="0.25">
      <c r="A97" s="92" t="s">
        <v>133</v>
      </c>
      <c r="B97" s="93" t="s">
        <v>274</v>
      </c>
      <c r="C97" s="94">
        <v>10807777.779999999</v>
      </c>
      <c r="D97" s="94">
        <v>8289898.9800000004</v>
      </c>
      <c r="E97" s="95">
        <v>76.703085025865505</v>
      </c>
    </row>
    <row r="98" spans="1:5" ht="31.5" outlineLevel="2" x14ac:dyDescent="0.25">
      <c r="A98" s="92" t="s">
        <v>743</v>
      </c>
      <c r="B98" s="93" t="s">
        <v>744</v>
      </c>
      <c r="C98" s="94">
        <v>260014.59</v>
      </c>
      <c r="D98" s="94">
        <v>260014.59</v>
      </c>
      <c r="E98" s="95">
        <v>100</v>
      </c>
    </row>
    <row r="99" spans="1:5" outlineLevel="1" x14ac:dyDescent="0.25">
      <c r="A99" s="96" t="s">
        <v>440</v>
      </c>
      <c r="B99" s="97" t="s">
        <v>441</v>
      </c>
      <c r="C99" s="98">
        <v>4272857.92</v>
      </c>
      <c r="D99" s="98">
        <v>3298722.63</v>
      </c>
      <c r="E99" s="99">
        <v>77.201786058919552</v>
      </c>
    </row>
    <row r="100" spans="1:5" outlineLevel="2" x14ac:dyDescent="0.25">
      <c r="A100" s="92" t="s">
        <v>134</v>
      </c>
      <c r="B100" s="93" t="s">
        <v>812</v>
      </c>
      <c r="C100" s="94">
        <v>1386210</v>
      </c>
      <c r="D100" s="94">
        <v>905004</v>
      </c>
      <c r="E100" s="95">
        <v>65.286212045793931</v>
      </c>
    </row>
    <row r="101" spans="1:5" ht="47.25" outlineLevel="2" x14ac:dyDescent="0.25">
      <c r="A101" s="92" t="s">
        <v>135</v>
      </c>
      <c r="B101" s="93" t="s">
        <v>274</v>
      </c>
      <c r="C101" s="94">
        <v>1919191.92</v>
      </c>
      <c r="D101" s="94">
        <v>1426262.63</v>
      </c>
      <c r="E101" s="95">
        <v>74.315789637130194</v>
      </c>
    </row>
    <row r="102" spans="1:5" ht="31.5" outlineLevel="2" x14ac:dyDescent="0.25">
      <c r="A102" s="92" t="s">
        <v>586</v>
      </c>
      <c r="B102" s="93" t="s">
        <v>142</v>
      </c>
      <c r="C102" s="94">
        <v>667456</v>
      </c>
      <c r="D102" s="94">
        <v>667456</v>
      </c>
      <c r="E102" s="95">
        <v>100</v>
      </c>
    </row>
    <row r="103" spans="1:5" ht="47.25" outlineLevel="2" x14ac:dyDescent="0.25">
      <c r="A103" s="92" t="s">
        <v>587</v>
      </c>
      <c r="B103" s="93" t="s">
        <v>588</v>
      </c>
      <c r="C103" s="94">
        <v>300000</v>
      </c>
      <c r="D103" s="94">
        <v>300000</v>
      </c>
      <c r="E103" s="95">
        <v>100</v>
      </c>
    </row>
    <row r="104" spans="1:5" ht="31.5" outlineLevel="1" x14ac:dyDescent="0.25">
      <c r="A104" s="96" t="s">
        <v>442</v>
      </c>
      <c r="B104" s="97" t="s">
        <v>443</v>
      </c>
      <c r="C104" s="98">
        <v>28043182.84</v>
      </c>
      <c r="D104" s="98">
        <v>23397844.43</v>
      </c>
      <c r="E104" s="99">
        <v>83.435052873620251</v>
      </c>
    </row>
    <row r="105" spans="1:5" ht="31.5" outlineLevel="2" x14ac:dyDescent="0.25">
      <c r="A105" s="92" t="s">
        <v>136</v>
      </c>
      <c r="B105" s="93" t="s">
        <v>137</v>
      </c>
      <c r="C105" s="94">
        <v>13084339.119999999</v>
      </c>
      <c r="D105" s="94">
        <v>12990129.119999999</v>
      </c>
      <c r="E105" s="95">
        <v>99.279978918797696</v>
      </c>
    </row>
    <row r="106" spans="1:5" ht="47.25" outlineLevel="2" x14ac:dyDescent="0.25">
      <c r="A106" s="92" t="s">
        <v>138</v>
      </c>
      <c r="B106" s="93" t="s">
        <v>274</v>
      </c>
      <c r="C106" s="94">
        <v>11717171.720000001</v>
      </c>
      <c r="D106" s="94">
        <v>8813131.3100000005</v>
      </c>
      <c r="E106" s="95">
        <v>75.215517196499704</v>
      </c>
    </row>
    <row r="107" spans="1:5" outlineLevel="2" x14ac:dyDescent="0.25">
      <c r="A107" s="92" t="s">
        <v>139</v>
      </c>
      <c r="B107" s="93" t="s">
        <v>140</v>
      </c>
      <c r="C107" s="94">
        <v>260000</v>
      </c>
      <c r="D107" s="94">
        <v>83350</v>
      </c>
      <c r="E107" s="95">
        <v>32.057692307692307</v>
      </c>
    </row>
    <row r="108" spans="1:5" ht="63.75" customHeight="1" outlineLevel="2" x14ac:dyDescent="0.25">
      <c r="A108" s="92" t="s">
        <v>141</v>
      </c>
      <c r="B108" s="93" t="s">
        <v>275</v>
      </c>
      <c r="C108" s="94">
        <v>1470438</v>
      </c>
      <c r="D108" s="94">
        <v>0</v>
      </c>
      <c r="E108" s="95">
        <v>0</v>
      </c>
    </row>
    <row r="109" spans="1:5" ht="31.5" outlineLevel="2" x14ac:dyDescent="0.25">
      <c r="A109" s="92" t="s">
        <v>745</v>
      </c>
      <c r="B109" s="93" t="s">
        <v>746</v>
      </c>
      <c r="C109" s="94">
        <v>400000</v>
      </c>
      <c r="D109" s="94">
        <v>400000</v>
      </c>
      <c r="E109" s="95">
        <v>100</v>
      </c>
    </row>
    <row r="110" spans="1:5" ht="31.5" outlineLevel="2" x14ac:dyDescent="0.25">
      <c r="A110" s="92" t="s">
        <v>276</v>
      </c>
      <c r="B110" s="93" t="s">
        <v>142</v>
      </c>
      <c r="C110" s="94">
        <v>1111234</v>
      </c>
      <c r="D110" s="94">
        <v>1111234</v>
      </c>
      <c r="E110" s="95">
        <v>100</v>
      </c>
    </row>
    <row r="111" spans="1:5" ht="31.5" outlineLevel="1" x14ac:dyDescent="0.25">
      <c r="A111" s="96" t="s">
        <v>444</v>
      </c>
      <c r="B111" s="97" t="s">
        <v>445</v>
      </c>
      <c r="C111" s="98">
        <v>7874511</v>
      </c>
      <c r="D111" s="98">
        <v>4548844.9400000004</v>
      </c>
      <c r="E111" s="99">
        <v>57.766697386034508</v>
      </c>
    </row>
    <row r="112" spans="1:5" s="15" customFormat="1" outlineLevel="2" x14ac:dyDescent="0.25">
      <c r="A112" s="92" t="s">
        <v>143</v>
      </c>
      <c r="B112" s="93" t="s">
        <v>144</v>
      </c>
      <c r="C112" s="94">
        <v>5771440</v>
      </c>
      <c r="D112" s="94">
        <v>3381671.73</v>
      </c>
      <c r="E112" s="95">
        <v>58.593206028304891</v>
      </c>
    </row>
    <row r="113" spans="1:5" s="15" customFormat="1" ht="31.5" outlineLevel="2" x14ac:dyDescent="0.25">
      <c r="A113" s="92" t="s">
        <v>589</v>
      </c>
      <c r="B113" s="93" t="s">
        <v>584</v>
      </c>
      <c r="C113" s="94">
        <v>2103071</v>
      </c>
      <c r="D113" s="94">
        <v>1167173.21</v>
      </c>
      <c r="E113" s="95">
        <v>55.498516692969474</v>
      </c>
    </row>
    <row r="114" spans="1:5" ht="31.5" outlineLevel="1" x14ac:dyDescent="0.25">
      <c r="A114" s="96" t="s">
        <v>446</v>
      </c>
      <c r="B114" s="97" t="s">
        <v>447</v>
      </c>
      <c r="C114" s="98">
        <v>31512108.280000001</v>
      </c>
      <c r="D114" s="98">
        <v>27366956.780000001</v>
      </c>
      <c r="E114" s="99">
        <v>86.845845212359748</v>
      </c>
    </row>
    <row r="115" spans="1:5" outlineLevel="2" x14ac:dyDescent="0.25">
      <c r="A115" s="92" t="s">
        <v>145</v>
      </c>
      <c r="B115" s="93" t="s">
        <v>146</v>
      </c>
      <c r="C115" s="94">
        <v>17299280</v>
      </c>
      <c r="D115" s="94">
        <v>17299280</v>
      </c>
      <c r="E115" s="95">
        <v>100</v>
      </c>
    </row>
    <row r="116" spans="1:5" ht="47.25" outlineLevel="2" x14ac:dyDescent="0.25">
      <c r="A116" s="92" t="s">
        <v>147</v>
      </c>
      <c r="B116" s="93" t="s">
        <v>274</v>
      </c>
      <c r="C116" s="94">
        <v>14212828.279999999</v>
      </c>
      <c r="D116" s="94">
        <v>10067676.779999999</v>
      </c>
      <c r="E116" s="95">
        <v>70.835139788236432</v>
      </c>
    </row>
    <row r="117" spans="1:5" ht="31.5" outlineLevel="1" x14ac:dyDescent="0.25">
      <c r="A117" s="96" t="s">
        <v>448</v>
      </c>
      <c r="B117" s="97" t="s">
        <v>449</v>
      </c>
      <c r="C117" s="98">
        <v>3659891.92</v>
      </c>
      <c r="D117" s="98">
        <v>2502906.7000000002</v>
      </c>
      <c r="E117" s="99">
        <v>68.387448446838292</v>
      </c>
    </row>
    <row r="118" spans="1:5" outlineLevel="2" x14ac:dyDescent="0.25">
      <c r="A118" s="92" t="s">
        <v>277</v>
      </c>
      <c r="B118" s="93" t="s">
        <v>148</v>
      </c>
      <c r="C118" s="94">
        <v>1740700</v>
      </c>
      <c r="D118" s="94">
        <v>1005937</v>
      </c>
      <c r="E118" s="95">
        <v>57.789222726489342</v>
      </c>
    </row>
    <row r="119" spans="1:5" ht="47.25" outlineLevel="2" x14ac:dyDescent="0.25">
      <c r="A119" s="92" t="s">
        <v>278</v>
      </c>
      <c r="B119" s="93" t="s">
        <v>274</v>
      </c>
      <c r="C119" s="94">
        <v>1919191.92</v>
      </c>
      <c r="D119" s="94">
        <v>1496969.7</v>
      </c>
      <c r="E119" s="95">
        <v>78.000000125052637</v>
      </c>
    </row>
    <row r="120" spans="1:5" ht="48" thickBot="1" x14ac:dyDescent="0.3">
      <c r="A120" s="101" t="s">
        <v>279</v>
      </c>
      <c r="B120" s="102" t="s">
        <v>280</v>
      </c>
      <c r="C120" s="103">
        <v>28323925.25</v>
      </c>
      <c r="D120" s="103">
        <v>24003635.850000001</v>
      </c>
      <c r="E120" s="104">
        <v>84.746854957894655</v>
      </c>
    </row>
    <row r="121" spans="1:5" ht="31.5" outlineLevel="1" x14ac:dyDescent="0.25">
      <c r="A121" s="96" t="s">
        <v>747</v>
      </c>
      <c r="B121" s="97" t="s">
        <v>748</v>
      </c>
      <c r="C121" s="98">
        <v>470000</v>
      </c>
      <c r="D121" s="98">
        <v>470000</v>
      </c>
      <c r="E121" s="99">
        <v>100</v>
      </c>
    </row>
    <row r="122" spans="1:5" ht="31.5" outlineLevel="2" x14ac:dyDescent="0.25">
      <c r="A122" s="92" t="s">
        <v>749</v>
      </c>
      <c r="B122" s="93" t="s">
        <v>750</v>
      </c>
      <c r="C122" s="94">
        <v>470000</v>
      </c>
      <c r="D122" s="94">
        <v>470000</v>
      </c>
      <c r="E122" s="95">
        <v>100</v>
      </c>
    </row>
    <row r="123" spans="1:5" outlineLevel="1" x14ac:dyDescent="0.25">
      <c r="A123" s="96" t="s">
        <v>450</v>
      </c>
      <c r="B123" s="97" t="s">
        <v>451</v>
      </c>
      <c r="C123" s="98">
        <v>250000</v>
      </c>
      <c r="D123" s="98">
        <v>201000</v>
      </c>
      <c r="E123" s="99">
        <v>80.400000000000006</v>
      </c>
    </row>
    <row r="124" spans="1:5" ht="48.75" customHeight="1" outlineLevel="2" x14ac:dyDescent="0.25">
      <c r="A124" s="92" t="s">
        <v>149</v>
      </c>
      <c r="B124" s="93" t="s">
        <v>150</v>
      </c>
      <c r="C124" s="94">
        <v>250000</v>
      </c>
      <c r="D124" s="94">
        <v>201000</v>
      </c>
      <c r="E124" s="95">
        <v>80.400000000000006</v>
      </c>
    </row>
    <row r="125" spans="1:5" outlineLevel="1" x14ac:dyDescent="0.25">
      <c r="A125" s="96" t="s">
        <v>452</v>
      </c>
      <c r="B125" s="97" t="s">
        <v>453</v>
      </c>
      <c r="C125" s="98">
        <v>1080000</v>
      </c>
      <c r="D125" s="98">
        <v>662032.5</v>
      </c>
      <c r="E125" s="99">
        <v>61.299305555555556</v>
      </c>
    </row>
    <row r="126" spans="1:5" ht="31.5" outlineLevel="2" x14ac:dyDescent="0.25">
      <c r="A126" s="92" t="s">
        <v>151</v>
      </c>
      <c r="B126" s="93" t="s">
        <v>152</v>
      </c>
      <c r="C126" s="94">
        <v>1080000</v>
      </c>
      <c r="D126" s="94">
        <v>662032.5</v>
      </c>
      <c r="E126" s="95">
        <v>61.299305555555556</v>
      </c>
    </row>
    <row r="127" spans="1:5" outlineLevel="1" x14ac:dyDescent="0.25">
      <c r="A127" s="96" t="s">
        <v>454</v>
      </c>
      <c r="B127" s="97" t="s">
        <v>455</v>
      </c>
      <c r="C127" s="98">
        <v>26523925.25</v>
      </c>
      <c r="D127" s="98">
        <v>22670603.350000001</v>
      </c>
      <c r="E127" s="99">
        <v>85.472278843795948</v>
      </c>
    </row>
    <row r="128" spans="1:5" outlineLevel="2" x14ac:dyDescent="0.25">
      <c r="A128" s="92" t="s">
        <v>153</v>
      </c>
      <c r="B128" s="93" t="s">
        <v>813</v>
      </c>
      <c r="C128" s="94">
        <v>4777200</v>
      </c>
      <c r="D128" s="94">
        <v>3942087.1</v>
      </c>
      <c r="E128" s="95">
        <v>82.518778782550442</v>
      </c>
    </row>
    <row r="129" spans="1:5" ht="47.25" customHeight="1" outlineLevel="2" x14ac:dyDescent="0.25">
      <c r="A129" s="92" t="s">
        <v>154</v>
      </c>
      <c r="B129" s="93" t="s">
        <v>270</v>
      </c>
      <c r="C129" s="94">
        <v>303030.3</v>
      </c>
      <c r="D129" s="94">
        <v>303030.3</v>
      </c>
      <c r="E129" s="95">
        <v>100</v>
      </c>
    </row>
    <row r="130" spans="1:5" ht="47.25" outlineLevel="2" x14ac:dyDescent="0.25">
      <c r="A130" s="92" t="s">
        <v>590</v>
      </c>
      <c r="B130" s="93" t="s">
        <v>591</v>
      </c>
      <c r="C130" s="94">
        <v>200000</v>
      </c>
      <c r="D130" s="94">
        <v>200000</v>
      </c>
      <c r="E130" s="95">
        <v>100</v>
      </c>
    </row>
    <row r="131" spans="1:5" ht="31.5" outlineLevel="2" x14ac:dyDescent="0.25">
      <c r="A131" s="92" t="s">
        <v>281</v>
      </c>
      <c r="B131" s="93" t="s">
        <v>282</v>
      </c>
      <c r="C131" s="94">
        <v>20944200</v>
      </c>
      <c r="D131" s="94">
        <v>17925991</v>
      </c>
      <c r="E131" s="95">
        <v>85.589284861680085</v>
      </c>
    </row>
    <row r="132" spans="1:5" ht="49.5" customHeight="1" outlineLevel="2" x14ac:dyDescent="0.25">
      <c r="A132" s="92" t="s">
        <v>751</v>
      </c>
      <c r="B132" s="93" t="s">
        <v>270</v>
      </c>
      <c r="C132" s="94">
        <v>299494.95</v>
      </c>
      <c r="D132" s="94">
        <v>299494.95</v>
      </c>
      <c r="E132" s="95">
        <v>100</v>
      </c>
    </row>
    <row r="133" spans="1:5" ht="32.25" thickBot="1" x14ac:dyDescent="0.3">
      <c r="A133" s="101" t="s">
        <v>283</v>
      </c>
      <c r="B133" s="102" t="s">
        <v>284</v>
      </c>
      <c r="C133" s="103">
        <v>86413841.909999996</v>
      </c>
      <c r="D133" s="103">
        <v>54702563.090000004</v>
      </c>
      <c r="E133" s="104">
        <v>63.303010120731244</v>
      </c>
    </row>
    <row r="134" spans="1:5" ht="31.5" outlineLevel="1" x14ac:dyDescent="0.25">
      <c r="A134" s="96" t="s">
        <v>456</v>
      </c>
      <c r="B134" s="97" t="s">
        <v>457</v>
      </c>
      <c r="C134" s="98">
        <v>16931783</v>
      </c>
      <c r="D134" s="98">
        <v>10137612.529999999</v>
      </c>
      <c r="E134" s="99">
        <v>59.873272236007274</v>
      </c>
    </row>
    <row r="135" spans="1:5" s="15" customFormat="1" outlineLevel="2" x14ac:dyDescent="0.25">
      <c r="A135" s="92" t="s">
        <v>285</v>
      </c>
      <c r="B135" s="93" t="s">
        <v>157</v>
      </c>
      <c r="C135" s="94">
        <v>6804914</v>
      </c>
      <c r="D135" s="94">
        <v>3725296.22</v>
      </c>
      <c r="E135" s="95">
        <v>54.744207200855143</v>
      </c>
    </row>
    <row r="136" spans="1:5" s="15" customFormat="1" ht="31.5" outlineLevel="2" x14ac:dyDescent="0.25">
      <c r="A136" s="92" t="s">
        <v>592</v>
      </c>
      <c r="B136" s="93" t="s">
        <v>593</v>
      </c>
      <c r="C136" s="94">
        <v>10108371</v>
      </c>
      <c r="D136" s="94">
        <v>6402797.3099999996</v>
      </c>
      <c r="E136" s="95">
        <v>63.341534555864641</v>
      </c>
    </row>
    <row r="137" spans="1:5" s="15" customFormat="1" ht="47.25" outlineLevel="2" x14ac:dyDescent="0.25">
      <c r="A137" s="92" t="s">
        <v>286</v>
      </c>
      <c r="B137" s="93" t="s">
        <v>158</v>
      </c>
      <c r="C137" s="94">
        <v>18498</v>
      </c>
      <c r="D137" s="94">
        <v>9519</v>
      </c>
      <c r="E137" s="95">
        <v>51.459617255919561</v>
      </c>
    </row>
    <row r="138" spans="1:5" ht="31.5" outlineLevel="1" x14ac:dyDescent="0.25">
      <c r="A138" s="96" t="s">
        <v>458</v>
      </c>
      <c r="B138" s="97" t="s">
        <v>459</v>
      </c>
      <c r="C138" s="98">
        <v>16547382.51</v>
      </c>
      <c r="D138" s="98">
        <v>9283305.5500000007</v>
      </c>
      <c r="E138" s="99">
        <v>56.10135345810653</v>
      </c>
    </row>
    <row r="139" spans="1:5" s="15" customFormat="1" ht="31.5" outlineLevel="2" x14ac:dyDescent="0.25">
      <c r="A139" s="92" t="s">
        <v>287</v>
      </c>
      <c r="B139" s="93" t="s">
        <v>156</v>
      </c>
      <c r="C139" s="94">
        <v>9038635</v>
      </c>
      <c r="D139" s="94">
        <v>4586424.7699999996</v>
      </c>
      <c r="E139" s="95">
        <v>50.742449164060723</v>
      </c>
    </row>
    <row r="140" spans="1:5" s="15" customFormat="1" ht="31.5" outlineLevel="2" x14ac:dyDescent="0.25">
      <c r="A140" s="92" t="s">
        <v>594</v>
      </c>
      <c r="B140" s="93" t="s">
        <v>595</v>
      </c>
      <c r="C140" s="94">
        <v>7323204.6500000004</v>
      </c>
      <c r="D140" s="94">
        <v>4573185.58</v>
      </c>
      <c r="E140" s="95">
        <v>62.447873554919703</v>
      </c>
    </row>
    <row r="141" spans="1:5" s="15" customFormat="1" ht="78.75" outlineLevel="2" x14ac:dyDescent="0.25">
      <c r="A141" s="92" t="s">
        <v>288</v>
      </c>
      <c r="B141" s="93" t="s">
        <v>289</v>
      </c>
      <c r="C141" s="94">
        <v>185542.86</v>
      </c>
      <c r="D141" s="94">
        <v>123695.2</v>
      </c>
      <c r="E141" s="95">
        <v>66.666645108305431</v>
      </c>
    </row>
    <row r="142" spans="1:5" outlineLevel="1" x14ac:dyDescent="0.25">
      <c r="A142" s="96" t="s">
        <v>460</v>
      </c>
      <c r="B142" s="97" t="s">
        <v>461</v>
      </c>
      <c r="C142" s="98">
        <v>45281310.399999999</v>
      </c>
      <c r="D142" s="98">
        <v>29367450.170000002</v>
      </c>
      <c r="E142" s="99">
        <v>64.855566039449243</v>
      </c>
    </row>
    <row r="143" spans="1:5" s="15" customFormat="1" ht="31.5" outlineLevel="2" x14ac:dyDescent="0.25">
      <c r="A143" s="92" t="s">
        <v>155</v>
      </c>
      <c r="B143" s="93" t="s">
        <v>159</v>
      </c>
      <c r="C143" s="94">
        <v>26372234.399999999</v>
      </c>
      <c r="D143" s="94">
        <v>16189682.859999999</v>
      </c>
      <c r="E143" s="95">
        <v>61.389120900578675</v>
      </c>
    </row>
    <row r="144" spans="1:5" s="15" customFormat="1" ht="31.5" outlineLevel="2" x14ac:dyDescent="0.25">
      <c r="A144" s="92" t="s">
        <v>596</v>
      </c>
      <c r="B144" s="93" t="s">
        <v>597</v>
      </c>
      <c r="C144" s="94">
        <v>18909076</v>
      </c>
      <c r="D144" s="94">
        <v>13177767.310000001</v>
      </c>
      <c r="E144" s="95">
        <v>69.690170529749835</v>
      </c>
    </row>
    <row r="145" spans="1:5" ht="31.5" outlineLevel="1" x14ac:dyDescent="0.25">
      <c r="A145" s="96" t="s">
        <v>708</v>
      </c>
      <c r="B145" s="97" t="s">
        <v>709</v>
      </c>
      <c r="C145" s="98">
        <v>7653366</v>
      </c>
      <c r="D145" s="98">
        <v>5914194.8399999999</v>
      </c>
      <c r="E145" s="99">
        <v>77.275735147123498</v>
      </c>
    </row>
    <row r="146" spans="1:5" s="15" customFormat="1" ht="32.25" customHeight="1" outlineLevel="2" x14ac:dyDescent="0.25">
      <c r="A146" s="92" t="s">
        <v>710</v>
      </c>
      <c r="B146" s="93" t="s">
        <v>711</v>
      </c>
      <c r="C146" s="94">
        <v>7653366</v>
      </c>
      <c r="D146" s="94">
        <v>5914194.8399999999</v>
      </c>
      <c r="E146" s="95">
        <v>77.275735147123498</v>
      </c>
    </row>
    <row r="147" spans="1:5" ht="48" thickBot="1" x14ac:dyDescent="0.3">
      <c r="A147" s="101" t="s">
        <v>290</v>
      </c>
      <c r="B147" s="102" t="s">
        <v>291</v>
      </c>
      <c r="C147" s="103">
        <v>13042297.15</v>
      </c>
      <c r="D147" s="103">
        <v>6563334.0899999999</v>
      </c>
      <c r="E147" s="104">
        <f>D147/C147*100</f>
        <v>50.323451570799392</v>
      </c>
    </row>
    <row r="148" spans="1:5" ht="31.5" outlineLevel="1" x14ac:dyDescent="0.25">
      <c r="A148" s="96" t="s">
        <v>462</v>
      </c>
      <c r="B148" s="97" t="s">
        <v>463</v>
      </c>
      <c r="C148" s="98">
        <v>2083942</v>
      </c>
      <c r="D148" s="98">
        <v>2024500</v>
      </c>
      <c r="E148" s="99">
        <f>D148/C148*100</f>
        <v>97.147617352114395</v>
      </c>
    </row>
    <row r="149" spans="1:5" s="15" customFormat="1" ht="94.5" outlineLevel="2" x14ac:dyDescent="0.25">
      <c r="A149" s="92" t="s">
        <v>292</v>
      </c>
      <c r="B149" s="93" t="s">
        <v>293</v>
      </c>
      <c r="C149" s="94">
        <v>4942</v>
      </c>
      <c r="D149" s="94">
        <v>0</v>
      </c>
      <c r="E149" s="95">
        <v>0</v>
      </c>
    </row>
    <row r="150" spans="1:5" s="15" customFormat="1" ht="141.75" outlineLevel="2" x14ac:dyDescent="0.25">
      <c r="A150" s="92" t="s">
        <v>294</v>
      </c>
      <c r="B150" s="93" t="s">
        <v>295</v>
      </c>
      <c r="C150" s="94">
        <v>9000</v>
      </c>
      <c r="D150" s="94">
        <v>4500</v>
      </c>
      <c r="E150" s="95">
        <v>50</v>
      </c>
    </row>
    <row r="151" spans="1:5" s="15" customFormat="1" ht="31.5" outlineLevel="2" x14ac:dyDescent="0.25">
      <c r="A151" s="92" t="s">
        <v>802</v>
      </c>
      <c r="B151" s="93" t="s">
        <v>803</v>
      </c>
      <c r="C151" s="94">
        <v>50000</v>
      </c>
      <c r="D151" s="94">
        <v>0</v>
      </c>
      <c r="E151" s="95">
        <f>D151/C151*100</f>
        <v>0</v>
      </c>
    </row>
    <row r="152" spans="1:5" s="15" customFormat="1" ht="31.5" outlineLevel="2" x14ac:dyDescent="0.25">
      <c r="A152" s="92" t="s">
        <v>296</v>
      </c>
      <c r="B152" s="93" t="s">
        <v>297</v>
      </c>
      <c r="C152" s="94">
        <v>2020000</v>
      </c>
      <c r="D152" s="94">
        <v>2020000</v>
      </c>
      <c r="E152" s="95">
        <v>100</v>
      </c>
    </row>
    <row r="153" spans="1:5" ht="33" customHeight="1" outlineLevel="1" x14ac:dyDescent="0.25">
      <c r="A153" s="96" t="s">
        <v>464</v>
      </c>
      <c r="B153" s="97" t="s">
        <v>465</v>
      </c>
      <c r="C153" s="98">
        <v>836571.95</v>
      </c>
      <c r="D153" s="98">
        <v>836571.95</v>
      </c>
      <c r="E153" s="99">
        <v>100</v>
      </c>
    </row>
    <row r="154" spans="1:5" s="15" customFormat="1" ht="31.5" outlineLevel="2" x14ac:dyDescent="0.25">
      <c r="A154" s="92" t="s">
        <v>298</v>
      </c>
      <c r="B154" s="93" t="s">
        <v>299</v>
      </c>
      <c r="C154" s="94">
        <v>500000</v>
      </c>
      <c r="D154" s="94">
        <v>500000</v>
      </c>
      <c r="E154" s="95">
        <v>100</v>
      </c>
    </row>
    <row r="155" spans="1:5" s="15" customFormat="1" ht="47.25" customHeight="1" outlineLevel="2" x14ac:dyDescent="0.25">
      <c r="A155" s="92" t="s">
        <v>300</v>
      </c>
      <c r="B155" s="93" t="s">
        <v>301</v>
      </c>
      <c r="C155" s="94">
        <v>336571.95</v>
      </c>
      <c r="D155" s="94">
        <v>336571.95</v>
      </c>
      <c r="E155" s="95">
        <v>100</v>
      </c>
    </row>
    <row r="156" spans="1:5" ht="31.5" outlineLevel="1" x14ac:dyDescent="0.25">
      <c r="A156" s="96" t="s">
        <v>466</v>
      </c>
      <c r="B156" s="97" t="s">
        <v>467</v>
      </c>
      <c r="C156" s="98">
        <v>1275780.26</v>
      </c>
      <c r="D156" s="98">
        <v>459842.43</v>
      </c>
      <c r="E156" s="99">
        <v>36.044015134706662</v>
      </c>
    </row>
    <row r="157" spans="1:5" s="15" customFormat="1" ht="47.25" outlineLevel="2" x14ac:dyDescent="0.25">
      <c r="A157" s="92" t="s">
        <v>712</v>
      </c>
      <c r="B157" s="93" t="s">
        <v>713</v>
      </c>
      <c r="C157" s="94">
        <v>702084.08</v>
      </c>
      <c r="D157" s="94">
        <v>386146.25</v>
      </c>
      <c r="E157" s="95">
        <v>55.000000854598497</v>
      </c>
    </row>
    <row r="158" spans="1:5" s="15" customFormat="1" ht="47.25" outlineLevel="2" x14ac:dyDescent="0.25">
      <c r="A158" s="92" t="s">
        <v>752</v>
      </c>
      <c r="B158" s="93" t="s">
        <v>615</v>
      </c>
      <c r="C158" s="94">
        <v>10000</v>
      </c>
      <c r="D158" s="94">
        <v>10000</v>
      </c>
      <c r="E158" s="95">
        <v>100</v>
      </c>
    </row>
    <row r="159" spans="1:5" s="15" customFormat="1" ht="78.75" outlineLevel="2" x14ac:dyDescent="0.25">
      <c r="A159" s="92" t="s">
        <v>753</v>
      </c>
      <c r="B159" s="93" t="s">
        <v>754</v>
      </c>
      <c r="C159" s="94">
        <v>63696.18</v>
      </c>
      <c r="D159" s="94">
        <v>63696.18</v>
      </c>
      <c r="E159" s="95">
        <v>100</v>
      </c>
    </row>
    <row r="160" spans="1:5" s="15" customFormat="1" ht="33" customHeight="1" outlineLevel="2" x14ac:dyDescent="0.25">
      <c r="A160" s="92" t="s">
        <v>598</v>
      </c>
      <c r="B160" s="93" t="s">
        <v>205</v>
      </c>
      <c r="C160" s="94">
        <v>500000</v>
      </c>
      <c r="D160" s="94">
        <v>0</v>
      </c>
      <c r="E160" s="95">
        <v>0</v>
      </c>
    </row>
    <row r="161" spans="1:5" ht="31.5" outlineLevel="1" x14ac:dyDescent="0.25">
      <c r="A161" s="96" t="s">
        <v>468</v>
      </c>
      <c r="B161" s="97" t="s">
        <v>469</v>
      </c>
      <c r="C161" s="98">
        <v>3844277.94</v>
      </c>
      <c r="D161" s="98">
        <v>2817419.71</v>
      </c>
      <c r="E161" s="99">
        <v>73.28865794755724</v>
      </c>
    </row>
    <row r="162" spans="1:5" s="15" customFormat="1" ht="31.5" outlineLevel="2" x14ac:dyDescent="0.25">
      <c r="A162" s="92" t="s">
        <v>302</v>
      </c>
      <c r="B162" s="93" t="s">
        <v>303</v>
      </c>
      <c r="C162" s="94">
        <v>3497659.19</v>
      </c>
      <c r="D162" s="94">
        <v>2506800.96</v>
      </c>
      <c r="E162" s="95">
        <v>71.670818219427488</v>
      </c>
    </row>
    <row r="163" spans="1:5" s="15" customFormat="1" ht="47.25" outlineLevel="2" x14ac:dyDescent="0.25">
      <c r="A163" s="92" t="s">
        <v>714</v>
      </c>
      <c r="B163" s="93" t="s">
        <v>715</v>
      </c>
      <c r="C163" s="94">
        <v>100000</v>
      </c>
      <c r="D163" s="94">
        <v>64000</v>
      </c>
      <c r="E163" s="95">
        <v>64</v>
      </c>
    </row>
    <row r="164" spans="1:5" s="15" customFormat="1" ht="64.5" customHeight="1" outlineLevel="2" x14ac:dyDescent="0.25">
      <c r="A164" s="92" t="s">
        <v>304</v>
      </c>
      <c r="B164" s="93" t="s">
        <v>305</v>
      </c>
      <c r="C164" s="94">
        <v>246618.75</v>
      </c>
      <c r="D164" s="94">
        <v>246618.75</v>
      </c>
      <c r="E164" s="95">
        <v>100</v>
      </c>
    </row>
    <row r="165" spans="1:5" outlineLevel="1" x14ac:dyDescent="0.25">
      <c r="A165" s="96" t="s">
        <v>599</v>
      </c>
      <c r="B165" s="97" t="s">
        <v>600</v>
      </c>
      <c r="C165" s="98">
        <v>5001725</v>
      </c>
      <c r="D165" s="98">
        <v>425000</v>
      </c>
      <c r="E165" s="99">
        <f>D165/C165*100</f>
        <v>8.4970685113635795</v>
      </c>
    </row>
    <row r="166" spans="1:5" s="15" customFormat="1" ht="47.25" outlineLevel="2" x14ac:dyDescent="0.25">
      <c r="A166" s="92" t="s">
        <v>601</v>
      </c>
      <c r="B166" s="93" t="s">
        <v>602</v>
      </c>
      <c r="C166" s="94">
        <v>325000</v>
      </c>
      <c r="D166" s="94">
        <v>325000</v>
      </c>
      <c r="E166" s="95">
        <v>100</v>
      </c>
    </row>
    <row r="167" spans="1:5" s="15" customFormat="1" ht="31.5" outlineLevel="2" x14ac:dyDescent="0.25">
      <c r="A167" s="92" t="s">
        <v>603</v>
      </c>
      <c r="B167" s="93" t="s">
        <v>604</v>
      </c>
      <c r="C167" s="94">
        <v>901593</v>
      </c>
      <c r="D167" s="94">
        <v>0</v>
      </c>
      <c r="E167" s="95">
        <v>0</v>
      </c>
    </row>
    <row r="168" spans="1:5" s="15" customFormat="1" ht="31.5" outlineLevel="2" x14ac:dyDescent="0.25">
      <c r="A168" s="92" t="s">
        <v>801</v>
      </c>
      <c r="B168" s="93" t="s">
        <v>604</v>
      </c>
      <c r="C168" s="94">
        <v>375132</v>
      </c>
      <c r="D168" s="94">
        <v>0</v>
      </c>
      <c r="E168" s="95">
        <f>D168/C168*100</f>
        <v>0</v>
      </c>
    </row>
    <row r="169" spans="1:5" s="15" customFormat="1" outlineLevel="2" x14ac:dyDescent="0.25">
      <c r="A169" s="92" t="s">
        <v>716</v>
      </c>
      <c r="B169" s="93" t="s">
        <v>717</v>
      </c>
      <c r="C169" s="94">
        <v>100000</v>
      </c>
      <c r="D169" s="94">
        <v>100000</v>
      </c>
      <c r="E169" s="95">
        <v>100</v>
      </c>
    </row>
    <row r="170" spans="1:5" s="15" customFormat="1" outlineLevel="2" x14ac:dyDescent="0.25">
      <c r="A170" s="92" t="s">
        <v>718</v>
      </c>
      <c r="B170" s="93" t="s">
        <v>666</v>
      </c>
      <c r="C170" s="94">
        <v>3300000</v>
      </c>
      <c r="D170" s="94">
        <v>0</v>
      </c>
      <c r="E170" s="95">
        <v>0</v>
      </c>
    </row>
    <row r="171" spans="1:5" ht="32.25" thickBot="1" x14ac:dyDescent="0.3">
      <c r="A171" s="101" t="s">
        <v>306</v>
      </c>
      <c r="B171" s="102" t="s">
        <v>307</v>
      </c>
      <c r="C171" s="103">
        <v>2300000</v>
      </c>
      <c r="D171" s="103">
        <v>1462100</v>
      </c>
      <c r="E171" s="104">
        <v>63.569565217391307</v>
      </c>
    </row>
    <row r="172" spans="1:5" outlineLevel="1" x14ac:dyDescent="0.25">
      <c r="A172" s="96" t="s">
        <v>470</v>
      </c>
      <c r="B172" s="97" t="s">
        <v>471</v>
      </c>
      <c r="C172" s="98">
        <v>2150000</v>
      </c>
      <c r="D172" s="98">
        <v>1312100</v>
      </c>
      <c r="E172" s="99">
        <v>61.027906976744184</v>
      </c>
    </row>
    <row r="173" spans="1:5" s="15" customFormat="1" ht="94.5" customHeight="1" outlineLevel="2" x14ac:dyDescent="0.25">
      <c r="A173" s="92" t="s">
        <v>308</v>
      </c>
      <c r="B173" s="93" t="s">
        <v>309</v>
      </c>
      <c r="C173" s="94">
        <v>2100000</v>
      </c>
      <c r="D173" s="94">
        <v>1262100</v>
      </c>
      <c r="E173" s="95">
        <v>60.1</v>
      </c>
    </row>
    <row r="174" spans="1:5" s="15" customFormat="1" ht="31.5" outlineLevel="2" x14ac:dyDescent="0.25">
      <c r="A174" s="92" t="s">
        <v>605</v>
      </c>
      <c r="B174" s="93" t="s">
        <v>606</v>
      </c>
      <c r="C174" s="94">
        <v>50000</v>
      </c>
      <c r="D174" s="94">
        <v>50000</v>
      </c>
      <c r="E174" s="95">
        <v>100</v>
      </c>
    </row>
    <row r="175" spans="1:5" ht="31.5" outlineLevel="1" x14ac:dyDescent="0.25">
      <c r="A175" s="96" t="s">
        <v>560</v>
      </c>
      <c r="B175" s="97" t="s">
        <v>561</v>
      </c>
      <c r="C175" s="98">
        <v>150000</v>
      </c>
      <c r="D175" s="98">
        <v>150000</v>
      </c>
      <c r="E175" s="99">
        <v>100</v>
      </c>
    </row>
    <row r="176" spans="1:5" s="15" customFormat="1" ht="31.5" outlineLevel="2" x14ac:dyDescent="0.25">
      <c r="A176" s="92" t="s">
        <v>562</v>
      </c>
      <c r="B176" s="93" t="s">
        <v>563</v>
      </c>
      <c r="C176" s="94">
        <v>150000</v>
      </c>
      <c r="D176" s="94">
        <v>150000</v>
      </c>
      <c r="E176" s="95">
        <v>100</v>
      </c>
    </row>
    <row r="177" spans="1:5" ht="48" thickBot="1" x14ac:dyDescent="0.3">
      <c r="A177" s="101" t="s">
        <v>310</v>
      </c>
      <c r="B177" s="102" t="s">
        <v>311</v>
      </c>
      <c r="C177" s="103">
        <v>5164367.5199999996</v>
      </c>
      <c r="D177" s="103">
        <v>3675234.16</v>
      </c>
      <c r="E177" s="104">
        <v>71.165232640143316</v>
      </c>
    </row>
    <row r="178" spans="1:5" ht="63" outlineLevel="1" x14ac:dyDescent="0.25">
      <c r="A178" s="96" t="s">
        <v>472</v>
      </c>
      <c r="B178" s="97" t="s">
        <v>473</v>
      </c>
      <c r="C178" s="98">
        <v>4383728.5</v>
      </c>
      <c r="D178" s="98">
        <v>2894595.14</v>
      </c>
      <c r="E178" s="99">
        <v>66.030438244521761</v>
      </c>
    </row>
    <row r="179" spans="1:5" s="15" customFormat="1" ht="31.5" outlineLevel="2" x14ac:dyDescent="0.25">
      <c r="A179" s="92" t="s">
        <v>607</v>
      </c>
      <c r="B179" s="93" t="s">
        <v>608</v>
      </c>
      <c r="C179" s="94">
        <v>7096.5</v>
      </c>
      <c r="D179" s="94">
        <v>7096.5</v>
      </c>
      <c r="E179" s="95">
        <v>100</v>
      </c>
    </row>
    <row r="180" spans="1:5" s="15" customFormat="1" ht="31.5" outlineLevel="2" x14ac:dyDescent="0.25">
      <c r="A180" s="92" t="s">
        <v>814</v>
      </c>
      <c r="B180" s="93" t="s">
        <v>803</v>
      </c>
      <c r="C180" s="94">
        <v>50000</v>
      </c>
      <c r="D180" s="94">
        <v>0</v>
      </c>
      <c r="E180" s="95">
        <v>0</v>
      </c>
    </row>
    <row r="181" spans="1:5" s="15" customFormat="1" outlineLevel="2" x14ac:dyDescent="0.25">
      <c r="A181" s="92" t="s">
        <v>312</v>
      </c>
      <c r="B181" s="93" t="s">
        <v>175</v>
      </c>
      <c r="C181" s="94">
        <v>1691500</v>
      </c>
      <c r="D181" s="94">
        <v>1127666.6399999999</v>
      </c>
      <c r="E181" s="95">
        <v>66.66666509015667</v>
      </c>
    </row>
    <row r="182" spans="1:5" s="15" customFormat="1" outlineLevel="2" x14ac:dyDescent="0.25">
      <c r="A182" s="92" t="s">
        <v>313</v>
      </c>
      <c r="B182" s="93" t="s">
        <v>163</v>
      </c>
      <c r="C182" s="94">
        <v>1500000</v>
      </c>
      <c r="D182" s="94">
        <v>1000000</v>
      </c>
      <c r="E182" s="95">
        <v>66.666666666666671</v>
      </c>
    </row>
    <row r="183" spans="1:5" s="15" customFormat="1" ht="31.5" outlineLevel="2" x14ac:dyDescent="0.25">
      <c r="A183" s="92" t="s">
        <v>609</v>
      </c>
      <c r="B183" s="93" t="s">
        <v>610</v>
      </c>
      <c r="C183" s="94">
        <v>1135132</v>
      </c>
      <c r="D183" s="94">
        <v>759832</v>
      </c>
      <c r="E183" s="95">
        <v>66.937765828115147</v>
      </c>
    </row>
    <row r="184" spans="1:5" ht="31.5" outlineLevel="1" x14ac:dyDescent="0.25">
      <c r="A184" s="96" t="s">
        <v>474</v>
      </c>
      <c r="B184" s="97" t="s">
        <v>475</v>
      </c>
      <c r="C184" s="98">
        <v>780639.02</v>
      </c>
      <c r="D184" s="98">
        <v>780639.02</v>
      </c>
      <c r="E184" s="99">
        <v>100</v>
      </c>
    </row>
    <row r="185" spans="1:5" s="15" customFormat="1" ht="31.5" outlineLevel="2" x14ac:dyDescent="0.25">
      <c r="A185" s="92" t="s">
        <v>755</v>
      </c>
      <c r="B185" s="93" t="s">
        <v>100</v>
      </c>
      <c r="C185" s="94">
        <v>780639.02</v>
      </c>
      <c r="D185" s="94">
        <v>780639.02</v>
      </c>
      <c r="E185" s="95">
        <v>100</v>
      </c>
    </row>
    <row r="186" spans="1:5" ht="32.25" thickBot="1" x14ac:dyDescent="0.3">
      <c r="A186" s="101" t="s">
        <v>314</v>
      </c>
      <c r="B186" s="102" t="s">
        <v>315</v>
      </c>
      <c r="C186" s="103">
        <v>14165500</v>
      </c>
      <c r="D186" s="103">
        <v>9713425.9800000004</v>
      </c>
      <c r="E186" s="104">
        <v>68.571006882919775</v>
      </c>
    </row>
    <row r="187" spans="1:5" ht="31.5" outlineLevel="1" x14ac:dyDescent="0.25">
      <c r="A187" s="96" t="s">
        <v>476</v>
      </c>
      <c r="B187" s="97" t="s">
        <v>477</v>
      </c>
      <c r="C187" s="98">
        <v>14075500</v>
      </c>
      <c r="D187" s="98">
        <v>9623425.9800000004</v>
      </c>
      <c r="E187" s="99">
        <v>68.370047103122445</v>
      </c>
    </row>
    <row r="188" spans="1:5" s="15" customFormat="1" outlineLevel="2" x14ac:dyDescent="0.25">
      <c r="A188" s="92" t="s">
        <v>316</v>
      </c>
      <c r="B188" s="93" t="s">
        <v>176</v>
      </c>
      <c r="C188" s="94">
        <v>5900000</v>
      </c>
      <c r="D188" s="94">
        <v>3958230.8</v>
      </c>
      <c r="E188" s="95">
        <v>67.08865762711865</v>
      </c>
    </row>
    <row r="189" spans="1:5" s="15" customFormat="1" ht="31.5" outlineLevel="2" x14ac:dyDescent="0.25">
      <c r="A189" s="92" t="s">
        <v>317</v>
      </c>
      <c r="B189" s="93" t="s">
        <v>177</v>
      </c>
      <c r="C189" s="94">
        <v>4492120</v>
      </c>
      <c r="D189" s="94">
        <v>3922559.99</v>
      </c>
      <c r="E189" s="95">
        <v>87.320908390693035</v>
      </c>
    </row>
    <row r="190" spans="1:5" s="15" customFormat="1" ht="47.25" outlineLevel="2" x14ac:dyDescent="0.25">
      <c r="A190" s="92" t="s">
        <v>611</v>
      </c>
      <c r="B190" s="93" t="s">
        <v>555</v>
      </c>
      <c r="C190" s="94">
        <v>3683380</v>
      </c>
      <c r="D190" s="94">
        <v>1742635.19</v>
      </c>
      <c r="E190" s="95">
        <v>47.3107632120498</v>
      </c>
    </row>
    <row r="191" spans="1:5" ht="31.5" outlineLevel="1" x14ac:dyDescent="0.25">
      <c r="A191" s="96" t="s">
        <v>756</v>
      </c>
      <c r="B191" s="97" t="s">
        <v>757</v>
      </c>
      <c r="C191" s="98">
        <v>90000</v>
      </c>
      <c r="D191" s="98">
        <v>90000</v>
      </c>
      <c r="E191" s="99">
        <v>100</v>
      </c>
    </row>
    <row r="192" spans="1:5" s="15" customFormat="1" ht="33.75" customHeight="1" outlineLevel="2" x14ac:dyDescent="0.25">
      <c r="A192" s="92" t="s">
        <v>758</v>
      </c>
      <c r="B192" s="93" t="s">
        <v>759</v>
      </c>
      <c r="C192" s="94">
        <v>90000</v>
      </c>
      <c r="D192" s="94">
        <v>90000</v>
      </c>
      <c r="E192" s="95">
        <v>100</v>
      </c>
    </row>
    <row r="193" spans="1:5" ht="48" thickBot="1" x14ac:dyDescent="0.3">
      <c r="A193" s="101" t="s">
        <v>318</v>
      </c>
      <c r="B193" s="102" t="s">
        <v>319</v>
      </c>
      <c r="C193" s="103">
        <v>13200</v>
      </c>
      <c r="D193" s="103">
        <v>9900</v>
      </c>
      <c r="E193" s="104">
        <v>75</v>
      </c>
    </row>
    <row r="194" spans="1:5" ht="31.5" outlineLevel="1" x14ac:dyDescent="0.25">
      <c r="A194" s="96" t="s">
        <v>479</v>
      </c>
      <c r="B194" s="97" t="s">
        <v>498</v>
      </c>
      <c r="C194" s="98">
        <v>13200</v>
      </c>
      <c r="D194" s="98">
        <v>9900</v>
      </c>
      <c r="E194" s="99">
        <v>75</v>
      </c>
    </row>
    <row r="195" spans="1:5" s="15" customFormat="1" ht="31.5" outlineLevel="2" x14ac:dyDescent="0.25">
      <c r="A195" s="92" t="s">
        <v>320</v>
      </c>
      <c r="B195" s="93" t="s">
        <v>539</v>
      </c>
      <c r="C195" s="94">
        <v>13200</v>
      </c>
      <c r="D195" s="94">
        <v>9900</v>
      </c>
      <c r="E195" s="95">
        <v>75</v>
      </c>
    </row>
    <row r="196" spans="1:5" ht="32.25" thickBot="1" x14ac:dyDescent="0.3">
      <c r="A196" s="101" t="s">
        <v>321</v>
      </c>
      <c r="B196" s="102" t="s">
        <v>322</v>
      </c>
      <c r="C196" s="103">
        <v>639370</v>
      </c>
      <c r="D196" s="103">
        <v>470000</v>
      </c>
      <c r="E196" s="104">
        <v>73.509861269687349</v>
      </c>
    </row>
    <row r="197" spans="1:5" ht="47.25" outlineLevel="1" x14ac:dyDescent="0.25">
      <c r="A197" s="96" t="s">
        <v>480</v>
      </c>
      <c r="B197" s="97" t="s">
        <v>481</v>
      </c>
      <c r="C197" s="98">
        <v>639370</v>
      </c>
      <c r="D197" s="98">
        <v>470000</v>
      </c>
      <c r="E197" s="99">
        <v>73.509861269687349</v>
      </c>
    </row>
    <row r="198" spans="1:5" s="15" customFormat="1" ht="31.5" outlineLevel="2" x14ac:dyDescent="0.25">
      <c r="A198" s="92" t="s">
        <v>323</v>
      </c>
      <c r="B198" s="93" t="s">
        <v>181</v>
      </c>
      <c r="C198" s="94">
        <v>639370</v>
      </c>
      <c r="D198" s="94">
        <v>470000</v>
      </c>
      <c r="E198" s="95">
        <v>73.509861269687349</v>
      </c>
    </row>
    <row r="199" spans="1:5" ht="32.25" thickBot="1" x14ac:dyDescent="0.3">
      <c r="A199" s="101" t="s">
        <v>324</v>
      </c>
      <c r="B199" s="102" t="s">
        <v>325</v>
      </c>
      <c r="C199" s="103">
        <v>7818100</v>
      </c>
      <c r="D199" s="103">
        <v>5472690</v>
      </c>
      <c r="E199" s="104">
        <v>70.000255816630641</v>
      </c>
    </row>
    <row r="200" spans="1:5" ht="31.5" outlineLevel="1" x14ac:dyDescent="0.25">
      <c r="A200" s="96" t="s">
        <v>482</v>
      </c>
      <c r="B200" s="97" t="s">
        <v>483</v>
      </c>
      <c r="C200" s="98">
        <v>7818100</v>
      </c>
      <c r="D200" s="98">
        <v>5472690</v>
      </c>
      <c r="E200" s="99">
        <v>70.000255816630641</v>
      </c>
    </row>
    <row r="201" spans="1:5" s="15" customFormat="1" ht="19.5" customHeight="1" outlineLevel="2" x14ac:dyDescent="0.25">
      <c r="A201" s="92" t="s">
        <v>326</v>
      </c>
      <c r="B201" s="93" t="s">
        <v>173</v>
      </c>
      <c r="C201" s="94">
        <v>7818100</v>
      </c>
      <c r="D201" s="94">
        <v>5472690</v>
      </c>
      <c r="E201" s="95">
        <v>70.000255816630641</v>
      </c>
    </row>
    <row r="202" spans="1:5" ht="32.25" thickBot="1" x14ac:dyDescent="0.3">
      <c r="A202" s="101" t="s">
        <v>327</v>
      </c>
      <c r="B202" s="102" t="s">
        <v>328</v>
      </c>
      <c r="C202" s="103">
        <v>276500</v>
      </c>
      <c r="D202" s="103">
        <v>276130.65000000002</v>
      </c>
      <c r="E202" s="104">
        <v>99.866419529837245</v>
      </c>
    </row>
    <row r="203" spans="1:5" outlineLevel="1" x14ac:dyDescent="0.25">
      <c r="A203" s="96" t="s">
        <v>484</v>
      </c>
      <c r="B203" s="97" t="s">
        <v>485</v>
      </c>
      <c r="C203" s="98">
        <v>276500</v>
      </c>
      <c r="D203" s="98">
        <v>276130.65000000002</v>
      </c>
      <c r="E203" s="99">
        <v>99.866419529837245</v>
      </c>
    </row>
    <row r="204" spans="1:5" s="15" customFormat="1" outlineLevel="2" x14ac:dyDescent="0.25">
      <c r="A204" s="92" t="s">
        <v>174</v>
      </c>
      <c r="B204" s="93" t="s">
        <v>178</v>
      </c>
      <c r="C204" s="94">
        <v>276500</v>
      </c>
      <c r="D204" s="94">
        <v>276130.65000000002</v>
      </c>
      <c r="E204" s="95">
        <v>99.866419529837245</v>
      </c>
    </row>
    <row r="205" spans="1:5" ht="63.75" thickBot="1" x14ac:dyDescent="0.3">
      <c r="A205" s="101" t="s">
        <v>329</v>
      </c>
      <c r="B205" s="102" t="s">
        <v>540</v>
      </c>
      <c r="C205" s="103">
        <v>3766633.59</v>
      </c>
      <c r="D205" s="103">
        <v>1163039.67</v>
      </c>
      <c r="E205" s="104">
        <v>30.877430528091267</v>
      </c>
    </row>
    <row r="206" spans="1:5" ht="63" outlineLevel="1" x14ac:dyDescent="0.25">
      <c r="A206" s="96" t="s">
        <v>486</v>
      </c>
      <c r="B206" s="97" t="s">
        <v>487</v>
      </c>
      <c r="C206" s="98">
        <v>2156063.59</v>
      </c>
      <c r="D206" s="98">
        <v>911982.16</v>
      </c>
      <c r="E206" s="99">
        <v>42.298481558236418</v>
      </c>
    </row>
    <row r="207" spans="1:5" s="15" customFormat="1" outlineLevel="2" x14ac:dyDescent="0.25">
      <c r="A207" s="92" t="s">
        <v>330</v>
      </c>
      <c r="B207" s="93" t="s">
        <v>163</v>
      </c>
      <c r="C207" s="94">
        <v>979374</v>
      </c>
      <c r="D207" s="94">
        <v>384109.01</v>
      </c>
      <c r="E207" s="95">
        <v>39.219849618225517</v>
      </c>
    </row>
    <row r="208" spans="1:5" s="15" customFormat="1" ht="63" outlineLevel="2" x14ac:dyDescent="0.25">
      <c r="A208" s="92" t="s">
        <v>569</v>
      </c>
      <c r="B208" s="93" t="s">
        <v>570</v>
      </c>
      <c r="C208" s="94">
        <v>220626</v>
      </c>
      <c r="D208" s="94">
        <v>220626</v>
      </c>
      <c r="E208" s="95">
        <v>100</v>
      </c>
    </row>
    <row r="209" spans="1:5" s="15" customFormat="1" outlineLevel="2" x14ac:dyDescent="0.25">
      <c r="A209" s="92" t="s">
        <v>331</v>
      </c>
      <c r="B209" s="93" t="s">
        <v>166</v>
      </c>
      <c r="C209" s="94">
        <v>670344</v>
      </c>
      <c r="D209" s="94">
        <v>179160</v>
      </c>
      <c r="E209" s="95">
        <v>26.726576205649636</v>
      </c>
    </row>
    <row r="210" spans="1:5" s="15" customFormat="1" outlineLevel="2" x14ac:dyDescent="0.25">
      <c r="A210" s="92" t="s">
        <v>612</v>
      </c>
      <c r="B210" s="93" t="s">
        <v>613</v>
      </c>
      <c r="C210" s="94">
        <v>10000</v>
      </c>
      <c r="D210" s="94">
        <v>10000</v>
      </c>
      <c r="E210" s="95">
        <v>100</v>
      </c>
    </row>
    <row r="211" spans="1:5" s="15" customFormat="1" outlineLevel="2" x14ac:dyDescent="0.25">
      <c r="A211" s="92" t="s">
        <v>760</v>
      </c>
      <c r="B211" s="93" t="s">
        <v>761</v>
      </c>
      <c r="C211" s="94">
        <v>5000</v>
      </c>
      <c r="D211" s="94">
        <v>0</v>
      </c>
      <c r="E211" s="95">
        <v>0</v>
      </c>
    </row>
    <row r="212" spans="1:5" s="15" customFormat="1" outlineLevel="2" x14ac:dyDescent="0.25">
      <c r="A212" s="92" t="s">
        <v>332</v>
      </c>
      <c r="B212" s="93" t="s">
        <v>169</v>
      </c>
      <c r="C212" s="94">
        <v>70000</v>
      </c>
      <c r="D212" s="94">
        <v>15000</v>
      </c>
      <c r="E212" s="95">
        <v>21.428571428571427</v>
      </c>
    </row>
    <row r="213" spans="1:5" s="15" customFormat="1" outlineLevel="2" x14ac:dyDescent="0.25">
      <c r="A213" s="92" t="s">
        <v>815</v>
      </c>
      <c r="B213" s="93" t="s">
        <v>816</v>
      </c>
      <c r="C213" s="94">
        <v>10000</v>
      </c>
      <c r="D213" s="94">
        <v>8000</v>
      </c>
      <c r="E213" s="95">
        <v>80</v>
      </c>
    </row>
    <row r="214" spans="1:5" s="15" customFormat="1" outlineLevel="2" x14ac:dyDescent="0.25">
      <c r="A214" s="92" t="s">
        <v>334</v>
      </c>
      <c r="B214" s="93" t="s">
        <v>335</v>
      </c>
      <c r="C214" s="94">
        <v>37847</v>
      </c>
      <c r="D214" s="94">
        <v>32736.57</v>
      </c>
      <c r="E214" s="95">
        <v>86.497133194176556</v>
      </c>
    </row>
    <row r="215" spans="1:5" s="15" customFormat="1" outlineLevel="2" x14ac:dyDescent="0.25">
      <c r="A215" s="92" t="s">
        <v>762</v>
      </c>
      <c r="B215" s="93" t="s">
        <v>165</v>
      </c>
      <c r="C215" s="94">
        <v>90522</v>
      </c>
      <c r="D215" s="94">
        <v>0</v>
      </c>
      <c r="E215" s="95">
        <v>0</v>
      </c>
    </row>
    <row r="216" spans="1:5" s="15" customFormat="1" ht="47.25" outlineLevel="2" x14ac:dyDescent="0.25">
      <c r="A216" s="92" t="s">
        <v>763</v>
      </c>
      <c r="B216" s="93" t="s">
        <v>615</v>
      </c>
      <c r="C216" s="94">
        <v>36204.19</v>
      </c>
      <c r="D216" s="94">
        <v>36204.18</v>
      </c>
      <c r="E216" s="95">
        <v>99.999972378887634</v>
      </c>
    </row>
    <row r="217" spans="1:5" s="15" customFormat="1" ht="47.25" outlineLevel="2" x14ac:dyDescent="0.25">
      <c r="A217" s="92" t="s">
        <v>614</v>
      </c>
      <c r="B217" s="93" t="s">
        <v>615</v>
      </c>
      <c r="C217" s="94">
        <v>26146.400000000001</v>
      </c>
      <c r="D217" s="94">
        <v>26146.400000000001</v>
      </c>
      <c r="E217" s="95">
        <v>100</v>
      </c>
    </row>
    <row r="218" spans="1:5" ht="47.25" outlineLevel="1" x14ac:dyDescent="0.25">
      <c r="A218" s="96" t="s">
        <v>488</v>
      </c>
      <c r="B218" s="97" t="s">
        <v>489</v>
      </c>
      <c r="C218" s="98">
        <v>1610570</v>
      </c>
      <c r="D218" s="98">
        <v>251057.51</v>
      </c>
      <c r="E218" s="99">
        <v>15.588115387719876</v>
      </c>
    </row>
    <row r="219" spans="1:5" s="15" customFormat="1" outlineLevel="2" x14ac:dyDescent="0.25">
      <c r="A219" s="92" t="s">
        <v>817</v>
      </c>
      <c r="B219" s="93" t="s">
        <v>818</v>
      </c>
      <c r="C219" s="94">
        <v>300000</v>
      </c>
      <c r="D219" s="94">
        <v>0</v>
      </c>
      <c r="E219" s="95">
        <v>0</v>
      </c>
    </row>
    <row r="220" spans="1:5" s="15" customFormat="1" ht="47.25" outlineLevel="2" x14ac:dyDescent="0.25">
      <c r="A220" s="92" t="s">
        <v>616</v>
      </c>
      <c r="B220" s="93" t="s">
        <v>617</v>
      </c>
      <c r="C220" s="94">
        <v>1025370</v>
      </c>
      <c r="D220" s="94">
        <v>104401.04</v>
      </c>
      <c r="E220" s="95">
        <v>10.181791938519753</v>
      </c>
    </row>
    <row r="221" spans="1:5" s="15" customFormat="1" outlineLevel="2" x14ac:dyDescent="0.25">
      <c r="A221" s="92" t="s">
        <v>336</v>
      </c>
      <c r="B221" s="93" t="s">
        <v>337</v>
      </c>
      <c r="C221" s="94">
        <v>18500</v>
      </c>
      <c r="D221" s="94">
        <v>15085.76</v>
      </c>
      <c r="E221" s="95">
        <v>81.544648648648646</v>
      </c>
    </row>
    <row r="222" spans="1:5" s="15" customFormat="1" ht="31.5" outlineLevel="2" x14ac:dyDescent="0.25">
      <c r="A222" s="92" t="s">
        <v>338</v>
      </c>
      <c r="B222" s="93" t="s">
        <v>170</v>
      </c>
      <c r="C222" s="94">
        <v>250000</v>
      </c>
      <c r="D222" s="94">
        <v>122594.81</v>
      </c>
      <c r="E222" s="95">
        <v>49.037923999999997</v>
      </c>
    </row>
    <row r="223" spans="1:5" s="15" customFormat="1" ht="47.25" outlineLevel="2" x14ac:dyDescent="0.25">
      <c r="A223" s="92" t="s">
        <v>339</v>
      </c>
      <c r="B223" s="93" t="s">
        <v>171</v>
      </c>
      <c r="C223" s="94">
        <v>16700</v>
      </c>
      <c r="D223" s="94">
        <v>8975.9</v>
      </c>
      <c r="E223" s="95">
        <v>53.747904191616769</v>
      </c>
    </row>
    <row r="224" spans="1:5" ht="48" thickBot="1" x14ac:dyDescent="0.3">
      <c r="A224" s="101" t="s">
        <v>618</v>
      </c>
      <c r="B224" s="102" t="s">
        <v>619</v>
      </c>
      <c r="C224" s="103">
        <v>500</v>
      </c>
      <c r="D224" s="103">
        <v>0</v>
      </c>
      <c r="E224" s="104">
        <v>0</v>
      </c>
    </row>
    <row r="225" spans="1:5" ht="47.25" outlineLevel="1" x14ac:dyDescent="0.25">
      <c r="A225" s="96" t="s">
        <v>620</v>
      </c>
      <c r="B225" s="97" t="s">
        <v>621</v>
      </c>
      <c r="C225" s="98">
        <v>500</v>
      </c>
      <c r="D225" s="98">
        <v>0</v>
      </c>
      <c r="E225" s="99">
        <v>0</v>
      </c>
    </row>
    <row r="226" spans="1:5" s="15" customFormat="1" ht="47.25" outlineLevel="2" x14ac:dyDescent="0.25">
      <c r="A226" s="92" t="s">
        <v>622</v>
      </c>
      <c r="B226" s="93" t="s">
        <v>623</v>
      </c>
      <c r="C226" s="94">
        <v>500</v>
      </c>
      <c r="D226" s="94">
        <v>0</v>
      </c>
      <c r="E226" s="95">
        <v>0</v>
      </c>
    </row>
    <row r="227" spans="1:5" ht="48" thickBot="1" x14ac:dyDescent="0.3">
      <c r="A227" s="101" t="s">
        <v>624</v>
      </c>
      <c r="B227" s="102" t="s">
        <v>625</v>
      </c>
      <c r="C227" s="103">
        <v>500</v>
      </c>
      <c r="D227" s="103">
        <v>0</v>
      </c>
      <c r="E227" s="104">
        <v>0</v>
      </c>
    </row>
    <row r="228" spans="1:5" ht="47.25" outlineLevel="1" x14ac:dyDescent="0.25">
      <c r="A228" s="96" t="s">
        <v>626</v>
      </c>
      <c r="B228" s="97" t="s">
        <v>627</v>
      </c>
      <c r="C228" s="98">
        <v>500</v>
      </c>
      <c r="D228" s="98">
        <v>0</v>
      </c>
      <c r="E228" s="99">
        <v>0</v>
      </c>
    </row>
    <row r="229" spans="1:5" s="15" customFormat="1" ht="63" outlineLevel="2" x14ac:dyDescent="0.25">
      <c r="A229" s="92" t="s">
        <v>628</v>
      </c>
      <c r="B229" s="93" t="s">
        <v>629</v>
      </c>
      <c r="C229" s="94">
        <v>500</v>
      </c>
      <c r="D229" s="94">
        <v>0</v>
      </c>
      <c r="E229" s="95">
        <v>0</v>
      </c>
    </row>
    <row r="230" spans="1:5" ht="48" thickBot="1" x14ac:dyDescent="0.3">
      <c r="A230" s="101" t="s">
        <v>340</v>
      </c>
      <c r="B230" s="102" t="s">
        <v>341</v>
      </c>
      <c r="C230" s="103">
        <v>700000</v>
      </c>
      <c r="D230" s="103">
        <v>700000</v>
      </c>
      <c r="E230" s="104">
        <v>100</v>
      </c>
    </row>
    <row r="231" spans="1:5" outlineLevel="1" x14ac:dyDescent="0.25">
      <c r="A231" s="96" t="s">
        <v>490</v>
      </c>
      <c r="B231" s="97" t="s">
        <v>491</v>
      </c>
      <c r="C231" s="98">
        <v>700000</v>
      </c>
      <c r="D231" s="98">
        <v>700000</v>
      </c>
      <c r="E231" s="99">
        <v>100</v>
      </c>
    </row>
    <row r="232" spans="1:5" s="15" customFormat="1" ht="31.5" outlineLevel="2" x14ac:dyDescent="0.25">
      <c r="A232" s="92" t="s">
        <v>179</v>
      </c>
      <c r="B232" s="93" t="s">
        <v>180</v>
      </c>
      <c r="C232" s="94">
        <v>700000</v>
      </c>
      <c r="D232" s="94">
        <v>700000</v>
      </c>
      <c r="E232" s="95">
        <v>100</v>
      </c>
    </row>
    <row r="233" spans="1:5" ht="48" thickBot="1" x14ac:dyDescent="0.3">
      <c r="A233" s="101" t="s">
        <v>342</v>
      </c>
      <c r="B233" s="102" t="s">
        <v>343</v>
      </c>
      <c r="C233" s="103">
        <v>3692337.2</v>
      </c>
      <c r="D233" s="103">
        <v>2565941.17</v>
      </c>
      <c r="E233" s="104">
        <v>69.493684650470172</v>
      </c>
    </row>
    <row r="234" spans="1:5" ht="63" outlineLevel="1" x14ac:dyDescent="0.25">
      <c r="A234" s="96" t="s">
        <v>492</v>
      </c>
      <c r="B234" s="97" t="s">
        <v>487</v>
      </c>
      <c r="C234" s="98">
        <v>903195.2</v>
      </c>
      <c r="D234" s="98">
        <v>705129.33</v>
      </c>
      <c r="E234" s="99">
        <v>78.07053558300575</v>
      </c>
    </row>
    <row r="235" spans="1:5" s="15" customFormat="1" ht="47.25" outlineLevel="2" x14ac:dyDescent="0.25">
      <c r="A235" s="92" t="s">
        <v>571</v>
      </c>
      <c r="B235" s="93" t="s">
        <v>630</v>
      </c>
      <c r="C235" s="94">
        <v>240000</v>
      </c>
      <c r="D235" s="94">
        <v>50506.1</v>
      </c>
      <c r="E235" s="95">
        <v>21.044208333333334</v>
      </c>
    </row>
    <row r="236" spans="1:5" s="15" customFormat="1" ht="47.25" outlineLevel="2" x14ac:dyDescent="0.25">
      <c r="A236" s="92" t="s">
        <v>631</v>
      </c>
      <c r="B236" s="93" t="s">
        <v>615</v>
      </c>
      <c r="C236" s="94">
        <v>46195.199999999997</v>
      </c>
      <c r="D236" s="94">
        <v>46195.199999999997</v>
      </c>
      <c r="E236" s="95">
        <v>100</v>
      </c>
    </row>
    <row r="237" spans="1:5" s="15" customFormat="1" outlineLevel="2" x14ac:dyDescent="0.25">
      <c r="A237" s="92" t="s">
        <v>632</v>
      </c>
      <c r="B237" s="93" t="s">
        <v>633</v>
      </c>
      <c r="C237" s="94">
        <v>5000</v>
      </c>
      <c r="D237" s="94">
        <v>5000</v>
      </c>
      <c r="E237" s="95">
        <v>100</v>
      </c>
    </row>
    <row r="238" spans="1:5" s="15" customFormat="1" ht="47.25" customHeight="1" outlineLevel="2" x14ac:dyDescent="0.25">
      <c r="A238" s="92" t="s">
        <v>634</v>
      </c>
      <c r="B238" s="93" t="s">
        <v>635</v>
      </c>
      <c r="C238" s="94">
        <v>12000</v>
      </c>
      <c r="D238" s="94">
        <v>3428.08</v>
      </c>
      <c r="E238" s="95">
        <v>28.567333333333334</v>
      </c>
    </row>
    <row r="239" spans="1:5" s="15" customFormat="1" ht="47.25" outlineLevel="2" x14ac:dyDescent="0.25">
      <c r="A239" s="92" t="s">
        <v>636</v>
      </c>
      <c r="B239" s="93" t="s">
        <v>637</v>
      </c>
      <c r="C239" s="94">
        <v>600000</v>
      </c>
      <c r="D239" s="94">
        <v>599999.94999999995</v>
      </c>
      <c r="E239" s="95">
        <v>99.999991666666673</v>
      </c>
    </row>
    <row r="240" spans="1:5" ht="47.25" outlineLevel="1" x14ac:dyDescent="0.25">
      <c r="A240" s="96" t="s">
        <v>493</v>
      </c>
      <c r="B240" s="97" t="s">
        <v>494</v>
      </c>
      <c r="C240" s="98">
        <v>2789142</v>
      </c>
      <c r="D240" s="98">
        <v>1860811.84</v>
      </c>
      <c r="E240" s="99">
        <v>66.716281924692254</v>
      </c>
    </row>
    <row r="241" spans="1:5" s="15" customFormat="1" outlineLevel="2" x14ac:dyDescent="0.25">
      <c r="A241" s="92" t="s">
        <v>638</v>
      </c>
      <c r="B241" s="93" t="s">
        <v>165</v>
      </c>
      <c r="C241" s="94">
        <v>259730</v>
      </c>
      <c r="D241" s="94">
        <v>0</v>
      </c>
      <c r="E241" s="95">
        <v>0</v>
      </c>
    </row>
    <row r="242" spans="1:5" s="15" customFormat="1" ht="47.25" outlineLevel="2" x14ac:dyDescent="0.25">
      <c r="A242" s="92" t="s">
        <v>639</v>
      </c>
      <c r="B242" s="93" t="s">
        <v>640</v>
      </c>
      <c r="C242" s="94">
        <v>340270</v>
      </c>
      <c r="D242" s="94">
        <v>214909.22</v>
      </c>
      <c r="E242" s="95">
        <v>63.15843888676639</v>
      </c>
    </row>
    <row r="243" spans="1:5" s="15" customFormat="1" ht="47.25" outlineLevel="2" x14ac:dyDescent="0.25">
      <c r="A243" s="92" t="s">
        <v>345</v>
      </c>
      <c r="B243" s="93" t="s">
        <v>346</v>
      </c>
      <c r="C243" s="94">
        <v>419650</v>
      </c>
      <c r="D243" s="94">
        <v>371477.6</v>
      </c>
      <c r="E243" s="95">
        <v>88.520814964851667</v>
      </c>
    </row>
    <row r="244" spans="1:5" s="15" customFormat="1" ht="47.25" outlineLevel="2" x14ac:dyDescent="0.25">
      <c r="A244" s="92" t="s">
        <v>347</v>
      </c>
      <c r="B244" s="93" t="s">
        <v>162</v>
      </c>
      <c r="C244" s="94">
        <v>1569802</v>
      </c>
      <c r="D244" s="94">
        <v>1074737.45</v>
      </c>
      <c r="E244" s="95">
        <v>68.46324886832862</v>
      </c>
    </row>
    <row r="245" spans="1:5" s="15" customFormat="1" ht="47.25" outlineLevel="2" x14ac:dyDescent="0.25">
      <c r="A245" s="92" t="s">
        <v>764</v>
      </c>
      <c r="B245" s="93" t="s">
        <v>765</v>
      </c>
      <c r="C245" s="94">
        <v>199690</v>
      </c>
      <c r="D245" s="94">
        <v>199687.57</v>
      </c>
      <c r="E245" s="95">
        <v>99.998783113826434</v>
      </c>
    </row>
    <row r="246" spans="1:5" ht="48" thickBot="1" x14ac:dyDescent="0.3">
      <c r="A246" s="101" t="s">
        <v>348</v>
      </c>
      <c r="B246" s="102" t="s">
        <v>349</v>
      </c>
      <c r="C246" s="103">
        <v>11800</v>
      </c>
      <c r="D246" s="103">
        <v>8100</v>
      </c>
      <c r="E246" s="104">
        <v>68.644067796610173</v>
      </c>
    </row>
    <row r="247" spans="1:5" ht="31.5" outlineLevel="1" x14ac:dyDescent="0.25">
      <c r="A247" s="96" t="s">
        <v>495</v>
      </c>
      <c r="B247" s="97" t="s">
        <v>496</v>
      </c>
      <c r="C247" s="98">
        <v>11800</v>
      </c>
      <c r="D247" s="98">
        <v>8100</v>
      </c>
      <c r="E247" s="99">
        <v>68.644067796610173</v>
      </c>
    </row>
    <row r="248" spans="1:5" s="15" customFormat="1" ht="63" outlineLevel="2" x14ac:dyDescent="0.25">
      <c r="A248" s="92" t="s">
        <v>641</v>
      </c>
      <c r="B248" s="93" t="s">
        <v>642</v>
      </c>
      <c r="C248" s="94">
        <v>11800</v>
      </c>
      <c r="D248" s="94">
        <v>8100</v>
      </c>
      <c r="E248" s="95">
        <v>68.644067796610173</v>
      </c>
    </row>
    <row r="249" spans="1:5" ht="48" thickBot="1" x14ac:dyDescent="0.3">
      <c r="A249" s="101" t="s">
        <v>350</v>
      </c>
      <c r="B249" s="102" t="s">
        <v>351</v>
      </c>
      <c r="C249" s="103">
        <v>62000</v>
      </c>
      <c r="D249" s="103">
        <v>58988.62</v>
      </c>
      <c r="E249" s="104">
        <v>95.142935483870971</v>
      </c>
    </row>
    <row r="250" spans="1:5" ht="31.5" outlineLevel="1" x14ac:dyDescent="0.25">
      <c r="A250" s="96" t="s">
        <v>497</v>
      </c>
      <c r="B250" s="97" t="s">
        <v>498</v>
      </c>
      <c r="C250" s="98">
        <v>12000</v>
      </c>
      <c r="D250" s="98">
        <v>9000</v>
      </c>
      <c r="E250" s="99">
        <v>75</v>
      </c>
    </row>
    <row r="251" spans="1:5" s="15" customFormat="1" ht="63" outlineLevel="2" x14ac:dyDescent="0.25">
      <c r="A251" s="92" t="s">
        <v>643</v>
      </c>
      <c r="B251" s="93" t="s">
        <v>644</v>
      </c>
      <c r="C251" s="94">
        <v>12000</v>
      </c>
      <c r="D251" s="94">
        <v>9000</v>
      </c>
      <c r="E251" s="95">
        <v>75</v>
      </c>
    </row>
    <row r="252" spans="1:5" outlineLevel="1" x14ac:dyDescent="0.25">
      <c r="A252" s="96" t="s">
        <v>499</v>
      </c>
      <c r="B252" s="97" t="s">
        <v>500</v>
      </c>
      <c r="C252" s="98">
        <v>50000</v>
      </c>
      <c r="D252" s="98">
        <v>49988.62</v>
      </c>
      <c r="E252" s="99">
        <v>99.977239999999995</v>
      </c>
    </row>
    <row r="253" spans="1:5" ht="78.75" outlineLevel="2" x14ac:dyDescent="0.25">
      <c r="A253" s="92" t="s">
        <v>645</v>
      </c>
      <c r="B253" s="93" t="s">
        <v>646</v>
      </c>
      <c r="C253" s="94">
        <v>50000</v>
      </c>
      <c r="D253" s="94">
        <v>49988.62</v>
      </c>
      <c r="E253" s="95">
        <v>99.977239999999995</v>
      </c>
    </row>
    <row r="254" spans="1:5" ht="48" thickBot="1" x14ac:dyDescent="0.3">
      <c r="A254" s="101" t="s">
        <v>352</v>
      </c>
      <c r="B254" s="102" t="s">
        <v>353</v>
      </c>
      <c r="C254" s="103">
        <v>3543253</v>
      </c>
      <c r="D254" s="103">
        <v>3423457.92</v>
      </c>
      <c r="E254" s="104">
        <v>96.619065023016987</v>
      </c>
    </row>
    <row r="255" spans="1:5" ht="63" outlineLevel="1" x14ac:dyDescent="0.25">
      <c r="A255" s="96" t="s">
        <v>501</v>
      </c>
      <c r="B255" s="97" t="s">
        <v>487</v>
      </c>
      <c r="C255" s="98">
        <v>3543253</v>
      </c>
      <c r="D255" s="98">
        <v>3423457.92</v>
      </c>
      <c r="E255" s="99">
        <v>96.619065023016987</v>
      </c>
    </row>
    <row r="256" spans="1:5" outlineLevel="2" x14ac:dyDescent="0.25">
      <c r="A256" s="92" t="s">
        <v>354</v>
      </c>
      <c r="B256" s="93" t="s">
        <v>355</v>
      </c>
      <c r="C256" s="94">
        <v>16565</v>
      </c>
      <c r="D256" s="94">
        <v>0</v>
      </c>
      <c r="E256" s="95">
        <v>0</v>
      </c>
    </row>
    <row r="257" spans="1:5" ht="63" outlineLevel="2" x14ac:dyDescent="0.25">
      <c r="A257" s="92" t="s">
        <v>573</v>
      </c>
      <c r="B257" s="93" t="s">
        <v>568</v>
      </c>
      <c r="C257" s="94">
        <v>123535</v>
      </c>
      <c r="D257" s="94">
        <v>70311.94</v>
      </c>
      <c r="E257" s="95">
        <v>56.916614724571986</v>
      </c>
    </row>
    <row r="258" spans="1:5" outlineLevel="2" x14ac:dyDescent="0.25">
      <c r="A258" s="92" t="s">
        <v>356</v>
      </c>
      <c r="B258" s="93" t="s">
        <v>164</v>
      </c>
      <c r="C258" s="94">
        <v>300000</v>
      </c>
      <c r="D258" s="94">
        <v>250000</v>
      </c>
      <c r="E258" s="95">
        <v>83.333333333333329</v>
      </c>
    </row>
    <row r="259" spans="1:5" ht="63" outlineLevel="2" x14ac:dyDescent="0.25">
      <c r="A259" s="92" t="s">
        <v>766</v>
      </c>
      <c r="B259" s="93" t="s">
        <v>767</v>
      </c>
      <c r="C259" s="94">
        <v>14500</v>
      </c>
      <c r="D259" s="94">
        <v>14500</v>
      </c>
      <c r="E259" s="95">
        <v>100</v>
      </c>
    </row>
    <row r="260" spans="1:5" ht="47.25" outlineLevel="2" x14ac:dyDescent="0.25">
      <c r="A260" s="92" t="s">
        <v>647</v>
      </c>
      <c r="B260" s="93" t="s">
        <v>615</v>
      </c>
      <c r="C260" s="94">
        <v>33018</v>
      </c>
      <c r="D260" s="94">
        <v>33018</v>
      </c>
      <c r="E260" s="95">
        <v>100</v>
      </c>
    </row>
    <row r="261" spans="1:5" ht="47.25" outlineLevel="2" x14ac:dyDescent="0.25">
      <c r="A261" s="92" t="s">
        <v>357</v>
      </c>
      <c r="B261" s="93" t="s">
        <v>172</v>
      </c>
      <c r="C261" s="94">
        <v>2225223</v>
      </c>
      <c r="D261" s="94">
        <v>2225223</v>
      </c>
      <c r="E261" s="95">
        <v>100</v>
      </c>
    </row>
    <row r="262" spans="1:5" ht="47.25" outlineLevel="2" x14ac:dyDescent="0.25">
      <c r="A262" s="92" t="s">
        <v>768</v>
      </c>
      <c r="B262" s="93" t="s">
        <v>366</v>
      </c>
      <c r="C262" s="94">
        <v>159300</v>
      </c>
      <c r="D262" s="94">
        <v>159292.98000000001</v>
      </c>
      <c r="E262" s="95">
        <v>99.995593220338989</v>
      </c>
    </row>
    <row r="263" spans="1:5" ht="47.25" outlineLevel="2" x14ac:dyDescent="0.25">
      <c r="A263" s="92" t="s">
        <v>648</v>
      </c>
      <c r="B263" s="93" t="s">
        <v>649</v>
      </c>
      <c r="C263" s="94">
        <v>671112</v>
      </c>
      <c r="D263" s="94">
        <v>671112</v>
      </c>
      <c r="E263" s="95">
        <v>100</v>
      </c>
    </row>
    <row r="264" spans="1:5" ht="48" thickBot="1" x14ac:dyDescent="0.3">
      <c r="A264" s="101" t="s">
        <v>358</v>
      </c>
      <c r="B264" s="102" t="s">
        <v>359</v>
      </c>
      <c r="C264" s="103">
        <v>964304</v>
      </c>
      <c r="D264" s="103">
        <v>912023.83</v>
      </c>
      <c r="E264" s="104">
        <v>94.578455549287355</v>
      </c>
    </row>
    <row r="265" spans="1:5" outlineLevel="1" x14ac:dyDescent="0.25">
      <c r="A265" s="96" t="s">
        <v>502</v>
      </c>
      <c r="B265" s="97" t="s">
        <v>500</v>
      </c>
      <c r="C265" s="98">
        <v>952304</v>
      </c>
      <c r="D265" s="98">
        <v>904023.83</v>
      </c>
      <c r="E265" s="99">
        <v>94.930172507938636</v>
      </c>
    </row>
    <row r="266" spans="1:5" ht="78.75" outlineLevel="2" x14ac:dyDescent="0.25">
      <c r="A266" s="92" t="s">
        <v>650</v>
      </c>
      <c r="B266" s="93" t="s">
        <v>646</v>
      </c>
      <c r="C266" s="94">
        <v>60415</v>
      </c>
      <c r="D266" s="94">
        <v>12134.83</v>
      </c>
      <c r="E266" s="95">
        <v>20.085789952826286</v>
      </c>
    </row>
    <row r="267" spans="1:5" ht="31.5" outlineLevel="2" x14ac:dyDescent="0.25">
      <c r="A267" s="92" t="s">
        <v>360</v>
      </c>
      <c r="B267" s="93" t="s">
        <v>168</v>
      </c>
      <c r="C267" s="94">
        <v>891889</v>
      </c>
      <c r="D267" s="94">
        <v>891889</v>
      </c>
      <c r="E267" s="95">
        <v>100</v>
      </c>
    </row>
    <row r="268" spans="1:5" ht="31.5" outlineLevel="1" x14ac:dyDescent="0.25">
      <c r="A268" s="96" t="s">
        <v>503</v>
      </c>
      <c r="B268" s="97" t="s">
        <v>498</v>
      </c>
      <c r="C268" s="98">
        <v>12000</v>
      </c>
      <c r="D268" s="98">
        <v>8000</v>
      </c>
      <c r="E268" s="99">
        <v>66.666666666666671</v>
      </c>
    </row>
    <row r="269" spans="1:5" ht="63" outlineLevel="2" x14ac:dyDescent="0.25">
      <c r="A269" s="92" t="s">
        <v>651</v>
      </c>
      <c r="B269" s="93" t="s">
        <v>644</v>
      </c>
      <c r="C269" s="94">
        <v>12000</v>
      </c>
      <c r="D269" s="94">
        <v>8000</v>
      </c>
      <c r="E269" s="95">
        <v>66.666666666666671</v>
      </c>
    </row>
    <row r="270" spans="1:5" ht="48" thickBot="1" x14ac:dyDescent="0.3">
      <c r="A270" s="101" t="s">
        <v>361</v>
      </c>
      <c r="B270" s="102" t="s">
        <v>362</v>
      </c>
      <c r="C270" s="103">
        <v>4866906.2</v>
      </c>
      <c r="D270" s="103">
        <v>3090021.17</v>
      </c>
      <c r="E270" s="104">
        <v>63.490460736637992</v>
      </c>
    </row>
    <row r="271" spans="1:5" ht="63" outlineLevel="1" x14ac:dyDescent="0.25">
      <c r="A271" s="96" t="s">
        <v>504</v>
      </c>
      <c r="B271" s="97" t="s">
        <v>487</v>
      </c>
      <c r="C271" s="98">
        <v>3697131.44</v>
      </c>
      <c r="D271" s="98">
        <v>1975768.17</v>
      </c>
      <c r="E271" s="99">
        <v>53.440571482630325</v>
      </c>
    </row>
    <row r="272" spans="1:5" outlineLevel="2" x14ac:dyDescent="0.25">
      <c r="A272" s="92" t="s">
        <v>248</v>
      </c>
      <c r="B272" s="93" t="s">
        <v>355</v>
      </c>
      <c r="C272" s="94">
        <v>191465</v>
      </c>
      <c r="D272" s="94">
        <v>119867.93</v>
      </c>
      <c r="E272" s="95">
        <v>62.605661609171392</v>
      </c>
    </row>
    <row r="273" spans="1:5" ht="63" outlineLevel="2" x14ac:dyDescent="0.25">
      <c r="A273" s="92" t="s">
        <v>574</v>
      </c>
      <c r="B273" s="93" t="s">
        <v>568</v>
      </c>
      <c r="C273" s="94">
        <v>39036</v>
      </c>
      <c r="D273" s="94">
        <v>8807.8799999999992</v>
      </c>
      <c r="E273" s="95">
        <v>22.563479864740241</v>
      </c>
    </row>
    <row r="274" spans="1:5" outlineLevel="2" x14ac:dyDescent="0.25">
      <c r="A274" s="92" t="s">
        <v>652</v>
      </c>
      <c r="B274" s="93" t="s">
        <v>166</v>
      </c>
      <c r="C274" s="94">
        <v>10000</v>
      </c>
      <c r="D274" s="94">
        <v>10000</v>
      </c>
      <c r="E274" s="95">
        <v>100</v>
      </c>
    </row>
    <row r="275" spans="1:5" ht="47.25" outlineLevel="2" x14ac:dyDescent="0.25">
      <c r="A275" s="92" t="s">
        <v>653</v>
      </c>
      <c r="B275" s="93" t="s">
        <v>654</v>
      </c>
      <c r="C275" s="94">
        <v>7614.24</v>
      </c>
      <c r="D275" s="94">
        <v>5076.16</v>
      </c>
      <c r="E275" s="95">
        <v>66.666666666666671</v>
      </c>
    </row>
    <row r="276" spans="1:5" ht="47.25" outlineLevel="2" x14ac:dyDescent="0.25">
      <c r="A276" s="92" t="s">
        <v>655</v>
      </c>
      <c r="B276" s="93" t="s">
        <v>615</v>
      </c>
      <c r="C276" s="94">
        <v>63793.2</v>
      </c>
      <c r="D276" s="94">
        <v>63793.2</v>
      </c>
      <c r="E276" s="95">
        <v>100</v>
      </c>
    </row>
    <row r="277" spans="1:5" outlineLevel="2" x14ac:dyDescent="0.25">
      <c r="A277" s="92" t="s">
        <v>656</v>
      </c>
      <c r="B277" s="93" t="s">
        <v>633</v>
      </c>
      <c r="C277" s="94">
        <v>10000</v>
      </c>
      <c r="D277" s="94">
        <v>10000</v>
      </c>
      <c r="E277" s="95">
        <v>100</v>
      </c>
    </row>
    <row r="278" spans="1:5" ht="63" outlineLevel="2" x14ac:dyDescent="0.25">
      <c r="A278" s="92" t="s">
        <v>819</v>
      </c>
      <c r="B278" s="93" t="s">
        <v>769</v>
      </c>
      <c r="C278" s="94">
        <v>1000000</v>
      </c>
      <c r="D278" s="94">
        <v>0</v>
      </c>
      <c r="E278" s="95">
        <v>0</v>
      </c>
    </row>
    <row r="279" spans="1:5" ht="31.5" outlineLevel="2" x14ac:dyDescent="0.25">
      <c r="A279" s="92" t="s">
        <v>657</v>
      </c>
      <c r="B279" s="93" t="s">
        <v>363</v>
      </c>
      <c r="C279" s="94">
        <v>2225223</v>
      </c>
      <c r="D279" s="94">
        <v>1658223</v>
      </c>
      <c r="E279" s="95">
        <v>74.519407717788283</v>
      </c>
    </row>
    <row r="280" spans="1:5" outlineLevel="2" x14ac:dyDescent="0.25">
      <c r="A280" s="92" t="s">
        <v>364</v>
      </c>
      <c r="B280" s="93" t="s">
        <v>164</v>
      </c>
      <c r="C280" s="94">
        <v>150000</v>
      </c>
      <c r="D280" s="94">
        <v>100000</v>
      </c>
      <c r="E280" s="95">
        <v>66.666666666666671</v>
      </c>
    </row>
    <row r="281" spans="1:5" ht="31.5" outlineLevel="1" x14ac:dyDescent="0.25">
      <c r="A281" s="96" t="s">
        <v>505</v>
      </c>
      <c r="B281" s="97" t="s">
        <v>475</v>
      </c>
      <c r="C281" s="98">
        <v>1169774.76</v>
      </c>
      <c r="D281" s="98">
        <v>1114253</v>
      </c>
      <c r="E281" s="99">
        <v>95.253636691562747</v>
      </c>
    </row>
    <row r="282" spans="1:5" ht="47.25" outlineLevel="2" x14ac:dyDescent="0.25">
      <c r="A282" s="92" t="s">
        <v>365</v>
      </c>
      <c r="B282" s="93" t="s">
        <v>366</v>
      </c>
      <c r="C282" s="94">
        <v>112500</v>
      </c>
      <c r="D282" s="94">
        <v>105000</v>
      </c>
      <c r="E282" s="95">
        <v>93.333333333333329</v>
      </c>
    </row>
    <row r="283" spans="1:5" ht="63" outlineLevel="2" x14ac:dyDescent="0.25">
      <c r="A283" s="92" t="s">
        <v>367</v>
      </c>
      <c r="B283" s="93" t="s">
        <v>167</v>
      </c>
      <c r="C283" s="94">
        <v>165385.76</v>
      </c>
      <c r="D283" s="94">
        <v>117364</v>
      </c>
      <c r="E283" s="95">
        <v>70.963787934342108</v>
      </c>
    </row>
    <row r="284" spans="1:5" ht="47.25" outlineLevel="2" x14ac:dyDescent="0.25">
      <c r="A284" s="92" t="s">
        <v>368</v>
      </c>
      <c r="B284" s="93" t="s">
        <v>333</v>
      </c>
      <c r="C284" s="94">
        <v>891889</v>
      </c>
      <c r="D284" s="94">
        <v>891889</v>
      </c>
      <c r="E284" s="95">
        <v>100</v>
      </c>
    </row>
    <row r="285" spans="1:5" ht="48" thickBot="1" x14ac:dyDescent="0.3">
      <c r="A285" s="101" t="s">
        <v>369</v>
      </c>
      <c r="B285" s="102" t="s">
        <v>370</v>
      </c>
      <c r="C285" s="103">
        <v>1374222.2</v>
      </c>
      <c r="D285" s="103">
        <v>1185168.05</v>
      </c>
      <c r="E285" s="104">
        <v>86.242825214146592</v>
      </c>
    </row>
    <row r="286" spans="1:5" ht="63" outlineLevel="1" x14ac:dyDescent="0.25">
      <c r="A286" s="96" t="s">
        <v>506</v>
      </c>
      <c r="B286" s="97" t="s">
        <v>507</v>
      </c>
      <c r="C286" s="98">
        <v>1374222.2</v>
      </c>
      <c r="D286" s="98">
        <v>1185168.05</v>
      </c>
      <c r="E286" s="99">
        <v>86.242825214146592</v>
      </c>
    </row>
    <row r="287" spans="1:5" ht="63" outlineLevel="2" x14ac:dyDescent="0.25">
      <c r="A287" s="92" t="s">
        <v>770</v>
      </c>
      <c r="B287" s="93" t="s">
        <v>568</v>
      </c>
      <c r="C287" s="94">
        <v>586000</v>
      </c>
      <c r="D287" s="94">
        <v>483922.37</v>
      </c>
      <c r="E287" s="95">
        <v>82.580609215017063</v>
      </c>
    </row>
    <row r="288" spans="1:5" ht="31.5" outlineLevel="2" x14ac:dyDescent="0.25">
      <c r="A288" s="92" t="s">
        <v>771</v>
      </c>
      <c r="B288" s="93" t="s">
        <v>610</v>
      </c>
      <c r="C288" s="94">
        <v>50000</v>
      </c>
      <c r="D288" s="94">
        <v>0</v>
      </c>
      <c r="E288" s="95">
        <v>0</v>
      </c>
    </row>
    <row r="289" spans="1:5" outlineLevel="2" x14ac:dyDescent="0.25">
      <c r="A289" s="92" t="s">
        <v>772</v>
      </c>
      <c r="B289" s="93" t="s">
        <v>613</v>
      </c>
      <c r="C289" s="94">
        <v>10000</v>
      </c>
      <c r="D289" s="94">
        <v>10000</v>
      </c>
      <c r="E289" s="95">
        <v>100</v>
      </c>
    </row>
    <row r="290" spans="1:5" outlineLevel="2" x14ac:dyDescent="0.25">
      <c r="A290" s="92" t="s">
        <v>371</v>
      </c>
      <c r="B290" s="93" t="s">
        <v>164</v>
      </c>
      <c r="C290" s="94">
        <v>73000</v>
      </c>
      <c r="D290" s="94">
        <v>73000</v>
      </c>
      <c r="E290" s="95">
        <v>100</v>
      </c>
    </row>
    <row r="291" spans="1:5" ht="47.25" outlineLevel="2" x14ac:dyDescent="0.25">
      <c r="A291" s="92" t="s">
        <v>773</v>
      </c>
      <c r="B291" s="93" t="s">
        <v>774</v>
      </c>
      <c r="C291" s="94">
        <v>227000</v>
      </c>
      <c r="D291" s="94">
        <v>219880</v>
      </c>
      <c r="E291" s="95">
        <v>96.863436123348023</v>
      </c>
    </row>
    <row r="292" spans="1:5" ht="47.25" outlineLevel="2" x14ac:dyDescent="0.25">
      <c r="A292" s="92" t="s">
        <v>775</v>
      </c>
      <c r="B292" s="93" t="s">
        <v>161</v>
      </c>
      <c r="C292" s="94">
        <v>105000</v>
      </c>
      <c r="D292" s="94">
        <v>83428.800000000003</v>
      </c>
      <c r="E292" s="95">
        <v>79.456000000000003</v>
      </c>
    </row>
    <row r="293" spans="1:5" ht="47.25" outlineLevel="2" x14ac:dyDescent="0.25">
      <c r="A293" s="92" t="s">
        <v>776</v>
      </c>
      <c r="B293" s="93" t="s">
        <v>777</v>
      </c>
      <c r="C293" s="94">
        <v>4500</v>
      </c>
      <c r="D293" s="94">
        <v>2065.6799999999998</v>
      </c>
      <c r="E293" s="95">
        <v>45.904000000000003</v>
      </c>
    </row>
    <row r="294" spans="1:5" ht="47.25" outlineLevel="2" x14ac:dyDescent="0.25">
      <c r="A294" s="92" t="s">
        <v>778</v>
      </c>
      <c r="B294" s="93" t="s">
        <v>366</v>
      </c>
      <c r="C294" s="94">
        <v>267247</v>
      </c>
      <c r="D294" s="94">
        <v>261396</v>
      </c>
      <c r="E294" s="95">
        <v>97.810639595580113</v>
      </c>
    </row>
    <row r="295" spans="1:5" ht="47.25" outlineLevel="2" x14ac:dyDescent="0.25">
      <c r="A295" s="92" t="s">
        <v>779</v>
      </c>
      <c r="B295" s="93" t="s">
        <v>615</v>
      </c>
      <c r="C295" s="94">
        <v>51475.199999999997</v>
      </c>
      <c r="D295" s="94">
        <v>51475.199999999997</v>
      </c>
      <c r="E295" s="95">
        <v>100</v>
      </c>
    </row>
    <row r="296" spans="1:5" ht="48" thickBot="1" x14ac:dyDescent="0.3">
      <c r="A296" s="101" t="s">
        <v>780</v>
      </c>
      <c r="B296" s="102" t="s">
        <v>781</v>
      </c>
      <c r="C296" s="103">
        <v>300000</v>
      </c>
      <c r="D296" s="103">
        <v>300000</v>
      </c>
      <c r="E296" s="104">
        <v>100</v>
      </c>
    </row>
    <row r="297" spans="1:5" outlineLevel="1" x14ac:dyDescent="0.25">
      <c r="A297" s="96" t="s">
        <v>782</v>
      </c>
      <c r="B297" s="97" t="s">
        <v>500</v>
      </c>
      <c r="C297" s="98">
        <v>300000</v>
      </c>
      <c r="D297" s="98">
        <v>300000</v>
      </c>
      <c r="E297" s="99">
        <v>100</v>
      </c>
    </row>
    <row r="298" spans="1:5" ht="47.25" outlineLevel="2" x14ac:dyDescent="0.25">
      <c r="A298" s="92" t="s">
        <v>783</v>
      </c>
      <c r="B298" s="93" t="s">
        <v>784</v>
      </c>
      <c r="C298" s="94">
        <v>300000</v>
      </c>
      <c r="D298" s="94">
        <v>300000</v>
      </c>
      <c r="E298" s="95">
        <v>100</v>
      </c>
    </row>
    <row r="299" spans="1:5" ht="32.25" thickBot="1" x14ac:dyDescent="0.3">
      <c r="A299" s="101" t="s">
        <v>785</v>
      </c>
      <c r="B299" s="102" t="s">
        <v>786</v>
      </c>
      <c r="C299" s="103">
        <v>1000000</v>
      </c>
      <c r="D299" s="103">
        <v>991016.27</v>
      </c>
      <c r="E299" s="104">
        <v>99.101626999999993</v>
      </c>
    </row>
    <row r="300" spans="1:5" ht="31.5" outlineLevel="1" x14ac:dyDescent="0.25">
      <c r="A300" s="96" t="s">
        <v>787</v>
      </c>
      <c r="B300" s="97" t="s">
        <v>788</v>
      </c>
      <c r="C300" s="98">
        <v>749918.21</v>
      </c>
      <c r="D300" s="98">
        <v>740934.48</v>
      </c>
      <c r="E300" s="99">
        <v>98.802038691659448</v>
      </c>
    </row>
    <row r="301" spans="1:5" ht="31.5" outlineLevel="2" x14ac:dyDescent="0.25">
      <c r="A301" s="92" t="s">
        <v>789</v>
      </c>
      <c r="B301" s="93" t="s">
        <v>137</v>
      </c>
      <c r="C301" s="94">
        <v>203572.21</v>
      </c>
      <c r="D301" s="94">
        <v>203572.21</v>
      </c>
      <c r="E301" s="95">
        <v>100</v>
      </c>
    </row>
    <row r="302" spans="1:5" ht="63" outlineLevel="2" x14ac:dyDescent="0.25">
      <c r="A302" s="92" t="s">
        <v>790</v>
      </c>
      <c r="B302" s="93" t="s">
        <v>791</v>
      </c>
      <c r="C302" s="94">
        <v>546346</v>
      </c>
      <c r="D302" s="94">
        <v>537362.27</v>
      </c>
      <c r="E302" s="95">
        <v>98.355670216309818</v>
      </c>
    </row>
    <row r="303" spans="1:5" ht="31.5" outlineLevel="1" x14ac:dyDescent="0.25">
      <c r="A303" s="96" t="s">
        <v>792</v>
      </c>
      <c r="B303" s="97" t="s">
        <v>793</v>
      </c>
      <c r="C303" s="98">
        <v>250081.79</v>
      </c>
      <c r="D303" s="98">
        <v>250081.79</v>
      </c>
      <c r="E303" s="99">
        <v>100</v>
      </c>
    </row>
    <row r="304" spans="1:5" ht="31.5" outlineLevel="2" x14ac:dyDescent="0.25">
      <c r="A304" s="92" t="s">
        <v>794</v>
      </c>
      <c r="B304" s="93" t="s">
        <v>538</v>
      </c>
      <c r="C304" s="94">
        <v>250081.79</v>
      </c>
      <c r="D304" s="94">
        <v>250081.79</v>
      </c>
      <c r="E304" s="95">
        <v>100</v>
      </c>
    </row>
    <row r="305" spans="1:5" ht="48" thickBot="1" x14ac:dyDescent="0.3">
      <c r="A305" s="101" t="s">
        <v>372</v>
      </c>
      <c r="B305" s="102" t="s">
        <v>373</v>
      </c>
      <c r="C305" s="103">
        <v>15600</v>
      </c>
      <c r="D305" s="103">
        <v>11700</v>
      </c>
      <c r="E305" s="104">
        <v>75</v>
      </c>
    </row>
    <row r="306" spans="1:5" ht="31.5" outlineLevel="1" x14ac:dyDescent="0.25">
      <c r="A306" s="96" t="s">
        <v>508</v>
      </c>
      <c r="B306" s="97" t="s">
        <v>498</v>
      </c>
      <c r="C306" s="98">
        <v>15600</v>
      </c>
      <c r="D306" s="98">
        <v>11700</v>
      </c>
      <c r="E306" s="99">
        <v>75</v>
      </c>
    </row>
    <row r="307" spans="1:5" outlineLevel="2" x14ac:dyDescent="0.25">
      <c r="A307" s="92" t="s">
        <v>374</v>
      </c>
      <c r="B307" s="93" t="s">
        <v>160</v>
      </c>
      <c r="C307" s="94">
        <v>15600</v>
      </c>
      <c r="D307" s="94">
        <v>11700</v>
      </c>
      <c r="E307" s="95">
        <v>75</v>
      </c>
    </row>
    <row r="308" spans="1:5" ht="48" thickBot="1" x14ac:dyDescent="0.3">
      <c r="A308" s="101" t="s">
        <v>375</v>
      </c>
      <c r="B308" s="102" t="s">
        <v>376</v>
      </c>
      <c r="C308" s="103">
        <v>4392368.42</v>
      </c>
      <c r="D308" s="103">
        <v>3381440.04</v>
      </c>
      <c r="E308" s="104">
        <v>76.984435654420807</v>
      </c>
    </row>
    <row r="309" spans="1:5" ht="63" outlineLevel="1" x14ac:dyDescent="0.25">
      <c r="A309" s="96" t="s">
        <v>509</v>
      </c>
      <c r="B309" s="97" t="s">
        <v>487</v>
      </c>
      <c r="C309" s="98">
        <v>3656120.92</v>
      </c>
      <c r="D309" s="98">
        <v>3085446.85</v>
      </c>
      <c r="E309" s="99">
        <v>84.391269258129455</v>
      </c>
    </row>
    <row r="310" spans="1:5" outlineLevel="2" x14ac:dyDescent="0.25">
      <c r="A310" s="92" t="s">
        <v>795</v>
      </c>
      <c r="B310" s="93" t="s">
        <v>163</v>
      </c>
      <c r="C310" s="94">
        <v>3547.92</v>
      </c>
      <c r="D310" s="94">
        <v>1773.96</v>
      </c>
      <c r="E310" s="95">
        <v>50</v>
      </c>
    </row>
    <row r="311" spans="1:5" ht="63" outlineLevel="2" x14ac:dyDescent="0.25">
      <c r="A311" s="92" t="s">
        <v>658</v>
      </c>
      <c r="B311" s="93" t="s">
        <v>568</v>
      </c>
      <c r="C311" s="94">
        <v>936000</v>
      </c>
      <c r="D311" s="94">
        <v>561941.89</v>
      </c>
      <c r="E311" s="95">
        <v>60.036526709401713</v>
      </c>
    </row>
    <row r="312" spans="1:5" ht="47.25" outlineLevel="2" x14ac:dyDescent="0.25">
      <c r="A312" s="92" t="s">
        <v>659</v>
      </c>
      <c r="B312" s="93" t="s">
        <v>660</v>
      </c>
      <c r="C312" s="94">
        <v>398342</v>
      </c>
      <c r="D312" s="94">
        <v>253500</v>
      </c>
      <c r="E312" s="95">
        <v>63.638782754517472</v>
      </c>
    </row>
    <row r="313" spans="1:5" ht="47.25" outlineLevel="2" x14ac:dyDescent="0.25">
      <c r="A313" s="92" t="s">
        <v>796</v>
      </c>
      <c r="B313" s="93" t="s">
        <v>615</v>
      </c>
      <c r="C313" s="94">
        <v>24008</v>
      </c>
      <c r="D313" s="94">
        <v>24008</v>
      </c>
      <c r="E313" s="95">
        <v>100</v>
      </c>
    </row>
    <row r="314" spans="1:5" ht="31.5" outlineLevel="2" x14ac:dyDescent="0.25">
      <c r="A314" s="92" t="s">
        <v>661</v>
      </c>
      <c r="B314" s="93" t="s">
        <v>604</v>
      </c>
      <c r="C314" s="94">
        <v>50000</v>
      </c>
      <c r="D314" s="94">
        <v>0</v>
      </c>
      <c r="E314" s="95">
        <v>0</v>
      </c>
    </row>
    <row r="315" spans="1:5" ht="47.25" outlineLevel="2" x14ac:dyDescent="0.25">
      <c r="A315" s="92" t="s">
        <v>662</v>
      </c>
      <c r="B315" s="93" t="s">
        <v>615</v>
      </c>
      <c r="C315" s="94">
        <v>10000</v>
      </c>
      <c r="D315" s="94">
        <v>10000</v>
      </c>
      <c r="E315" s="95">
        <v>100</v>
      </c>
    </row>
    <row r="316" spans="1:5" outlineLevel="2" x14ac:dyDescent="0.25">
      <c r="A316" s="92" t="s">
        <v>663</v>
      </c>
      <c r="B316" s="93" t="s">
        <v>633</v>
      </c>
      <c r="C316" s="94">
        <v>10000</v>
      </c>
      <c r="D316" s="94">
        <v>10000</v>
      </c>
      <c r="E316" s="95">
        <v>100</v>
      </c>
    </row>
    <row r="317" spans="1:5" ht="47.25" outlineLevel="2" x14ac:dyDescent="0.25">
      <c r="A317" s="92" t="s">
        <v>664</v>
      </c>
      <c r="B317" s="93" t="s">
        <v>665</v>
      </c>
      <c r="C317" s="94">
        <v>2224223</v>
      </c>
      <c r="D317" s="94">
        <v>2224223</v>
      </c>
      <c r="E317" s="95">
        <v>100</v>
      </c>
    </row>
    <row r="318" spans="1:5" ht="47.25" outlineLevel="1" x14ac:dyDescent="0.25">
      <c r="A318" s="96" t="s">
        <v>510</v>
      </c>
      <c r="B318" s="97" t="s">
        <v>489</v>
      </c>
      <c r="C318" s="98">
        <v>736247.5</v>
      </c>
      <c r="D318" s="98">
        <v>295993.19</v>
      </c>
      <c r="E318" s="99">
        <v>40.202946699309678</v>
      </c>
    </row>
    <row r="319" spans="1:5" outlineLevel="2" x14ac:dyDescent="0.25">
      <c r="A319" s="92" t="s">
        <v>377</v>
      </c>
      <c r="B319" s="93" t="s">
        <v>165</v>
      </c>
      <c r="C319" s="94">
        <v>440254.31</v>
      </c>
      <c r="D319" s="94">
        <v>0</v>
      </c>
      <c r="E319" s="95">
        <v>0</v>
      </c>
    </row>
    <row r="320" spans="1:5" ht="31.5" outlineLevel="2" x14ac:dyDescent="0.25">
      <c r="A320" s="92" t="s">
        <v>797</v>
      </c>
      <c r="B320" s="93" t="s">
        <v>100</v>
      </c>
      <c r="C320" s="94">
        <v>295993.19</v>
      </c>
      <c r="D320" s="94">
        <v>295993.19</v>
      </c>
      <c r="E320" s="95">
        <v>100</v>
      </c>
    </row>
    <row r="321" spans="1:5" ht="48" thickBot="1" x14ac:dyDescent="0.3">
      <c r="A321" s="101" t="s">
        <v>378</v>
      </c>
      <c r="B321" s="102" t="s">
        <v>379</v>
      </c>
      <c r="C321" s="103">
        <v>80650</v>
      </c>
      <c r="D321" s="103">
        <v>39655</v>
      </c>
      <c r="E321" s="104">
        <v>49.169249845009297</v>
      </c>
    </row>
    <row r="322" spans="1:5" ht="31.5" outlineLevel="1" x14ac:dyDescent="0.25">
      <c r="A322" s="96" t="s">
        <v>511</v>
      </c>
      <c r="B322" s="97" t="s">
        <v>498</v>
      </c>
      <c r="C322" s="98">
        <v>10800</v>
      </c>
      <c r="D322" s="98">
        <v>0</v>
      </c>
      <c r="E322" s="99">
        <v>0</v>
      </c>
    </row>
    <row r="323" spans="1:5" outlineLevel="2" x14ac:dyDescent="0.25">
      <c r="A323" s="92" t="s">
        <v>380</v>
      </c>
      <c r="B323" s="93" t="s">
        <v>160</v>
      </c>
      <c r="C323" s="94">
        <v>10800</v>
      </c>
      <c r="D323" s="94">
        <v>0</v>
      </c>
      <c r="E323" s="95">
        <v>0</v>
      </c>
    </row>
    <row r="324" spans="1:5" outlineLevel="1" x14ac:dyDescent="0.25">
      <c r="A324" s="96" t="s">
        <v>512</v>
      </c>
      <c r="B324" s="97" t="s">
        <v>500</v>
      </c>
      <c r="C324" s="98">
        <v>69850</v>
      </c>
      <c r="D324" s="98">
        <v>39655</v>
      </c>
      <c r="E324" s="99">
        <v>56.771653543307089</v>
      </c>
    </row>
    <row r="325" spans="1:5" ht="78.75" outlineLevel="2" x14ac:dyDescent="0.25">
      <c r="A325" s="92" t="s">
        <v>667</v>
      </c>
      <c r="B325" s="93" t="s">
        <v>668</v>
      </c>
      <c r="C325" s="94">
        <v>69850</v>
      </c>
      <c r="D325" s="94">
        <v>39655</v>
      </c>
      <c r="E325" s="95">
        <v>56.771653543307089</v>
      </c>
    </row>
    <row r="326" spans="1:5" ht="48" thickBot="1" x14ac:dyDescent="0.3">
      <c r="A326" s="101" t="s">
        <v>381</v>
      </c>
      <c r="B326" s="102" t="s">
        <v>382</v>
      </c>
      <c r="C326" s="103">
        <v>2037306</v>
      </c>
      <c r="D326" s="103">
        <v>1699971.46</v>
      </c>
      <c r="E326" s="104">
        <v>83.442127004976186</v>
      </c>
    </row>
    <row r="327" spans="1:5" ht="63" outlineLevel="1" x14ac:dyDescent="0.25">
      <c r="A327" s="96" t="s">
        <v>513</v>
      </c>
      <c r="B327" s="97" t="s">
        <v>487</v>
      </c>
      <c r="C327" s="98">
        <v>2037306</v>
      </c>
      <c r="D327" s="98">
        <v>1699971.46</v>
      </c>
      <c r="E327" s="99">
        <v>83.442127004976186</v>
      </c>
    </row>
    <row r="328" spans="1:5" outlineLevel="2" x14ac:dyDescent="0.25">
      <c r="A328" s="92" t="s">
        <v>383</v>
      </c>
      <c r="B328" s="93" t="s">
        <v>182</v>
      </c>
      <c r="C328" s="94">
        <v>236532</v>
      </c>
      <c r="D328" s="94">
        <v>155561.68</v>
      </c>
      <c r="E328" s="95">
        <v>65.767710077283411</v>
      </c>
    </row>
    <row r="329" spans="1:5" ht="47.25" outlineLevel="2" x14ac:dyDescent="0.25">
      <c r="A329" s="92" t="s">
        <v>575</v>
      </c>
      <c r="B329" s="93" t="s">
        <v>669</v>
      </c>
      <c r="C329" s="94">
        <v>118468</v>
      </c>
      <c r="D329" s="94">
        <v>118468</v>
      </c>
      <c r="E329" s="95">
        <v>100</v>
      </c>
    </row>
    <row r="330" spans="1:5" ht="31.5" outlineLevel="2" x14ac:dyDescent="0.25">
      <c r="A330" s="92" t="s">
        <v>670</v>
      </c>
      <c r="B330" s="93" t="s">
        <v>604</v>
      </c>
      <c r="C330" s="94">
        <v>84600</v>
      </c>
      <c r="D330" s="94">
        <v>84600</v>
      </c>
      <c r="E330" s="95">
        <v>100</v>
      </c>
    </row>
    <row r="331" spans="1:5" ht="47.25" outlineLevel="2" x14ac:dyDescent="0.25">
      <c r="A331" s="92" t="s">
        <v>671</v>
      </c>
      <c r="B331" s="93" t="s">
        <v>615</v>
      </c>
      <c r="C331" s="94">
        <v>63372</v>
      </c>
      <c r="D331" s="94">
        <v>49878</v>
      </c>
      <c r="E331" s="95">
        <v>78.706684340087108</v>
      </c>
    </row>
    <row r="332" spans="1:5" outlineLevel="2" x14ac:dyDescent="0.25">
      <c r="A332" s="92" t="s">
        <v>672</v>
      </c>
      <c r="B332" s="93" t="s">
        <v>633</v>
      </c>
      <c r="C332" s="94">
        <v>5000</v>
      </c>
      <c r="D332" s="94">
        <v>5000</v>
      </c>
      <c r="E332" s="95">
        <v>100</v>
      </c>
    </row>
    <row r="333" spans="1:5" ht="47.25" outlineLevel="2" x14ac:dyDescent="0.25">
      <c r="A333" s="92" t="s">
        <v>673</v>
      </c>
      <c r="B333" s="93" t="s">
        <v>674</v>
      </c>
      <c r="C333" s="94">
        <v>195000</v>
      </c>
      <c r="D333" s="94">
        <v>87465.78</v>
      </c>
      <c r="E333" s="95">
        <v>44.854246153846155</v>
      </c>
    </row>
    <row r="334" spans="1:5" ht="47.25" outlineLevel="2" x14ac:dyDescent="0.25">
      <c r="A334" s="92" t="s">
        <v>541</v>
      </c>
      <c r="B334" s="93" t="s">
        <v>333</v>
      </c>
      <c r="C334" s="94">
        <v>1334334</v>
      </c>
      <c r="D334" s="94">
        <v>1198998</v>
      </c>
      <c r="E334" s="95">
        <v>89.857412012284783</v>
      </c>
    </row>
    <row r="335" spans="1:5" ht="48" thickBot="1" x14ac:dyDescent="0.3">
      <c r="A335" s="101" t="s">
        <v>384</v>
      </c>
      <c r="B335" s="102" t="s">
        <v>385</v>
      </c>
      <c r="C335" s="103">
        <v>5175257</v>
      </c>
      <c r="D335" s="103">
        <v>4543044.87</v>
      </c>
      <c r="E335" s="104">
        <v>87.783947154701693</v>
      </c>
    </row>
    <row r="336" spans="1:5" ht="47.25" outlineLevel="1" x14ac:dyDescent="0.25">
      <c r="A336" s="96" t="s">
        <v>514</v>
      </c>
      <c r="B336" s="97" t="s">
        <v>489</v>
      </c>
      <c r="C336" s="98">
        <v>4419140.8499999996</v>
      </c>
      <c r="D336" s="98">
        <v>4066852.31</v>
      </c>
      <c r="E336" s="99">
        <v>92.028121484292583</v>
      </c>
    </row>
    <row r="337" spans="1:5" ht="47.25" outlineLevel="2" x14ac:dyDescent="0.25">
      <c r="A337" s="92" t="s">
        <v>386</v>
      </c>
      <c r="B337" s="93" t="s">
        <v>161</v>
      </c>
      <c r="C337" s="94">
        <v>1191992.1299999999</v>
      </c>
      <c r="D337" s="94">
        <v>1156511.83</v>
      </c>
      <c r="E337" s="95">
        <v>97.023445112846503</v>
      </c>
    </row>
    <row r="338" spans="1:5" ht="31.5" outlineLevel="2" x14ac:dyDescent="0.25">
      <c r="A338" s="92" t="s">
        <v>675</v>
      </c>
      <c r="B338" s="93" t="s">
        <v>100</v>
      </c>
      <c r="C338" s="94">
        <v>249500.85</v>
      </c>
      <c r="D338" s="94">
        <v>249500.85</v>
      </c>
      <c r="E338" s="95">
        <v>100</v>
      </c>
    </row>
    <row r="339" spans="1:5" ht="47.25" outlineLevel="2" x14ac:dyDescent="0.25">
      <c r="A339" s="92" t="s">
        <v>387</v>
      </c>
      <c r="B339" s="93" t="s">
        <v>162</v>
      </c>
      <c r="C339" s="94">
        <v>2007647.87</v>
      </c>
      <c r="D339" s="94">
        <v>1990839.63</v>
      </c>
      <c r="E339" s="95">
        <v>99.162789438767462</v>
      </c>
    </row>
    <row r="340" spans="1:5" outlineLevel="2" x14ac:dyDescent="0.25">
      <c r="A340" s="92" t="s">
        <v>564</v>
      </c>
      <c r="B340" s="93" t="s">
        <v>102</v>
      </c>
      <c r="C340" s="94">
        <v>547700</v>
      </c>
      <c r="D340" s="94">
        <v>547700</v>
      </c>
      <c r="E340" s="95">
        <v>100</v>
      </c>
    </row>
    <row r="341" spans="1:5" ht="47.25" outlineLevel="2" x14ac:dyDescent="0.25">
      <c r="A341" s="92" t="s">
        <v>798</v>
      </c>
      <c r="B341" s="93" t="s">
        <v>799</v>
      </c>
      <c r="C341" s="94">
        <v>422300</v>
      </c>
      <c r="D341" s="94">
        <v>122300</v>
      </c>
      <c r="E341" s="95">
        <v>28.96045465309022</v>
      </c>
    </row>
    <row r="342" spans="1:5" ht="63" outlineLevel="1" x14ac:dyDescent="0.25">
      <c r="A342" s="96" t="s">
        <v>515</v>
      </c>
      <c r="B342" s="97" t="s">
        <v>487</v>
      </c>
      <c r="C342" s="98">
        <v>756116.15</v>
      </c>
      <c r="D342" s="98">
        <v>476192.56</v>
      </c>
      <c r="E342" s="99">
        <v>62.978757959342623</v>
      </c>
    </row>
    <row r="343" spans="1:5" outlineLevel="2" x14ac:dyDescent="0.25">
      <c r="A343" s="92" t="s">
        <v>388</v>
      </c>
      <c r="B343" s="93" t="s">
        <v>163</v>
      </c>
      <c r="C343" s="94">
        <v>326029.75</v>
      </c>
      <c r="D343" s="94">
        <v>170093.6</v>
      </c>
      <c r="E343" s="95">
        <v>52.171189899081298</v>
      </c>
    </row>
    <row r="344" spans="1:5" outlineLevel="2" x14ac:dyDescent="0.25">
      <c r="A344" s="92" t="s">
        <v>389</v>
      </c>
      <c r="B344" s="93" t="s">
        <v>164</v>
      </c>
      <c r="C344" s="94">
        <v>232314</v>
      </c>
      <c r="D344" s="94">
        <v>177714.56</v>
      </c>
      <c r="E344" s="95">
        <v>76.497567946830586</v>
      </c>
    </row>
    <row r="345" spans="1:5" ht="31.5" outlineLevel="2" x14ac:dyDescent="0.25">
      <c r="A345" s="92" t="s">
        <v>676</v>
      </c>
      <c r="B345" s="93" t="s">
        <v>677</v>
      </c>
      <c r="C345" s="94">
        <v>138000</v>
      </c>
      <c r="D345" s="94">
        <v>74000</v>
      </c>
      <c r="E345" s="95">
        <v>53.623188405797102</v>
      </c>
    </row>
    <row r="346" spans="1:5" ht="47.25" outlineLevel="2" x14ac:dyDescent="0.25">
      <c r="A346" s="92" t="s">
        <v>800</v>
      </c>
      <c r="B346" s="93" t="s">
        <v>615</v>
      </c>
      <c r="C346" s="94">
        <v>39772.400000000001</v>
      </c>
      <c r="D346" s="94">
        <v>34384.400000000001</v>
      </c>
      <c r="E346" s="95">
        <v>86.452917098289262</v>
      </c>
    </row>
    <row r="347" spans="1:5" ht="47.25" outlineLevel="2" x14ac:dyDescent="0.25">
      <c r="A347" s="92" t="s">
        <v>678</v>
      </c>
      <c r="B347" s="93" t="s">
        <v>615</v>
      </c>
      <c r="C347" s="94">
        <v>10000</v>
      </c>
      <c r="D347" s="94">
        <v>10000</v>
      </c>
      <c r="E347" s="95">
        <v>100</v>
      </c>
    </row>
    <row r="348" spans="1:5" outlineLevel="2" x14ac:dyDescent="0.25">
      <c r="A348" s="92" t="s">
        <v>679</v>
      </c>
      <c r="B348" s="93" t="s">
        <v>633</v>
      </c>
      <c r="C348" s="94">
        <v>10000</v>
      </c>
      <c r="D348" s="94">
        <v>10000</v>
      </c>
      <c r="E348" s="95">
        <v>100</v>
      </c>
    </row>
    <row r="349" spans="1:5" ht="48" thickBot="1" x14ac:dyDescent="0.3">
      <c r="A349" s="101" t="s">
        <v>390</v>
      </c>
      <c r="B349" s="102" t="s">
        <v>391</v>
      </c>
      <c r="C349" s="103">
        <v>133200</v>
      </c>
      <c r="D349" s="103">
        <v>99900</v>
      </c>
      <c r="E349" s="104">
        <v>75</v>
      </c>
    </row>
    <row r="350" spans="1:5" ht="47.25" outlineLevel="1" x14ac:dyDescent="0.25">
      <c r="A350" s="96" t="s">
        <v>516</v>
      </c>
      <c r="B350" s="97" t="s">
        <v>478</v>
      </c>
      <c r="C350" s="98">
        <v>120000</v>
      </c>
      <c r="D350" s="98">
        <v>90000</v>
      </c>
      <c r="E350" s="99">
        <v>75</v>
      </c>
    </row>
    <row r="351" spans="1:5" outlineLevel="2" x14ac:dyDescent="0.25">
      <c r="A351" s="92" t="s">
        <v>392</v>
      </c>
      <c r="B351" s="93" t="s">
        <v>393</v>
      </c>
      <c r="C351" s="94">
        <v>120000</v>
      </c>
      <c r="D351" s="94">
        <v>90000</v>
      </c>
      <c r="E351" s="95">
        <v>75</v>
      </c>
    </row>
    <row r="352" spans="1:5" ht="31.5" outlineLevel="1" x14ac:dyDescent="0.25">
      <c r="A352" s="96" t="s">
        <v>517</v>
      </c>
      <c r="B352" s="97" t="s">
        <v>498</v>
      </c>
      <c r="C352" s="98">
        <v>13200</v>
      </c>
      <c r="D352" s="98">
        <v>9900</v>
      </c>
      <c r="E352" s="99">
        <v>75</v>
      </c>
    </row>
    <row r="353" spans="1:5" outlineLevel="2" x14ac:dyDescent="0.25">
      <c r="A353" s="92" t="s">
        <v>394</v>
      </c>
      <c r="B353" s="93" t="s">
        <v>160</v>
      </c>
      <c r="C353" s="94">
        <v>13200</v>
      </c>
      <c r="D353" s="94">
        <v>9900</v>
      </c>
      <c r="E353" s="95">
        <v>75</v>
      </c>
    </row>
    <row r="354" spans="1:5" ht="48" thickBot="1" x14ac:dyDescent="0.3">
      <c r="A354" s="101" t="s">
        <v>395</v>
      </c>
      <c r="B354" s="102" t="s">
        <v>680</v>
      </c>
      <c r="C354" s="103">
        <v>260744</v>
      </c>
      <c r="D354" s="103">
        <v>260744</v>
      </c>
      <c r="E354" s="104">
        <v>100</v>
      </c>
    </row>
    <row r="355" spans="1:5" ht="31.5" outlineLevel="1" x14ac:dyDescent="0.25">
      <c r="A355" s="96" t="s">
        <v>518</v>
      </c>
      <c r="B355" s="97" t="s">
        <v>681</v>
      </c>
      <c r="C355" s="98">
        <v>260744</v>
      </c>
      <c r="D355" s="98">
        <v>260744</v>
      </c>
      <c r="E355" s="99">
        <v>100</v>
      </c>
    </row>
    <row r="356" spans="1:5" ht="31.5" outlineLevel="2" x14ac:dyDescent="0.25">
      <c r="A356" s="92" t="s">
        <v>396</v>
      </c>
      <c r="B356" s="93" t="s">
        <v>180</v>
      </c>
      <c r="C356" s="94">
        <v>260744</v>
      </c>
      <c r="D356" s="94">
        <v>260744</v>
      </c>
      <c r="E356" s="95">
        <v>100</v>
      </c>
    </row>
    <row r="357" spans="1:5" ht="16.5" thickBot="1" x14ac:dyDescent="0.3">
      <c r="A357" s="101" t="s">
        <v>397</v>
      </c>
      <c r="B357" s="102" t="s">
        <v>398</v>
      </c>
      <c r="C357" s="103">
        <v>50304701.649999999</v>
      </c>
      <c r="D357" s="103">
        <v>34053381.810000002</v>
      </c>
      <c r="E357" s="104">
        <v>67.694232731822595</v>
      </c>
    </row>
    <row r="358" spans="1:5" outlineLevel="1" x14ac:dyDescent="0.25">
      <c r="A358" s="96" t="s">
        <v>519</v>
      </c>
      <c r="B358" s="97" t="s">
        <v>520</v>
      </c>
      <c r="C358" s="98">
        <v>50304701.649999999</v>
      </c>
      <c r="D358" s="98">
        <v>34053381.810000002</v>
      </c>
      <c r="E358" s="99">
        <v>67.694232731822595</v>
      </c>
    </row>
    <row r="359" spans="1:5" ht="31.5" outlineLevel="2" x14ac:dyDescent="0.25">
      <c r="A359" s="92" t="s">
        <v>183</v>
      </c>
      <c r="B359" s="93" t="s">
        <v>184</v>
      </c>
      <c r="C359" s="94">
        <v>4651136.04</v>
      </c>
      <c r="D359" s="94">
        <v>3687742.89</v>
      </c>
      <c r="E359" s="95">
        <v>79.286928145838544</v>
      </c>
    </row>
    <row r="360" spans="1:5" ht="33" customHeight="1" outlineLevel="2" x14ac:dyDescent="0.25">
      <c r="A360" s="92" t="s">
        <v>185</v>
      </c>
      <c r="B360" s="93" t="s">
        <v>186</v>
      </c>
      <c r="C360" s="94">
        <v>1211345</v>
      </c>
      <c r="D360" s="94">
        <v>931055</v>
      </c>
      <c r="E360" s="95">
        <v>76.861257527789363</v>
      </c>
    </row>
    <row r="361" spans="1:5" outlineLevel="2" x14ac:dyDescent="0.25">
      <c r="A361" s="92" t="s">
        <v>187</v>
      </c>
      <c r="B361" s="93" t="s">
        <v>188</v>
      </c>
      <c r="C361" s="94">
        <v>1702858</v>
      </c>
      <c r="D361" s="94">
        <v>1185796.75</v>
      </c>
      <c r="E361" s="95">
        <v>69.635680133046918</v>
      </c>
    </row>
    <row r="362" spans="1:5" outlineLevel="2" x14ac:dyDescent="0.25">
      <c r="A362" s="92" t="s">
        <v>565</v>
      </c>
      <c r="B362" s="93" t="s">
        <v>566</v>
      </c>
      <c r="C362" s="94">
        <v>4816</v>
      </c>
      <c r="D362" s="94">
        <v>0</v>
      </c>
      <c r="E362" s="95">
        <v>0</v>
      </c>
    </row>
    <row r="363" spans="1:5" ht="31.5" outlineLevel="2" x14ac:dyDescent="0.25">
      <c r="A363" s="92" t="s">
        <v>189</v>
      </c>
      <c r="B363" s="93" t="s">
        <v>190</v>
      </c>
      <c r="C363" s="94">
        <v>1839804</v>
      </c>
      <c r="D363" s="94">
        <v>1073126.6200000001</v>
      </c>
      <c r="E363" s="95">
        <v>58.328312146293847</v>
      </c>
    </row>
    <row r="364" spans="1:5" ht="47.25" outlineLevel="2" x14ac:dyDescent="0.25">
      <c r="A364" s="92" t="s">
        <v>191</v>
      </c>
      <c r="B364" s="93" t="s">
        <v>192</v>
      </c>
      <c r="C364" s="94">
        <v>4955</v>
      </c>
      <c r="D364" s="94">
        <v>4955</v>
      </c>
      <c r="E364" s="95">
        <v>100</v>
      </c>
    </row>
    <row r="365" spans="1:5" ht="31.5" customHeight="1" outlineLevel="2" x14ac:dyDescent="0.25">
      <c r="A365" s="92" t="s">
        <v>193</v>
      </c>
      <c r="B365" s="93" t="s">
        <v>194</v>
      </c>
      <c r="C365" s="94">
        <v>15090</v>
      </c>
      <c r="D365" s="94">
        <v>2152</v>
      </c>
      <c r="E365" s="95">
        <v>14.261100066269051</v>
      </c>
    </row>
    <row r="366" spans="1:5" ht="47.25" outlineLevel="2" x14ac:dyDescent="0.25">
      <c r="A366" s="92" t="s">
        <v>195</v>
      </c>
      <c r="B366" s="93" t="s">
        <v>158</v>
      </c>
      <c r="C366" s="94">
        <v>18246</v>
      </c>
      <c r="D366" s="94">
        <v>0</v>
      </c>
      <c r="E366" s="95">
        <v>0</v>
      </c>
    </row>
    <row r="367" spans="1:5" ht="31.5" outlineLevel="2" x14ac:dyDescent="0.25">
      <c r="A367" s="92" t="s">
        <v>197</v>
      </c>
      <c r="B367" s="93" t="s">
        <v>198</v>
      </c>
      <c r="C367" s="94">
        <v>2429405</v>
      </c>
      <c r="D367" s="94">
        <v>1604377.53</v>
      </c>
      <c r="E367" s="95">
        <v>66.039936939291721</v>
      </c>
    </row>
    <row r="368" spans="1:5" ht="47.25" outlineLevel="2" x14ac:dyDescent="0.25">
      <c r="A368" s="92" t="s">
        <v>682</v>
      </c>
      <c r="B368" s="93" t="s">
        <v>572</v>
      </c>
      <c r="C368" s="94">
        <v>13220118.609999999</v>
      </c>
      <c r="D368" s="94">
        <v>8381182.3499999996</v>
      </c>
      <c r="E368" s="95">
        <v>63.397179686877259</v>
      </c>
    </row>
    <row r="369" spans="1:5" ht="31.5" outlineLevel="2" x14ac:dyDescent="0.25">
      <c r="A369" s="92" t="s">
        <v>683</v>
      </c>
      <c r="B369" s="93" t="s">
        <v>684</v>
      </c>
      <c r="C369" s="94">
        <v>3718</v>
      </c>
      <c r="D369" s="94">
        <v>0</v>
      </c>
      <c r="E369" s="95">
        <v>0</v>
      </c>
    </row>
    <row r="370" spans="1:5" ht="81.75" customHeight="1" outlineLevel="2" x14ac:dyDescent="0.25">
      <c r="A370" s="92" t="s">
        <v>199</v>
      </c>
      <c r="B370" s="93" t="s">
        <v>685</v>
      </c>
      <c r="C370" s="94">
        <v>3465200</v>
      </c>
      <c r="D370" s="94">
        <v>2184510.6800000002</v>
      </c>
      <c r="E370" s="95">
        <v>63.041402516449267</v>
      </c>
    </row>
    <row r="371" spans="1:5" ht="80.25" customHeight="1" outlineLevel="2" x14ac:dyDescent="0.25">
      <c r="A371" s="92" t="s">
        <v>686</v>
      </c>
      <c r="B371" s="93" t="s">
        <v>687</v>
      </c>
      <c r="C371" s="94">
        <v>101237</v>
      </c>
      <c r="D371" s="94">
        <v>0</v>
      </c>
      <c r="E371" s="95">
        <v>0</v>
      </c>
    </row>
    <row r="372" spans="1:5" ht="78.75" outlineLevel="2" x14ac:dyDescent="0.25">
      <c r="A372" s="92" t="s">
        <v>200</v>
      </c>
      <c r="B372" s="93" t="s">
        <v>399</v>
      </c>
      <c r="C372" s="94">
        <v>244300</v>
      </c>
      <c r="D372" s="94">
        <v>101598.35</v>
      </c>
      <c r="E372" s="95">
        <v>41.58753581661891</v>
      </c>
    </row>
    <row r="373" spans="1:5" ht="82.5" customHeight="1" outlineLevel="2" x14ac:dyDescent="0.25">
      <c r="A373" s="92" t="s">
        <v>201</v>
      </c>
      <c r="B373" s="93" t="s">
        <v>400</v>
      </c>
      <c r="C373" s="94">
        <v>58600</v>
      </c>
      <c r="D373" s="94">
        <v>900</v>
      </c>
      <c r="E373" s="95">
        <v>1.5358361774744027</v>
      </c>
    </row>
    <row r="374" spans="1:5" ht="80.25" customHeight="1" outlineLevel="2" x14ac:dyDescent="0.25">
      <c r="A374" s="92" t="s">
        <v>202</v>
      </c>
      <c r="B374" s="93" t="s">
        <v>528</v>
      </c>
      <c r="C374" s="94">
        <v>235858</v>
      </c>
      <c r="D374" s="94">
        <v>137867.87</v>
      </c>
      <c r="E374" s="95">
        <v>58.453760313408914</v>
      </c>
    </row>
    <row r="375" spans="1:5" ht="79.5" customHeight="1" outlineLevel="2" x14ac:dyDescent="0.25">
      <c r="A375" s="92" t="s">
        <v>542</v>
      </c>
      <c r="B375" s="93" t="s">
        <v>543</v>
      </c>
      <c r="C375" s="94">
        <v>16600</v>
      </c>
      <c r="D375" s="94">
        <v>0</v>
      </c>
      <c r="E375" s="95">
        <v>0</v>
      </c>
    </row>
    <row r="376" spans="1:5" ht="82.5" customHeight="1" outlineLevel="2" x14ac:dyDescent="0.25">
      <c r="A376" s="92" t="s">
        <v>544</v>
      </c>
      <c r="B376" s="93" t="s">
        <v>545</v>
      </c>
      <c r="C376" s="94">
        <v>8300</v>
      </c>
      <c r="D376" s="94">
        <v>100</v>
      </c>
      <c r="E376" s="95">
        <v>1.2048192771084338</v>
      </c>
    </row>
    <row r="377" spans="1:5" ht="78.75" outlineLevel="2" x14ac:dyDescent="0.25">
      <c r="A377" s="92" t="s">
        <v>203</v>
      </c>
      <c r="B377" s="93" t="s">
        <v>204</v>
      </c>
      <c r="C377" s="94">
        <v>8212940.3300000001</v>
      </c>
      <c r="D377" s="94">
        <v>4697669.18</v>
      </c>
      <c r="E377" s="95">
        <v>57.198384393960403</v>
      </c>
    </row>
    <row r="378" spans="1:5" ht="80.25" customHeight="1" outlineLevel="2" x14ac:dyDescent="0.25">
      <c r="A378" s="92" t="s">
        <v>688</v>
      </c>
      <c r="B378" s="93" t="s">
        <v>689</v>
      </c>
      <c r="C378" s="94">
        <v>2361163.94</v>
      </c>
      <c r="D378" s="94">
        <v>1612160.48</v>
      </c>
      <c r="E378" s="95">
        <v>68.278210279630144</v>
      </c>
    </row>
    <row r="379" spans="1:5" ht="33.75" customHeight="1" outlineLevel="2" x14ac:dyDescent="0.25">
      <c r="A379" s="92" t="s">
        <v>690</v>
      </c>
      <c r="B379" s="93" t="s">
        <v>205</v>
      </c>
      <c r="C379" s="94">
        <v>61000</v>
      </c>
      <c r="D379" s="94">
        <v>0</v>
      </c>
      <c r="E379" s="95">
        <v>0</v>
      </c>
    </row>
    <row r="380" spans="1:5" ht="126" outlineLevel="2" x14ac:dyDescent="0.25">
      <c r="A380" s="92" t="s">
        <v>820</v>
      </c>
      <c r="B380" s="93" t="s">
        <v>821</v>
      </c>
      <c r="C380" s="94">
        <v>700000</v>
      </c>
      <c r="D380" s="94">
        <v>69000.990000000005</v>
      </c>
      <c r="E380" s="95">
        <v>9.8572842857142859</v>
      </c>
    </row>
    <row r="381" spans="1:5" outlineLevel="2" x14ac:dyDescent="0.25">
      <c r="A381" s="92" t="s">
        <v>206</v>
      </c>
      <c r="B381" s="93" t="s">
        <v>207</v>
      </c>
      <c r="C381" s="94">
        <v>9738010.7300000004</v>
      </c>
      <c r="D381" s="94">
        <v>8379186.1200000001</v>
      </c>
      <c r="E381" s="95">
        <v>86.04617875585356</v>
      </c>
    </row>
    <row r="382" spans="1:5" ht="16.5" thickBot="1" x14ac:dyDescent="0.3">
      <c r="A382" s="105"/>
      <c r="B382" s="106"/>
      <c r="C382" s="106"/>
      <c r="D382" s="106"/>
      <c r="E382" s="107"/>
    </row>
    <row r="383" spans="1:5" ht="16.5" thickBot="1" x14ac:dyDescent="0.3">
      <c r="A383" s="79" t="s">
        <v>75</v>
      </c>
      <c r="B383" s="80"/>
      <c r="C383" s="81">
        <v>898338323.70000005</v>
      </c>
      <c r="D383" s="81">
        <v>635239340.09000003</v>
      </c>
      <c r="E383" s="82">
        <f>D383/C383*100</f>
        <v>70.712706263452034</v>
      </c>
    </row>
  </sheetData>
  <mergeCells count="9">
    <mergeCell ref="A10:E10"/>
    <mergeCell ref="A6:E6"/>
    <mergeCell ref="A2:E2"/>
    <mergeCell ref="A4:E4"/>
    <mergeCell ref="A7:E7"/>
    <mergeCell ref="A9:E9"/>
    <mergeCell ref="D5:E5"/>
    <mergeCell ref="A8:E8"/>
    <mergeCell ref="A3:E3"/>
  </mergeCells>
  <pageMargins left="0.70866141732283472" right="0.70866141732283472" top="0.74803149606299213" bottom="0.74803149606299213" header="0.31496062992125984" footer="0.31496062992125984"/>
  <pageSetup paperSize="9" scale="66" fitToHeight="0" orientation="portrait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view="pageBreakPreview" zoomScaleNormal="100" zoomScaleSheetLayoutView="100" workbookViewId="0">
      <selection activeCell="G1" sqref="G1"/>
    </sheetView>
  </sheetViews>
  <sheetFormatPr defaultRowHeight="15.75" x14ac:dyDescent="0.25"/>
  <cols>
    <col min="1" max="1" width="53.85546875" style="11" customWidth="1"/>
    <col min="2" max="2" width="7.85546875" style="11" customWidth="1"/>
    <col min="3" max="3" width="20.85546875" style="11" customWidth="1"/>
    <col min="4" max="5" width="19.140625" style="11" customWidth="1"/>
    <col min="6" max="6" width="16.5703125" style="11" customWidth="1"/>
    <col min="7" max="16384" width="9.140625" style="11"/>
  </cols>
  <sheetData>
    <row r="1" spans="1:6" ht="15.75" customHeight="1" x14ac:dyDescent="0.25">
      <c r="A1" s="41"/>
      <c r="B1" s="42"/>
      <c r="C1" s="43"/>
      <c r="D1" s="43"/>
      <c r="E1" s="10"/>
      <c r="F1" s="76" t="str">
        <f>'Доходная часть'!E1</f>
        <v>УТВЕРЖДЕНО</v>
      </c>
    </row>
    <row r="2" spans="1:6" ht="15.75" customHeight="1" x14ac:dyDescent="0.25">
      <c r="A2" s="120" t="str">
        <f>'Доходная часть'!A2:E2</f>
        <v>постановлением администрации</v>
      </c>
      <c r="B2" s="120"/>
      <c r="C2" s="120"/>
      <c r="D2" s="120"/>
      <c r="E2" s="120"/>
      <c r="F2" s="120"/>
    </row>
    <row r="3" spans="1:6" ht="15.75" customHeight="1" x14ac:dyDescent="0.25">
      <c r="A3" s="120" t="str">
        <f>'Доходная часть'!A3:E3</f>
        <v>муниципального района "Княжпогостский"</v>
      </c>
      <c r="B3" s="120"/>
      <c r="C3" s="120"/>
      <c r="D3" s="120"/>
      <c r="E3" s="120"/>
      <c r="F3" s="120"/>
    </row>
    <row r="4" spans="1:6" ht="15.75" customHeight="1" x14ac:dyDescent="0.25">
      <c r="A4" s="120" t="str">
        <f>'Доходная часть'!A4:E4</f>
        <v>от 30 октября 2023 г. № 431</v>
      </c>
      <c r="B4" s="120"/>
      <c r="C4" s="120"/>
      <c r="D4" s="120"/>
      <c r="E4" s="120"/>
      <c r="F4" s="120"/>
    </row>
    <row r="5" spans="1:6" ht="15.75" customHeight="1" x14ac:dyDescent="0.25">
      <c r="A5" s="76"/>
      <c r="B5" s="76"/>
      <c r="C5" s="76"/>
      <c r="D5" s="76"/>
      <c r="E5" s="120" t="s">
        <v>827</v>
      </c>
      <c r="F5" s="120"/>
    </row>
    <row r="6" spans="1:6" x14ac:dyDescent="0.25">
      <c r="A6" s="12"/>
      <c r="B6" s="13"/>
      <c r="C6" s="14"/>
      <c r="D6" s="14"/>
      <c r="E6" s="15"/>
      <c r="F6" s="15"/>
    </row>
    <row r="7" spans="1:6" ht="18" customHeight="1" x14ac:dyDescent="0.25">
      <c r="A7" s="118" t="s">
        <v>403</v>
      </c>
      <c r="B7" s="118"/>
      <c r="C7" s="118"/>
      <c r="D7" s="118"/>
      <c r="E7" s="118"/>
      <c r="F7" s="118"/>
    </row>
    <row r="8" spans="1:6" ht="18" customHeight="1" x14ac:dyDescent="0.25">
      <c r="A8" s="118" t="s">
        <v>404</v>
      </c>
      <c r="B8" s="118"/>
      <c r="C8" s="118"/>
      <c r="D8" s="118"/>
      <c r="E8" s="118"/>
      <c r="F8" s="118"/>
    </row>
    <row r="9" spans="1:6" ht="12.75" customHeight="1" x14ac:dyDescent="0.25">
      <c r="A9" s="119" t="str">
        <f>'Доходная часть'!A9:E9</f>
        <v xml:space="preserve"> </v>
      </c>
      <c r="B9" s="119"/>
      <c r="C9" s="119"/>
      <c r="D9" s="119"/>
      <c r="E9" s="119"/>
      <c r="F9" s="119"/>
    </row>
    <row r="10" spans="1:6" ht="15.75" customHeight="1" x14ac:dyDescent="0.25">
      <c r="A10" s="117" t="s">
        <v>411</v>
      </c>
      <c r="B10" s="117"/>
      <c r="C10" s="117"/>
      <c r="D10" s="117"/>
      <c r="E10" s="117"/>
      <c r="F10" s="117"/>
    </row>
    <row r="11" spans="1:6" ht="53.25" customHeight="1" x14ac:dyDescent="0.25">
      <c r="A11" s="16" t="s">
        <v>401</v>
      </c>
      <c r="B11" s="16" t="s">
        <v>223</v>
      </c>
      <c r="C11" s="16" t="s">
        <v>208</v>
      </c>
      <c r="D11" s="17" t="s">
        <v>254</v>
      </c>
      <c r="E11" s="17" t="s">
        <v>222</v>
      </c>
      <c r="F11" s="17" t="s">
        <v>76</v>
      </c>
    </row>
    <row r="12" spans="1:6" x14ac:dyDescent="0.25">
      <c r="A12" s="18" t="s">
        <v>0</v>
      </c>
      <c r="B12" s="18" t="s">
        <v>1</v>
      </c>
      <c r="C12" s="18" t="s">
        <v>2</v>
      </c>
      <c r="D12" s="19" t="s">
        <v>3</v>
      </c>
      <c r="E12" s="19" t="s">
        <v>4</v>
      </c>
      <c r="F12" s="19" t="s">
        <v>209</v>
      </c>
    </row>
    <row r="13" spans="1:6" ht="36" customHeight="1" x14ac:dyDescent="0.25">
      <c r="A13" s="20" t="s">
        <v>210</v>
      </c>
      <c r="B13" s="21" t="s">
        <v>211</v>
      </c>
      <c r="C13" s="22" t="s">
        <v>212</v>
      </c>
      <c r="D13" s="23">
        <f>D21+D20</f>
        <v>63533353.890000105</v>
      </c>
      <c r="E13" s="23">
        <f>E21+E20+E15</f>
        <v>-6311006.1999999285</v>
      </c>
      <c r="F13" s="37">
        <f>E13*100/D13</f>
        <v>-9.9333748552400216</v>
      </c>
    </row>
    <row r="14" spans="1:6" x14ac:dyDescent="0.25">
      <c r="A14" s="24" t="s">
        <v>213</v>
      </c>
      <c r="B14" s="25"/>
      <c r="C14" s="26"/>
      <c r="D14" s="27"/>
      <c r="E14" s="28"/>
      <c r="F14" s="38"/>
    </row>
    <row r="15" spans="1:6" x14ac:dyDescent="0.25">
      <c r="A15" s="29" t="s">
        <v>214</v>
      </c>
      <c r="B15" s="30" t="s">
        <v>215</v>
      </c>
      <c r="C15" s="31" t="s">
        <v>212</v>
      </c>
      <c r="D15" s="32" t="s">
        <v>216</v>
      </c>
      <c r="E15" s="32">
        <v>15000000</v>
      </c>
      <c r="F15" s="39" t="s">
        <v>216</v>
      </c>
    </row>
    <row r="16" spans="1:6" x14ac:dyDescent="0.25">
      <c r="A16" s="33" t="s">
        <v>217</v>
      </c>
      <c r="B16" s="25"/>
      <c r="C16" s="26"/>
      <c r="D16" s="27"/>
      <c r="E16" s="32"/>
      <c r="F16" s="40"/>
    </row>
    <row r="17" spans="1:6" ht="47.25" x14ac:dyDescent="0.25">
      <c r="A17" s="33" t="s">
        <v>822</v>
      </c>
      <c r="B17" s="25" t="s">
        <v>215</v>
      </c>
      <c r="C17" s="108" t="s">
        <v>823</v>
      </c>
      <c r="D17" s="27"/>
      <c r="E17" s="32">
        <v>15000000</v>
      </c>
      <c r="F17" s="40"/>
    </row>
    <row r="18" spans="1:6" x14ac:dyDescent="0.25">
      <c r="A18" s="29" t="s">
        <v>218</v>
      </c>
      <c r="B18" s="30" t="s">
        <v>219</v>
      </c>
      <c r="C18" s="31" t="s">
        <v>212</v>
      </c>
      <c r="D18" s="32" t="s">
        <v>216</v>
      </c>
      <c r="E18" s="32" t="s">
        <v>216</v>
      </c>
      <c r="F18" s="39" t="s">
        <v>216</v>
      </c>
    </row>
    <row r="19" spans="1:6" x14ac:dyDescent="0.25">
      <c r="A19" s="33" t="s">
        <v>217</v>
      </c>
      <c r="B19" s="25"/>
      <c r="C19" s="26"/>
      <c r="D19" s="27"/>
      <c r="E19" s="27"/>
      <c r="F19" s="40"/>
    </row>
    <row r="20" spans="1:6" ht="24" customHeight="1" x14ac:dyDescent="0.25">
      <c r="A20" s="34" t="s">
        <v>720</v>
      </c>
      <c r="B20" s="35" t="s">
        <v>220</v>
      </c>
      <c r="C20" s="36" t="s">
        <v>721</v>
      </c>
      <c r="D20" s="32">
        <f>-'Доходная часть'!C64</f>
        <v>-833818025.29999995</v>
      </c>
      <c r="E20" s="32">
        <v>-678329537.15999997</v>
      </c>
      <c r="F20" s="37">
        <f>E20*100/D20</f>
        <v>81.352227533812709</v>
      </c>
    </row>
    <row r="21" spans="1:6" ht="24" customHeight="1" x14ac:dyDescent="0.25">
      <c r="A21" s="34" t="s">
        <v>723</v>
      </c>
      <c r="B21" s="35" t="s">
        <v>221</v>
      </c>
      <c r="C21" s="36" t="s">
        <v>722</v>
      </c>
      <c r="D21" s="32">
        <v>897351379.19000006</v>
      </c>
      <c r="E21" s="32">
        <v>657018530.96000004</v>
      </c>
      <c r="F21" s="37">
        <f>E21*100/D21</f>
        <v>73.217531749164081</v>
      </c>
    </row>
  </sheetData>
  <mergeCells count="8">
    <mergeCell ref="A10:F10"/>
    <mergeCell ref="A7:F7"/>
    <mergeCell ref="A9:F9"/>
    <mergeCell ref="A4:F4"/>
    <mergeCell ref="A2:F2"/>
    <mergeCell ref="A8:F8"/>
    <mergeCell ref="E5:F5"/>
    <mergeCell ref="A3:F3"/>
  </mergeCells>
  <pageMargins left="0.70866141732283472" right="0.70866141732283472" top="0.74803149606299213" bottom="0.74803149606299213" header="0.31496062992125984" footer="0.31496062992125984"/>
  <pageSetup paperSize="9" scale="63" firstPageNumber="17" fitToHeight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view="pageBreakPreview" zoomScaleNormal="100" zoomScaleSheetLayoutView="100" workbookViewId="0">
      <selection activeCell="D1" sqref="D1"/>
    </sheetView>
  </sheetViews>
  <sheetFormatPr defaultColWidth="12.7109375" defaultRowHeight="15.75" x14ac:dyDescent="0.25"/>
  <cols>
    <col min="1" max="1" width="59.28515625" style="44" customWidth="1"/>
    <col min="2" max="2" width="19.42578125" style="44" customWidth="1"/>
    <col min="3" max="3" width="19.7109375" style="45" customWidth="1"/>
    <col min="4" max="5" width="12.7109375" style="47"/>
    <col min="6" max="16384" width="12.7109375" style="48"/>
  </cols>
  <sheetData>
    <row r="1" spans="1:7" s="11" customFormat="1" ht="15.75" customHeight="1" x14ac:dyDescent="0.25">
      <c r="A1" s="9"/>
      <c r="B1" s="10"/>
      <c r="C1" s="76" t="str">
        <f>'Доходная часть'!E1</f>
        <v>УТВЕРЖДЕНО</v>
      </c>
      <c r="D1" s="10"/>
      <c r="E1" s="10"/>
    </row>
    <row r="2" spans="1:7" s="11" customFormat="1" ht="15.75" customHeight="1" x14ac:dyDescent="0.25">
      <c r="A2" s="120" t="str">
        <f>'Доходная часть'!A2:E2</f>
        <v>постановлением администрации</v>
      </c>
      <c r="B2" s="120"/>
      <c r="C2" s="120"/>
      <c r="D2" s="10"/>
      <c r="E2" s="10"/>
    </row>
    <row r="3" spans="1:7" s="11" customFormat="1" ht="15.75" customHeight="1" x14ac:dyDescent="0.25">
      <c r="A3" s="120" t="str">
        <f>'Доходная часть'!A3:E3</f>
        <v>муниципального района "Княжпогостский"</v>
      </c>
      <c r="B3" s="120"/>
      <c r="C3" s="120"/>
      <c r="D3" s="10"/>
      <c r="E3" s="10"/>
    </row>
    <row r="4" spans="1:7" s="11" customFormat="1" ht="15.75" customHeight="1" x14ac:dyDescent="0.25">
      <c r="A4" s="120" t="str">
        <f>'Доходная часть'!A4:E4</f>
        <v>от 30 октября 2023 г. № 431</v>
      </c>
      <c r="B4" s="120"/>
      <c r="C4" s="120"/>
      <c r="D4" s="10"/>
      <c r="E4" s="10"/>
    </row>
    <row r="5" spans="1:7" s="11" customFormat="1" ht="15.75" customHeight="1" x14ac:dyDescent="0.25">
      <c r="A5" s="10" t="str">
        <f>'Доходная часть'!A5:E5</f>
        <v xml:space="preserve">                                                                                             </v>
      </c>
      <c r="B5" s="120" t="s">
        <v>828</v>
      </c>
      <c r="C5" s="120"/>
      <c r="D5" s="10"/>
      <c r="E5" s="10"/>
    </row>
    <row r="6" spans="1:7" s="11" customFormat="1" ht="15.75" customHeight="1" x14ac:dyDescent="0.25">
      <c r="A6" s="13"/>
      <c r="B6" s="14"/>
      <c r="C6" s="14"/>
      <c r="D6" s="15"/>
      <c r="E6" s="15"/>
    </row>
    <row r="7" spans="1:7" s="11" customFormat="1" ht="55.5" customHeight="1" x14ac:dyDescent="0.25">
      <c r="A7" s="124" t="s">
        <v>525</v>
      </c>
      <c r="B7" s="124"/>
      <c r="C7" s="124"/>
      <c r="D7" s="46"/>
      <c r="E7" s="15"/>
    </row>
    <row r="8" spans="1:7" ht="12.75" customHeight="1" x14ac:dyDescent="0.25">
      <c r="A8" s="125" t="str">
        <f>'Доходная часть'!A9:E9</f>
        <v xml:space="preserve"> </v>
      </c>
      <c r="B8" s="125"/>
      <c r="C8" s="125"/>
    </row>
    <row r="9" spans="1:7" ht="15.75" customHeight="1" x14ac:dyDescent="0.25">
      <c r="A9" s="126" t="s">
        <v>405</v>
      </c>
      <c r="B9" s="126"/>
      <c r="C9" s="126"/>
    </row>
    <row r="10" spans="1:7" ht="35.25" customHeight="1" x14ac:dyDescent="0.25">
      <c r="A10" s="49" t="s">
        <v>224</v>
      </c>
      <c r="B10" s="49" t="s">
        <v>254</v>
      </c>
      <c r="C10" s="49" t="s">
        <v>222</v>
      </c>
    </row>
    <row r="11" spans="1:7" ht="18.75" customHeight="1" x14ac:dyDescent="0.25">
      <c r="A11" s="50" t="s">
        <v>225</v>
      </c>
      <c r="B11" s="51">
        <f>B13+B14</f>
        <v>833818.0253000001</v>
      </c>
      <c r="C11" s="51">
        <f>C13+C14</f>
        <v>641550.34629000002</v>
      </c>
    </row>
    <row r="12" spans="1:7" x14ac:dyDescent="0.25">
      <c r="A12" s="52" t="s">
        <v>226</v>
      </c>
      <c r="B12" s="53"/>
      <c r="C12" s="54"/>
      <c r="E12" s="55"/>
      <c r="F12" s="56"/>
      <c r="G12" s="56"/>
    </row>
    <row r="13" spans="1:7" x14ac:dyDescent="0.25">
      <c r="A13" s="57" t="s">
        <v>6</v>
      </c>
      <c r="B13" s="58">
        <f>'Доходная часть'!C13/1000</f>
        <v>362026.39019000001</v>
      </c>
      <c r="C13" s="58">
        <f>'Доходная часть'!D13/1000</f>
        <v>291924.19702999998</v>
      </c>
      <c r="E13" s="55"/>
      <c r="F13" s="59"/>
      <c r="G13" s="56"/>
    </row>
    <row r="14" spans="1:7" x14ac:dyDescent="0.25">
      <c r="A14" s="60" t="s">
        <v>227</v>
      </c>
      <c r="B14" s="61">
        <f>'Доходная часть'!C51/1000</f>
        <v>471791.63511000003</v>
      </c>
      <c r="C14" s="61">
        <f>'Доходная часть'!D51/1000</f>
        <v>349626.14925999998</v>
      </c>
      <c r="E14" s="55"/>
      <c r="F14" s="56"/>
      <c r="G14" s="56"/>
    </row>
    <row r="15" spans="1:7" x14ac:dyDescent="0.25">
      <c r="A15" s="60" t="s">
        <v>228</v>
      </c>
      <c r="B15" s="61">
        <f>'Доходная часть'!C53/1000</f>
        <v>34402.457590000005</v>
      </c>
      <c r="C15" s="61">
        <f>'Доходная часть'!D53/1000</f>
        <v>26746.35756</v>
      </c>
      <c r="E15" s="55"/>
      <c r="F15" s="56"/>
      <c r="G15" s="56"/>
    </row>
    <row r="16" spans="1:7" x14ac:dyDescent="0.25">
      <c r="A16" s="60" t="s">
        <v>229</v>
      </c>
      <c r="B16" s="61">
        <f>'Доходная часть'!C54/1000</f>
        <v>104206.00151999999</v>
      </c>
      <c r="C16" s="61">
        <f>'Доходная часть'!D54/1000</f>
        <v>82673.650319999986</v>
      </c>
      <c r="E16" s="55"/>
      <c r="F16" s="56"/>
      <c r="G16" s="56"/>
    </row>
    <row r="17" spans="1:7" x14ac:dyDescent="0.25">
      <c r="A17" s="60" t="s">
        <v>230</v>
      </c>
      <c r="B17" s="61">
        <f>'Доходная часть'!C55/1000</f>
        <v>314019.72600000002</v>
      </c>
      <c r="C17" s="61">
        <f>'Доходная часть'!D55/1000</f>
        <v>225862.84594999999</v>
      </c>
      <c r="E17" s="55"/>
      <c r="F17" s="56"/>
      <c r="G17" s="56"/>
    </row>
    <row r="18" spans="1:7" x14ac:dyDescent="0.25">
      <c r="A18" s="60" t="s">
        <v>231</v>
      </c>
      <c r="B18" s="61">
        <f>'Доходная часть'!C56/1000</f>
        <v>19103.2</v>
      </c>
      <c r="C18" s="61">
        <f>'Доходная часть'!D56/1000</f>
        <v>14337.69599</v>
      </c>
      <c r="E18" s="55"/>
      <c r="F18" s="56"/>
      <c r="G18" s="56"/>
    </row>
    <row r="19" spans="1:7" ht="31.5" x14ac:dyDescent="0.25">
      <c r="A19" s="60" t="s">
        <v>546</v>
      </c>
      <c r="B19" s="61">
        <v>0</v>
      </c>
      <c r="C19" s="61">
        <v>0</v>
      </c>
      <c r="E19" s="55"/>
      <c r="F19" s="56"/>
      <c r="G19" s="56"/>
    </row>
    <row r="20" spans="1:7" x14ac:dyDescent="0.25">
      <c r="A20" s="60" t="s">
        <v>84</v>
      </c>
      <c r="B20" s="61">
        <f>'Доходная часть'!C57/1000</f>
        <v>36</v>
      </c>
      <c r="C20" s="61">
        <f>'Доходная часть'!D57/1000</f>
        <v>44.7</v>
      </c>
      <c r="E20" s="55"/>
      <c r="F20" s="56"/>
      <c r="G20" s="56"/>
    </row>
    <row r="21" spans="1:7" ht="78.75" x14ac:dyDescent="0.25">
      <c r="A21" s="60" t="s">
        <v>727</v>
      </c>
      <c r="B21" s="61">
        <f>'Доходная часть'!C60/1000</f>
        <v>24.25</v>
      </c>
      <c r="C21" s="61">
        <f>'Доходная часть'!D60/1000</f>
        <v>24.249959999999998</v>
      </c>
      <c r="E21" s="55"/>
      <c r="F21" s="56"/>
      <c r="G21" s="56"/>
    </row>
    <row r="22" spans="1:7" ht="50.25" customHeight="1" x14ac:dyDescent="0.25">
      <c r="A22" s="62" t="s">
        <v>549</v>
      </c>
      <c r="B22" s="61">
        <f>'Доходная часть'!C62/1000</f>
        <v>0</v>
      </c>
      <c r="C22" s="61">
        <f>'Доходная часть'!D62/1000</f>
        <v>-63.350519999999996</v>
      </c>
      <c r="E22" s="55"/>
      <c r="F22" s="56"/>
      <c r="G22" s="56"/>
    </row>
    <row r="23" spans="1:7" ht="18.75" customHeight="1" x14ac:dyDescent="0.25">
      <c r="A23" s="50" t="s">
        <v>232</v>
      </c>
      <c r="B23" s="51">
        <f>SUM(B24:B33)</f>
        <v>898338.32369999995</v>
      </c>
      <c r="C23" s="51">
        <f>SUM(C24:C33)</f>
        <v>635239.34009000007</v>
      </c>
    </row>
    <row r="24" spans="1:7" ht="15.75" customHeight="1" x14ac:dyDescent="0.25">
      <c r="A24" s="63" t="s">
        <v>233</v>
      </c>
      <c r="B24" s="64">
        <f>130579648.93/1000</f>
        <v>130579.64893000001</v>
      </c>
      <c r="C24" s="64">
        <f>82710654.65/1000</f>
        <v>82710.654650000011</v>
      </c>
      <c r="E24" s="65"/>
      <c r="F24" s="65"/>
      <c r="G24" s="56"/>
    </row>
    <row r="25" spans="1:7" ht="15.75" customHeight="1" x14ac:dyDescent="0.25">
      <c r="A25" s="66" t="s">
        <v>234</v>
      </c>
      <c r="B25" s="67">
        <v>0</v>
      </c>
      <c r="C25" s="67">
        <v>0</v>
      </c>
      <c r="E25" s="68"/>
      <c r="F25" s="68"/>
      <c r="G25" s="56"/>
    </row>
    <row r="26" spans="1:7" ht="33" customHeight="1" x14ac:dyDescent="0.25">
      <c r="A26" s="66" t="s">
        <v>243</v>
      </c>
      <c r="B26" s="67">
        <f>615696.5/1000</f>
        <v>615.69650000000001</v>
      </c>
      <c r="C26" s="67">
        <f>453696.5/1000</f>
        <v>453.69650000000001</v>
      </c>
      <c r="E26" s="68"/>
      <c r="F26" s="68"/>
      <c r="G26" s="56"/>
    </row>
    <row r="27" spans="1:7" s="56" customFormat="1" ht="15.95" customHeight="1" x14ac:dyDescent="0.25">
      <c r="A27" s="63" t="s">
        <v>235</v>
      </c>
      <c r="B27" s="64">
        <f>63135812.56/1000</f>
        <v>63135.812560000006</v>
      </c>
      <c r="C27" s="64">
        <f>43208843.6/1000</f>
        <v>43208.8436</v>
      </c>
      <c r="D27" s="55"/>
      <c r="E27" s="65"/>
      <c r="F27" s="65"/>
    </row>
    <row r="28" spans="1:7" s="56" customFormat="1" ht="15.95" customHeight="1" x14ac:dyDescent="0.25">
      <c r="A28" s="63" t="s">
        <v>236</v>
      </c>
      <c r="B28" s="64">
        <f>74447619.54/1000</f>
        <v>74447.61954</v>
      </c>
      <c r="C28" s="64">
        <f>45855544.26/1000</f>
        <v>45855.544259999995</v>
      </c>
      <c r="D28" s="55"/>
      <c r="E28" s="65"/>
      <c r="F28" s="65"/>
    </row>
    <row r="29" spans="1:7" ht="15.95" customHeight="1" x14ac:dyDescent="0.25">
      <c r="A29" s="69" t="s">
        <v>237</v>
      </c>
      <c r="B29" s="64">
        <f>7754653.08/1000</f>
        <v>7754.65308</v>
      </c>
      <c r="C29" s="64">
        <f>2386690.25/1000</f>
        <v>2386.6902500000001</v>
      </c>
      <c r="E29" s="65"/>
      <c r="F29" s="65"/>
      <c r="G29" s="56"/>
    </row>
    <row r="30" spans="1:7" ht="15.95" customHeight="1" x14ac:dyDescent="0.25">
      <c r="A30" s="63" t="s">
        <v>238</v>
      </c>
      <c r="B30" s="64">
        <f>468335638.15/1000</f>
        <v>468335.63814999996</v>
      </c>
      <c r="C30" s="64">
        <f>336610535.37/1000</f>
        <v>336610.53537</v>
      </c>
      <c r="E30" s="65"/>
      <c r="F30" s="65"/>
      <c r="G30" s="56"/>
    </row>
    <row r="31" spans="1:7" ht="15.95" customHeight="1" x14ac:dyDescent="0.25">
      <c r="A31" s="69" t="s">
        <v>239</v>
      </c>
      <c r="B31" s="64">
        <f>99239627.45/1000</f>
        <v>99239.62745</v>
      </c>
      <c r="C31" s="64">
        <f>80499345.84/1000</f>
        <v>80499.345840000009</v>
      </c>
      <c r="E31" s="65"/>
      <c r="F31" s="65"/>
      <c r="G31" s="56"/>
    </row>
    <row r="32" spans="1:7" ht="15.95" customHeight="1" x14ac:dyDescent="0.25">
      <c r="A32" s="63" t="s">
        <v>240</v>
      </c>
      <c r="B32" s="64">
        <f>17720254.64/1000</f>
        <v>17720.254639999999</v>
      </c>
      <c r="C32" s="64">
        <f>13767508.21/1000</f>
        <v>13767.508210000002</v>
      </c>
      <c r="E32" s="65"/>
      <c r="F32" s="65"/>
      <c r="G32" s="56"/>
    </row>
    <row r="33" spans="1:7" ht="15.95" customHeight="1" x14ac:dyDescent="0.25">
      <c r="A33" s="63" t="s">
        <v>241</v>
      </c>
      <c r="B33" s="64">
        <f>36509372.85/1000</f>
        <v>36509.37285</v>
      </c>
      <c r="C33" s="64">
        <f>29746521.41/1000</f>
        <v>29746.521410000001</v>
      </c>
      <c r="E33" s="65"/>
      <c r="F33" s="65"/>
      <c r="G33" s="56"/>
    </row>
    <row r="34" spans="1:7" ht="47.25" x14ac:dyDescent="0.25">
      <c r="A34" s="70" t="s">
        <v>242</v>
      </c>
      <c r="B34" s="71">
        <f>-Источники!D13/1000</f>
        <v>-63533.353890000108</v>
      </c>
      <c r="C34" s="71">
        <f>-Источники!E13/1000</f>
        <v>6311.0061999999289</v>
      </c>
      <c r="E34" s="65"/>
      <c r="F34" s="65"/>
      <c r="G34" s="56"/>
    </row>
    <row r="35" spans="1:7" x14ac:dyDescent="0.25">
      <c r="E35" s="65"/>
      <c r="F35" s="65"/>
      <c r="G35" s="56"/>
    </row>
    <row r="36" spans="1:7" ht="51.75" customHeight="1" x14ac:dyDescent="0.25">
      <c r="A36" s="122" t="s">
        <v>524</v>
      </c>
      <c r="B36" s="123"/>
      <c r="E36" s="65"/>
      <c r="F36" s="65"/>
      <c r="G36" s="56"/>
    </row>
    <row r="37" spans="1:7" ht="31.5" x14ac:dyDescent="0.25">
      <c r="A37" s="89" t="s">
        <v>521</v>
      </c>
      <c r="B37" s="90">
        <v>9</v>
      </c>
      <c r="C37" s="72"/>
      <c r="D37" s="121"/>
      <c r="E37" s="65"/>
      <c r="F37" s="65"/>
      <c r="G37" s="56"/>
    </row>
    <row r="38" spans="1:7" x14ac:dyDescent="0.25">
      <c r="A38" s="89" t="s">
        <v>526</v>
      </c>
      <c r="B38" s="91">
        <v>6026</v>
      </c>
      <c r="C38" s="72"/>
      <c r="D38" s="121"/>
      <c r="E38" s="65"/>
      <c r="F38" s="65"/>
      <c r="G38" s="56"/>
    </row>
    <row r="39" spans="1:7" ht="31.5" x14ac:dyDescent="0.25">
      <c r="A39" s="89" t="s">
        <v>522</v>
      </c>
      <c r="B39" s="90">
        <v>41</v>
      </c>
      <c r="D39" s="121"/>
      <c r="E39" s="65"/>
      <c r="F39" s="65"/>
      <c r="G39" s="56"/>
    </row>
    <row r="40" spans="1:7" x14ac:dyDescent="0.25">
      <c r="A40" s="89" t="s">
        <v>526</v>
      </c>
      <c r="B40" s="91">
        <v>26208</v>
      </c>
      <c r="C40" s="72"/>
      <c r="D40" s="121"/>
      <c r="E40" s="65"/>
      <c r="F40" s="65"/>
      <c r="G40" s="56"/>
    </row>
    <row r="41" spans="1:7" ht="31.5" x14ac:dyDescent="0.25">
      <c r="A41" s="89" t="s">
        <v>523</v>
      </c>
      <c r="B41" s="90">
        <v>880</v>
      </c>
      <c r="D41" s="121"/>
      <c r="E41" s="68"/>
      <c r="F41" s="68"/>
      <c r="G41" s="56"/>
    </row>
    <row r="42" spans="1:7" x14ac:dyDescent="0.25">
      <c r="A42" s="89" t="s">
        <v>526</v>
      </c>
      <c r="B42" s="91">
        <v>325344</v>
      </c>
      <c r="D42" s="121"/>
      <c r="E42" s="65"/>
      <c r="F42" s="65"/>
      <c r="G42" s="56"/>
    </row>
    <row r="43" spans="1:7" x14ac:dyDescent="0.25">
      <c r="E43" s="65"/>
      <c r="F43" s="65"/>
      <c r="G43" s="56"/>
    </row>
    <row r="44" spans="1:7" x14ac:dyDescent="0.25">
      <c r="E44" s="68"/>
      <c r="F44" s="68"/>
      <c r="G44" s="56"/>
    </row>
    <row r="45" spans="1:7" x14ac:dyDescent="0.25">
      <c r="E45" s="65"/>
      <c r="F45" s="65"/>
      <c r="G45" s="56"/>
    </row>
    <row r="46" spans="1:7" x14ac:dyDescent="0.25">
      <c r="E46" s="65"/>
      <c r="F46" s="65"/>
      <c r="G46" s="56"/>
    </row>
    <row r="47" spans="1:7" x14ac:dyDescent="0.25">
      <c r="E47" s="68"/>
      <c r="F47" s="68"/>
      <c r="G47" s="56"/>
    </row>
    <row r="48" spans="1:7" x14ac:dyDescent="0.25">
      <c r="E48" s="68"/>
      <c r="F48" s="68"/>
      <c r="G48" s="56"/>
    </row>
    <row r="49" spans="5:7" x14ac:dyDescent="0.25">
      <c r="E49" s="65"/>
      <c r="F49" s="65"/>
      <c r="G49" s="56"/>
    </row>
    <row r="50" spans="5:7" x14ac:dyDescent="0.25">
      <c r="E50" s="68"/>
      <c r="F50" s="68"/>
      <c r="G50" s="56"/>
    </row>
    <row r="51" spans="5:7" x14ac:dyDescent="0.25">
      <c r="E51" s="68"/>
      <c r="F51" s="68"/>
      <c r="G51" s="56"/>
    </row>
    <row r="52" spans="5:7" x14ac:dyDescent="0.25">
      <c r="E52" s="65"/>
      <c r="F52" s="65"/>
      <c r="G52" s="56"/>
    </row>
    <row r="53" spans="5:7" x14ac:dyDescent="0.25">
      <c r="E53" s="65"/>
      <c r="F53" s="65"/>
      <c r="G53" s="56"/>
    </row>
    <row r="54" spans="5:7" x14ac:dyDescent="0.25">
      <c r="E54" s="68"/>
      <c r="F54" s="68"/>
      <c r="G54" s="56"/>
    </row>
    <row r="55" spans="5:7" x14ac:dyDescent="0.25">
      <c r="E55" s="68"/>
      <c r="F55" s="68"/>
      <c r="G55" s="56"/>
    </row>
    <row r="56" spans="5:7" x14ac:dyDescent="0.25">
      <c r="E56" s="65"/>
      <c r="F56" s="65"/>
      <c r="G56" s="56"/>
    </row>
    <row r="57" spans="5:7" x14ac:dyDescent="0.25">
      <c r="E57" s="68"/>
      <c r="F57" s="68"/>
      <c r="G57" s="56"/>
    </row>
    <row r="58" spans="5:7" x14ac:dyDescent="0.25">
      <c r="E58" s="65"/>
      <c r="F58" s="65"/>
      <c r="G58" s="56"/>
    </row>
    <row r="59" spans="5:7" x14ac:dyDescent="0.25">
      <c r="E59" s="68"/>
      <c r="F59" s="68"/>
      <c r="G59" s="56"/>
    </row>
    <row r="60" spans="5:7" x14ac:dyDescent="0.25">
      <c r="E60" s="65"/>
      <c r="F60" s="65"/>
      <c r="G60" s="56"/>
    </row>
    <row r="61" spans="5:7" x14ac:dyDescent="0.25">
      <c r="E61" s="68"/>
      <c r="F61" s="68"/>
      <c r="G61" s="56"/>
    </row>
    <row r="62" spans="5:7" x14ac:dyDescent="0.25">
      <c r="E62" s="68"/>
      <c r="F62" s="68"/>
      <c r="G62" s="56"/>
    </row>
    <row r="63" spans="5:7" x14ac:dyDescent="0.25">
      <c r="E63" s="65"/>
      <c r="F63" s="65"/>
      <c r="G63" s="56"/>
    </row>
    <row r="64" spans="5:7" x14ac:dyDescent="0.25">
      <c r="E64" s="68"/>
      <c r="F64" s="68"/>
      <c r="G64" s="56"/>
    </row>
    <row r="65" spans="5:7" x14ac:dyDescent="0.25">
      <c r="E65" s="68"/>
      <c r="F65" s="68"/>
      <c r="G65" s="56"/>
    </row>
    <row r="66" spans="5:7" x14ac:dyDescent="0.25">
      <c r="E66" s="65"/>
      <c r="F66" s="65"/>
      <c r="G66" s="56"/>
    </row>
    <row r="67" spans="5:7" x14ac:dyDescent="0.25">
      <c r="E67" s="68"/>
      <c r="F67" s="68"/>
      <c r="G67" s="56"/>
    </row>
    <row r="68" spans="5:7" x14ac:dyDescent="0.25">
      <c r="E68" s="68"/>
      <c r="F68" s="68"/>
      <c r="G68" s="56"/>
    </row>
    <row r="69" spans="5:7" x14ac:dyDescent="0.25">
      <c r="E69" s="65"/>
      <c r="F69" s="65"/>
      <c r="G69" s="56"/>
    </row>
    <row r="70" spans="5:7" x14ac:dyDescent="0.25">
      <c r="E70" s="68"/>
      <c r="F70" s="68"/>
      <c r="G70" s="56"/>
    </row>
    <row r="71" spans="5:7" x14ac:dyDescent="0.25">
      <c r="E71" s="65"/>
      <c r="F71" s="65"/>
      <c r="G71" s="56"/>
    </row>
    <row r="72" spans="5:7" x14ac:dyDescent="0.25">
      <c r="E72" s="68"/>
      <c r="F72" s="68"/>
      <c r="G72" s="56"/>
    </row>
    <row r="73" spans="5:7" x14ac:dyDescent="0.25">
      <c r="E73" s="65"/>
      <c r="F73" s="65"/>
      <c r="G73" s="56"/>
    </row>
    <row r="74" spans="5:7" x14ac:dyDescent="0.25">
      <c r="E74" s="68"/>
      <c r="F74" s="68"/>
      <c r="G74" s="56"/>
    </row>
    <row r="75" spans="5:7" x14ac:dyDescent="0.25">
      <c r="E75" s="65"/>
      <c r="F75" s="65"/>
      <c r="G75" s="56"/>
    </row>
    <row r="76" spans="5:7" x14ac:dyDescent="0.25">
      <c r="E76" s="68"/>
      <c r="F76" s="68"/>
      <c r="G76" s="56"/>
    </row>
    <row r="77" spans="5:7" x14ac:dyDescent="0.25">
      <c r="E77" s="68"/>
      <c r="F77" s="68"/>
      <c r="G77" s="56"/>
    </row>
    <row r="78" spans="5:7" x14ac:dyDescent="0.25">
      <c r="E78" s="65"/>
      <c r="F78" s="65"/>
      <c r="G78" s="56"/>
    </row>
    <row r="79" spans="5:7" x14ac:dyDescent="0.25">
      <c r="E79" s="68"/>
      <c r="F79" s="68"/>
      <c r="G79" s="56"/>
    </row>
    <row r="80" spans="5:7" x14ac:dyDescent="0.25">
      <c r="E80" s="68"/>
      <c r="F80" s="68"/>
      <c r="G80" s="56"/>
    </row>
    <row r="81" spans="1:7" x14ac:dyDescent="0.25">
      <c r="E81" s="68"/>
      <c r="F81" s="68"/>
      <c r="G81" s="56"/>
    </row>
    <row r="82" spans="1:7" x14ac:dyDescent="0.25">
      <c r="E82" s="65"/>
      <c r="F82" s="65"/>
      <c r="G82" s="56"/>
    </row>
    <row r="83" spans="1:7" x14ac:dyDescent="0.25">
      <c r="E83" s="68"/>
      <c r="F83" s="68"/>
      <c r="G83" s="56"/>
    </row>
    <row r="84" spans="1:7" x14ac:dyDescent="0.25">
      <c r="E84" s="68"/>
      <c r="F84" s="68"/>
      <c r="G84" s="56"/>
    </row>
    <row r="85" spans="1:7" x14ac:dyDescent="0.25">
      <c r="E85" s="65"/>
      <c r="F85" s="65"/>
      <c r="G85" s="56"/>
    </row>
    <row r="86" spans="1:7" x14ac:dyDescent="0.25">
      <c r="E86" s="65"/>
      <c r="F86" s="65"/>
      <c r="G86" s="56"/>
    </row>
    <row r="87" spans="1:7" x14ac:dyDescent="0.25">
      <c r="E87" s="65"/>
      <c r="F87" s="65"/>
      <c r="G87" s="56"/>
    </row>
    <row r="88" spans="1:7" x14ac:dyDescent="0.25">
      <c r="E88" s="65"/>
      <c r="F88" s="65"/>
      <c r="G88" s="56"/>
    </row>
    <row r="89" spans="1:7" x14ac:dyDescent="0.25">
      <c r="E89" s="68"/>
      <c r="F89" s="68"/>
      <c r="G89" s="56"/>
    </row>
    <row r="90" spans="1:7" x14ac:dyDescent="0.25">
      <c r="E90" s="65"/>
      <c r="F90" s="65"/>
      <c r="G90" s="56"/>
    </row>
    <row r="91" spans="1:7" x14ac:dyDescent="0.25">
      <c r="E91" s="65"/>
      <c r="F91" s="65"/>
      <c r="G91" s="56"/>
    </row>
    <row r="92" spans="1:7" x14ac:dyDescent="0.25">
      <c r="E92" s="65"/>
      <c r="F92" s="65"/>
      <c r="G92" s="56"/>
    </row>
    <row r="93" spans="1:7" x14ac:dyDescent="0.25">
      <c r="E93" s="65"/>
      <c r="F93" s="65"/>
      <c r="G93" s="56"/>
    </row>
    <row r="94" spans="1:7" x14ac:dyDescent="0.25">
      <c r="E94" s="65"/>
      <c r="F94" s="65"/>
      <c r="G94" s="56"/>
    </row>
    <row r="95" spans="1:7" x14ac:dyDescent="0.25">
      <c r="A95" s="48"/>
      <c r="B95" s="48"/>
      <c r="C95" s="48"/>
      <c r="D95" s="48"/>
      <c r="E95" s="65"/>
      <c r="F95" s="65"/>
      <c r="G95" s="56"/>
    </row>
    <row r="96" spans="1:7" x14ac:dyDescent="0.25">
      <c r="A96" s="48"/>
      <c r="B96" s="48"/>
      <c r="C96" s="48"/>
      <c r="D96" s="48"/>
      <c r="E96" s="65"/>
      <c r="F96" s="65"/>
      <c r="G96" s="56"/>
    </row>
    <row r="97" spans="1:7" x14ac:dyDescent="0.25">
      <c r="A97" s="48"/>
      <c r="B97" s="48"/>
      <c r="C97" s="48"/>
      <c r="D97" s="48"/>
      <c r="E97" s="65"/>
      <c r="F97" s="65"/>
      <c r="G97" s="56"/>
    </row>
    <row r="98" spans="1:7" x14ac:dyDescent="0.25">
      <c r="A98" s="48"/>
      <c r="B98" s="48"/>
      <c r="C98" s="48"/>
      <c r="D98" s="48"/>
      <c r="E98" s="65"/>
      <c r="F98" s="65"/>
      <c r="G98" s="56"/>
    </row>
    <row r="99" spans="1:7" x14ac:dyDescent="0.25">
      <c r="A99" s="48"/>
      <c r="B99" s="48"/>
      <c r="C99" s="48"/>
      <c r="D99" s="48"/>
      <c r="E99" s="68"/>
      <c r="F99" s="68"/>
      <c r="G99" s="56"/>
    </row>
    <row r="100" spans="1:7" x14ac:dyDescent="0.25">
      <c r="A100" s="48"/>
      <c r="B100" s="48"/>
      <c r="C100" s="48"/>
      <c r="D100" s="48"/>
      <c r="E100" s="68"/>
      <c r="F100" s="68"/>
      <c r="G100" s="56"/>
    </row>
    <row r="101" spans="1:7" x14ac:dyDescent="0.25">
      <c r="A101" s="48"/>
      <c r="B101" s="48"/>
      <c r="C101" s="48"/>
      <c r="D101" s="48"/>
      <c r="E101" s="68"/>
      <c r="F101" s="68"/>
      <c r="G101" s="56"/>
    </row>
    <row r="102" spans="1:7" x14ac:dyDescent="0.25">
      <c r="A102" s="48"/>
      <c r="B102" s="48"/>
      <c r="C102" s="48"/>
      <c r="D102" s="48"/>
      <c r="E102" s="68"/>
      <c r="F102" s="68"/>
      <c r="G102" s="56"/>
    </row>
    <row r="103" spans="1:7" x14ac:dyDescent="0.25">
      <c r="A103" s="48"/>
      <c r="B103" s="48"/>
      <c r="C103" s="48"/>
      <c r="D103" s="48"/>
      <c r="E103" s="65"/>
      <c r="F103" s="65"/>
      <c r="G103" s="56"/>
    </row>
    <row r="104" spans="1:7" x14ac:dyDescent="0.25">
      <c r="A104" s="48"/>
      <c r="B104" s="48"/>
      <c r="C104" s="48"/>
      <c r="D104" s="48"/>
      <c r="E104" s="68"/>
      <c r="F104" s="68"/>
      <c r="G104" s="56"/>
    </row>
    <row r="105" spans="1:7" x14ac:dyDescent="0.25">
      <c r="A105" s="48"/>
      <c r="B105" s="48"/>
      <c r="C105" s="48"/>
      <c r="D105" s="48"/>
      <c r="E105" s="68"/>
      <c r="F105" s="68"/>
      <c r="G105" s="56"/>
    </row>
    <row r="106" spans="1:7" x14ac:dyDescent="0.25">
      <c r="A106" s="48"/>
      <c r="B106" s="48"/>
      <c r="C106" s="48"/>
      <c r="D106" s="48"/>
      <c r="E106" s="68"/>
      <c r="F106" s="68"/>
      <c r="G106" s="56"/>
    </row>
    <row r="107" spans="1:7" x14ac:dyDescent="0.25">
      <c r="A107" s="48"/>
      <c r="B107" s="48"/>
      <c r="C107" s="48"/>
      <c r="D107" s="48"/>
      <c r="E107" s="68"/>
      <c r="F107" s="68"/>
      <c r="G107" s="56"/>
    </row>
    <row r="108" spans="1:7" x14ac:dyDescent="0.25">
      <c r="A108" s="48"/>
      <c r="B108" s="48"/>
      <c r="C108" s="48"/>
      <c r="D108" s="48"/>
      <c r="E108" s="65"/>
      <c r="F108" s="65"/>
      <c r="G108" s="56"/>
    </row>
    <row r="109" spans="1:7" x14ac:dyDescent="0.25">
      <c r="A109" s="48"/>
      <c r="B109" s="48"/>
      <c r="C109" s="48"/>
      <c r="D109" s="48"/>
      <c r="E109" s="65"/>
      <c r="F109" s="65"/>
      <c r="G109" s="56"/>
    </row>
    <row r="110" spans="1:7" x14ac:dyDescent="0.25">
      <c r="A110" s="48"/>
      <c r="B110" s="48"/>
      <c r="C110" s="48"/>
      <c r="D110" s="48"/>
      <c r="E110" s="65"/>
      <c r="F110" s="65"/>
      <c r="G110" s="56"/>
    </row>
    <row r="111" spans="1:7" x14ac:dyDescent="0.25">
      <c r="A111" s="48"/>
      <c r="B111" s="48"/>
      <c r="C111" s="48"/>
      <c r="D111" s="48"/>
      <c r="E111" s="65"/>
      <c r="F111" s="65"/>
      <c r="G111" s="56"/>
    </row>
    <row r="112" spans="1:7" x14ac:dyDescent="0.25">
      <c r="A112" s="48"/>
      <c r="B112" s="48"/>
      <c r="C112" s="48"/>
      <c r="D112" s="48"/>
      <c r="E112" s="68"/>
      <c r="F112" s="68"/>
      <c r="G112" s="56"/>
    </row>
    <row r="113" spans="1:7" x14ac:dyDescent="0.25">
      <c r="A113" s="48"/>
      <c r="B113" s="48"/>
      <c r="C113" s="48"/>
      <c r="D113" s="48"/>
      <c r="E113" s="68"/>
      <c r="F113" s="68"/>
      <c r="G113" s="56"/>
    </row>
    <row r="114" spans="1:7" x14ac:dyDescent="0.25">
      <c r="A114" s="48"/>
      <c r="B114" s="48"/>
      <c r="C114" s="48"/>
      <c r="D114" s="48"/>
      <c r="E114" s="65"/>
      <c r="F114" s="65"/>
      <c r="G114" s="56"/>
    </row>
    <row r="115" spans="1:7" x14ac:dyDescent="0.25">
      <c r="A115" s="48"/>
      <c r="B115" s="48"/>
      <c r="C115" s="48"/>
      <c r="D115" s="48"/>
      <c r="E115" s="68"/>
      <c r="F115" s="68"/>
      <c r="G115" s="56"/>
    </row>
    <row r="116" spans="1:7" x14ac:dyDescent="0.25">
      <c r="A116" s="48"/>
      <c r="B116" s="48"/>
      <c r="C116" s="48"/>
      <c r="D116" s="48"/>
      <c r="E116" s="68"/>
      <c r="F116" s="68"/>
      <c r="G116" s="56"/>
    </row>
    <row r="117" spans="1:7" x14ac:dyDescent="0.25">
      <c r="A117" s="48"/>
      <c r="B117" s="48"/>
      <c r="C117" s="48"/>
      <c r="D117" s="48"/>
      <c r="E117" s="68"/>
      <c r="F117" s="68"/>
      <c r="G117" s="56"/>
    </row>
    <row r="118" spans="1:7" x14ac:dyDescent="0.25">
      <c r="A118" s="48"/>
      <c r="B118" s="48"/>
      <c r="C118" s="48"/>
      <c r="D118" s="48"/>
      <c r="E118" s="68"/>
      <c r="F118" s="68"/>
      <c r="G118" s="56"/>
    </row>
    <row r="119" spans="1:7" x14ac:dyDescent="0.25">
      <c r="A119" s="48"/>
      <c r="B119" s="48"/>
      <c r="C119" s="48"/>
      <c r="D119" s="48"/>
      <c r="E119" s="73"/>
      <c r="F119" s="73"/>
      <c r="G119" s="56"/>
    </row>
    <row r="120" spans="1:7" x14ac:dyDescent="0.25">
      <c r="A120" s="48"/>
      <c r="B120" s="48"/>
      <c r="C120" s="48"/>
      <c r="D120" s="48"/>
      <c r="E120" s="55"/>
      <c r="F120" s="56"/>
      <c r="G120" s="56"/>
    </row>
  </sheetData>
  <mergeCells count="9">
    <mergeCell ref="D37:D42"/>
    <mergeCell ref="A36:B36"/>
    <mergeCell ref="A2:C2"/>
    <mergeCell ref="A4:C4"/>
    <mergeCell ref="A7:C7"/>
    <mergeCell ref="A8:C8"/>
    <mergeCell ref="A9:C9"/>
    <mergeCell ref="B5:C5"/>
    <mergeCell ref="A3:C3"/>
  </mergeCells>
  <pageMargins left="0.70866141732283472" right="0.70866141732283472" top="0.74803149606299213" bottom="0.74803149606299213" header="0.31496062992125984" footer="0.31496062992125984"/>
  <pageSetup paperSize="9" scale="78" firstPageNumber="18" orientation="portrait" useFirstPageNumber="1" r:id="rId1"/>
  <rowBreaks count="1" manualBreakCount="1">
    <brk id="35" max="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2EBC14A8-A856-40CF-A299-C8D9E966840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Доходная часть</vt:lpstr>
      <vt:lpstr>Расходная часть</vt:lpstr>
      <vt:lpstr>Источники</vt:lpstr>
      <vt:lpstr>Сведения</vt:lpstr>
      <vt:lpstr>'Доходная часть'!Заголовки_для_печати</vt:lpstr>
      <vt:lpstr>'Расходная часть'!Заголовки_для_печати</vt:lpstr>
      <vt:lpstr>'Доходная часть'!Область_печати</vt:lpstr>
      <vt:lpstr>'Расходная часть'!Область_печати</vt:lpstr>
      <vt:lpstr>Сведения!Область_печати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2023-10-16T06:55:33Z</cp:lastPrinted>
  <dcterms:created xsi:type="dcterms:W3CDTF">2020-07-07T14:30:10Z</dcterms:created>
  <dcterms:modified xsi:type="dcterms:W3CDTF">2023-10-16T06:55:43Z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ДЧБ для работы(4).xlsx</vt:lpwstr>
  </property>
  <property fmtid="{D5CDD505-2E9C-101B-9397-08002B2CF9AE}" pid="3" name="Название отчета">
    <vt:lpwstr>ДЧБ для работы(4).xlsx</vt:lpwstr>
  </property>
  <property fmtid="{D5CDD505-2E9C-101B-9397-08002B2CF9AE}" pid="4" name="Версия клиента">
    <vt:lpwstr>20.1.16.5290 (.NET 4.0)</vt:lpwstr>
  </property>
  <property fmtid="{D5CDD505-2E9C-101B-9397-08002B2CF9AE}" pid="5" name="Версия базы">
    <vt:lpwstr>20.1.1823.1160286770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