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табл 3" sheetId="1" r:id="rId1"/>
    <sheet name="табл 4" sheetId="2" r:id="rId2"/>
    <sheet name="табл 5" sheetId="3" r:id="rId3"/>
    <sheet name="табл 6" sheetId="4" r:id="rId4"/>
  </sheets>
  <definedNames/>
  <calcPr fullCalcOnLoad="1"/>
</workbook>
</file>

<file path=xl/sharedStrings.xml><?xml version="1.0" encoding="utf-8"?>
<sst xmlns="http://schemas.openxmlformats.org/spreadsheetml/2006/main" count="898" uniqueCount="215">
  <si>
    <t>Принятие мер по устранению причин и условий, способствующих совершению преступлений и правонарушений, от общего количества вынесенных представлений соответствующими уполномоченными лицами, осуществляющими контроль и надзор за исполнением федерального и республиканского законодательства в сфере профилактики правонарушений</t>
  </si>
  <si>
    <t>Содействие в трудоустройстве осужденных, освободившихся из мест лишения свободы, и осужденных к наказанию, не связанному с лишением свободы</t>
  </si>
  <si>
    <t>Организационное и информационное обеспечение деятельности заседаний муниципальной комиссии по профилактике правонарушений</t>
  </si>
  <si>
    <t>Обеспечение летним оздоровительным отдыхом несовершеннолетних, находящихся в трудной жизненной ситуации</t>
  </si>
  <si>
    <t>Организация временного трудоустройства несовершеннолетних граждан в возрасте от 14 до 18 лет в свободное от учебы время</t>
  </si>
  <si>
    <t>Увеличение числа несовершеннолетних, состоящих на профилактических учетах и снятых с учета по исправлению</t>
  </si>
  <si>
    <t>Совершенствование подготовки населения, сил ГО и РСЧС к ведению территориальной и гражданской обороны, защите населения и территорий МО МР «Княжпогостский» от чрезвычайных ситуаций природного и техногенного характера</t>
  </si>
  <si>
    <t>Мероприятия по профилактике алкоголизма и наркомании несовершеннолетних и молодежи</t>
  </si>
  <si>
    <t>Создание и содержание резерва материальных ресурсов в целях гражданской обороны и ликвидации чрезвычайных ситуаций</t>
  </si>
  <si>
    <t>№ п/п</t>
  </si>
  <si>
    <t>Наименование основного мероприятия муниципальной программы</t>
  </si>
  <si>
    <t>Наименование субсидии и (или) иного межбюджетного трансферта &lt;1&gt;</t>
  </si>
  <si>
    <t>Результат использования субсидии &lt;1&gt;</t>
  </si>
  <si>
    <t>Показатель результата использования субсидии и (или) иных межбюджетных трансфертов &lt;2&gt;</t>
  </si>
  <si>
    <t>Наименование показателя ед. изм.</t>
  </si>
  <si>
    <t>Плановое значение по годам</t>
  </si>
  <si>
    <t>Наименование муниципальной программы, подпрограммы, основного мероприятия</t>
  </si>
  <si>
    <t>Ответственные исполнители, соисполнители</t>
  </si>
  <si>
    <t>источник финансирования</t>
  </si>
  <si>
    <t>ВСЕГО</t>
  </si>
  <si>
    <t>Федеральный бюджет</t>
  </si>
  <si>
    <t>Бюджет РК</t>
  </si>
  <si>
    <t>Бюджет муниципального района «Княжпогостский»</t>
  </si>
  <si>
    <t>Средства от приносящей доход деятельности</t>
  </si>
  <si>
    <t>Ресурсное обеспечение и прогнозная (справочная) оценка расходов средств на реализацию целей муниципальной программы  «Профилактика правонарушений и обеспечение безопасности на территории муниципального района «Княжпогостский»</t>
  </si>
  <si>
    <t xml:space="preserve">Муниципальная программа «Профилактика правонарушений и обеспечение безопасности на территории муниципального района «Княжпогостский» </t>
  </si>
  <si>
    <t>Подпрограмма 1. Профилактика преступлений и иных правонарушений</t>
  </si>
  <si>
    <t>Задача 1. Обеспечение общественной безопасности и охраны общественного порядка</t>
  </si>
  <si>
    <t>1.1.</t>
  </si>
  <si>
    <t>1.2.</t>
  </si>
  <si>
    <t>1.3.</t>
  </si>
  <si>
    <t>Задача 3. Укрепление межведомственного взаимодействия по профилактике правонарушений</t>
  </si>
  <si>
    <t>1.4.</t>
  </si>
  <si>
    <t>1.5.</t>
  </si>
  <si>
    <t>1.6.</t>
  </si>
  <si>
    <t>1.7.</t>
  </si>
  <si>
    <t>1.8.</t>
  </si>
  <si>
    <t>Задача 4. Выполнение государственных полномочий по определению перечня должностных лиц органов местного самоуправления поселений, уполномоченных составлять протоколы об административных правонарушениях</t>
  </si>
  <si>
    <t>Задача 5. Содействие организации деятельности народных дружин в поселениях</t>
  </si>
  <si>
    <t>Задача 6. Создание безопасных условий в учреждениях социальной сферы, укрепление материально-технической базы с целью создания комплексной безопасности учреждений</t>
  </si>
  <si>
    <t xml:space="preserve">Содействие деятельности народных дружин </t>
  </si>
  <si>
    <t>Осуществление государственных полномочий в сфере админитсративной ответсвенности, предусмотренной Законом Республики Коми "Об административной отвественности в Республике Коми"</t>
  </si>
  <si>
    <t>Подпрограмма 2. Профилактика безнадзорности, правонарушений и преступлений несовершеннолетних</t>
  </si>
  <si>
    <t>Задача 1. Снижение количества преступлений, совершаемых несовершеннолетними, от общего количества оконченных расследованием преступлений</t>
  </si>
  <si>
    <t>2.1.</t>
  </si>
  <si>
    <t>2.2.</t>
  </si>
  <si>
    <t>2.3.</t>
  </si>
  <si>
    <t>Задача 3. Совершенствование профилактической работы с несовершеннолетними "группы риска"</t>
  </si>
  <si>
    <t>2.4.</t>
  </si>
  <si>
    <t>Подпрограмма 3. Профилактика алкоголизма и наркомании</t>
  </si>
  <si>
    <t>3.1.</t>
  </si>
  <si>
    <t>3.2.</t>
  </si>
  <si>
    <t>Подпрограмма 4. Гражданская оборона, защита населения и территорий  от чрезвычайных ситуаций</t>
  </si>
  <si>
    <t>4.1.</t>
  </si>
  <si>
    <t xml:space="preserve">Задача 1. Подготовка населения, сил гражданской обороны и единой государственной системы предупреждения и ликвидации чрезвычайных ситуаций (далее – РСЧС) к ведению территориальной и гражданской обороны, защите населения и территорий от чрезвычайных ситуаций природного и техногенного характера
</t>
  </si>
  <si>
    <t>4.2.</t>
  </si>
  <si>
    <t>Задача 2. Повышение готовности муниципального звена Коми республиканской подсистемы РСЧС к защите населения и территорий от ЧС природного и техногенного характера в мирное и военное время</t>
  </si>
  <si>
    <t>4.3.</t>
  </si>
  <si>
    <t>Подпрограмма 5. Обеспечение безопасности людей на водных объектах</t>
  </si>
  <si>
    <t>Задача 1. Предупреждение гибели людей на водных объектах</t>
  </si>
  <si>
    <t xml:space="preserve">5.1. </t>
  </si>
  <si>
    <t>Подпрограмма 6. «Профилактика терроризма и экстремизма»</t>
  </si>
  <si>
    <t>Задача 1. Совершенствование муниципальной системы противодействия терроризму и экстремизму</t>
  </si>
  <si>
    <t xml:space="preserve">6.1. </t>
  </si>
  <si>
    <t>Расходы (тыс.руб.)</t>
  </si>
  <si>
    <t>Сроки строительства</t>
  </si>
  <si>
    <t>ИТОГО ПО ОБЪЕКТАМ ПРОГРАММЫ:</t>
  </si>
  <si>
    <t>в том числе за счет источников:</t>
  </si>
  <si>
    <t>- бюджет муниципального района «Княжпогостский»</t>
  </si>
  <si>
    <t>в том числе за счет остатков прошлых лет</t>
  </si>
  <si>
    <t>- внебюджетные средства (налоговые льготы)</t>
  </si>
  <si>
    <t>Перечень объектов капитального строительства для муниципальных нужд,подлежащих строительству (реконструкции) за счет средств бюджета муниципального района «Княжпогостский»</t>
  </si>
  <si>
    <t>Объем финансирования строительства по годам, тыс.рублей</t>
  </si>
  <si>
    <t xml:space="preserve">Наименование подпрограмм, основных мероприятий, объектов капитального строительства (реконструкции) </t>
  </si>
  <si>
    <t>-</t>
  </si>
  <si>
    <t>* По муниципальной программе не планируется строительство объектов капитального строительства</t>
  </si>
  <si>
    <t>*</t>
  </si>
  <si>
    <t xml:space="preserve">Информация
о показателях результатов использования субсидий
и (или) иных межбюджетных трансфертов, предоставляемых
из республиканского бюджета Республики Коми
</t>
  </si>
  <si>
    <t>Перечень налоговых расходов муниципального района «Княжпогостский»</t>
  </si>
  <si>
    <t>Объем налоговых расходов, тыс. рублей</t>
  </si>
  <si>
    <t>Показатель (индикатор) налоговых расходов - критерий результативности</t>
  </si>
  <si>
    <t>Наименование муниципального правового акта, устанавливающего льготу, освобождение или иную преференцию по налогам</t>
  </si>
  <si>
    <t>Реквизиты муниципального правового акта, устанавливающего льготу, освобождение или иную преференцию по налогам (статьи, части, пункты, подпункты, абзацы)</t>
  </si>
  <si>
    <t>Наименование налоговых льгот, освобождений или иных преференций по налогам</t>
  </si>
  <si>
    <t>Наименования налогов, по которым предусматриваются налоговые льготы, освобождения или иные преференции по налогам</t>
  </si>
  <si>
    <t>Вид налоговой льготы</t>
  </si>
  <si>
    <t>Дата начала действия льготы, освобождения или иной преференции по налогам</t>
  </si>
  <si>
    <t>Дата прекращения действия льготы, освобождения или иной преференции по налогам</t>
  </si>
  <si>
    <t>Целевая категория налоговой льготы</t>
  </si>
  <si>
    <t>Целевая категория плательщиков налогов, для которых предусмотрены налоговые льготы, освобождения или иные преференции по налогам</t>
  </si>
  <si>
    <t>Наименование цели муниципальной программы, которой соответствует налоговый расход</t>
  </si>
  <si>
    <t>Наименование куратора налогового расхода муниципального района «Княжпогостский»</t>
  </si>
  <si>
    <t>Наименование</t>
  </si>
  <si>
    <t>Единица измерения</t>
  </si>
  <si>
    <t>Значение</t>
  </si>
  <si>
    <t>ВСЕГО налоговых расходов муниципального района «Княжпогостский»</t>
  </si>
  <si>
    <t>тыс. рублей</t>
  </si>
  <si>
    <t>x</t>
  </si>
  <si>
    <t xml:space="preserve">
Информация о налоговых расходах муниципального района «Княжпогостский», соответствующих цели муниципальной программы, целям подпрограмм, ее структурным элементам 
</t>
  </si>
  <si>
    <t>* По муниципальной программе не планируется налоговых рсходов</t>
  </si>
  <si>
    <t>Таблица 3</t>
  </si>
  <si>
    <t>Таблица 4</t>
  </si>
  <si>
    <t>Таблица 5</t>
  </si>
  <si>
    <t>Таблица 6</t>
  </si>
  <si>
    <t>Антитеррористическая защищенность учреждений и объектов с массовым пребыванием людей</t>
  </si>
  <si>
    <t>Управление образования администрации муниципального района "Княжпогостский"</t>
  </si>
  <si>
    <t>Управление культуры и спорта администрации муниципального района "Княжпогостский"</t>
  </si>
  <si>
    <t>Мероприятия по предупреждению и ликвидации чрезвычайных ситуаций и обеспечению пожарной безопасности</t>
  </si>
  <si>
    <t>МП 21-25</t>
  </si>
  <si>
    <t>мп 2021</t>
  </si>
  <si>
    <t>мп 2022</t>
  </si>
  <si>
    <t>мп 2023</t>
  </si>
  <si>
    <t>мп 2024</t>
  </si>
  <si>
    <t>мп 2025</t>
  </si>
  <si>
    <t>ПП 1</t>
  </si>
  <si>
    <t>ПП 1 2021</t>
  </si>
  <si>
    <t>ПП 1 2022</t>
  </si>
  <si>
    <t>ПП 1 2024</t>
  </si>
  <si>
    <t>ПП 1 2023</t>
  </si>
  <si>
    <t>ПП 1 2025</t>
  </si>
  <si>
    <t>РК</t>
  </si>
  <si>
    <t>ПП 2</t>
  </si>
  <si>
    <t>ПП 2 2021</t>
  </si>
  <si>
    <t>ПП2 2022</t>
  </si>
  <si>
    <t>ПП2 2023</t>
  </si>
  <si>
    <t>ПП2 2024</t>
  </si>
  <si>
    <t>ПП2 2025</t>
  </si>
  <si>
    <t>ПП3</t>
  </si>
  <si>
    <t>ПП4</t>
  </si>
  <si>
    <t>ПП5</t>
  </si>
  <si>
    <t>ПП6</t>
  </si>
  <si>
    <t xml:space="preserve">Оказание правовой помощи осужденным, освободившимся из мест лишения свободы, и осужденным к наказанию, не связанному с лишением свободы  </t>
  </si>
  <si>
    <t>Организация мероприятий по обеспечению безопасности людей на водных объектах</t>
  </si>
  <si>
    <t>Проведение меропиятий по предоставлению помещения сотруднику, замещающему должность участкового уполномоченного полиции</t>
  </si>
  <si>
    <t>1.9.</t>
  </si>
  <si>
    <t>Администрация МР "Княжпогостский"    (отдел ГО и ЧС), бюджеты поселений</t>
  </si>
  <si>
    <t>Администрация МР "Княжпогостский"     (отдел ГО и ЧС), бюджеты поселений</t>
  </si>
  <si>
    <t>Администрация МР "Княжпогостский" (отдел ГО и ЧС), бюджеты поселений</t>
  </si>
  <si>
    <t>ПП1</t>
  </si>
  <si>
    <t>Для МВД</t>
  </si>
  <si>
    <t>МБ всего выделено</t>
  </si>
  <si>
    <t>ПП2,3,5,6</t>
  </si>
  <si>
    <t>ПП22,3,5,6</t>
  </si>
  <si>
    <t>по данным ОМВД</t>
  </si>
  <si>
    <t>ИТОГО по муниципальной программе</t>
  </si>
  <si>
    <t>ИТОГО по подпрограмме 2</t>
  </si>
  <si>
    <t>ИТОГО по подпрограмме 1</t>
  </si>
  <si>
    <t>ИТОГО по подпрограмме 4</t>
  </si>
  <si>
    <t>ИТОГО по подпрограмме 5</t>
  </si>
  <si>
    <t>ИТОГО по подпрограмме 6</t>
  </si>
  <si>
    <t>ИТОГО бюджет РК</t>
  </si>
  <si>
    <t>ИТОГО по подпрограмме 3</t>
  </si>
  <si>
    <t>ИТОГО по подпрограмме 7</t>
  </si>
  <si>
    <t>Подпрограмма 7. «Охрана окружающей среды»</t>
  </si>
  <si>
    <t>7.1.</t>
  </si>
  <si>
    <t>Сбор, транспортировка, размещение отходов, образовавшихся при проведении экологических акций, субботников</t>
  </si>
  <si>
    <t>7.2.</t>
  </si>
  <si>
    <t xml:space="preserve">Задача 2. Ликвидация мест несанкционированного размещения отходов </t>
  </si>
  <si>
    <t>7.3.</t>
  </si>
  <si>
    <t>Сбор, транспортировка, размещение отходов в поселениях</t>
  </si>
  <si>
    <t>2.5.</t>
  </si>
  <si>
    <t>7.4.</t>
  </si>
  <si>
    <t>Ликвидация мест несанкционированного размещения отходов</t>
  </si>
  <si>
    <t>Ликвидация мест несанкционированного размещения отходов в поселениях</t>
  </si>
  <si>
    <t>7.5.</t>
  </si>
  <si>
    <t>Реализация народных проектов в сфере охраны окружающей среды, прошедших отбор в рамках проекта "Народный бюджет"</t>
  </si>
  <si>
    <t>Задача 3. Озеленение территорий</t>
  </si>
  <si>
    <t>7.6.</t>
  </si>
  <si>
    <t>Озеленение территорий</t>
  </si>
  <si>
    <t>Обеспечение противопожарных мер</t>
  </si>
  <si>
    <t>Обеспечение противопожарных мер в поселениях</t>
  </si>
  <si>
    <t>7.7.</t>
  </si>
  <si>
    <t>7.8.</t>
  </si>
  <si>
    <t xml:space="preserve">Проведение кадастровых работ по установлению границ лесопарков </t>
  </si>
  <si>
    <t>7.9.</t>
  </si>
  <si>
    <t>Укрепление материально-технической базы и создание безопасных условий в организациях социальной сферы</t>
  </si>
  <si>
    <t>4.4.</t>
  </si>
  <si>
    <t>Проведение профилактических дезинсекционных мероприятий по противоклещевой обработке территорий населенных пунктов</t>
  </si>
  <si>
    <t xml:space="preserve">Задача 3. Проведение профилактических дезинсекционных мероприятий </t>
  </si>
  <si>
    <t>Осуществление полномочий по решению вопросов местного значения городского поселения (антитеррористическая защищенность учреждений)</t>
  </si>
  <si>
    <t>6.2.</t>
  </si>
  <si>
    <t>Задача 2. Создание условий для социальной реабилитации, адаптации и трудоустройства лиц, освободившихся из мест лишщения свободы, и осужденных к наказанию, не связанному с лишением свободы</t>
  </si>
  <si>
    <t>Задача 2. Вовлечение несовершеннолетних в организованные формы отдыха и труда</t>
  </si>
  <si>
    <t>Мероприятия по снижению количества преступлений, совершенных в состоянии алкогольного и наркотического опьянения</t>
  </si>
  <si>
    <t>Мероприятия по снижению преступности среди несовершеннолетних</t>
  </si>
  <si>
    <t>Задача 4. Обеспечение противопожарных мер</t>
  </si>
  <si>
    <t>Задача 5. Проведение работ по установлению границ лесопарков</t>
  </si>
  <si>
    <t>Проведение мероприятий по устранению причин и условий, способствующих совершению преступлений и правонарушений</t>
  </si>
  <si>
    <t>Задача 1. Увеличение доли несовершеннолетних и молодежи (в возрасте от 7 до 30 лет), вовлеченных в мероприятия, по профилактике употребления спиртосодержащей продукции и противодействие незаконному распространению наркотиков</t>
  </si>
  <si>
    <t>Задача 2. Снижение количества преступлений, совершенных в состоянии алкогольного и наркотического опъянения</t>
  </si>
  <si>
    <t>Задача 1. Организация рациональной системы сбора, транспортировки и размещения отходов</t>
  </si>
  <si>
    <t>Вовлечение несовершеннолетних, состоящих на профилактических учетах, в организованные формы досуга на базе общеобразовательных организаций и образовательных организаций дополнительного образования</t>
  </si>
  <si>
    <t>Мещура</t>
  </si>
  <si>
    <t>Укрепление материально-технической базы организаций в сфере образования в Республике Коми</t>
  </si>
  <si>
    <t>Субсидии на укрепление материально-технической базы и создание безопасных условий в организациях в сфере образования в Республике Коми (обеспечение комплексной безопасности)</t>
  </si>
  <si>
    <t>Количество объектов муниципальных образовательных организаций</t>
  </si>
  <si>
    <t>ед.</t>
  </si>
  <si>
    <t xml:space="preserve"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 </t>
  </si>
  <si>
    <t>Субсидии на 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</si>
  <si>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 xml:space="preserve">Количество объектов муниципальных учреждений сферы культуры </t>
  </si>
  <si>
    <t>Субсидии на мероприятия по проведению оздоровительной кампании детей</t>
  </si>
  <si>
    <t>Организация оздоровления и отдыха несовершеннолетних, и (или) находящихся в трудной жизненной ситуации</t>
  </si>
  <si>
    <t>Количество детей, находящихся в трудной жизненной ситуации, охваченных отдыхом в каникулярное время</t>
  </si>
  <si>
    <t>чел.</t>
  </si>
  <si>
    <t>Субвенции на осуществление государственных полномочий Республики Коми,  на основании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</si>
  <si>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в сфере административной ответсвенности, предусмотренной Законом Республики Коми "Об административной отвественности в Республике Коми"</t>
  </si>
  <si>
    <t>Определение перечня должностных лиц органов местного самоуправления в Республике Коми, уполномоченных составлять протоколы об административных правонарушениях</t>
  </si>
  <si>
    <t>Субвенции на 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</si>
  <si>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Предоставление субвенций бюджетам поселений для определения перечня должностных лиц органов местного самоуправления в Республике Коми, уполномоченных составлять протоколы об административных правонарушениях</t>
  </si>
  <si>
    <t>тыс. руб</t>
  </si>
  <si>
    <t>Задача 4. Осуществление полномочий по решению вопросов местного значения городского поселения</t>
  </si>
  <si>
    <t>Мероприятия по организации деятельности по сбору и транспортированию твердых коммунальных отходов</t>
  </si>
  <si>
    <t>4.5.</t>
  </si>
  <si>
    <t>МБ</t>
  </si>
  <si>
    <t>РБ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</si>
</sst>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\ _₽_-;\-* #,##0.000\ _₽_-;_-* &quot;-&quot;??\ _₽_-;_-@_-"/>
    <numFmt numFmtId="169" formatCode="_-* #,##0.000\ _₽_-;\-* #,##0.000\ _₽_-;_-* &quot;-&quot;???\ _₽_-;_-@_-"/>
    <numFmt numFmtId="170" formatCode="_-* #,##0.0000\ _₽_-;\-* #,##0.0000\ _₽_-;_-* &quot;-&quot;??\ _₽_-;_-@_-"/>
    <numFmt numFmtId="171" formatCode="_-* #,##0.00000\ _₽_-;\-* #,##0.00000\ _₽_-;_-* &quot;-&quot;??\ _₽_-;_-@_-"/>
    <numFmt numFmtId="172" formatCode="_-* #,##0.00000\ _₽_-;\-* #,##0.00000\ _₽_-;_-* &quot;-&quot;?????\ _₽_-;_-@_-"/>
    <numFmt numFmtId="173" formatCode="_-* #,##0.0000\ _₽_-;\-* #,##0.0000\ _₽_-;_-* &quot;-&quot;?????\ _₽_-;_-@_-"/>
    <numFmt numFmtId="174" formatCode="_-* #,##0.000\ _₽_-;\-* #,##0.000\ _₽_-;_-* &quot;-&quot;?????\ _₽_-;_-@_-"/>
    <numFmt numFmtId="175" formatCode="_-* #,##0.00\ _₽_-;\-* #,##0.00\ _₽_-;_-* &quot;-&quot;?????\ _₽_-;_-@_-"/>
    <numFmt numFmtId="176" formatCode="_-* #,##0.0\ _₽_-;\-* #,##0.0\ _₽_-;_-* &quot;-&quot;?????\ _₽_-;_-@_-"/>
    <numFmt numFmtId="177" formatCode="_-* #,##0.000000\ _₽_-;\-* #,##0.000000\ _₽_-;_-* &quot;-&quot;?????\ _₽_-;_-@_-"/>
    <numFmt numFmtId="178" formatCode="[$-FC19]d\ mmmm\ yyyy\ &quot;г.&quot;"/>
    <numFmt numFmtId="179" formatCode="_-* #,##0.0\ _₽_-;\-* #,##0.0\ _₽_-;_-* &quot;-&quot;??\ _₽_-;_-@_-"/>
    <numFmt numFmtId="180" formatCode="_-* #,##0\ _₽_-;\-* #,##0\ _₽_-;_-* &quot;-&quot;??\ _₽_-;_-@_-"/>
    <numFmt numFmtId="181" formatCode="#,##0.000"/>
    <numFmt numFmtId="182" formatCode="0.000"/>
    <numFmt numFmtId="18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BFBFBF"/>
      </right>
      <top/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top" shrinkToFit="1"/>
      <protection/>
    </xf>
    <xf numFmtId="4" fontId="28" fillId="0" borderId="2">
      <alignment horizontal="right" vertical="top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6" fillId="0" borderId="0" xfId="0" applyFont="1" applyAlignment="1">
      <alignment/>
    </xf>
    <xf numFmtId="0" fontId="46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right" vertical="center"/>
    </xf>
    <xf numFmtId="0" fontId="0" fillId="0" borderId="13" xfId="0" applyBorder="1" applyAlignment="1">
      <alignment/>
    </xf>
    <xf numFmtId="0" fontId="48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horizontal="justify" vertical="center" wrapText="1"/>
    </xf>
    <xf numFmtId="0" fontId="48" fillId="0" borderId="14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48" fillId="0" borderId="16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8" fillId="0" borderId="13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9" xfId="0" applyFont="1" applyBorder="1" applyAlignment="1">
      <alignment vertical="center" wrapText="1"/>
    </xf>
    <xf numFmtId="0" fontId="48" fillId="0" borderId="20" xfId="0" applyFont="1" applyBorder="1" applyAlignment="1">
      <alignment horizontal="justify" vertical="center" wrapText="1"/>
    </xf>
    <xf numFmtId="0" fontId="48" fillId="0" borderId="20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justify" vertical="center" wrapText="1"/>
    </xf>
    <xf numFmtId="0" fontId="46" fillId="0" borderId="22" xfId="0" applyFont="1" applyBorder="1" applyAlignment="1">
      <alignment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 wrapText="1"/>
    </xf>
    <xf numFmtId="169" fontId="48" fillId="33" borderId="13" xfId="0" applyNumberFormat="1" applyFont="1" applyFill="1" applyBorder="1" applyAlignment="1">
      <alignment vertical="center" wrapText="1"/>
    </xf>
    <xf numFmtId="0" fontId="48" fillId="33" borderId="13" xfId="0" applyFont="1" applyFill="1" applyBorder="1" applyAlignment="1">
      <alignment vertical="center" wrapText="1"/>
    </xf>
    <xf numFmtId="174" fontId="48" fillId="33" borderId="13" xfId="0" applyNumberFormat="1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horizontal="center" vertical="center" wrapText="1"/>
    </xf>
    <xf numFmtId="174" fontId="48" fillId="33" borderId="13" xfId="62" applyNumberFormat="1" applyFont="1" applyFill="1" applyBorder="1" applyAlignment="1">
      <alignment vertical="center" wrapText="1"/>
    </xf>
    <xf numFmtId="172" fontId="48" fillId="33" borderId="13" xfId="0" applyNumberFormat="1" applyFont="1" applyFill="1" applyBorder="1" applyAlignment="1">
      <alignment vertical="center" wrapText="1"/>
    </xf>
    <xf numFmtId="171" fontId="48" fillId="33" borderId="13" xfId="62" applyNumberFormat="1" applyFont="1" applyFill="1" applyBorder="1" applyAlignment="1">
      <alignment vertical="center" wrapText="1"/>
    </xf>
    <xf numFmtId="43" fontId="48" fillId="33" borderId="13" xfId="62" applyFont="1" applyFill="1" applyBorder="1" applyAlignment="1">
      <alignment vertical="center" wrapText="1"/>
    </xf>
    <xf numFmtId="168" fontId="48" fillId="33" borderId="13" xfId="0" applyNumberFormat="1" applyFont="1" applyFill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48" fillId="33" borderId="13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174" fontId="48" fillId="33" borderId="13" xfId="62" applyNumberFormat="1" applyFont="1" applyFill="1" applyBorder="1" applyAlignment="1">
      <alignment vertical="center" wrapText="1"/>
    </xf>
    <xf numFmtId="0" fontId="0" fillId="5" borderId="0" xfId="0" applyFill="1" applyAlignment="1">
      <alignment/>
    </xf>
    <xf numFmtId="168" fontId="48" fillId="5" borderId="23" xfId="62" applyNumberFormat="1" applyFont="1" applyFill="1" applyBorder="1" applyAlignment="1">
      <alignment vertical="center" wrapText="1"/>
    </xf>
    <xf numFmtId="169" fontId="0" fillId="5" borderId="0" xfId="0" applyNumberFormat="1" applyFill="1" applyAlignment="1">
      <alignment/>
    </xf>
    <xf numFmtId="168" fontId="48" fillId="33" borderId="13" xfId="62" applyNumberFormat="1" applyFont="1" applyFill="1" applyBorder="1" applyAlignment="1">
      <alignment vertical="center" wrapText="1"/>
    </xf>
    <xf numFmtId="168" fontId="48" fillId="33" borderId="13" xfId="0" applyNumberFormat="1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169" fontId="48" fillId="33" borderId="13" xfId="0" applyNumberFormat="1" applyFont="1" applyFill="1" applyBorder="1" applyAlignment="1">
      <alignment vertical="center" wrapText="1"/>
    </xf>
    <xf numFmtId="43" fontId="48" fillId="33" borderId="13" xfId="62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0" fontId="48" fillId="33" borderId="13" xfId="0" applyFont="1" applyFill="1" applyBorder="1" applyAlignment="1">
      <alignment horizontal="left" vertical="center" wrapText="1"/>
    </xf>
    <xf numFmtId="43" fontId="48" fillId="33" borderId="13" xfId="62" applyFont="1" applyFill="1" applyBorder="1" applyAlignment="1">
      <alignment vertical="center" wrapText="1"/>
    </xf>
    <xf numFmtId="171" fontId="48" fillId="33" borderId="13" xfId="62" applyNumberFormat="1" applyFont="1" applyFill="1" applyBorder="1" applyAlignment="1">
      <alignment vertical="center" wrapText="1"/>
    </xf>
    <xf numFmtId="0" fontId="48" fillId="33" borderId="13" xfId="0" applyFont="1" applyFill="1" applyBorder="1" applyAlignment="1">
      <alignment vertical="center" wrapText="1"/>
    </xf>
    <xf numFmtId="174" fontId="48" fillId="33" borderId="13" xfId="0" applyNumberFormat="1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0" fontId="50" fillId="33" borderId="13" xfId="0" applyFont="1" applyFill="1" applyBorder="1" applyAlignment="1">
      <alignment horizontal="left"/>
    </xf>
    <xf numFmtId="0" fontId="48" fillId="33" borderId="13" xfId="0" applyFont="1" applyFill="1" applyBorder="1" applyAlignment="1">
      <alignment horizontal="left" vertical="center" wrapText="1"/>
    </xf>
    <xf numFmtId="43" fontId="48" fillId="33" borderId="13" xfId="62" applyFont="1" applyFill="1" applyBorder="1" applyAlignment="1">
      <alignment vertical="center" wrapText="1"/>
    </xf>
    <xf numFmtId="174" fontId="48" fillId="33" borderId="13" xfId="62" applyNumberFormat="1" applyFont="1" applyFill="1" applyBorder="1" applyAlignment="1">
      <alignment vertical="center" wrapText="1"/>
    </xf>
    <xf numFmtId="174" fontId="48" fillId="33" borderId="13" xfId="0" applyNumberFormat="1" applyFont="1" applyFill="1" applyBorder="1" applyAlignment="1">
      <alignment vertical="center" wrapText="1"/>
    </xf>
    <xf numFmtId="168" fontId="28" fillId="0" borderId="1" xfId="33" applyNumberFormat="1" applyProtection="1">
      <alignment horizontal="right" vertical="top" shrinkToFit="1"/>
      <protection/>
    </xf>
    <xf numFmtId="0" fontId="46" fillId="0" borderId="22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168" fontId="49" fillId="33" borderId="13" xfId="62" applyNumberFormat="1" applyFont="1" applyFill="1" applyBorder="1" applyAlignment="1">
      <alignment vertical="center" wrapText="1"/>
    </xf>
    <xf numFmtId="169" fontId="49" fillId="33" borderId="13" xfId="0" applyNumberFormat="1" applyFont="1" applyFill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168" fontId="48" fillId="33" borderId="13" xfId="62" applyNumberFormat="1" applyFont="1" applyFill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0" fontId="46" fillId="0" borderId="26" xfId="0" applyFont="1" applyBorder="1" applyAlignment="1">
      <alignment wrapText="1"/>
    </xf>
    <xf numFmtId="182" fontId="46" fillId="0" borderId="22" xfId="0" applyNumberFormat="1" applyFont="1" applyBorder="1" applyAlignment="1">
      <alignment horizontal="center" vertical="center" wrapText="1"/>
    </xf>
    <xf numFmtId="182" fontId="46" fillId="0" borderId="24" xfId="0" applyNumberFormat="1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168" fontId="48" fillId="33" borderId="13" xfId="62" applyNumberFormat="1" applyFont="1" applyFill="1" applyBorder="1" applyAlignment="1">
      <alignment vertical="center" wrapText="1"/>
    </xf>
    <xf numFmtId="168" fontId="48" fillId="33" borderId="27" xfId="62" applyNumberFormat="1" applyFont="1" applyFill="1" applyBorder="1" applyAlignment="1">
      <alignment horizontal="center" vertical="center" wrapText="1"/>
    </xf>
    <xf numFmtId="168" fontId="48" fillId="33" borderId="27" xfId="62" applyNumberFormat="1" applyFont="1" applyFill="1" applyBorder="1" applyAlignment="1">
      <alignment horizontal="center" vertical="center" wrapText="1"/>
    </xf>
    <xf numFmtId="169" fontId="2" fillId="33" borderId="13" xfId="0" applyNumberFormat="1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174" fontId="2" fillId="33" borderId="13" xfId="0" applyNumberFormat="1" applyFont="1" applyFill="1" applyBorder="1" applyAlignment="1">
      <alignment vertical="center" wrapText="1"/>
    </xf>
    <xf numFmtId="168" fontId="2" fillId="33" borderId="13" xfId="0" applyNumberFormat="1" applyFont="1" applyFill="1" applyBorder="1" applyAlignment="1">
      <alignment vertical="center" wrapText="1"/>
    </xf>
    <xf numFmtId="43" fontId="2" fillId="33" borderId="13" xfId="0" applyNumberFormat="1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0" fontId="49" fillId="33" borderId="28" xfId="0" applyFont="1" applyFill="1" applyBorder="1" applyAlignment="1">
      <alignment horizontal="left" vertical="center" wrapText="1"/>
    </xf>
    <xf numFmtId="0" fontId="49" fillId="33" borderId="29" xfId="0" applyFont="1" applyFill="1" applyBorder="1" applyAlignment="1">
      <alignment horizontal="left" vertical="center" wrapText="1"/>
    </xf>
    <xf numFmtId="0" fontId="48" fillId="33" borderId="28" xfId="0" applyFont="1" applyFill="1" applyBorder="1" applyAlignment="1">
      <alignment horizontal="left" vertical="center" wrapText="1"/>
    </xf>
    <xf numFmtId="0" fontId="48" fillId="33" borderId="29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30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 horizontal="left" vertical="center" wrapText="1"/>
    </xf>
    <xf numFmtId="0" fontId="50" fillId="33" borderId="32" xfId="0" applyFont="1" applyFill="1" applyBorder="1" applyAlignment="1">
      <alignment horizontal="left" vertical="center" wrapText="1"/>
    </xf>
    <xf numFmtId="0" fontId="50" fillId="33" borderId="29" xfId="0" applyFont="1" applyFill="1" applyBorder="1" applyAlignment="1">
      <alignment horizontal="left" vertical="center" wrapText="1"/>
    </xf>
    <xf numFmtId="0" fontId="46" fillId="33" borderId="33" xfId="0" applyFont="1" applyFill="1" applyBorder="1" applyAlignment="1">
      <alignment horizontal="center" vertical="center" wrapText="1"/>
    </xf>
    <xf numFmtId="0" fontId="46" fillId="33" borderId="34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35" xfId="0" applyFont="1" applyFill="1" applyBorder="1" applyAlignment="1">
      <alignment horizontal="center" vertical="center" wrapText="1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37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center" vertical="center" wrapText="1"/>
    </xf>
    <xf numFmtId="168" fontId="48" fillId="33" borderId="13" xfId="62" applyNumberFormat="1" applyFont="1" applyFill="1" applyBorder="1" applyAlignment="1">
      <alignment horizontal="center" vertical="center" wrapText="1"/>
    </xf>
    <xf numFmtId="168" fontId="48" fillId="33" borderId="13" xfId="62" applyNumberFormat="1" applyFont="1" applyFill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169" fontId="48" fillId="33" borderId="13" xfId="0" applyNumberFormat="1" applyFont="1" applyFill="1" applyBorder="1" applyAlignment="1">
      <alignment vertical="center" wrapText="1"/>
    </xf>
    <xf numFmtId="169" fontId="2" fillId="33" borderId="13" xfId="0" applyNumberFormat="1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174" fontId="48" fillId="33" borderId="13" xfId="0" applyNumberFormat="1" applyFont="1" applyFill="1" applyBorder="1" applyAlignment="1">
      <alignment vertical="center" wrapText="1"/>
    </xf>
    <xf numFmtId="174" fontId="2" fillId="33" borderId="13" xfId="0" applyNumberFormat="1" applyFont="1" applyFill="1" applyBorder="1" applyAlignment="1">
      <alignment vertical="center" wrapText="1"/>
    </xf>
    <xf numFmtId="168" fontId="48" fillId="33" borderId="13" xfId="0" applyNumberFormat="1" applyFont="1" applyFill="1" applyBorder="1" applyAlignment="1">
      <alignment vertical="center" wrapText="1"/>
    </xf>
    <xf numFmtId="43" fontId="2" fillId="33" borderId="13" xfId="0" applyNumberFormat="1" applyFont="1" applyFill="1" applyBorder="1" applyAlignment="1">
      <alignment vertical="center" wrapText="1"/>
    </xf>
    <xf numFmtId="168" fontId="2" fillId="33" borderId="13" xfId="0" applyNumberFormat="1" applyFont="1" applyFill="1" applyBorder="1" applyAlignment="1">
      <alignment vertical="center" wrapText="1"/>
    </xf>
    <xf numFmtId="0" fontId="50" fillId="33" borderId="13" xfId="0" applyFont="1" applyFill="1" applyBorder="1" applyAlignment="1">
      <alignment horizontal="justify" vertical="center" wrapText="1"/>
    </xf>
    <xf numFmtId="0" fontId="46" fillId="33" borderId="13" xfId="0" applyFont="1" applyFill="1" applyBorder="1" applyAlignment="1">
      <alignment horizontal="justify" vertical="center" wrapText="1"/>
    </xf>
    <xf numFmtId="0" fontId="50" fillId="33" borderId="28" xfId="0" applyFont="1" applyFill="1" applyBorder="1" applyAlignment="1">
      <alignment horizontal="left"/>
    </xf>
    <xf numFmtId="0" fontId="50" fillId="33" borderId="32" xfId="0" applyFont="1" applyFill="1" applyBorder="1" applyAlignment="1">
      <alignment horizontal="left"/>
    </xf>
    <xf numFmtId="0" fontId="50" fillId="33" borderId="29" xfId="0" applyFont="1" applyFill="1" applyBorder="1" applyAlignment="1">
      <alignment horizontal="left"/>
    </xf>
    <xf numFmtId="0" fontId="50" fillId="0" borderId="0" xfId="0" applyFont="1" applyAlignment="1">
      <alignment horizontal="center" vertical="center" wrapText="1"/>
    </xf>
    <xf numFmtId="0" fontId="50" fillId="33" borderId="13" xfId="0" applyFont="1" applyFill="1" applyBorder="1" applyAlignment="1">
      <alignment horizontal="left" vertical="center" wrapText="1"/>
    </xf>
    <xf numFmtId="174" fontId="48" fillId="33" borderId="13" xfId="62" applyNumberFormat="1" applyFont="1" applyFill="1" applyBorder="1" applyAlignment="1">
      <alignment horizontal="center" vertical="center" wrapText="1"/>
    </xf>
    <xf numFmtId="174" fontId="48" fillId="33" borderId="13" xfId="62" applyNumberFormat="1" applyFont="1" applyFill="1" applyBorder="1" applyAlignment="1">
      <alignment vertical="center" wrapText="1"/>
    </xf>
    <xf numFmtId="16" fontId="46" fillId="33" borderId="13" xfId="0" applyNumberFormat="1" applyFont="1" applyFill="1" applyBorder="1" applyAlignment="1">
      <alignment horizontal="center" vertical="center" wrapText="1"/>
    </xf>
    <xf numFmtId="171" fontId="48" fillId="33" borderId="13" xfId="62" applyNumberFormat="1" applyFont="1" applyFill="1" applyBorder="1" applyAlignment="1">
      <alignment horizontal="center" vertical="center" wrapText="1"/>
    </xf>
    <xf numFmtId="171" fontId="48" fillId="33" borderId="13" xfId="62" applyNumberFormat="1" applyFont="1" applyFill="1" applyBorder="1" applyAlignment="1">
      <alignment vertical="center" wrapText="1"/>
    </xf>
    <xf numFmtId="43" fontId="48" fillId="33" borderId="13" xfId="62" applyFont="1" applyFill="1" applyBorder="1" applyAlignment="1">
      <alignment vertical="center" wrapText="1"/>
    </xf>
    <xf numFmtId="43" fontId="48" fillId="33" borderId="13" xfId="62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/>
    </xf>
    <xf numFmtId="0" fontId="50" fillId="33" borderId="13" xfId="0" applyFont="1" applyFill="1" applyBorder="1" applyAlignment="1">
      <alignment horizontal="left" wrapText="1"/>
    </xf>
    <xf numFmtId="0" fontId="50" fillId="33" borderId="13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168" fontId="48" fillId="33" borderId="27" xfId="62" applyNumberFormat="1" applyFont="1" applyFill="1" applyBorder="1" applyAlignment="1">
      <alignment horizontal="center" vertical="center" wrapText="1"/>
    </xf>
    <xf numFmtId="168" fontId="48" fillId="33" borderId="31" xfId="62" applyNumberFormat="1" applyFont="1" applyFill="1" applyBorder="1" applyAlignment="1">
      <alignment horizontal="center" vertical="center" wrapText="1"/>
    </xf>
    <xf numFmtId="174" fontId="48" fillId="33" borderId="27" xfId="62" applyNumberFormat="1" applyFont="1" applyFill="1" applyBorder="1" applyAlignment="1">
      <alignment horizontal="center" vertical="center" wrapText="1"/>
    </xf>
    <xf numFmtId="174" fontId="48" fillId="33" borderId="31" xfId="62" applyNumberFormat="1" applyFont="1" applyFill="1" applyBorder="1" applyAlignment="1">
      <alignment horizontal="center" vertical="center" wrapText="1"/>
    </xf>
    <xf numFmtId="168" fontId="48" fillId="33" borderId="27" xfId="62" applyNumberFormat="1" applyFont="1" applyFill="1" applyBorder="1" applyAlignment="1">
      <alignment vertical="center" wrapText="1"/>
    </xf>
    <xf numFmtId="168" fontId="48" fillId="33" borderId="31" xfId="62" applyNumberFormat="1" applyFont="1" applyFill="1" applyBorder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49" fillId="0" borderId="19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36" fillId="0" borderId="20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49" fillId="0" borderId="17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left" vertical="center" wrapText="1"/>
    </xf>
    <xf numFmtId="0" fontId="48" fillId="0" borderId="13" xfId="0" applyFont="1" applyBorder="1" applyAlignment="1">
      <alignment vertical="center" wrapText="1"/>
    </xf>
    <xf numFmtId="0" fontId="36" fillId="0" borderId="0" xfId="0" applyFont="1" applyAlignment="1">
      <alignment horizontal="center" vertical="top" wrapText="1"/>
    </xf>
    <xf numFmtId="0" fontId="50" fillId="0" borderId="40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50" fillId="0" borderId="42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47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46" fillId="0" borderId="40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48" fillId="0" borderId="44" xfId="0" applyFont="1" applyBorder="1" applyAlignment="1">
      <alignment vertical="center" wrapText="1"/>
    </xf>
    <xf numFmtId="0" fontId="48" fillId="0" borderId="45" xfId="0" applyFont="1" applyBorder="1" applyAlignment="1">
      <alignment vertical="center" wrapText="1"/>
    </xf>
    <xf numFmtId="0" fontId="48" fillId="0" borderId="46" xfId="0" applyFont="1" applyBorder="1" applyAlignment="1">
      <alignment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68" xfId="33"/>
    <cellStyle name="ex6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0"/>
  <sheetViews>
    <sheetView tabSelected="1" zoomScale="145" zoomScaleNormal="145" zoomScalePageLayoutView="0" workbookViewId="0" topLeftCell="A4">
      <selection activeCell="E7" sqref="E7"/>
    </sheetView>
  </sheetViews>
  <sheetFormatPr defaultColWidth="9.140625" defaultRowHeight="15"/>
  <cols>
    <col min="1" max="1" width="4.28125" style="0" customWidth="1"/>
    <col min="2" max="2" width="19.7109375" style="0" customWidth="1"/>
    <col min="3" max="3" width="21.57421875" style="0" customWidth="1"/>
    <col min="4" max="4" width="22.57421875" style="1" customWidth="1"/>
    <col min="5" max="5" width="12.28125" style="0" customWidth="1"/>
    <col min="6" max="6" width="12.00390625" style="0" customWidth="1"/>
    <col min="7" max="7" width="11.8515625" style="0" customWidth="1"/>
    <col min="8" max="8" width="11.7109375" style="0" customWidth="1"/>
    <col min="9" max="9" width="12.140625" style="0" customWidth="1"/>
    <col min="10" max="10" width="12.28125" style="0" customWidth="1"/>
    <col min="12" max="12" width="16.421875" style="0" bestFit="1" customWidth="1"/>
    <col min="13" max="13" width="14.57421875" style="0" customWidth="1"/>
    <col min="14" max="14" width="13.57421875" style="0" customWidth="1"/>
    <col min="15" max="15" width="13.7109375" style="0" customWidth="1"/>
    <col min="16" max="16" width="13.8515625" style="0" customWidth="1"/>
    <col min="17" max="17" width="14.421875" style="0" customWidth="1"/>
  </cols>
  <sheetData>
    <row r="1" spans="1:10" ht="37.5" customHeight="1">
      <c r="A1" s="136" t="s">
        <v>24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9:10" ht="15">
      <c r="I2" s="148" t="s">
        <v>100</v>
      </c>
      <c r="J2" s="148"/>
    </row>
    <row r="3" spans="1:10" ht="101.25" customHeight="1">
      <c r="A3" s="121" t="s">
        <v>9</v>
      </c>
      <c r="B3" s="121" t="s">
        <v>16</v>
      </c>
      <c r="C3" s="121" t="s">
        <v>17</v>
      </c>
      <c r="D3" s="122" t="s">
        <v>64</v>
      </c>
      <c r="E3" s="122"/>
      <c r="F3" s="122"/>
      <c r="G3" s="122"/>
      <c r="H3" s="122"/>
      <c r="I3" s="122"/>
      <c r="J3" s="122"/>
    </row>
    <row r="4" spans="1:17" ht="25.5">
      <c r="A4" s="121"/>
      <c r="B4" s="121"/>
      <c r="C4" s="121"/>
      <c r="D4" s="17" t="s">
        <v>18</v>
      </c>
      <c r="E4" s="41" t="s">
        <v>19</v>
      </c>
      <c r="F4" s="41">
        <v>2021</v>
      </c>
      <c r="G4" s="41">
        <v>2022</v>
      </c>
      <c r="H4" s="41">
        <v>2023</v>
      </c>
      <c r="I4" s="41">
        <v>2024</v>
      </c>
      <c r="J4" s="41">
        <v>2025</v>
      </c>
      <c r="L4" t="s">
        <v>108</v>
      </c>
      <c r="M4" t="s">
        <v>109</v>
      </c>
      <c r="N4" t="s">
        <v>110</v>
      </c>
      <c r="O4" t="s">
        <v>111</v>
      </c>
      <c r="P4" t="s">
        <v>112</v>
      </c>
      <c r="Q4" t="s">
        <v>113</v>
      </c>
    </row>
    <row r="5" spans="1:10" ht="15">
      <c r="A5" s="42">
        <v>1</v>
      </c>
      <c r="B5" s="42">
        <v>2</v>
      </c>
      <c r="C5" s="42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</row>
    <row r="6" spans="1:12" ht="15">
      <c r="A6" s="110" t="s">
        <v>25</v>
      </c>
      <c r="B6" s="111"/>
      <c r="C6" s="97" t="s">
        <v>144</v>
      </c>
      <c r="D6" s="98"/>
      <c r="E6" s="76">
        <f aca="true" t="shared" si="0" ref="E6:J6">E8+E14+E20</f>
        <v>63511.075999999994</v>
      </c>
      <c r="F6" s="76">
        <f t="shared" si="0"/>
        <v>10697.041000000001</v>
      </c>
      <c r="G6" s="76">
        <f t="shared" si="0"/>
        <v>6295.638000000001</v>
      </c>
      <c r="H6" s="76">
        <f t="shared" si="0"/>
        <v>12043.892</v>
      </c>
      <c r="I6" s="76">
        <f t="shared" si="0"/>
        <v>17066.754</v>
      </c>
      <c r="J6" s="76">
        <f t="shared" si="0"/>
        <v>17407.750999999997</v>
      </c>
      <c r="L6" s="43">
        <f>J6+I6+H6+G6+F6</f>
        <v>63511.076</v>
      </c>
    </row>
    <row r="7" spans="1:10" ht="15">
      <c r="A7" s="112"/>
      <c r="B7" s="113"/>
      <c r="C7" s="97" t="s">
        <v>150</v>
      </c>
      <c r="D7" s="98"/>
      <c r="E7" s="57">
        <f aca="true" t="shared" si="1" ref="E7:J7">E10+E16+E22</f>
        <v>14338.536999999998</v>
      </c>
      <c r="F7" s="57">
        <f t="shared" si="1"/>
        <v>6617.927</v>
      </c>
      <c r="G7" s="57">
        <f t="shared" si="1"/>
        <v>1929.836</v>
      </c>
      <c r="H7" s="57">
        <f t="shared" si="1"/>
        <v>2467.038</v>
      </c>
      <c r="I7" s="57">
        <f t="shared" si="1"/>
        <v>1661.868</v>
      </c>
      <c r="J7" s="57">
        <f t="shared" si="1"/>
        <v>1661.868</v>
      </c>
    </row>
    <row r="8" spans="1:17" ht="15" customHeight="1">
      <c r="A8" s="112"/>
      <c r="B8" s="113"/>
      <c r="C8" s="103" t="s">
        <v>135</v>
      </c>
      <c r="D8" s="30" t="s">
        <v>19</v>
      </c>
      <c r="E8" s="31">
        <f aca="true" t="shared" si="2" ref="E8:J8">SUM(E9:E13)</f>
        <v>36727.100999999995</v>
      </c>
      <c r="F8" s="31">
        <f t="shared" si="2"/>
        <v>251.68</v>
      </c>
      <c r="G8" s="31">
        <f t="shared" si="2"/>
        <v>386.212</v>
      </c>
      <c r="H8" s="31">
        <f t="shared" si="2"/>
        <v>5283.042</v>
      </c>
      <c r="I8" s="31">
        <f t="shared" si="2"/>
        <v>15232.585</v>
      </c>
      <c r="J8" s="31">
        <f t="shared" si="2"/>
        <v>15573.581999999999</v>
      </c>
      <c r="L8" s="43">
        <f aca="true" t="shared" si="3" ref="L8:Q8">E8+E14+E20</f>
        <v>63511.075999999994</v>
      </c>
      <c r="M8" s="43">
        <f t="shared" si="3"/>
        <v>10697.041000000001</v>
      </c>
      <c r="N8" s="43">
        <f t="shared" si="3"/>
        <v>6295.638000000001</v>
      </c>
      <c r="O8" s="43">
        <f t="shared" si="3"/>
        <v>12043.892</v>
      </c>
      <c r="P8" s="43">
        <f t="shared" si="3"/>
        <v>17066.754</v>
      </c>
      <c r="Q8" s="43">
        <f t="shared" si="3"/>
        <v>17407.750999999997</v>
      </c>
    </row>
    <row r="9" spans="1:10" ht="15">
      <c r="A9" s="112"/>
      <c r="B9" s="113"/>
      <c r="C9" s="103"/>
      <c r="D9" s="30" t="s">
        <v>20</v>
      </c>
      <c r="E9" s="31">
        <f aca="true" t="shared" si="4" ref="E9:J9">E217+E330+E388+E496+E535</f>
        <v>0</v>
      </c>
      <c r="F9" s="31">
        <f t="shared" si="4"/>
        <v>0</v>
      </c>
      <c r="G9" s="31">
        <f t="shared" si="4"/>
        <v>0</v>
      </c>
      <c r="H9" s="31">
        <f t="shared" si="4"/>
        <v>0</v>
      </c>
      <c r="I9" s="31">
        <f t="shared" si="4"/>
        <v>0</v>
      </c>
      <c r="J9" s="31">
        <f t="shared" si="4"/>
        <v>0</v>
      </c>
    </row>
    <row r="10" spans="1:17" ht="15">
      <c r="A10" s="112"/>
      <c r="B10" s="113"/>
      <c r="C10" s="103"/>
      <c r="D10" s="30" t="s">
        <v>21</v>
      </c>
      <c r="E10" s="31">
        <f>SUM(F10:J10)</f>
        <v>1179.5</v>
      </c>
      <c r="F10" s="31">
        <f>F30+F218+F331+F389+F497+F536</f>
        <v>211.4</v>
      </c>
      <c r="G10" s="31">
        <f>G30+G218+G331+G389+G497+G536</f>
        <v>218.7</v>
      </c>
      <c r="H10" s="91">
        <f>H30+H218+H331+H389+H497+H536+H590</f>
        <v>249.8</v>
      </c>
      <c r="I10" s="91">
        <f>I30+I218+I331+I389+I497+I536</f>
        <v>249.8</v>
      </c>
      <c r="J10" s="91">
        <f>J30+J218+J331+J389+J497+J536</f>
        <v>249.8</v>
      </c>
      <c r="K10" t="s">
        <v>120</v>
      </c>
      <c r="L10" s="43">
        <f aca="true" t="shared" si="5" ref="L10:Q10">E10+E16+E22</f>
        <v>14338.536999999998</v>
      </c>
      <c r="M10" s="43">
        <f t="shared" si="5"/>
        <v>6617.927</v>
      </c>
      <c r="N10" s="43">
        <f t="shared" si="5"/>
        <v>1929.836</v>
      </c>
      <c r="O10" s="43">
        <f t="shared" si="5"/>
        <v>2467.038</v>
      </c>
      <c r="P10" s="43">
        <f t="shared" si="5"/>
        <v>1661.868</v>
      </c>
      <c r="Q10" s="43">
        <f t="shared" si="5"/>
        <v>1661.868</v>
      </c>
    </row>
    <row r="11" spans="1:10" ht="14.25" customHeight="1">
      <c r="A11" s="112"/>
      <c r="B11" s="113"/>
      <c r="C11" s="103"/>
      <c r="D11" s="102" t="s">
        <v>22</v>
      </c>
      <c r="E11" s="123">
        <f>SUM(F11:J12)</f>
        <v>35547.600999999995</v>
      </c>
      <c r="F11" s="123">
        <f>F219+F332+F390+F498+F537+F31</f>
        <v>40.28</v>
      </c>
      <c r="G11" s="123">
        <f>G219+G332+G390+G498+G537+G31+G591</f>
        <v>167.512</v>
      </c>
      <c r="H11" s="124">
        <f>H219+H332+H390+H498+H537+H31+H591</f>
        <v>5033.242</v>
      </c>
      <c r="I11" s="124">
        <f>I219+I332+I390+I498+I537+I31+I591</f>
        <v>14982.785</v>
      </c>
      <c r="J11" s="124">
        <f>J219+J332+J390+J498+J537+J31+J591</f>
        <v>15323.782</v>
      </c>
    </row>
    <row r="12" spans="1:10" ht="15">
      <c r="A12" s="112"/>
      <c r="B12" s="113"/>
      <c r="C12" s="103"/>
      <c r="D12" s="102"/>
      <c r="E12" s="101"/>
      <c r="F12" s="101"/>
      <c r="G12" s="101"/>
      <c r="H12" s="125"/>
      <c r="I12" s="125"/>
      <c r="J12" s="125"/>
    </row>
    <row r="13" spans="1:12" ht="26.25" customHeight="1">
      <c r="A13" s="112"/>
      <c r="B13" s="113"/>
      <c r="C13" s="103"/>
      <c r="D13" s="30" t="s">
        <v>23</v>
      </c>
      <c r="E13" s="32"/>
      <c r="F13" s="32"/>
      <c r="G13" s="32"/>
      <c r="H13" s="92"/>
      <c r="I13" s="92"/>
      <c r="J13" s="92"/>
      <c r="L13" s="43"/>
    </row>
    <row r="14" spans="1:10" ht="15">
      <c r="A14" s="112"/>
      <c r="B14" s="113"/>
      <c r="C14" s="103" t="s">
        <v>105</v>
      </c>
      <c r="D14" s="30" t="s">
        <v>19</v>
      </c>
      <c r="E14" s="33">
        <f aca="true" t="shared" si="6" ref="E14:J14">SUM(E15:E19)</f>
        <v>22220.309999999998</v>
      </c>
      <c r="F14" s="33">
        <f t="shared" si="6"/>
        <v>9484.242</v>
      </c>
      <c r="G14" s="33">
        <f t="shared" si="6"/>
        <v>4078.5610000000006</v>
      </c>
      <c r="H14" s="93">
        <f t="shared" si="6"/>
        <v>5129.169</v>
      </c>
      <c r="I14" s="93">
        <f t="shared" si="6"/>
        <v>1764.1689999999999</v>
      </c>
      <c r="J14" s="93">
        <f t="shared" si="6"/>
        <v>1764.1689999999999</v>
      </c>
    </row>
    <row r="15" spans="1:10" ht="15">
      <c r="A15" s="112"/>
      <c r="B15" s="113"/>
      <c r="C15" s="103"/>
      <c r="D15" s="30" t="s">
        <v>20</v>
      </c>
      <c r="E15" s="33"/>
      <c r="F15" s="33"/>
      <c r="G15" s="33"/>
      <c r="H15" s="93"/>
      <c r="I15" s="93"/>
      <c r="J15" s="93">
        <f>E15+F15+G15+H15+I15</f>
        <v>0</v>
      </c>
    </row>
    <row r="16" spans="1:10" ht="15">
      <c r="A16" s="112"/>
      <c r="B16" s="113"/>
      <c r="C16" s="103"/>
      <c r="D16" s="30" t="s">
        <v>21</v>
      </c>
      <c r="E16" s="33">
        <f>SUM(F16:J16)</f>
        <v>12596.465999999999</v>
      </c>
      <c r="F16" s="33">
        <f aca="true" t="shared" si="7" ref="E16:J17">F224+F337+F395+F503+F542+F36</f>
        <v>6340.319</v>
      </c>
      <c r="G16" s="33">
        <f t="shared" si="7"/>
        <v>1412.068</v>
      </c>
      <c r="H16" s="93">
        <f>H224+H337+H395+H503+H542+H36</f>
        <v>2019.943</v>
      </c>
      <c r="I16" s="93">
        <f t="shared" si="7"/>
        <v>1412.068</v>
      </c>
      <c r="J16" s="93">
        <f t="shared" si="7"/>
        <v>1412.068</v>
      </c>
    </row>
    <row r="17" spans="1:13" ht="15.75" customHeight="1">
      <c r="A17" s="112"/>
      <c r="B17" s="113"/>
      <c r="C17" s="103"/>
      <c r="D17" s="102" t="s">
        <v>22</v>
      </c>
      <c r="E17" s="126">
        <f>SUM(F17:J18)</f>
        <v>9623.844000000001</v>
      </c>
      <c r="F17" s="126">
        <f t="shared" si="7"/>
        <v>3143.923</v>
      </c>
      <c r="G17" s="126">
        <f t="shared" si="7"/>
        <v>2666.4930000000004</v>
      </c>
      <c r="H17" s="127">
        <f>H225+H338+H396+H504+H543+H37+H597</f>
        <v>3109.226</v>
      </c>
      <c r="I17" s="127">
        <f>I225+I338+I396+I504+I543+I37+I597</f>
        <v>352.101</v>
      </c>
      <c r="J17" s="127">
        <f>J225+J338+J396+J504+J543+J37+J597</f>
        <v>352.101</v>
      </c>
      <c r="L17" s="43">
        <f>H23+H17+H11</f>
        <v>9576.854</v>
      </c>
      <c r="M17" t="s">
        <v>213</v>
      </c>
    </row>
    <row r="18" spans="1:13" ht="15">
      <c r="A18" s="112"/>
      <c r="B18" s="113"/>
      <c r="C18" s="103"/>
      <c r="D18" s="102"/>
      <c r="E18" s="126"/>
      <c r="F18" s="126"/>
      <c r="G18" s="126"/>
      <c r="H18" s="127"/>
      <c r="I18" s="127"/>
      <c r="J18" s="127"/>
      <c r="L18" s="43">
        <f>H22+H16+H10</f>
        <v>2467.038</v>
      </c>
      <c r="M18" t="s">
        <v>214</v>
      </c>
    </row>
    <row r="19" spans="1:12" ht="25.5">
      <c r="A19" s="112"/>
      <c r="B19" s="113"/>
      <c r="C19" s="103"/>
      <c r="D19" s="30" t="s">
        <v>23</v>
      </c>
      <c r="E19" s="32"/>
      <c r="F19" s="32"/>
      <c r="G19" s="32"/>
      <c r="H19" s="92"/>
      <c r="I19" s="92"/>
      <c r="J19" s="92"/>
      <c r="L19" s="43">
        <f>L17+L18</f>
        <v>12043.892</v>
      </c>
    </row>
    <row r="20" spans="1:10" ht="15">
      <c r="A20" s="112"/>
      <c r="B20" s="113"/>
      <c r="C20" s="103" t="s">
        <v>106</v>
      </c>
      <c r="D20" s="30" t="s">
        <v>19</v>
      </c>
      <c r="E20" s="40">
        <f aca="true" t="shared" si="8" ref="E20:J20">SUM(E21:E25)</f>
        <v>4563.665</v>
      </c>
      <c r="F20" s="40">
        <f t="shared" si="8"/>
        <v>961.1189999999999</v>
      </c>
      <c r="G20" s="40">
        <f t="shared" si="8"/>
        <v>1830.865</v>
      </c>
      <c r="H20" s="94">
        <f t="shared" si="8"/>
        <v>1631.681</v>
      </c>
      <c r="I20" s="95">
        <f t="shared" si="8"/>
        <v>70</v>
      </c>
      <c r="J20" s="95">
        <f t="shared" si="8"/>
        <v>70</v>
      </c>
    </row>
    <row r="21" spans="1:10" ht="15">
      <c r="A21" s="112"/>
      <c r="B21" s="113"/>
      <c r="C21" s="103"/>
      <c r="D21" s="30" t="s">
        <v>20</v>
      </c>
      <c r="E21" s="32"/>
      <c r="F21" s="32"/>
      <c r="G21" s="32"/>
      <c r="H21" s="92"/>
      <c r="I21" s="92"/>
      <c r="J21" s="92">
        <f>E21+F21+H21+I21+G21</f>
        <v>0</v>
      </c>
    </row>
    <row r="22" spans="1:10" ht="15">
      <c r="A22" s="112"/>
      <c r="B22" s="113"/>
      <c r="C22" s="103"/>
      <c r="D22" s="30" t="s">
        <v>21</v>
      </c>
      <c r="E22" s="40">
        <f>SUM(F22:J22)</f>
        <v>562.5709999999999</v>
      </c>
      <c r="F22" s="40">
        <f aca="true" t="shared" si="9" ref="E22:J22">F230+F343+F401+F509+F548</f>
        <v>66.208</v>
      </c>
      <c r="G22" s="55">
        <f t="shared" si="9"/>
        <v>299.068</v>
      </c>
      <c r="H22" s="94">
        <f>H230+H343+H401+H509+H548</f>
        <v>197.295</v>
      </c>
      <c r="I22" s="95">
        <f t="shared" si="9"/>
        <v>0</v>
      </c>
      <c r="J22" s="95">
        <f t="shared" si="9"/>
        <v>0</v>
      </c>
    </row>
    <row r="23" spans="1:10" ht="14.25" customHeight="1">
      <c r="A23" s="112"/>
      <c r="B23" s="113"/>
      <c r="C23" s="103"/>
      <c r="D23" s="102" t="s">
        <v>22</v>
      </c>
      <c r="E23" s="128">
        <f>SUM(F23:J24)</f>
        <v>4001.094</v>
      </c>
      <c r="F23" s="128">
        <f>F231+F344+F402+F510+F549+F43</f>
        <v>894.911</v>
      </c>
      <c r="G23" s="128">
        <f>G231+G344+G402+G510+G549+G43</f>
        <v>1531.797</v>
      </c>
      <c r="H23" s="130">
        <f>H231+H344+H402+H510+H549+H43+H603</f>
        <v>1434.386</v>
      </c>
      <c r="I23" s="129">
        <f>I231+I344+I402+I510+I549+I43+I603</f>
        <v>70</v>
      </c>
      <c r="J23" s="129">
        <f>J231+J344+J402+J510+J549+J43+J603</f>
        <v>70</v>
      </c>
    </row>
    <row r="24" spans="1:10" ht="15">
      <c r="A24" s="112"/>
      <c r="B24" s="113"/>
      <c r="C24" s="103"/>
      <c r="D24" s="102"/>
      <c r="E24" s="128"/>
      <c r="F24" s="128"/>
      <c r="G24" s="128"/>
      <c r="H24" s="130"/>
      <c r="I24" s="125"/>
      <c r="J24" s="125"/>
    </row>
    <row r="25" spans="1:10" ht="25.5">
      <c r="A25" s="114"/>
      <c r="B25" s="115"/>
      <c r="C25" s="103"/>
      <c r="D25" s="30" t="s">
        <v>23</v>
      </c>
      <c r="E25" s="32"/>
      <c r="F25" s="32"/>
      <c r="G25" s="32"/>
      <c r="H25" s="32"/>
      <c r="I25" s="32"/>
      <c r="J25" s="32"/>
    </row>
    <row r="26" spans="1:10" ht="15">
      <c r="A26" s="110" t="s">
        <v>26</v>
      </c>
      <c r="B26" s="111"/>
      <c r="C26" s="97" t="s">
        <v>146</v>
      </c>
      <c r="D26" s="98"/>
      <c r="E26" s="76">
        <f aca="true" t="shared" si="10" ref="E26:J26">E28+E34+E40</f>
        <v>14137.281</v>
      </c>
      <c r="F26" s="76">
        <f t="shared" si="10"/>
        <v>7023.513000000001</v>
      </c>
      <c r="G26" s="76">
        <f>G28+G34+G40</f>
        <v>1577.256</v>
      </c>
      <c r="H26" s="76">
        <f t="shared" si="10"/>
        <v>2319.8</v>
      </c>
      <c r="I26" s="76">
        <f t="shared" si="10"/>
        <v>1608.356</v>
      </c>
      <c r="J26" s="76">
        <f t="shared" si="10"/>
        <v>1608.356</v>
      </c>
    </row>
    <row r="27" spans="1:10" ht="15">
      <c r="A27" s="112"/>
      <c r="B27" s="113"/>
      <c r="C27" s="99" t="s">
        <v>150</v>
      </c>
      <c r="D27" s="100"/>
      <c r="E27" s="57">
        <f aca="true" t="shared" si="11" ref="E27:J27">E30+E36+E42</f>
        <v>12760.7</v>
      </c>
      <c r="F27" s="57">
        <f t="shared" si="11"/>
        <v>6306.5</v>
      </c>
      <c r="G27" s="57">
        <f t="shared" si="11"/>
        <v>1441.4</v>
      </c>
      <c r="H27" s="57">
        <f t="shared" si="11"/>
        <v>2067.8</v>
      </c>
      <c r="I27" s="57">
        <f t="shared" si="11"/>
        <v>1472.5</v>
      </c>
      <c r="J27" s="57">
        <f t="shared" si="11"/>
        <v>1472.5</v>
      </c>
    </row>
    <row r="28" spans="1:17" ht="15" customHeight="1">
      <c r="A28" s="112"/>
      <c r="B28" s="113"/>
      <c r="C28" s="103" t="s">
        <v>136</v>
      </c>
      <c r="D28" s="30" t="s">
        <v>19</v>
      </c>
      <c r="E28" s="31">
        <f aca="true" t="shared" si="12" ref="E28:J28">E29+E30+E31+E33</f>
        <v>1269.28</v>
      </c>
      <c r="F28" s="31">
        <f t="shared" si="12"/>
        <v>251.18</v>
      </c>
      <c r="G28" s="31">
        <f t="shared" si="12"/>
        <v>218.7</v>
      </c>
      <c r="H28" s="31">
        <f t="shared" si="12"/>
        <v>299.8</v>
      </c>
      <c r="I28" s="31">
        <f t="shared" si="12"/>
        <v>249.8</v>
      </c>
      <c r="J28" s="31">
        <f t="shared" si="12"/>
        <v>249.8</v>
      </c>
      <c r="L28" t="s">
        <v>114</v>
      </c>
      <c r="M28" t="s">
        <v>115</v>
      </c>
      <c r="N28" t="s">
        <v>116</v>
      </c>
      <c r="O28" t="s">
        <v>118</v>
      </c>
      <c r="P28" t="s">
        <v>117</v>
      </c>
      <c r="Q28" t="s">
        <v>119</v>
      </c>
    </row>
    <row r="29" spans="1:10" ht="15">
      <c r="A29" s="112"/>
      <c r="B29" s="113"/>
      <c r="C29" s="103"/>
      <c r="D29" s="30" t="s">
        <v>20</v>
      </c>
      <c r="E29" s="31">
        <f aca="true" t="shared" si="13" ref="E29:J29">E48+E67+E85+E104+E122+E159+E178+E197</f>
        <v>0</v>
      </c>
      <c r="F29" s="31">
        <f t="shared" si="13"/>
        <v>0</v>
      </c>
      <c r="G29" s="31">
        <f t="shared" si="13"/>
        <v>0</v>
      </c>
      <c r="H29" s="31">
        <f t="shared" si="13"/>
        <v>0</v>
      </c>
      <c r="I29" s="31">
        <f t="shared" si="13"/>
        <v>0</v>
      </c>
      <c r="J29" s="31">
        <f t="shared" si="13"/>
        <v>0</v>
      </c>
    </row>
    <row r="30" spans="1:17" ht="15">
      <c r="A30" s="112"/>
      <c r="B30" s="113"/>
      <c r="C30" s="103"/>
      <c r="D30" s="30" t="s">
        <v>21</v>
      </c>
      <c r="E30" s="31">
        <f>F30+G30+H30+I30+J30</f>
        <v>1179.5</v>
      </c>
      <c r="F30" s="31">
        <f>F49+F68+F86+F105+F123+F160+F179+F198</f>
        <v>211.4</v>
      </c>
      <c r="G30" s="31">
        <f>G49+G68+G86+G105+G123+G160+G179+G198</f>
        <v>218.7</v>
      </c>
      <c r="H30" s="31">
        <f>H49+H68+H86+H105+H123+H160+H179+H198</f>
        <v>249.8</v>
      </c>
      <c r="I30" s="31">
        <f>I49+I68+I86+I105+I123+I160+I179+I198</f>
        <v>249.8</v>
      </c>
      <c r="J30" s="31">
        <f>J49+J68+J86+J105+J123+J160+J179+J198</f>
        <v>249.8</v>
      </c>
      <c r="L30" s="43">
        <f aca="true" t="shared" si="14" ref="L30:Q30">E28+E34+E40</f>
        <v>14137.281</v>
      </c>
      <c r="M30" s="43">
        <f t="shared" si="14"/>
        <v>7023.513000000001</v>
      </c>
      <c r="N30" s="43">
        <f t="shared" si="14"/>
        <v>1577.256</v>
      </c>
      <c r="O30" s="43">
        <f t="shared" si="14"/>
        <v>2319.8</v>
      </c>
      <c r="P30" s="43">
        <f t="shared" si="14"/>
        <v>1608.356</v>
      </c>
      <c r="Q30" s="43">
        <f t="shared" si="14"/>
        <v>1608.356</v>
      </c>
    </row>
    <row r="31" spans="1:13" ht="15" customHeight="1">
      <c r="A31" s="112"/>
      <c r="B31" s="113"/>
      <c r="C31" s="103"/>
      <c r="D31" s="102" t="s">
        <v>22</v>
      </c>
      <c r="E31" s="123">
        <f>E50+E69+E87+E106+E124+E161+E180+E199+E142</f>
        <v>89.78</v>
      </c>
      <c r="F31" s="123">
        <f>F50+F69+F87+F106+F124+F161+F180+F199+F142</f>
        <v>39.78</v>
      </c>
      <c r="G31" s="123">
        <f>G50+G69+G87+G106+G124+G161+G180+G199</f>
        <v>0</v>
      </c>
      <c r="H31" s="123">
        <f>H50+H69+H87+H106+H124+H161+H180+H199</f>
        <v>50</v>
      </c>
      <c r="I31" s="123">
        <v>0</v>
      </c>
      <c r="J31" s="123">
        <v>0</v>
      </c>
      <c r="M31" s="2"/>
    </row>
    <row r="32" spans="1:17" ht="15">
      <c r="A32" s="112"/>
      <c r="B32" s="113"/>
      <c r="C32" s="103"/>
      <c r="D32" s="102"/>
      <c r="E32" s="101"/>
      <c r="F32" s="101"/>
      <c r="G32" s="101"/>
      <c r="H32" s="101"/>
      <c r="I32" s="101"/>
      <c r="J32" s="101"/>
      <c r="K32" t="s">
        <v>120</v>
      </c>
      <c r="L32" s="43">
        <f aca="true" t="shared" si="15" ref="L32:Q32">E30+E36+E42</f>
        <v>12760.7</v>
      </c>
      <c r="M32" s="43">
        <f t="shared" si="15"/>
        <v>6306.5</v>
      </c>
      <c r="N32" s="43">
        <f t="shared" si="15"/>
        <v>1441.4</v>
      </c>
      <c r="O32" s="43">
        <f t="shared" si="15"/>
        <v>2067.8</v>
      </c>
      <c r="P32" s="43">
        <f t="shared" si="15"/>
        <v>1472.5</v>
      </c>
      <c r="Q32" s="43">
        <f t="shared" si="15"/>
        <v>1472.5</v>
      </c>
    </row>
    <row r="33" spans="1:10" ht="25.5">
      <c r="A33" s="112"/>
      <c r="B33" s="113"/>
      <c r="C33" s="103"/>
      <c r="D33" s="30" t="s">
        <v>23</v>
      </c>
      <c r="E33" s="32"/>
      <c r="F33" s="32"/>
      <c r="G33" s="32"/>
      <c r="H33" s="32"/>
      <c r="I33" s="32"/>
      <c r="J33" s="32"/>
    </row>
    <row r="34" spans="1:10" ht="15.75" customHeight="1">
      <c r="A34" s="112"/>
      <c r="B34" s="113"/>
      <c r="C34" s="117" t="str">
        <f>C14</f>
        <v>Управление образования администрации муниципального района "Княжпогостский"</v>
      </c>
      <c r="D34" s="30" t="s">
        <v>19</v>
      </c>
      <c r="E34" s="33">
        <f>E53+E72+E90+E109+E127+E164+E183+E202</f>
        <v>12868.001</v>
      </c>
      <c r="F34" s="33">
        <f>F53+F72+F90+F109+F127+F164+F183+F202</f>
        <v>6772.3330000000005</v>
      </c>
      <c r="G34" s="33">
        <f>G53+G72+G90+G109+G127+G164+G183+G202</f>
        <v>1358.556</v>
      </c>
      <c r="H34" s="33">
        <f>H53+H72+H90+H109+H127+H164+H183+H202</f>
        <v>2020</v>
      </c>
      <c r="I34" s="33">
        <f>I35+I36+I37+I39</f>
        <v>1358.556</v>
      </c>
      <c r="J34" s="33">
        <f>SUM(J35:J39)</f>
        <v>1358.556</v>
      </c>
    </row>
    <row r="35" spans="1:16" ht="15">
      <c r="A35" s="112"/>
      <c r="B35" s="113"/>
      <c r="C35" s="117"/>
      <c r="D35" s="30" t="s">
        <v>20</v>
      </c>
      <c r="E35" s="33"/>
      <c r="F35" s="33"/>
      <c r="G35" s="33"/>
      <c r="H35" s="33"/>
      <c r="I35" s="33"/>
      <c r="J35" s="33"/>
      <c r="P35" s="43">
        <f>P30-P32</f>
        <v>135.856</v>
      </c>
    </row>
    <row r="36" spans="1:10" ht="15">
      <c r="A36" s="112"/>
      <c r="B36" s="113"/>
      <c r="C36" s="117"/>
      <c r="D36" s="30" t="s">
        <v>21</v>
      </c>
      <c r="E36" s="33">
        <f aca="true" t="shared" si="16" ref="E36:I37">E55+E74+E92+E111+E129+E166+E185+E204</f>
        <v>11581.2</v>
      </c>
      <c r="F36" s="33">
        <f t="shared" si="16"/>
        <v>6095.1</v>
      </c>
      <c r="G36" s="33">
        <f t="shared" si="16"/>
        <v>1222.7</v>
      </c>
      <c r="H36" s="33">
        <f t="shared" si="16"/>
        <v>1818</v>
      </c>
      <c r="I36" s="33">
        <f t="shared" si="16"/>
        <v>1222.7</v>
      </c>
      <c r="J36" s="33">
        <f>J55+J74+J92+J111+J129+J166+J185+J204</f>
        <v>1222.7</v>
      </c>
    </row>
    <row r="37" spans="1:10" ht="21" customHeight="1">
      <c r="A37" s="112"/>
      <c r="B37" s="113"/>
      <c r="C37" s="117"/>
      <c r="D37" s="102" t="s">
        <v>22</v>
      </c>
      <c r="E37" s="126">
        <f t="shared" si="16"/>
        <v>1286.801</v>
      </c>
      <c r="F37" s="126">
        <f t="shared" si="16"/>
        <v>677.233</v>
      </c>
      <c r="G37" s="126">
        <f t="shared" si="16"/>
        <v>135.856</v>
      </c>
      <c r="H37" s="126">
        <f t="shared" si="16"/>
        <v>202</v>
      </c>
      <c r="I37" s="126">
        <f>I56+I75+I93+I112+I130+I148+I167+I186+I205</f>
        <v>135.856</v>
      </c>
      <c r="J37" s="126">
        <f>J56+J75+J93+J112+J130+J148+J167+J186+J205</f>
        <v>135.856</v>
      </c>
    </row>
    <row r="38" spans="1:10" ht="4.5" customHeight="1">
      <c r="A38" s="112"/>
      <c r="B38" s="113"/>
      <c r="C38" s="117"/>
      <c r="D38" s="102"/>
      <c r="E38" s="126"/>
      <c r="F38" s="126"/>
      <c r="G38" s="126"/>
      <c r="H38" s="126"/>
      <c r="I38" s="126"/>
      <c r="J38" s="126"/>
    </row>
    <row r="39" spans="1:16" ht="25.5">
      <c r="A39" s="112"/>
      <c r="B39" s="113"/>
      <c r="C39" s="117"/>
      <c r="D39" s="30" t="s">
        <v>23</v>
      </c>
      <c r="E39" s="32"/>
      <c r="F39" s="32"/>
      <c r="G39" s="32"/>
      <c r="H39" s="32"/>
      <c r="I39" s="32"/>
      <c r="J39" s="32"/>
      <c r="L39" s="51">
        <f>500+23780+677233.34+500+15000</f>
        <v>717013.34</v>
      </c>
      <c r="M39" s="51" t="s">
        <v>138</v>
      </c>
      <c r="N39" s="51" t="s">
        <v>139</v>
      </c>
      <c r="O39" s="51">
        <f>500+23780+677233.34+500+15000</f>
        <v>717013.34</v>
      </c>
      <c r="P39" s="51" t="s">
        <v>138</v>
      </c>
    </row>
    <row r="40" spans="1:16" ht="15">
      <c r="A40" s="112"/>
      <c r="B40" s="113"/>
      <c r="C40" s="103" t="str">
        <f>C20</f>
        <v>Управление культуры и спорта администрации муниципального района "Княжпогостский"</v>
      </c>
      <c r="D40" s="30" t="s">
        <v>19</v>
      </c>
      <c r="E40" s="34">
        <f aca="true" t="shared" si="17" ref="E40:J40">E59+E78+E96+E115+E133+E170+E189+E208</f>
        <v>0</v>
      </c>
      <c r="F40" s="34">
        <f t="shared" si="17"/>
        <v>0</v>
      </c>
      <c r="G40" s="34">
        <f t="shared" si="17"/>
        <v>0</v>
      </c>
      <c r="H40" s="34">
        <f t="shared" si="17"/>
        <v>0</v>
      </c>
      <c r="I40" s="34">
        <f t="shared" si="17"/>
        <v>0</v>
      </c>
      <c r="J40" s="34">
        <f t="shared" si="17"/>
        <v>0</v>
      </c>
      <c r="L40" s="52">
        <f>500000+163479.27+2681569.98+16552.06</f>
        <v>3361601.31</v>
      </c>
      <c r="M40" s="51" t="s">
        <v>141</v>
      </c>
      <c r="N40" s="51"/>
      <c r="O40">
        <f>500000+140642.27+2681569.98+16552.06</f>
        <v>3338764.31</v>
      </c>
      <c r="P40" t="s">
        <v>142</v>
      </c>
    </row>
    <row r="41" spans="1:14" ht="15">
      <c r="A41" s="112"/>
      <c r="B41" s="113"/>
      <c r="C41" s="103"/>
      <c r="D41" s="30" t="s">
        <v>20</v>
      </c>
      <c r="E41" s="34">
        <f>E60+E79+E97+E116+E134+E171+E190+E209</f>
        <v>0</v>
      </c>
      <c r="F41" s="34"/>
      <c r="G41" s="34"/>
      <c r="H41" s="34"/>
      <c r="I41" s="34"/>
      <c r="J41" s="34"/>
      <c r="L41" s="51"/>
      <c r="M41" s="51"/>
      <c r="N41" s="51"/>
    </row>
    <row r="42" spans="1:15" ht="15">
      <c r="A42" s="112"/>
      <c r="B42" s="113"/>
      <c r="C42" s="103"/>
      <c r="D42" s="30" t="s">
        <v>21</v>
      </c>
      <c r="E42" s="34">
        <f>E61+E80+E98+E117+E135+E172+E191+E210</f>
        <v>0</v>
      </c>
      <c r="F42" s="34">
        <f aca="true" t="shared" si="18" ref="F42:J43">F61+F80+F98+F117+F135+F172+F191+F210</f>
        <v>0</v>
      </c>
      <c r="G42" s="34">
        <f t="shared" si="18"/>
        <v>0</v>
      </c>
      <c r="H42" s="34">
        <f t="shared" si="18"/>
        <v>0</v>
      </c>
      <c r="I42" s="34">
        <f t="shared" si="18"/>
        <v>0</v>
      </c>
      <c r="J42" s="34">
        <f t="shared" si="18"/>
        <v>0</v>
      </c>
      <c r="L42" s="53">
        <f>L40+L39</f>
        <v>4078614.65</v>
      </c>
      <c r="M42" s="51" t="s">
        <v>140</v>
      </c>
      <c r="N42" s="51"/>
      <c r="O42">
        <f>O40+O39</f>
        <v>4055777.65</v>
      </c>
    </row>
    <row r="43" spans="1:14" ht="11.25" customHeight="1">
      <c r="A43" s="112"/>
      <c r="B43" s="113"/>
      <c r="C43" s="103"/>
      <c r="D43" s="102" t="s">
        <v>22</v>
      </c>
      <c r="E43" s="120">
        <f>E62+E81+E99+E118+E136+E173+E192+E211</f>
        <v>0</v>
      </c>
      <c r="F43" s="120">
        <f t="shared" si="18"/>
        <v>0</v>
      </c>
      <c r="G43" s="120">
        <f t="shared" si="18"/>
        <v>0</v>
      </c>
      <c r="H43" s="120">
        <f t="shared" si="18"/>
        <v>0</v>
      </c>
      <c r="I43" s="120">
        <f t="shared" si="18"/>
        <v>0</v>
      </c>
      <c r="J43" s="120">
        <f t="shared" si="18"/>
        <v>0</v>
      </c>
      <c r="L43" s="51"/>
      <c r="M43" s="51"/>
      <c r="N43" s="51"/>
    </row>
    <row r="44" spans="1:16" ht="15">
      <c r="A44" s="112"/>
      <c r="B44" s="113"/>
      <c r="C44" s="103"/>
      <c r="D44" s="102"/>
      <c r="E44" s="120"/>
      <c r="F44" s="120"/>
      <c r="G44" s="120"/>
      <c r="H44" s="120"/>
      <c r="I44" s="120"/>
      <c r="J44" s="120"/>
      <c r="L44" s="53"/>
      <c r="M44" s="53"/>
      <c r="N44" s="51"/>
      <c r="O44">
        <f>23.8+15+663.5+0.5+2698.1+677.7</f>
        <v>4078.5999999999995</v>
      </c>
      <c r="P44" t="s">
        <v>143</v>
      </c>
    </row>
    <row r="45" spans="1:12" ht="25.5">
      <c r="A45" s="114"/>
      <c r="B45" s="115"/>
      <c r="C45" s="103"/>
      <c r="D45" s="30" t="s">
        <v>23</v>
      </c>
      <c r="E45" s="35"/>
      <c r="F45" s="35"/>
      <c r="G45" s="35"/>
      <c r="H45" s="35"/>
      <c r="I45" s="35"/>
      <c r="J45" s="35"/>
      <c r="L45">
        <f>2681569.98+16552.06</f>
        <v>2698122.04</v>
      </c>
    </row>
    <row r="46" spans="1:10" ht="15">
      <c r="A46" s="131" t="s">
        <v>27</v>
      </c>
      <c r="B46" s="131"/>
      <c r="C46" s="131"/>
      <c r="D46" s="131"/>
      <c r="E46" s="131"/>
      <c r="F46" s="131"/>
      <c r="G46" s="131"/>
      <c r="H46" s="131"/>
      <c r="I46" s="131"/>
      <c r="J46" s="131"/>
    </row>
    <row r="47" spans="1:10" ht="15">
      <c r="A47" s="101" t="s">
        <v>28</v>
      </c>
      <c r="B47" s="132" t="s">
        <v>0</v>
      </c>
      <c r="C47" s="103" t="s">
        <v>136</v>
      </c>
      <c r="D47" s="30" t="s">
        <v>19</v>
      </c>
      <c r="E47" s="32">
        <f aca="true" t="shared" si="19" ref="E47:J47">E48+E49+E50+E52</f>
        <v>0</v>
      </c>
      <c r="F47" s="32">
        <f t="shared" si="19"/>
        <v>0</v>
      </c>
      <c r="G47" s="32">
        <f t="shared" si="19"/>
        <v>0</v>
      </c>
      <c r="H47" s="32">
        <f t="shared" si="19"/>
        <v>0</v>
      </c>
      <c r="I47" s="32">
        <f t="shared" si="19"/>
        <v>0</v>
      </c>
      <c r="J47" s="32">
        <f t="shared" si="19"/>
        <v>0</v>
      </c>
    </row>
    <row r="48" spans="1:10" ht="15">
      <c r="A48" s="101"/>
      <c r="B48" s="132"/>
      <c r="C48" s="103"/>
      <c r="D48" s="30" t="s">
        <v>20</v>
      </c>
      <c r="E48" s="32"/>
      <c r="F48" s="32"/>
      <c r="G48" s="32"/>
      <c r="H48" s="32"/>
      <c r="I48" s="32"/>
      <c r="J48" s="32"/>
    </row>
    <row r="49" spans="1:10" ht="15">
      <c r="A49" s="101"/>
      <c r="B49" s="132"/>
      <c r="C49" s="103"/>
      <c r="D49" s="30" t="s">
        <v>21</v>
      </c>
      <c r="E49" s="32"/>
      <c r="F49" s="32"/>
      <c r="G49" s="32"/>
      <c r="H49" s="32"/>
      <c r="I49" s="32"/>
      <c r="J49" s="32"/>
    </row>
    <row r="50" spans="1:10" ht="18.75" customHeight="1">
      <c r="A50" s="101"/>
      <c r="B50" s="132"/>
      <c r="C50" s="103"/>
      <c r="D50" s="102" t="s">
        <v>22</v>
      </c>
      <c r="E50" s="101"/>
      <c r="F50" s="101"/>
      <c r="G50" s="118"/>
      <c r="H50" s="118"/>
      <c r="I50" s="101"/>
      <c r="J50" s="101"/>
    </row>
    <row r="51" spans="1:10" ht="5.25" customHeight="1">
      <c r="A51" s="101"/>
      <c r="B51" s="132"/>
      <c r="C51" s="103"/>
      <c r="D51" s="102"/>
      <c r="E51" s="101"/>
      <c r="F51" s="101"/>
      <c r="G51" s="118"/>
      <c r="H51" s="118"/>
      <c r="I51" s="101"/>
      <c r="J51" s="101"/>
    </row>
    <row r="52" spans="1:10" ht="25.5">
      <c r="A52" s="101"/>
      <c r="B52" s="132"/>
      <c r="C52" s="103"/>
      <c r="D52" s="30" t="s">
        <v>23</v>
      </c>
      <c r="E52" s="32"/>
      <c r="F52" s="32"/>
      <c r="G52" s="32"/>
      <c r="H52" s="32"/>
      <c r="I52" s="32"/>
      <c r="J52" s="32"/>
    </row>
    <row r="53" spans="1:10" ht="15">
      <c r="A53" s="101"/>
      <c r="B53" s="132"/>
      <c r="C53" s="103" t="s">
        <v>105</v>
      </c>
      <c r="D53" s="30" t="s">
        <v>19</v>
      </c>
      <c r="E53" s="32">
        <f aca="true" t="shared" si="20" ref="E53:J53">E54+E55+E56+E58</f>
        <v>0</v>
      </c>
      <c r="F53" s="32">
        <f t="shared" si="20"/>
        <v>0</v>
      </c>
      <c r="G53" s="32">
        <f t="shared" si="20"/>
        <v>0</v>
      </c>
      <c r="H53" s="32">
        <f t="shared" si="20"/>
        <v>0</v>
      </c>
      <c r="I53" s="32">
        <f t="shared" si="20"/>
        <v>0</v>
      </c>
      <c r="J53" s="32">
        <f t="shared" si="20"/>
        <v>0</v>
      </c>
    </row>
    <row r="54" spans="1:10" ht="15">
      <c r="A54" s="101"/>
      <c r="B54" s="132"/>
      <c r="C54" s="103"/>
      <c r="D54" s="30" t="s">
        <v>20</v>
      </c>
      <c r="E54" s="32"/>
      <c r="F54" s="32"/>
      <c r="G54" s="32"/>
      <c r="H54" s="32"/>
      <c r="I54" s="32"/>
      <c r="J54" s="32"/>
    </row>
    <row r="55" spans="1:10" ht="15">
      <c r="A55" s="101"/>
      <c r="B55" s="132"/>
      <c r="C55" s="103"/>
      <c r="D55" s="30" t="s">
        <v>21</v>
      </c>
      <c r="E55" s="32"/>
      <c r="F55" s="32"/>
      <c r="G55" s="32"/>
      <c r="H55" s="32"/>
      <c r="I55" s="32"/>
      <c r="J55" s="32"/>
    </row>
    <row r="56" spans="1:10" ht="15">
      <c r="A56" s="101"/>
      <c r="B56" s="132"/>
      <c r="C56" s="103"/>
      <c r="D56" s="102" t="s">
        <v>22</v>
      </c>
      <c r="E56" s="118"/>
      <c r="F56" s="118"/>
      <c r="G56" s="118"/>
      <c r="H56" s="118"/>
      <c r="I56" s="118"/>
      <c r="J56" s="118"/>
    </row>
    <row r="57" spans="1:10" ht="15">
      <c r="A57" s="101"/>
      <c r="B57" s="132"/>
      <c r="C57" s="103"/>
      <c r="D57" s="102"/>
      <c r="E57" s="118"/>
      <c r="F57" s="118"/>
      <c r="G57" s="118"/>
      <c r="H57" s="118"/>
      <c r="I57" s="118"/>
      <c r="J57" s="118"/>
    </row>
    <row r="58" spans="1:10" ht="25.5">
      <c r="A58" s="101"/>
      <c r="B58" s="132"/>
      <c r="C58" s="103"/>
      <c r="D58" s="30" t="s">
        <v>23</v>
      </c>
      <c r="E58" s="32"/>
      <c r="F58" s="32"/>
      <c r="G58" s="32"/>
      <c r="H58" s="32"/>
      <c r="I58" s="32"/>
      <c r="J58" s="32"/>
    </row>
    <row r="59" spans="1:10" ht="15">
      <c r="A59" s="101"/>
      <c r="B59" s="132"/>
      <c r="C59" s="103" t="s">
        <v>106</v>
      </c>
      <c r="D59" s="30" t="s">
        <v>19</v>
      </c>
      <c r="E59" s="32">
        <f aca="true" t="shared" si="21" ref="E59:J59">E60+E61+E62+E64</f>
        <v>0</v>
      </c>
      <c r="F59" s="32">
        <f t="shared" si="21"/>
        <v>0</v>
      </c>
      <c r="G59" s="32">
        <f t="shared" si="21"/>
        <v>0</v>
      </c>
      <c r="H59" s="32">
        <f t="shared" si="21"/>
        <v>0</v>
      </c>
      <c r="I59" s="32">
        <f t="shared" si="21"/>
        <v>0</v>
      </c>
      <c r="J59" s="32">
        <f t="shared" si="21"/>
        <v>0</v>
      </c>
    </row>
    <row r="60" spans="1:10" ht="15">
      <c r="A60" s="101"/>
      <c r="B60" s="132"/>
      <c r="C60" s="103"/>
      <c r="D60" s="30" t="s">
        <v>20</v>
      </c>
      <c r="E60" s="32"/>
      <c r="F60" s="32"/>
      <c r="G60" s="32"/>
      <c r="H60" s="32"/>
      <c r="I60" s="32"/>
      <c r="J60" s="32"/>
    </row>
    <row r="61" spans="1:10" ht="15">
      <c r="A61" s="101"/>
      <c r="B61" s="132"/>
      <c r="C61" s="103"/>
      <c r="D61" s="30" t="s">
        <v>21</v>
      </c>
      <c r="E61" s="32"/>
      <c r="F61" s="32"/>
      <c r="G61" s="32"/>
      <c r="H61" s="32"/>
      <c r="I61" s="32"/>
      <c r="J61" s="32"/>
    </row>
    <row r="62" spans="1:10" ht="18" customHeight="1">
      <c r="A62" s="101"/>
      <c r="B62" s="132"/>
      <c r="C62" s="103"/>
      <c r="D62" s="102" t="s">
        <v>22</v>
      </c>
      <c r="E62" s="101"/>
      <c r="F62" s="101"/>
      <c r="G62" s="118"/>
      <c r="H62" s="118"/>
      <c r="I62" s="101"/>
      <c r="J62" s="101"/>
    </row>
    <row r="63" spans="1:10" ht="15">
      <c r="A63" s="101"/>
      <c r="B63" s="132"/>
      <c r="C63" s="103"/>
      <c r="D63" s="102"/>
      <c r="E63" s="101"/>
      <c r="F63" s="101"/>
      <c r="G63" s="118"/>
      <c r="H63" s="118"/>
      <c r="I63" s="101"/>
      <c r="J63" s="101"/>
    </row>
    <row r="64" spans="1:10" ht="25.5">
      <c r="A64" s="101"/>
      <c r="B64" s="132"/>
      <c r="C64" s="103"/>
      <c r="D64" s="30" t="s">
        <v>23</v>
      </c>
      <c r="E64" s="32"/>
      <c r="F64" s="32"/>
      <c r="G64" s="32"/>
      <c r="H64" s="32"/>
      <c r="I64" s="32"/>
      <c r="J64" s="32"/>
    </row>
    <row r="65" spans="1:10" ht="30.75" customHeight="1">
      <c r="A65" s="137" t="s">
        <v>181</v>
      </c>
      <c r="B65" s="137"/>
      <c r="C65" s="137"/>
      <c r="D65" s="137"/>
      <c r="E65" s="137"/>
      <c r="F65" s="137"/>
      <c r="G65" s="137"/>
      <c r="H65" s="137"/>
      <c r="I65" s="137"/>
      <c r="J65" s="137"/>
    </row>
    <row r="66" spans="1:10" ht="15.75" customHeight="1">
      <c r="A66" s="116" t="s">
        <v>29</v>
      </c>
      <c r="B66" s="117" t="s">
        <v>1</v>
      </c>
      <c r="C66" s="103" t="s">
        <v>137</v>
      </c>
      <c r="D66" s="30" t="s">
        <v>19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</row>
    <row r="67" spans="1:10" ht="15">
      <c r="A67" s="116"/>
      <c r="B67" s="117"/>
      <c r="C67" s="103"/>
      <c r="D67" s="30" t="s">
        <v>20</v>
      </c>
      <c r="E67" s="32"/>
      <c r="F67" s="32"/>
      <c r="G67" s="32"/>
      <c r="H67" s="32"/>
      <c r="I67" s="32"/>
      <c r="J67" s="32"/>
    </row>
    <row r="68" spans="1:10" ht="15">
      <c r="A68" s="116"/>
      <c r="B68" s="117"/>
      <c r="C68" s="103"/>
      <c r="D68" s="30" t="s">
        <v>21</v>
      </c>
      <c r="E68" s="32"/>
      <c r="F68" s="32"/>
      <c r="G68" s="32"/>
      <c r="H68" s="32"/>
      <c r="I68" s="32"/>
      <c r="J68" s="32"/>
    </row>
    <row r="69" spans="1:10" ht="21" customHeight="1">
      <c r="A69" s="116"/>
      <c r="B69" s="117"/>
      <c r="C69" s="103"/>
      <c r="D69" s="102" t="s">
        <v>22</v>
      </c>
      <c r="E69" s="101"/>
      <c r="F69" s="101"/>
      <c r="G69" s="118"/>
      <c r="H69" s="118"/>
      <c r="I69" s="101"/>
      <c r="J69" s="101"/>
    </row>
    <row r="70" spans="1:10" ht="15">
      <c r="A70" s="116"/>
      <c r="B70" s="117"/>
      <c r="C70" s="103"/>
      <c r="D70" s="102"/>
      <c r="E70" s="101"/>
      <c r="F70" s="101"/>
      <c r="G70" s="118"/>
      <c r="H70" s="118"/>
      <c r="I70" s="101"/>
      <c r="J70" s="101"/>
    </row>
    <row r="71" spans="1:10" ht="25.5">
      <c r="A71" s="116"/>
      <c r="B71" s="117"/>
      <c r="C71" s="103"/>
      <c r="D71" s="30" t="s">
        <v>23</v>
      </c>
      <c r="E71" s="32"/>
      <c r="F71" s="32"/>
      <c r="G71" s="32"/>
      <c r="H71" s="32"/>
      <c r="I71" s="32"/>
      <c r="J71" s="32"/>
    </row>
    <row r="72" spans="1:10" ht="15">
      <c r="A72" s="116"/>
      <c r="B72" s="117"/>
      <c r="C72" s="103" t="s">
        <v>105</v>
      </c>
      <c r="D72" s="30" t="s">
        <v>19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</row>
    <row r="73" spans="1:10" ht="15">
      <c r="A73" s="116"/>
      <c r="B73" s="117"/>
      <c r="C73" s="103"/>
      <c r="D73" s="30" t="s">
        <v>20</v>
      </c>
      <c r="E73" s="32"/>
      <c r="F73" s="32"/>
      <c r="G73" s="32"/>
      <c r="H73" s="32"/>
      <c r="I73" s="32"/>
      <c r="J73" s="32"/>
    </row>
    <row r="74" spans="1:10" ht="15">
      <c r="A74" s="116"/>
      <c r="B74" s="117"/>
      <c r="C74" s="103"/>
      <c r="D74" s="30" t="s">
        <v>21</v>
      </c>
      <c r="E74" s="32"/>
      <c r="F74" s="32"/>
      <c r="G74" s="32"/>
      <c r="H74" s="32"/>
      <c r="I74" s="32"/>
      <c r="J74" s="32"/>
    </row>
    <row r="75" spans="1:10" ht="23.25" customHeight="1">
      <c r="A75" s="116"/>
      <c r="B75" s="117"/>
      <c r="C75" s="103"/>
      <c r="D75" s="102" t="s">
        <v>22</v>
      </c>
      <c r="E75" s="101"/>
      <c r="F75" s="101"/>
      <c r="G75" s="118"/>
      <c r="H75" s="118"/>
      <c r="I75" s="101"/>
      <c r="J75" s="101"/>
    </row>
    <row r="76" spans="1:10" ht="15">
      <c r="A76" s="116"/>
      <c r="B76" s="117"/>
      <c r="C76" s="103"/>
      <c r="D76" s="102"/>
      <c r="E76" s="101"/>
      <c r="F76" s="101"/>
      <c r="G76" s="118"/>
      <c r="H76" s="118"/>
      <c r="I76" s="101"/>
      <c r="J76" s="101"/>
    </row>
    <row r="77" spans="1:10" ht="25.5">
      <c r="A77" s="116"/>
      <c r="B77" s="117"/>
      <c r="C77" s="103"/>
      <c r="D77" s="30" t="s">
        <v>23</v>
      </c>
      <c r="E77" s="32"/>
      <c r="F77" s="32"/>
      <c r="G77" s="32"/>
      <c r="H77" s="32"/>
      <c r="I77" s="32"/>
      <c r="J77" s="32"/>
    </row>
    <row r="78" spans="1:10" ht="15">
      <c r="A78" s="116"/>
      <c r="B78" s="117"/>
      <c r="C78" s="103" t="s">
        <v>106</v>
      </c>
      <c r="D78" s="30" t="s">
        <v>19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</row>
    <row r="79" spans="1:10" ht="15">
      <c r="A79" s="116"/>
      <c r="B79" s="117"/>
      <c r="C79" s="103"/>
      <c r="D79" s="30" t="s">
        <v>20</v>
      </c>
      <c r="E79" s="32"/>
      <c r="F79" s="32"/>
      <c r="G79" s="32"/>
      <c r="H79" s="32"/>
      <c r="I79" s="32"/>
      <c r="J79" s="32"/>
    </row>
    <row r="80" spans="1:10" ht="15">
      <c r="A80" s="116"/>
      <c r="B80" s="117"/>
      <c r="C80" s="103"/>
      <c r="D80" s="30" t="s">
        <v>21</v>
      </c>
      <c r="E80" s="32"/>
      <c r="F80" s="32"/>
      <c r="G80" s="32"/>
      <c r="H80" s="32"/>
      <c r="I80" s="32"/>
      <c r="J80" s="32"/>
    </row>
    <row r="81" spans="1:10" ht="23.25" customHeight="1">
      <c r="A81" s="116"/>
      <c r="B81" s="117"/>
      <c r="C81" s="103"/>
      <c r="D81" s="102" t="s">
        <v>22</v>
      </c>
      <c r="E81" s="101"/>
      <c r="F81" s="101"/>
      <c r="G81" s="118"/>
      <c r="H81" s="118"/>
      <c r="I81" s="101"/>
      <c r="J81" s="101"/>
    </row>
    <row r="82" spans="1:10" ht="15">
      <c r="A82" s="116"/>
      <c r="B82" s="117"/>
      <c r="C82" s="103"/>
      <c r="D82" s="102"/>
      <c r="E82" s="101"/>
      <c r="F82" s="101"/>
      <c r="G82" s="118"/>
      <c r="H82" s="118"/>
      <c r="I82" s="101"/>
      <c r="J82" s="101"/>
    </row>
    <row r="83" spans="1:10" ht="25.5">
      <c r="A83" s="116"/>
      <c r="B83" s="117"/>
      <c r="C83" s="103"/>
      <c r="D83" s="30" t="s">
        <v>23</v>
      </c>
      <c r="E83" s="32"/>
      <c r="F83" s="32"/>
      <c r="G83" s="32"/>
      <c r="H83" s="32"/>
      <c r="I83" s="32"/>
      <c r="J83" s="32"/>
    </row>
    <row r="84" spans="1:10" ht="15">
      <c r="A84" s="116" t="s">
        <v>30</v>
      </c>
      <c r="B84" s="117" t="s">
        <v>131</v>
      </c>
      <c r="C84" s="103" t="s">
        <v>137</v>
      </c>
      <c r="D84" s="30" t="s">
        <v>19</v>
      </c>
      <c r="E84" s="34">
        <f aca="true" t="shared" si="22" ref="E84:J84">E85+E86+E87+E89</f>
        <v>0.5</v>
      </c>
      <c r="F84" s="34">
        <f t="shared" si="22"/>
        <v>0.5</v>
      </c>
      <c r="G84" s="34">
        <f t="shared" si="22"/>
        <v>0</v>
      </c>
      <c r="H84" s="34">
        <f t="shared" si="22"/>
        <v>0</v>
      </c>
      <c r="I84" s="34">
        <f t="shared" si="22"/>
        <v>0</v>
      </c>
      <c r="J84" s="34">
        <f t="shared" si="22"/>
        <v>0</v>
      </c>
    </row>
    <row r="85" spans="1:10" ht="15">
      <c r="A85" s="116"/>
      <c r="B85" s="117"/>
      <c r="C85" s="103"/>
      <c r="D85" s="30" t="s">
        <v>20</v>
      </c>
      <c r="E85" s="34"/>
      <c r="F85" s="34"/>
      <c r="G85" s="34"/>
      <c r="H85" s="34"/>
      <c r="I85" s="34"/>
      <c r="J85" s="34"/>
    </row>
    <row r="86" spans="1:10" ht="15">
      <c r="A86" s="116"/>
      <c r="B86" s="117"/>
      <c r="C86" s="103"/>
      <c r="D86" s="30" t="s">
        <v>21</v>
      </c>
      <c r="E86" s="34"/>
      <c r="F86" s="34"/>
      <c r="G86" s="34"/>
      <c r="H86" s="34"/>
      <c r="I86" s="34"/>
      <c r="J86" s="34"/>
    </row>
    <row r="87" spans="1:10" ht="15">
      <c r="A87" s="116"/>
      <c r="B87" s="117"/>
      <c r="C87" s="103"/>
      <c r="D87" s="102" t="s">
        <v>22</v>
      </c>
      <c r="E87" s="120">
        <f>F87+G87+J87+I87+H87</f>
        <v>0.5</v>
      </c>
      <c r="F87" s="120">
        <v>0.5</v>
      </c>
      <c r="G87" s="119">
        <v>0</v>
      </c>
      <c r="H87" s="119">
        <v>0</v>
      </c>
      <c r="I87" s="120">
        <v>0</v>
      </c>
      <c r="J87" s="120">
        <v>0</v>
      </c>
    </row>
    <row r="88" spans="1:10" ht="15">
      <c r="A88" s="116"/>
      <c r="B88" s="117"/>
      <c r="C88" s="103"/>
      <c r="D88" s="102"/>
      <c r="E88" s="120"/>
      <c r="F88" s="120"/>
      <c r="G88" s="119"/>
      <c r="H88" s="119"/>
      <c r="I88" s="120"/>
      <c r="J88" s="120"/>
    </row>
    <row r="89" spans="1:10" ht="25.5">
      <c r="A89" s="116"/>
      <c r="B89" s="117"/>
      <c r="C89" s="103"/>
      <c r="D89" s="30" t="s">
        <v>23</v>
      </c>
      <c r="E89" s="32"/>
      <c r="F89" s="32"/>
      <c r="G89" s="32"/>
      <c r="H89" s="32"/>
      <c r="I89" s="32"/>
      <c r="J89" s="32"/>
    </row>
    <row r="90" spans="1:10" ht="15">
      <c r="A90" s="116"/>
      <c r="B90" s="117"/>
      <c r="C90" s="103" t="s">
        <v>105</v>
      </c>
      <c r="D90" s="30" t="s">
        <v>19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</row>
    <row r="91" spans="1:10" ht="15">
      <c r="A91" s="116"/>
      <c r="B91" s="117"/>
      <c r="C91" s="103"/>
      <c r="D91" s="30" t="s">
        <v>20</v>
      </c>
      <c r="E91" s="32"/>
      <c r="F91" s="32"/>
      <c r="G91" s="32"/>
      <c r="H91" s="32"/>
      <c r="I91" s="32"/>
      <c r="J91" s="32"/>
    </row>
    <row r="92" spans="1:10" ht="15">
      <c r="A92" s="116"/>
      <c r="B92" s="117"/>
      <c r="C92" s="103"/>
      <c r="D92" s="30" t="s">
        <v>21</v>
      </c>
      <c r="E92" s="32"/>
      <c r="F92" s="32"/>
      <c r="G92" s="32"/>
      <c r="H92" s="32"/>
      <c r="I92" s="32"/>
      <c r="J92" s="32"/>
    </row>
    <row r="93" spans="1:10" ht="15">
      <c r="A93" s="116"/>
      <c r="B93" s="117"/>
      <c r="C93" s="103"/>
      <c r="D93" s="102" t="s">
        <v>22</v>
      </c>
      <c r="E93" s="101"/>
      <c r="F93" s="101"/>
      <c r="G93" s="118"/>
      <c r="H93" s="118"/>
      <c r="I93" s="101"/>
      <c r="J93" s="101"/>
    </row>
    <row r="94" spans="1:10" ht="15">
      <c r="A94" s="116"/>
      <c r="B94" s="117"/>
      <c r="C94" s="103"/>
      <c r="D94" s="102"/>
      <c r="E94" s="101"/>
      <c r="F94" s="101"/>
      <c r="G94" s="118"/>
      <c r="H94" s="118"/>
      <c r="I94" s="101"/>
      <c r="J94" s="101"/>
    </row>
    <row r="95" spans="1:10" ht="25.5">
      <c r="A95" s="116"/>
      <c r="B95" s="117"/>
      <c r="C95" s="103"/>
      <c r="D95" s="30" t="s">
        <v>23</v>
      </c>
      <c r="E95" s="32"/>
      <c r="F95" s="32"/>
      <c r="G95" s="32"/>
      <c r="H95" s="32"/>
      <c r="I95" s="32"/>
      <c r="J95" s="32"/>
    </row>
    <row r="96" spans="1:10" ht="15">
      <c r="A96" s="116"/>
      <c r="B96" s="117"/>
      <c r="C96" s="103" t="s">
        <v>106</v>
      </c>
      <c r="D96" s="30" t="s">
        <v>19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</row>
    <row r="97" spans="1:10" ht="15">
      <c r="A97" s="116"/>
      <c r="B97" s="117"/>
      <c r="C97" s="103"/>
      <c r="D97" s="30" t="s">
        <v>20</v>
      </c>
      <c r="E97" s="32"/>
      <c r="F97" s="32"/>
      <c r="G97" s="32"/>
      <c r="H97" s="32"/>
      <c r="I97" s="32"/>
      <c r="J97" s="32"/>
    </row>
    <row r="98" spans="1:10" ht="15">
      <c r="A98" s="116"/>
      <c r="B98" s="117"/>
      <c r="C98" s="103"/>
      <c r="D98" s="30" t="s">
        <v>21</v>
      </c>
      <c r="E98" s="32"/>
      <c r="F98" s="32"/>
      <c r="G98" s="32"/>
      <c r="H98" s="32"/>
      <c r="I98" s="32"/>
      <c r="J98" s="32"/>
    </row>
    <row r="99" spans="1:10" ht="15">
      <c r="A99" s="116"/>
      <c r="B99" s="117"/>
      <c r="C99" s="103"/>
      <c r="D99" s="102" t="s">
        <v>22</v>
      </c>
      <c r="E99" s="101"/>
      <c r="F99" s="101"/>
      <c r="G99" s="118"/>
      <c r="H99" s="118"/>
      <c r="I99" s="101"/>
      <c r="J99" s="101"/>
    </row>
    <row r="100" spans="1:10" ht="15">
      <c r="A100" s="116"/>
      <c r="B100" s="117"/>
      <c r="C100" s="103"/>
      <c r="D100" s="102"/>
      <c r="E100" s="101"/>
      <c r="F100" s="101"/>
      <c r="G100" s="118"/>
      <c r="H100" s="118"/>
      <c r="I100" s="101"/>
      <c r="J100" s="101"/>
    </row>
    <row r="101" spans="1:10" ht="25.5">
      <c r="A101" s="116"/>
      <c r="B101" s="117"/>
      <c r="C101" s="103"/>
      <c r="D101" s="30" t="s">
        <v>23</v>
      </c>
      <c r="E101" s="32"/>
      <c r="F101" s="32"/>
      <c r="G101" s="32"/>
      <c r="H101" s="32"/>
      <c r="I101" s="32"/>
      <c r="J101" s="32"/>
    </row>
    <row r="102" spans="1:10" ht="15">
      <c r="A102" s="133" t="s">
        <v>31</v>
      </c>
      <c r="B102" s="134"/>
      <c r="C102" s="134"/>
      <c r="D102" s="134"/>
      <c r="E102" s="134"/>
      <c r="F102" s="134"/>
      <c r="G102" s="134"/>
      <c r="H102" s="134"/>
      <c r="I102" s="134"/>
      <c r="J102" s="135"/>
    </row>
    <row r="103" spans="1:10" ht="15">
      <c r="A103" s="116" t="s">
        <v>32</v>
      </c>
      <c r="B103" s="117" t="s">
        <v>2</v>
      </c>
      <c r="C103" s="103" t="s">
        <v>137</v>
      </c>
      <c r="D103" s="30" t="s">
        <v>19</v>
      </c>
      <c r="E103" s="34">
        <f aca="true" t="shared" si="23" ref="E103:J103">E104+E105+E106+E108</f>
        <v>0.5</v>
      </c>
      <c r="F103" s="34">
        <f t="shared" si="23"/>
        <v>0.5</v>
      </c>
      <c r="G103" s="34">
        <f t="shared" si="23"/>
        <v>0</v>
      </c>
      <c r="H103" s="34">
        <f t="shared" si="23"/>
        <v>0</v>
      </c>
      <c r="I103" s="34">
        <f t="shared" si="23"/>
        <v>0</v>
      </c>
      <c r="J103" s="34">
        <f t="shared" si="23"/>
        <v>0</v>
      </c>
    </row>
    <row r="104" spans="1:10" ht="15">
      <c r="A104" s="116"/>
      <c r="B104" s="117"/>
      <c r="C104" s="103"/>
      <c r="D104" s="30" t="s">
        <v>20</v>
      </c>
      <c r="E104" s="34"/>
      <c r="F104" s="34"/>
      <c r="G104" s="34"/>
      <c r="H104" s="34"/>
      <c r="I104" s="34"/>
      <c r="J104" s="34"/>
    </row>
    <row r="105" spans="1:10" ht="15">
      <c r="A105" s="116"/>
      <c r="B105" s="117"/>
      <c r="C105" s="103"/>
      <c r="D105" s="30" t="s">
        <v>21</v>
      </c>
      <c r="E105" s="34"/>
      <c r="F105" s="34"/>
      <c r="G105" s="34"/>
      <c r="H105" s="34"/>
      <c r="I105" s="34"/>
      <c r="J105" s="34"/>
    </row>
    <row r="106" spans="1:10" ht="15">
      <c r="A106" s="116"/>
      <c r="B106" s="117"/>
      <c r="C106" s="103"/>
      <c r="D106" s="102" t="s">
        <v>22</v>
      </c>
      <c r="E106" s="120">
        <f>F106+G106+J106+I106+H106</f>
        <v>0.5</v>
      </c>
      <c r="F106" s="120">
        <v>0.5</v>
      </c>
      <c r="G106" s="119">
        <v>0</v>
      </c>
      <c r="H106" s="119">
        <v>0</v>
      </c>
      <c r="I106" s="120">
        <v>0</v>
      </c>
      <c r="J106" s="120">
        <v>0</v>
      </c>
    </row>
    <row r="107" spans="1:10" ht="15">
      <c r="A107" s="116"/>
      <c r="B107" s="117"/>
      <c r="C107" s="103"/>
      <c r="D107" s="102"/>
      <c r="E107" s="120"/>
      <c r="F107" s="120"/>
      <c r="G107" s="119"/>
      <c r="H107" s="119"/>
      <c r="I107" s="120"/>
      <c r="J107" s="120"/>
    </row>
    <row r="108" spans="1:10" ht="25.5">
      <c r="A108" s="116"/>
      <c r="B108" s="117"/>
      <c r="C108" s="103"/>
      <c r="D108" s="30" t="s">
        <v>23</v>
      </c>
      <c r="E108" s="32"/>
      <c r="F108" s="32"/>
      <c r="G108" s="32"/>
      <c r="H108" s="32"/>
      <c r="I108" s="32"/>
      <c r="J108" s="32"/>
    </row>
    <row r="109" spans="1:10" ht="15">
      <c r="A109" s="116"/>
      <c r="B109" s="117"/>
      <c r="C109" s="103" t="s">
        <v>105</v>
      </c>
      <c r="D109" s="30" t="s">
        <v>19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</row>
    <row r="110" spans="1:10" ht="15">
      <c r="A110" s="116"/>
      <c r="B110" s="117"/>
      <c r="C110" s="103"/>
      <c r="D110" s="30" t="s">
        <v>20</v>
      </c>
      <c r="E110" s="32"/>
      <c r="F110" s="32"/>
      <c r="G110" s="32"/>
      <c r="H110" s="32"/>
      <c r="I110" s="32"/>
      <c r="J110" s="32"/>
    </row>
    <row r="111" spans="1:10" ht="15">
      <c r="A111" s="116"/>
      <c r="B111" s="117"/>
      <c r="C111" s="103"/>
      <c r="D111" s="30" t="s">
        <v>21</v>
      </c>
      <c r="E111" s="32"/>
      <c r="F111" s="32"/>
      <c r="G111" s="32"/>
      <c r="H111" s="32"/>
      <c r="I111" s="32"/>
      <c r="J111" s="32"/>
    </row>
    <row r="112" spans="1:10" ht="15">
      <c r="A112" s="116"/>
      <c r="B112" s="117"/>
      <c r="C112" s="103"/>
      <c r="D112" s="102" t="s">
        <v>22</v>
      </c>
      <c r="E112" s="101"/>
      <c r="F112" s="101"/>
      <c r="G112" s="118"/>
      <c r="H112" s="118"/>
      <c r="I112" s="101"/>
      <c r="J112" s="101"/>
    </row>
    <row r="113" spans="1:10" ht="15">
      <c r="A113" s="116"/>
      <c r="B113" s="117"/>
      <c r="C113" s="103"/>
      <c r="D113" s="102"/>
      <c r="E113" s="101"/>
      <c r="F113" s="101"/>
      <c r="G113" s="118"/>
      <c r="H113" s="118"/>
      <c r="I113" s="101"/>
      <c r="J113" s="101"/>
    </row>
    <row r="114" spans="1:10" ht="25.5">
      <c r="A114" s="116"/>
      <c r="B114" s="117"/>
      <c r="C114" s="103"/>
      <c r="D114" s="30" t="s">
        <v>23</v>
      </c>
      <c r="E114" s="32"/>
      <c r="F114" s="32"/>
      <c r="G114" s="32"/>
      <c r="H114" s="32"/>
      <c r="I114" s="32"/>
      <c r="J114" s="32"/>
    </row>
    <row r="115" spans="1:10" ht="15">
      <c r="A115" s="116"/>
      <c r="B115" s="117"/>
      <c r="C115" s="103" t="s">
        <v>106</v>
      </c>
      <c r="D115" s="30" t="s">
        <v>19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</row>
    <row r="116" spans="1:10" ht="15">
      <c r="A116" s="116"/>
      <c r="B116" s="117"/>
      <c r="C116" s="103"/>
      <c r="D116" s="30" t="s">
        <v>20</v>
      </c>
      <c r="E116" s="32"/>
      <c r="F116" s="32"/>
      <c r="G116" s="32"/>
      <c r="H116" s="32"/>
      <c r="I116" s="32"/>
      <c r="J116" s="32"/>
    </row>
    <row r="117" spans="1:10" ht="15">
      <c r="A117" s="116"/>
      <c r="B117" s="117"/>
      <c r="C117" s="103"/>
      <c r="D117" s="30" t="s">
        <v>21</v>
      </c>
      <c r="E117" s="32"/>
      <c r="F117" s="32"/>
      <c r="G117" s="32"/>
      <c r="H117" s="32"/>
      <c r="I117" s="32"/>
      <c r="J117" s="32"/>
    </row>
    <row r="118" spans="1:10" ht="15">
      <c r="A118" s="116"/>
      <c r="B118" s="117"/>
      <c r="C118" s="103"/>
      <c r="D118" s="102" t="s">
        <v>22</v>
      </c>
      <c r="E118" s="101"/>
      <c r="F118" s="101"/>
      <c r="G118" s="118"/>
      <c r="H118" s="118"/>
      <c r="I118" s="101"/>
      <c r="J118" s="101"/>
    </row>
    <row r="119" spans="1:10" ht="15">
      <c r="A119" s="116"/>
      <c r="B119" s="117"/>
      <c r="C119" s="103"/>
      <c r="D119" s="102"/>
      <c r="E119" s="101"/>
      <c r="F119" s="101"/>
      <c r="G119" s="118"/>
      <c r="H119" s="118"/>
      <c r="I119" s="101"/>
      <c r="J119" s="101"/>
    </row>
    <row r="120" spans="1:10" ht="25.5">
      <c r="A120" s="116"/>
      <c r="B120" s="117"/>
      <c r="C120" s="103"/>
      <c r="D120" s="30" t="s">
        <v>23</v>
      </c>
      <c r="E120" s="32"/>
      <c r="F120" s="32"/>
      <c r="G120" s="32"/>
      <c r="H120" s="32"/>
      <c r="I120" s="32"/>
      <c r="J120" s="32"/>
    </row>
    <row r="121" spans="1:10" ht="15">
      <c r="A121" s="116" t="s">
        <v>33</v>
      </c>
      <c r="B121" s="117" t="s">
        <v>187</v>
      </c>
      <c r="C121" s="103" t="s">
        <v>137</v>
      </c>
      <c r="D121" s="30" t="s">
        <v>19</v>
      </c>
      <c r="E121" s="34">
        <f aca="true" t="shared" si="24" ref="E121:J121">E122+E123+E124+E126</f>
        <v>0</v>
      </c>
      <c r="F121" s="34">
        <f t="shared" si="24"/>
        <v>0</v>
      </c>
      <c r="G121" s="34">
        <f t="shared" si="24"/>
        <v>0</v>
      </c>
      <c r="H121" s="34">
        <f t="shared" si="24"/>
        <v>0</v>
      </c>
      <c r="I121" s="34">
        <f t="shared" si="24"/>
        <v>0</v>
      </c>
      <c r="J121" s="34">
        <f t="shared" si="24"/>
        <v>0</v>
      </c>
    </row>
    <row r="122" spans="1:10" ht="15">
      <c r="A122" s="116"/>
      <c r="B122" s="117"/>
      <c r="C122" s="103"/>
      <c r="D122" s="30" t="s">
        <v>20</v>
      </c>
      <c r="E122" s="34"/>
      <c r="F122" s="34"/>
      <c r="G122" s="34"/>
      <c r="H122" s="34"/>
      <c r="I122" s="34"/>
      <c r="J122" s="34"/>
    </row>
    <row r="123" spans="1:10" ht="15">
      <c r="A123" s="116"/>
      <c r="B123" s="117"/>
      <c r="C123" s="103"/>
      <c r="D123" s="30" t="s">
        <v>21</v>
      </c>
      <c r="E123" s="34"/>
      <c r="F123" s="34"/>
      <c r="G123" s="34"/>
      <c r="H123" s="34"/>
      <c r="I123" s="34"/>
      <c r="J123" s="34"/>
    </row>
    <row r="124" spans="1:10" ht="15">
      <c r="A124" s="116"/>
      <c r="B124" s="117"/>
      <c r="C124" s="103"/>
      <c r="D124" s="102" t="s">
        <v>22</v>
      </c>
      <c r="E124" s="120">
        <f>F124+G124+J124+I124+H124</f>
        <v>0</v>
      </c>
      <c r="F124" s="120">
        <v>0</v>
      </c>
      <c r="G124" s="119">
        <v>0</v>
      </c>
      <c r="H124" s="119">
        <v>0</v>
      </c>
      <c r="I124" s="120">
        <v>0</v>
      </c>
      <c r="J124" s="120">
        <v>0</v>
      </c>
    </row>
    <row r="125" spans="1:10" ht="15">
      <c r="A125" s="116"/>
      <c r="B125" s="117"/>
      <c r="C125" s="103"/>
      <c r="D125" s="102"/>
      <c r="E125" s="120"/>
      <c r="F125" s="120"/>
      <c r="G125" s="119"/>
      <c r="H125" s="119"/>
      <c r="I125" s="120"/>
      <c r="J125" s="120"/>
    </row>
    <row r="126" spans="1:10" ht="25.5">
      <c r="A126" s="116"/>
      <c r="B126" s="117"/>
      <c r="C126" s="103"/>
      <c r="D126" s="30" t="s">
        <v>23</v>
      </c>
      <c r="E126" s="32"/>
      <c r="F126" s="32"/>
      <c r="G126" s="32"/>
      <c r="H126" s="32"/>
      <c r="I126" s="32"/>
      <c r="J126" s="32"/>
    </row>
    <row r="127" spans="1:10" ht="15">
      <c r="A127" s="116"/>
      <c r="B127" s="117"/>
      <c r="C127" s="103" t="s">
        <v>105</v>
      </c>
      <c r="D127" s="30" t="s">
        <v>19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</row>
    <row r="128" spans="1:10" ht="15">
      <c r="A128" s="116"/>
      <c r="B128" s="117"/>
      <c r="C128" s="103"/>
      <c r="D128" s="30" t="s">
        <v>20</v>
      </c>
      <c r="E128" s="32"/>
      <c r="F128" s="32"/>
      <c r="G128" s="32"/>
      <c r="H128" s="32"/>
      <c r="I128" s="32"/>
      <c r="J128" s="32"/>
    </row>
    <row r="129" spans="1:10" ht="15">
      <c r="A129" s="116"/>
      <c r="B129" s="117"/>
      <c r="C129" s="103"/>
      <c r="D129" s="30" t="s">
        <v>21</v>
      </c>
      <c r="E129" s="32"/>
      <c r="F129" s="32"/>
      <c r="G129" s="32"/>
      <c r="H129" s="32"/>
      <c r="I129" s="32"/>
      <c r="J129" s="32"/>
    </row>
    <row r="130" spans="1:10" ht="15">
      <c r="A130" s="116"/>
      <c r="B130" s="117"/>
      <c r="C130" s="103"/>
      <c r="D130" s="102" t="s">
        <v>22</v>
      </c>
      <c r="E130" s="101"/>
      <c r="F130" s="101"/>
      <c r="G130" s="118"/>
      <c r="H130" s="118"/>
      <c r="I130" s="101"/>
      <c r="J130" s="101"/>
    </row>
    <row r="131" spans="1:10" ht="15">
      <c r="A131" s="116"/>
      <c r="B131" s="117"/>
      <c r="C131" s="103"/>
      <c r="D131" s="102"/>
      <c r="E131" s="101"/>
      <c r="F131" s="101"/>
      <c r="G131" s="118"/>
      <c r="H131" s="118"/>
      <c r="I131" s="101"/>
      <c r="J131" s="101"/>
    </row>
    <row r="132" spans="1:10" ht="25.5">
      <c r="A132" s="116"/>
      <c r="B132" s="117"/>
      <c r="C132" s="103"/>
      <c r="D132" s="30" t="s">
        <v>23</v>
      </c>
      <c r="E132" s="32"/>
      <c r="F132" s="32"/>
      <c r="G132" s="32"/>
      <c r="H132" s="32"/>
      <c r="I132" s="32"/>
      <c r="J132" s="32"/>
    </row>
    <row r="133" spans="1:10" ht="15">
      <c r="A133" s="116"/>
      <c r="B133" s="117"/>
      <c r="C133" s="103" t="s">
        <v>106</v>
      </c>
      <c r="D133" s="30" t="s">
        <v>19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</row>
    <row r="134" spans="1:10" ht="15">
      <c r="A134" s="116"/>
      <c r="B134" s="117"/>
      <c r="C134" s="103"/>
      <c r="D134" s="30" t="s">
        <v>20</v>
      </c>
      <c r="E134" s="32"/>
      <c r="F134" s="32"/>
      <c r="G134" s="32"/>
      <c r="H134" s="32"/>
      <c r="I134" s="32"/>
      <c r="J134" s="32"/>
    </row>
    <row r="135" spans="1:10" ht="15">
      <c r="A135" s="116"/>
      <c r="B135" s="117"/>
      <c r="C135" s="103"/>
      <c r="D135" s="30" t="s">
        <v>21</v>
      </c>
      <c r="E135" s="32"/>
      <c r="F135" s="32"/>
      <c r="G135" s="32"/>
      <c r="H135" s="32"/>
      <c r="I135" s="32"/>
      <c r="J135" s="32"/>
    </row>
    <row r="136" spans="1:10" ht="15">
      <c r="A136" s="116"/>
      <c r="B136" s="117"/>
      <c r="C136" s="103"/>
      <c r="D136" s="102" t="s">
        <v>22</v>
      </c>
      <c r="E136" s="101"/>
      <c r="F136" s="101"/>
      <c r="G136" s="118"/>
      <c r="H136" s="118"/>
      <c r="I136" s="101"/>
      <c r="J136" s="101"/>
    </row>
    <row r="137" spans="1:10" ht="15">
      <c r="A137" s="116"/>
      <c r="B137" s="117"/>
      <c r="C137" s="103"/>
      <c r="D137" s="102"/>
      <c r="E137" s="101"/>
      <c r="F137" s="101"/>
      <c r="G137" s="118"/>
      <c r="H137" s="118"/>
      <c r="I137" s="101"/>
      <c r="J137" s="101"/>
    </row>
    <row r="138" spans="1:10" ht="25.5">
      <c r="A138" s="116"/>
      <c r="B138" s="117"/>
      <c r="C138" s="103"/>
      <c r="D138" s="30" t="s">
        <v>23</v>
      </c>
      <c r="E138" s="32"/>
      <c r="F138" s="32"/>
      <c r="G138" s="32"/>
      <c r="H138" s="32"/>
      <c r="I138" s="32"/>
      <c r="J138" s="32"/>
    </row>
    <row r="139" spans="1:10" ht="15">
      <c r="A139" s="116" t="s">
        <v>34</v>
      </c>
      <c r="B139" s="117" t="s">
        <v>133</v>
      </c>
      <c r="C139" s="103" t="s">
        <v>137</v>
      </c>
      <c r="D139" s="46" t="s">
        <v>19</v>
      </c>
      <c r="E139" s="48">
        <f>E140+E141+E142+E144</f>
        <v>15</v>
      </c>
      <c r="F139" s="48">
        <v>15</v>
      </c>
      <c r="G139" s="48">
        <v>0</v>
      </c>
      <c r="H139" s="48">
        <v>0</v>
      </c>
      <c r="I139" s="48">
        <v>0</v>
      </c>
      <c r="J139" s="48">
        <v>0</v>
      </c>
    </row>
    <row r="140" spans="1:10" ht="15">
      <c r="A140" s="116"/>
      <c r="B140" s="117"/>
      <c r="C140" s="103"/>
      <c r="D140" s="46" t="s">
        <v>20</v>
      </c>
      <c r="E140" s="48">
        <v>0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</row>
    <row r="141" spans="1:10" ht="15">
      <c r="A141" s="116"/>
      <c r="B141" s="117"/>
      <c r="C141" s="103"/>
      <c r="D141" s="46" t="s">
        <v>21</v>
      </c>
      <c r="E141" s="48"/>
      <c r="F141" s="48"/>
      <c r="G141" s="48"/>
      <c r="H141" s="48"/>
      <c r="I141" s="48"/>
      <c r="J141" s="48"/>
    </row>
    <row r="142" spans="1:10" ht="15">
      <c r="A142" s="116"/>
      <c r="B142" s="117"/>
      <c r="C142" s="103"/>
      <c r="D142" s="102" t="s">
        <v>22</v>
      </c>
      <c r="E142" s="120">
        <f>F142+G142+J142+I142+H142</f>
        <v>15</v>
      </c>
      <c r="F142" s="120">
        <v>15</v>
      </c>
      <c r="G142" s="119">
        <v>0</v>
      </c>
      <c r="H142" s="119">
        <v>0</v>
      </c>
      <c r="I142" s="120">
        <v>0</v>
      </c>
      <c r="J142" s="120">
        <v>0</v>
      </c>
    </row>
    <row r="143" spans="1:10" ht="15">
      <c r="A143" s="116"/>
      <c r="B143" s="117"/>
      <c r="C143" s="103"/>
      <c r="D143" s="102"/>
      <c r="E143" s="120"/>
      <c r="F143" s="120"/>
      <c r="G143" s="119"/>
      <c r="H143" s="119"/>
      <c r="I143" s="120"/>
      <c r="J143" s="120"/>
    </row>
    <row r="144" spans="1:10" ht="25.5">
      <c r="A144" s="116"/>
      <c r="B144" s="117"/>
      <c r="C144" s="103"/>
      <c r="D144" s="46" t="s">
        <v>23</v>
      </c>
      <c r="E144" s="47"/>
      <c r="F144" s="47"/>
      <c r="G144" s="47"/>
      <c r="H144" s="47"/>
      <c r="I144" s="47"/>
      <c r="J144" s="47"/>
    </row>
    <row r="145" spans="1:10" ht="15">
      <c r="A145" s="116"/>
      <c r="B145" s="117"/>
      <c r="C145" s="103" t="s">
        <v>105</v>
      </c>
      <c r="D145" s="46" t="s">
        <v>19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</row>
    <row r="146" spans="1:10" ht="15">
      <c r="A146" s="116"/>
      <c r="B146" s="117"/>
      <c r="C146" s="103"/>
      <c r="D146" s="46" t="s">
        <v>20</v>
      </c>
      <c r="E146" s="47"/>
      <c r="F146" s="47"/>
      <c r="G146" s="47"/>
      <c r="H146" s="47"/>
      <c r="I146" s="47"/>
      <c r="J146" s="47"/>
    </row>
    <row r="147" spans="1:10" ht="15">
      <c r="A147" s="116"/>
      <c r="B147" s="117"/>
      <c r="C147" s="103"/>
      <c r="D147" s="46" t="s">
        <v>21</v>
      </c>
      <c r="E147" s="47"/>
      <c r="F147" s="47"/>
      <c r="G147" s="47"/>
      <c r="H147" s="47"/>
      <c r="I147" s="47"/>
      <c r="J147" s="47"/>
    </row>
    <row r="148" spans="1:10" ht="15">
      <c r="A148" s="116"/>
      <c r="B148" s="117"/>
      <c r="C148" s="103"/>
      <c r="D148" s="102" t="s">
        <v>22</v>
      </c>
      <c r="E148" s="101"/>
      <c r="F148" s="101"/>
      <c r="G148" s="118"/>
      <c r="H148" s="118"/>
      <c r="I148" s="101"/>
      <c r="J148" s="101"/>
    </row>
    <row r="149" spans="1:10" ht="15">
      <c r="A149" s="116"/>
      <c r="B149" s="117"/>
      <c r="C149" s="103"/>
      <c r="D149" s="102"/>
      <c r="E149" s="101"/>
      <c r="F149" s="101"/>
      <c r="G149" s="118"/>
      <c r="H149" s="118"/>
      <c r="I149" s="101"/>
      <c r="J149" s="101"/>
    </row>
    <row r="150" spans="1:10" ht="25.5">
      <c r="A150" s="116"/>
      <c r="B150" s="117"/>
      <c r="C150" s="103"/>
      <c r="D150" s="46" t="s">
        <v>23</v>
      </c>
      <c r="E150" s="47"/>
      <c r="F150" s="47"/>
      <c r="G150" s="47"/>
      <c r="H150" s="47"/>
      <c r="I150" s="47"/>
      <c r="J150" s="47"/>
    </row>
    <row r="151" spans="1:10" ht="15">
      <c r="A151" s="116"/>
      <c r="B151" s="117"/>
      <c r="C151" s="103" t="s">
        <v>106</v>
      </c>
      <c r="D151" s="46" t="s">
        <v>19</v>
      </c>
      <c r="E151" s="47">
        <v>0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</row>
    <row r="152" spans="1:10" ht="15">
      <c r="A152" s="116"/>
      <c r="B152" s="117"/>
      <c r="C152" s="103"/>
      <c r="D152" s="46" t="s">
        <v>20</v>
      </c>
      <c r="E152" s="47"/>
      <c r="F152" s="47"/>
      <c r="G152" s="47"/>
      <c r="H152" s="47"/>
      <c r="I152" s="47"/>
      <c r="J152" s="47"/>
    </row>
    <row r="153" spans="1:10" ht="15">
      <c r="A153" s="116"/>
      <c r="B153" s="117"/>
      <c r="C153" s="103"/>
      <c r="D153" s="46" t="s">
        <v>21</v>
      </c>
      <c r="E153" s="47"/>
      <c r="F153" s="47"/>
      <c r="G153" s="47"/>
      <c r="H153" s="47"/>
      <c r="I153" s="47"/>
      <c r="J153" s="47"/>
    </row>
    <row r="154" spans="1:10" ht="15">
      <c r="A154" s="116"/>
      <c r="B154" s="117"/>
      <c r="C154" s="103"/>
      <c r="D154" s="102" t="s">
        <v>22</v>
      </c>
      <c r="E154" s="101"/>
      <c r="F154" s="101"/>
      <c r="G154" s="118"/>
      <c r="H154" s="118"/>
      <c r="I154" s="101"/>
      <c r="J154" s="101"/>
    </row>
    <row r="155" spans="1:10" ht="15">
      <c r="A155" s="116"/>
      <c r="B155" s="117"/>
      <c r="C155" s="103"/>
      <c r="D155" s="102"/>
      <c r="E155" s="101"/>
      <c r="F155" s="101"/>
      <c r="G155" s="118"/>
      <c r="H155" s="118"/>
      <c r="I155" s="101"/>
      <c r="J155" s="101"/>
    </row>
    <row r="156" spans="1:10" ht="25.5">
      <c r="A156" s="116"/>
      <c r="B156" s="117"/>
      <c r="C156" s="103"/>
      <c r="D156" s="46" t="s">
        <v>23</v>
      </c>
      <c r="E156" s="47"/>
      <c r="F156" s="47"/>
      <c r="G156" s="47"/>
      <c r="H156" s="47"/>
      <c r="I156" s="47"/>
      <c r="J156" s="47"/>
    </row>
    <row r="157" spans="1:10" ht="30.75" customHeight="1">
      <c r="A157" s="137" t="s">
        <v>37</v>
      </c>
      <c r="B157" s="137"/>
      <c r="C157" s="137"/>
      <c r="D157" s="137"/>
      <c r="E157" s="137"/>
      <c r="F157" s="137"/>
      <c r="G157" s="137"/>
      <c r="H157" s="137"/>
      <c r="I157" s="137"/>
      <c r="J157" s="137"/>
    </row>
    <row r="158" spans="1:10" ht="15">
      <c r="A158" s="116" t="s">
        <v>35</v>
      </c>
      <c r="B158" s="117" t="s">
        <v>41</v>
      </c>
      <c r="C158" s="103" t="s">
        <v>137</v>
      </c>
      <c r="D158" s="30" t="s">
        <v>19</v>
      </c>
      <c r="E158" s="34">
        <f aca="true" t="shared" si="25" ref="E158:J158">E159+E160+E161+E163</f>
        <v>1179.5</v>
      </c>
      <c r="F158" s="34">
        <f t="shared" si="25"/>
        <v>211.4</v>
      </c>
      <c r="G158" s="34">
        <f t="shared" si="25"/>
        <v>218.7</v>
      </c>
      <c r="H158" s="34">
        <f t="shared" si="25"/>
        <v>249.8</v>
      </c>
      <c r="I158" s="34">
        <f t="shared" si="25"/>
        <v>249.8</v>
      </c>
      <c r="J158" s="34">
        <f t="shared" si="25"/>
        <v>249.8</v>
      </c>
    </row>
    <row r="159" spans="1:10" ht="15">
      <c r="A159" s="116"/>
      <c r="B159" s="117"/>
      <c r="C159" s="103"/>
      <c r="D159" s="30" t="s">
        <v>20</v>
      </c>
      <c r="E159" s="34"/>
      <c r="F159" s="34"/>
      <c r="G159" s="34"/>
      <c r="H159" s="34"/>
      <c r="I159" s="34"/>
      <c r="J159" s="34"/>
    </row>
    <row r="160" spans="1:10" ht="15">
      <c r="A160" s="116"/>
      <c r="B160" s="117"/>
      <c r="C160" s="103"/>
      <c r="D160" s="30" t="s">
        <v>21</v>
      </c>
      <c r="E160" s="34">
        <f>F160+G160+H160+I160+J160</f>
        <v>1179.5</v>
      </c>
      <c r="F160" s="34">
        <v>211.4</v>
      </c>
      <c r="G160" s="34">
        <v>218.7</v>
      </c>
      <c r="H160" s="34">
        <v>249.8</v>
      </c>
      <c r="I160" s="65">
        <v>249.8</v>
      </c>
      <c r="J160" s="65">
        <v>249.8</v>
      </c>
    </row>
    <row r="161" spans="1:10" ht="15">
      <c r="A161" s="116"/>
      <c r="B161" s="117"/>
      <c r="C161" s="103"/>
      <c r="D161" s="102" t="s">
        <v>22</v>
      </c>
      <c r="E161" s="120">
        <f>F161+G161+J161+I161+H161</f>
        <v>0</v>
      </c>
      <c r="F161" s="120"/>
      <c r="G161" s="119"/>
      <c r="H161" s="119"/>
      <c r="I161" s="120"/>
      <c r="J161" s="120"/>
    </row>
    <row r="162" spans="1:10" ht="15">
      <c r="A162" s="116"/>
      <c r="B162" s="117"/>
      <c r="C162" s="103"/>
      <c r="D162" s="102"/>
      <c r="E162" s="120"/>
      <c r="F162" s="120"/>
      <c r="G162" s="119"/>
      <c r="H162" s="119"/>
      <c r="I162" s="120"/>
      <c r="J162" s="120"/>
    </row>
    <row r="163" spans="1:10" ht="25.5">
      <c r="A163" s="116"/>
      <c r="B163" s="117"/>
      <c r="C163" s="103"/>
      <c r="D163" s="30" t="s">
        <v>23</v>
      </c>
      <c r="E163" s="32"/>
      <c r="F163" s="32"/>
      <c r="G163" s="32"/>
      <c r="H163" s="32"/>
      <c r="I163" s="32"/>
      <c r="J163" s="32"/>
    </row>
    <row r="164" spans="1:10" ht="15">
      <c r="A164" s="116"/>
      <c r="B164" s="117"/>
      <c r="C164" s="103" t="s">
        <v>105</v>
      </c>
      <c r="D164" s="30" t="s">
        <v>19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</row>
    <row r="165" spans="1:10" ht="15">
      <c r="A165" s="116"/>
      <c r="B165" s="117"/>
      <c r="C165" s="103"/>
      <c r="D165" s="30" t="s">
        <v>20</v>
      </c>
      <c r="E165" s="32"/>
      <c r="F165" s="32"/>
      <c r="G165" s="32"/>
      <c r="H165" s="32"/>
      <c r="I165" s="32"/>
      <c r="J165" s="32"/>
    </row>
    <row r="166" spans="1:10" ht="15">
      <c r="A166" s="116"/>
      <c r="B166" s="117"/>
      <c r="C166" s="103"/>
      <c r="D166" s="30" t="s">
        <v>21</v>
      </c>
      <c r="E166" s="32"/>
      <c r="F166" s="32"/>
      <c r="G166" s="32"/>
      <c r="H166" s="32"/>
      <c r="I166" s="32"/>
      <c r="J166" s="32"/>
    </row>
    <row r="167" spans="1:10" ht="15">
      <c r="A167" s="116"/>
      <c r="B167" s="117"/>
      <c r="C167" s="103"/>
      <c r="D167" s="102" t="s">
        <v>22</v>
      </c>
      <c r="E167" s="101"/>
      <c r="F167" s="101"/>
      <c r="G167" s="118"/>
      <c r="H167" s="118"/>
      <c r="I167" s="101"/>
      <c r="J167" s="101"/>
    </row>
    <row r="168" spans="1:10" ht="15">
      <c r="A168" s="116"/>
      <c r="B168" s="117"/>
      <c r="C168" s="103"/>
      <c r="D168" s="102"/>
      <c r="E168" s="101"/>
      <c r="F168" s="101"/>
      <c r="G168" s="118"/>
      <c r="H168" s="118"/>
      <c r="I168" s="101"/>
      <c r="J168" s="101"/>
    </row>
    <row r="169" spans="1:10" ht="25.5">
      <c r="A169" s="116"/>
      <c r="B169" s="117"/>
      <c r="C169" s="103"/>
      <c r="D169" s="30" t="s">
        <v>23</v>
      </c>
      <c r="E169" s="32"/>
      <c r="F169" s="32"/>
      <c r="G169" s="32"/>
      <c r="H169" s="32"/>
      <c r="I169" s="32"/>
      <c r="J169" s="32"/>
    </row>
    <row r="170" spans="1:10" ht="15">
      <c r="A170" s="116"/>
      <c r="B170" s="117"/>
      <c r="C170" s="103" t="s">
        <v>106</v>
      </c>
      <c r="D170" s="30" t="s">
        <v>19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</row>
    <row r="171" spans="1:10" ht="15">
      <c r="A171" s="116"/>
      <c r="B171" s="117"/>
      <c r="C171" s="103"/>
      <c r="D171" s="30" t="s">
        <v>20</v>
      </c>
      <c r="E171" s="32"/>
      <c r="F171" s="32"/>
      <c r="G171" s="32"/>
      <c r="H171" s="32"/>
      <c r="I171" s="32"/>
      <c r="J171" s="32"/>
    </row>
    <row r="172" spans="1:10" ht="15">
      <c r="A172" s="116"/>
      <c r="B172" s="117"/>
      <c r="C172" s="103"/>
      <c r="D172" s="30" t="s">
        <v>21</v>
      </c>
      <c r="E172" s="32"/>
      <c r="F172" s="32"/>
      <c r="G172" s="32"/>
      <c r="H172" s="32"/>
      <c r="I172" s="32"/>
      <c r="J172" s="32"/>
    </row>
    <row r="173" spans="1:10" ht="15">
      <c r="A173" s="116"/>
      <c r="B173" s="117"/>
      <c r="C173" s="103"/>
      <c r="D173" s="102" t="s">
        <v>22</v>
      </c>
      <c r="E173" s="101"/>
      <c r="F173" s="101"/>
      <c r="G173" s="118"/>
      <c r="H173" s="118"/>
      <c r="I173" s="101"/>
      <c r="J173" s="101"/>
    </row>
    <row r="174" spans="1:10" ht="15">
      <c r="A174" s="116"/>
      <c r="B174" s="117"/>
      <c r="C174" s="103"/>
      <c r="D174" s="102"/>
      <c r="E174" s="101"/>
      <c r="F174" s="101"/>
      <c r="G174" s="118"/>
      <c r="H174" s="118"/>
      <c r="I174" s="101"/>
      <c r="J174" s="101"/>
    </row>
    <row r="175" spans="1:10" ht="25.5">
      <c r="A175" s="116"/>
      <c r="B175" s="117"/>
      <c r="C175" s="103"/>
      <c r="D175" s="30" t="s">
        <v>23</v>
      </c>
      <c r="E175" s="32"/>
      <c r="F175" s="32"/>
      <c r="G175" s="32"/>
      <c r="H175" s="32"/>
      <c r="I175" s="32"/>
      <c r="J175" s="32"/>
    </row>
    <row r="176" spans="1:10" ht="15">
      <c r="A176" s="137" t="s">
        <v>38</v>
      </c>
      <c r="B176" s="137"/>
      <c r="C176" s="137"/>
      <c r="D176" s="137"/>
      <c r="E176" s="137"/>
      <c r="F176" s="137"/>
      <c r="G176" s="137"/>
      <c r="H176" s="137"/>
      <c r="I176" s="137"/>
      <c r="J176" s="137"/>
    </row>
    <row r="177" spans="1:10" ht="15">
      <c r="A177" s="116" t="s">
        <v>36</v>
      </c>
      <c r="B177" s="117" t="s">
        <v>40</v>
      </c>
      <c r="C177" s="103" t="s">
        <v>137</v>
      </c>
      <c r="D177" s="30" t="s">
        <v>19</v>
      </c>
      <c r="E177" s="34">
        <f aca="true" t="shared" si="26" ref="E177:J177">E178+E179+E180+E182</f>
        <v>73.78</v>
      </c>
      <c r="F177" s="34">
        <f t="shared" si="26"/>
        <v>23.78</v>
      </c>
      <c r="G177" s="34">
        <f t="shared" si="26"/>
        <v>0</v>
      </c>
      <c r="H177" s="34">
        <f t="shared" si="26"/>
        <v>50</v>
      </c>
      <c r="I177" s="34">
        <f t="shared" si="26"/>
        <v>0</v>
      </c>
      <c r="J177" s="34">
        <f t="shared" si="26"/>
        <v>0</v>
      </c>
    </row>
    <row r="178" spans="1:10" ht="15">
      <c r="A178" s="116"/>
      <c r="B178" s="117"/>
      <c r="C178" s="103"/>
      <c r="D178" s="30" t="s">
        <v>20</v>
      </c>
      <c r="E178" s="34"/>
      <c r="F178" s="34"/>
      <c r="G178" s="34"/>
      <c r="H178" s="34"/>
      <c r="I178" s="34"/>
      <c r="J178" s="34"/>
    </row>
    <row r="179" spans="1:10" ht="15">
      <c r="A179" s="116"/>
      <c r="B179" s="117"/>
      <c r="C179" s="103"/>
      <c r="D179" s="30" t="s">
        <v>21</v>
      </c>
      <c r="E179" s="34"/>
      <c r="F179" s="34"/>
      <c r="G179" s="34"/>
      <c r="H179" s="34"/>
      <c r="I179" s="34"/>
      <c r="J179" s="34"/>
    </row>
    <row r="180" spans="1:10" ht="15">
      <c r="A180" s="116"/>
      <c r="B180" s="117"/>
      <c r="C180" s="103"/>
      <c r="D180" s="102" t="s">
        <v>22</v>
      </c>
      <c r="E180" s="120">
        <f>F180+G180+J180+I180+H180</f>
        <v>73.78</v>
      </c>
      <c r="F180" s="120">
        <v>23.78</v>
      </c>
      <c r="G180" s="119">
        <v>0</v>
      </c>
      <c r="H180" s="119">
        <v>50</v>
      </c>
      <c r="I180" s="120">
        <v>0</v>
      </c>
      <c r="J180" s="120">
        <v>0</v>
      </c>
    </row>
    <row r="181" spans="1:10" ht="15">
      <c r="A181" s="116"/>
      <c r="B181" s="117"/>
      <c r="C181" s="103"/>
      <c r="D181" s="102"/>
      <c r="E181" s="120"/>
      <c r="F181" s="120"/>
      <c r="G181" s="119"/>
      <c r="H181" s="119"/>
      <c r="I181" s="120"/>
      <c r="J181" s="120"/>
    </row>
    <row r="182" spans="1:10" ht="25.5">
      <c r="A182" s="116"/>
      <c r="B182" s="117"/>
      <c r="C182" s="103"/>
      <c r="D182" s="30" t="s">
        <v>23</v>
      </c>
      <c r="E182" s="32"/>
      <c r="F182" s="32"/>
      <c r="G182" s="32"/>
      <c r="H182" s="32"/>
      <c r="I182" s="32"/>
      <c r="J182" s="32"/>
    </row>
    <row r="183" spans="1:10" ht="15">
      <c r="A183" s="116"/>
      <c r="B183" s="117"/>
      <c r="C183" s="103" t="s">
        <v>105</v>
      </c>
      <c r="D183" s="30" t="s">
        <v>19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</row>
    <row r="184" spans="1:10" ht="15">
      <c r="A184" s="116"/>
      <c r="B184" s="117"/>
      <c r="C184" s="103"/>
      <c r="D184" s="30" t="s">
        <v>20</v>
      </c>
      <c r="E184" s="32"/>
      <c r="F184" s="32"/>
      <c r="G184" s="32"/>
      <c r="H184" s="32"/>
      <c r="I184" s="32"/>
      <c r="J184" s="32"/>
    </row>
    <row r="185" spans="1:10" ht="15">
      <c r="A185" s="116"/>
      <c r="B185" s="117"/>
      <c r="C185" s="103"/>
      <c r="D185" s="30" t="s">
        <v>21</v>
      </c>
      <c r="E185" s="32"/>
      <c r="F185" s="32"/>
      <c r="G185" s="32"/>
      <c r="H185" s="32"/>
      <c r="I185" s="32"/>
      <c r="J185" s="32"/>
    </row>
    <row r="186" spans="1:10" ht="15">
      <c r="A186" s="116"/>
      <c r="B186" s="117"/>
      <c r="C186" s="103"/>
      <c r="D186" s="102" t="s">
        <v>22</v>
      </c>
      <c r="E186" s="101"/>
      <c r="F186" s="101"/>
      <c r="G186" s="118"/>
      <c r="H186" s="118"/>
      <c r="I186" s="101"/>
      <c r="J186" s="101"/>
    </row>
    <row r="187" spans="1:10" ht="15">
      <c r="A187" s="116"/>
      <c r="B187" s="117"/>
      <c r="C187" s="103"/>
      <c r="D187" s="102"/>
      <c r="E187" s="101"/>
      <c r="F187" s="101"/>
      <c r="G187" s="118"/>
      <c r="H187" s="118"/>
      <c r="I187" s="101"/>
      <c r="J187" s="101"/>
    </row>
    <row r="188" spans="1:10" ht="25.5">
      <c r="A188" s="116"/>
      <c r="B188" s="117"/>
      <c r="C188" s="103"/>
      <c r="D188" s="30" t="s">
        <v>23</v>
      </c>
      <c r="E188" s="32"/>
      <c r="F188" s="32"/>
      <c r="G188" s="32"/>
      <c r="H188" s="32"/>
      <c r="I188" s="32"/>
      <c r="J188" s="32"/>
    </row>
    <row r="189" spans="1:10" ht="15">
      <c r="A189" s="116"/>
      <c r="B189" s="117"/>
      <c r="C189" s="103" t="s">
        <v>106</v>
      </c>
      <c r="D189" s="30" t="s">
        <v>19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</row>
    <row r="190" spans="1:10" ht="15">
      <c r="A190" s="116"/>
      <c r="B190" s="117"/>
      <c r="C190" s="103"/>
      <c r="D190" s="30" t="s">
        <v>20</v>
      </c>
      <c r="E190" s="32"/>
      <c r="F190" s="32"/>
      <c r="G190" s="32"/>
      <c r="H190" s="32"/>
      <c r="I190" s="32"/>
      <c r="J190" s="32"/>
    </row>
    <row r="191" spans="1:10" ht="15">
      <c r="A191" s="116"/>
      <c r="B191" s="117"/>
      <c r="C191" s="103"/>
      <c r="D191" s="30" t="s">
        <v>21</v>
      </c>
      <c r="E191" s="32"/>
      <c r="F191" s="32"/>
      <c r="G191" s="32"/>
      <c r="H191" s="32"/>
      <c r="I191" s="32"/>
      <c r="J191" s="32"/>
    </row>
    <row r="192" spans="1:10" ht="15">
      <c r="A192" s="116"/>
      <c r="B192" s="117"/>
      <c r="C192" s="103"/>
      <c r="D192" s="102" t="s">
        <v>22</v>
      </c>
      <c r="E192" s="101"/>
      <c r="F192" s="101"/>
      <c r="G192" s="118"/>
      <c r="H192" s="118"/>
      <c r="I192" s="101"/>
      <c r="J192" s="101"/>
    </row>
    <row r="193" spans="1:10" ht="15">
      <c r="A193" s="116"/>
      <c r="B193" s="117"/>
      <c r="C193" s="103"/>
      <c r="D193" s="102"/>
      <c r="E193" s="101"/>
      <c r="F193" s="101"/>
      <c r="G193" s="118"/>
      <c r="H193" s="118"/>
      <c r="I193" s="101"/>
      <c r="J193" s="101"/>
    </row>
    <row r="194" spans="1:10" ht="25.5">
      <c r="A194" s="116"/>
      <c r="B194" s="117"/>
      <c r="C194" s="103"/>
      <c r="D194" s="30" t="s">
        <v>23</v>
      </c>
      <c r="E194" s="32"/>
      <c r="F194" s="32"/>
      <c r="G194" s="32"/>
      <c r="H194" s="32"/>
      <c r="I194" s="32"/>
      <c r="J194" s="32"/>
    </row>
    <row r="195" spans="1:10" ht="27.75" customHeight="1">
      <c r="A195" s="137" t="s">
        <v>39</v>
      </c>
      <c r="B195" s="137"/>
      <c r="C195" s="137"/>
      <c r="D195" s="137"/>
      <c r="E195" s="137"/>
      <c r="F195" s="137"/>
      <c r="G195" s="137"/>
      <c r="H195" s="137"/>
      <c r="I195" s="137"/>
      <c r="J195" s="137"/>
    </row>
    <row r="196" spans="1:10" ht="15">
      <c r="A196" s="116" t="s">
        <v>134</v>
      </c>
      <c r="B196" s="117" t="s">
        <v>175</v>
      </c>
      <c r="C196" s="103" t="s">
        <v>137</v>
      </c>
      <c r="D196" s="30" t="s">
        <v>19</v>
      </c>
      <c r="E196" s="34">
        <f aca="true" t="shared" si="27" ref="E196:J196">E197+E198+E199+E201</f>
        <v>0</v>
      </c>
      <c r="F196" s="34">
        <f t="shared" si="27"/>
        <v>0</v>
      </c>
      <c r="G196" s="34">
        <f t="shared" si="27"/>
        <v>0</v>
      </c>
      <c r="H196" s="34">
        <f t="shared" si="27"/>
        <v>0</v>
      </c>
      <c r="I196" s="34">
        <f t="shared" si="27"/>
        <v>0</v>
      </c>
      <c r="J196" s="34">
        <f t="shared" si="27"/>
        <v>0</v>
      </c>
    </row>
    <row r="197" spans="1:10" ht="15">
      <c r="A197" s="116"/>
      <c r="B197" s="117"/>
      <c r="C197" s="103"/>
      <c r="D197" s="30" t="s">
        <v>20</v>
      </c>
      <c r="E197" s="34"/>
      <c r="F197" s="34"/>
      <c r="G197" s="34"/>
      <c r="H197" s="34"/>
      <c r="I197" s="34"/>
      <c r="J197" s="34"/>
    </row>
    <row r="198" spans="1:10" ht="15">
      <c r="A198" s="116"/>
      <c r="B198" s="117"/>
      <c r="C198" s="103"/>
      <c r="D198" s="30" t="s">
        <v>21</v>
      </c>
      <c r="E198" s="34"/>
      <c r="F198" s="34"/>
      <c r="G198" s="34"/>
      <c r="H198" s="34"/>
      <c r="I198" s="34"/>
      <c r="J198" s="34"/>
    </row>
    <row r="199" spans="1:10" ht="15">
      <c r="A199" s="116"/>
      <c r="B199" s="117"/>
      <c r="C199" s="103"/>
      <c r="D199" s="102" t="s">
        <v>22</v>
      </c>
      <c r="E199" s="120">
        <f>F199+G199+J199+I199+H199</f>
        <v>0</v>
      </c>
      <c r="F199" s="120"/>
      <c r="G199" s="119"/>
      <c r="H199" s="119"/>
      <c r="I199" s="120"/>
      <c r="J199" s="120"/>
    </row>
    <row r="200" spans="1:10" ht="15">
      <c r="A200" s="116"/>
      <c r="B200" s="117"/>
      <c r="C200" s="103"/>
      <c r="D200" s="102"/>
      <c r="E200" s="120"/>
      <c r="F200" s="120"/>
      <c r="G200" s="119"/>
      <c r="H200" s="119"/>
      <c r="I200" s="120"/>
      <c r="J200" s="120"/>
    </row>
    <row r="201" spans="1:10" ht="25.5">
      <c r="A201" s="116"/>
      <c r="B201" s="117"/>
      <c r="C201" s="103"/>
      <c r="D201" s="30" t="s">
        <v>23</v>
      </c>
      <c r="E201" s="32"/>
      <c r="F201" s="32"/>
      <c r="G201" s="32"/>
      <c r="H201" s="32"/>
      <c r="I201" s="32"/>
      <c r="J201" s="32"/>
    </row>
    <row r="202" spans="1:10" ht="15">
      <c r="A202" s="116"/>
      <c r="B202" s="117"/>
      <c r="C202" s="103" t="s">
        <v>105</v>
      </c>
      <c r="D202" s="30" t="s">
        <v>19</v>
      </c>
      <c r="E202" s="33">
        <f aca="true" t="shared" si="28" ref="E202:J202">E203+E204+E205+E207</f>
        <v>12868.001</v>
      </c>
      <c r="F202" s="33">
        <f t="shared" si="28"/>
        <v>6772.3330000000005</v>
      </c>
      <c r="G202" s="33">
        <f t="shared" si="28"/>
        <v>1358.556</v>
      </c>
      <c r="H202" s="33">
        <f t="shared" si="28"/>
        <v>2020</v>
      </c>
      <c r="I202" s="33">
        <f t="shared" si="28"/>
        <v>1358.556</v>
      </c>
      <c r="J202" s="33">
        <f t="shared" si="28"/>
        <v>1358.556</v>
      </c>
    </row>
    <row r="203" spans="1:10" ht="15">
      <c r="A203" s="116"/>
      <c r="B203" s="117"/>
      <c r="C203" s="103"/>
      <c r="D203" s="30" t="s">
        <v>20</v>
      </c>
      <c r="E203" s="33"/>
      <c r="F203" s="33"/>
      <c r="G203" s="33"/>
      <c r="H203" s="33"/>
      <c r="I203" s="33"/>
      <c r="J203" s="33"/>
    </row>
    <row r="204" spans="1:10" ht="15">
      <c r="A204" s="116"/>
      <c r="B204" s="117"/>
      <c r="C204" s="103"/>
      <c r="D204" s="30" t="s">
        <v>21</v>
      </c>
      <c r="E204" s="36">
        <f>F204+G204+H204+I204+J204</f>
        <v>11581.2</v>
      </c>
      <c r="F204" s="36">
        <v>6095.1</v>
      </c>
      <c r="G204" s="36">
        <v>1222.7</v>
      </c>
      <c r="H204" s="50">
        <v>1818</v>
      </c>
      <c r="I204" s="50">
        <v>1222.7</v>
      </c>
      <c r="J204" s="36">
        <v>1222.7</v>
      </c>
    </row>
    <row r="205" spans="1:10" ht="15">
      <c r="A205" s="116"/>
      <c r="B205" s="117"/>
      <c r="C205" s="103"/>
      <c r="D205" s="102" t="s">
        <v>22</v>
      </c>
      <c r="E205" s="138">
        <f>F205+G205+H205+I205+J205</f>
        <v>1286.801</v>
      </c>
      <c r="F205" s="139">
        <v>677.233</v>
      </c>
      <c r="G205" s="138">
        <v>135.856</v>
      </c>
      <c r="H205" s="138">
        <v>202</v>
      </c>
      <c r="I205" s="138">
        <v>135.856</v>
      </c>
      <c r="J205" s="138">
        <v>135.856</v>
      </c>
    </row>
    <row r="206" spans="1:10" ht="15">
      <c r="A206" s="116"/>
      <c r="B206" s="117"/>
      <c r="C206" s="103"/>
      <c r="D206" s="102"/>
      <c r="E206" s="138"/>
      <c r="F206" s="139"/>
      <c r="G206" s="138"/>
      <c r="H206" s="138"/>
      <c r="I206" s="138"/>
      <c r="J206" s="138"/>
    </row>
    <row r="207" spans="1:10" ht="25.5">
      <c r="A207" s="116"/>
      <c r="B207" s="117"/>
      <c r="C207" s="103"/>
      <c r="D207" s="30" t="s">
        <v>23</v>
      </c>
      <c r="E207" s="32"/>
      <c r="F207" s="32"/>
      <c r="G207" s="32"/>
      <c r="H207" s="32"/>
      <c r="I207" s="32"/>
      <c r="J207" s="32"/>
    </row>
    <row r="208" spans="1:10" ht="15">
      <c r="A208" s="116"/>
      <c r="B208" s="117"/>
      <c r="C208" s="103" t="s">
        <v>106</v>
      </c>
      <c r="D208" s="30" t="s">
        <v>19</v>
      </c>
      <c r="E208" s="32">
        <f aca="true" t="shared" si="29" ref="E208:J208">E209+E210+E211+E213</f>
        <v>0</v>
      </c>
      <c r="F208" s="32">
        <f t="shared" si="29"/>
        <v>0</v>
      </c>
      <c r="G208" s="32">
        <f t="shared" si="29"/>
        <v>0</v>
      </c>
      <c r="H208" s="32">
        <f t="shared" si="29"/>
        <v>0</v>
      </c>
      <c r="I208" s="32">
        <f t="shared" si="29"/>
        <v>0</v>
      </c>
      <c r="J208" s="32">
        <f t="shared" si="29"/>
        <v>0</v>
      </c>
    </row>
    <row r="209" spans="1:10" ht="15">
      <c r="A209" s="116"/>
      <c r="B209" s="117"/>
      <c r="C209" s="103"/>
      <c r="D209" s="30" t="s">
        <v>20</v>
      </c>
      <c r="E209" s="32"/>
      <c r="F209" s="32"/>
      <c r="G209" s="32"/>
      <c r="H209" s="32"/>
      <c r="I209" s="32"/>
      <c r="J209" s="32"/>
    </row>
    <row r="210" spans="1:10" ht="15">
      <c r="A210" s="116"/>
      <c r="B210" s="117"/>
      <c r="C210" s="103"/>
      <c r="D210" s="30" t="s">
        <v>21</v>
      </c>
      <c r="E210" s="32"/>
      <c r="F210" s="32"/>
      <c r="G210" s="32"/>
      <c r="H210" s="32"/>
      <c r="I210" s="32"/>
      <c r="J210" s="32"/>
    </row>
    <row r="211" spans="1:10" ht="15">
      <c r="A211" s="116"/>
      <c r="B211" s="117"/>
      <c r="C211" s="103"/>
      <c r="D211" s="102" t="s">
        <v>22</v>
      </c>
      <c r="E211" s="101">
        <f>F211+G211+H211+I211+J211</f>
        <v>0</v>
      </c>
      <c r="F211" s="101">
        <v>0</v>
      </c>
      <c r="G211" s="118">
        <v>0</v>
      </c>
      <c r="H211" s="118">
        <v>0</v>
      </c>
      <c r="I211" s="101">
        <v>0</v>
      </c>
      <c r="J211" s="101">
        <v>0</v>
      </c>
    </row>
    <row r="212" spans="1:10" ht="15">
      <c r="A212" s="116"/>
      <c r="B212" s="117"/>
      <c r="C212" s="103"/>
      <c r="D212" s="102"/>
      <c r="E212" s="101"/>
      <c r="F212" s="101"/>
      <c r="G212" s="118"/>
      <c r="H212" s="118"/>
      <c r="I212" s="101"/>
      <c r="J212" s="101"/>
    </row>
    <row r="213" spans="1:10" ht="25.5">
      <c r="A213" s="116"/>
      <c r="B213" s="117"/>
      <c r="C213" s="103"/>
      <c r="D213" s="30" t="s">
        <v>23</v>
      </c>
      <c r="E213" s="32"/>
      <c r="F213" s="32"/>
      <c r="G213" s="32"/>
      <c r="H213" s="32"/>
      <c r="I213" s="32"/>
      <c r="J213" s="32"/>
    </row>
    <row r="214" spans="1:10" ht="15">
      <c r="A214" s="110" t="s">
        <v>42</v>
      </c>
      <c r="B214" s="111"/>
      <c r="C214" s="97" t="s">
        <v>145</v>
      </c>
      <c r="D214" s="98"/>
      <c r="E214" s="76">
        <f aca="true" t="shared" si="30" ref="E214:J214">E216+E222+E228</f>
        <v>3192.1089999999995</v>
      </c>
      <c r="F214" s="76">
        <f t="shared" si="30"/>
        <v>908.6980000000001</v>
      </c>
      <c r="G214" s="76">
        <f t="shared" si="30"/>
        <v>815.613</v>
      </c>
      <c r="H214" s="76">
        <f t="shared" si="30"/>
        <v>836.572</v>
      </c>
      <c r="I214" s="76">
        <f t="shared" si="30"/>
        <v>315.613</v>
      </c>
      <c r="J214" s="76">
        <f t="shared" si="30"/>
        <v>315.613</v>
      </c>
    </row>
    <row r="215" spans="1:10" ht="15">
      <c r="A215" s="112"/>
      <c r="B215" s="113"/>
      <c r="C215" s="99" t="s">
        <v>150</v>
      </c>
      <c r="D215" s="98"/>
      <c r="E215" s="57">
        <f aca="true" t="shared" si="31" ref="E215:J215">E218+E224+E230</f>
        <v>1015.2659999999998</v>
      </c>
      <c r="F215" s="57">
        <f t="shared" si="31"/>
        <v>245.219</v>
      </c>
      <c r="G215" s="57">
        <f t="shared" si="31"/>
        <v>189.368</v>
      </c>
      <c r="H215" s="57">
        <f t="shared" si="31"/>
        <v>201.943</v>
      </c>
      <c r="I215" s="57">
        <f t="shared" si="31"/>
        <v>189.368</v>
      </c>
      <c r="J215" s="57">
        <f t="shared" si="31"/>
        <v>189.368</v>
      </c>
    </row>
    <row r="216" spans="1:17" ht="15.75" customHeight="1">
      <c r="A216" s="112"/>
      <c r="B216" s="113"/>
      <c r="C216" s="103" t="s">
        <v>137</v>
      </c>
      <c r="D216" s="30" t="s">
        <v>19</v>
      </c>
      <c r="E216" s="34">
        <f aca="true" t="shared" si="32" ref="E216:J216">E217+E218+E219+E221</f>
        <v>0</v>
      </c>
      <c r="F216" s="34">
        <f t="shared" si="32"/>
        <v>0</v>
      </c>
      <c r="G216" s="34">
        <f t="shared" si="32"/>
        <v>0</v>
      </c>
      <c r="H216" s="34">
        <f t="shared" si="32"/>
        <v>0</v>
      </c>
      <c r="I216" s="34">
        <f t="shared" si="32"/>
        <v>0</v>
      </c>
      <c r="J216" s="34">
        <f t="shared" si="32"/>
        <v>0</v>
      </c>
      <c r="L216" t="s">
        <v>121</v>
      </c>
      <c r="M216" t="s">
        <v>122</v>
      </c>
      <c r="N216" t="s">
        <v>123</v>
      </c>
      <c r="O216" t="s">
        <v>124</v>
      </c>
      <c r="P216" t="s">
        <v>125</v>
      </c>
      <c r="Q216" t="s">
        <v>126</v>
      </c>
    </row>
    <row r="217" spans="1:10" ht="15">
      <c r="A217" s="112"/>
      <c r="B217" s="113"/>
      <c r="C217" s="103"/>
      <c r="D217" s="30" t="s">
        <v>20</v>
      </c>
      <c r="E217" s="34">
        <f aca="true" t="shared" si="33" ref="E217:J218">E236+E255+E273+E292+E310</f>
        <v>0</v>
      </c>
      <c r="F217" s="34">
        <f t="shared" si="33"/>
        <v>0</v>
      </c>
      <c r="G217" s="34">
        <f t="shared" si="33"/>
        <v>0</v>
      </c>
      <c r="H217" s="34">
        <f t="shared" si="33"/>
        <v>0</v>
      </c>
      <c r="I217" s="34">
        <f t="shared" si="33"/>
        <v>0</v>
      </c>
      <c r="J217" s="34">
        <f t="shared" si="33"/>
        <v>0</v>
      </c>
    </row>
    <row r="218" spans="1:17" ht="15">
      <c r="A218" s="112"/>
      <c r="B218" s="113"/>
      <c r="C218" s="103"/>
      <c r="D218" s="30" t="s">
        <v>21</v>
      </c>
      <c r="E218" s="34">
        <f t="shared" si="33"/>
        <v>0</v>
      </c>
      <c r="F218" s="34">
        <f t="shared" si="33"/>
        <v>0</v>
      </c>
      <c r="G218" s="34">
        <f t="shared" si="33"/>
        <v>0</v>
      </c>
      <c r="H218" s="34">
        <f t="shared" si="33"/>
        <v>0</v>
      </c>
      <c r="I218" s="34">
        <f t="shared" si="33"/>
        <v>0</v>
      </c>
      <c r="J218" s="34">
        <f t="shared" si="33"/>
        <v>0</v>
      </c>
      <c r="L218" s="43">
        <f>E216+E222+E228</f>
        <v>3192.1089999999995</v>
      </c>
      <c r="M218" s="43">
        <f>F216+F222+F228</f>
        <v>908.6980000000001</v>
      </c>
      <c r="N218" s="43">
        <f>G216+G222+G228</f>
        <v>815.613</v>
      </c>
      <c r="O218" s="43">
        <f>H222+H228+H216</f>
        <v>836.572</v>
      </c>
      <c r="P218" s="43">
        <f>I216+I222+I228</f>
        <v>315.613</v>
      </c>
      <c r="Q218" s="43">
        <f>J216+J222+J228</f>
        <v>315.613</v>
      </c>
    </row>
    <row r="219" spans="1:10" ht="15">
      <c r="A219" s="112"/>
      <c r="B219" s="113"/>
      <c r="C219" s="103"/>
      <c r="D219" s="102" t="s">
        <v>22</v>
      </c>
      <c r="E219" s="120">
        <f aca="true" t="shared" si="34" ref="E219:J219">F219+G219+J219+I219+H219</f>
        <v>0</v>
      </c>
      <c r="F219" s="120">
        <f t="shared" si="34"/>
        <v>0</v>
      </c>
      <c r="G219" s="120">
        <f t="shared" si="34"/>
        <v>0</v>
      </c>
      <c r="H219" s="120">
        <f t="shared" si="34"/>
        <v>0</v>
      </c>
      <c r="I219" s="120">
        <f t="shared" si="34"/>
        <v>0</v>
      </c>
      <c r="J219" s="120">
        <f t="shared" si="34"/>
        <v>0</v>
      </c>
    </row>
    <row r="220" spans="1:17" ht="15">
      <c r="A220" s="112"/>
      <c r="B220" s="113"/>
      <c r="C220" s="103"/>
      <c r="D220" s="102"/>
      <c r="E220" s="120"/>
      <c r="F220" s="120"/>
      <c r="G220" s="120"/>
      <c r="H220" s="120"/>
      <c r="I220" s="120"/>
      <c r="J220" s="120"/>
      <c r="K220" t="s">
        <v>120</v>
      </c>
      <c r="L220" s="43">
        <f>E218+E224+E230</f>
        <v>1015.2659999999998</v>
      </c>
      <c r="M220" s="43">
        <f>F218+F224+F230</f>
        <v>245.219</v>
      </c>
      <c r="N220" s="43">
        <f>G224+G218+G230</f>
        <v>189.368</v>
      </c>
      <c r="O220" s="43">
        <f>H218+H224+H230</f>
        <v>201.943</v>
      </c>
      <c r="P220" s="43">
        <f>I218+I224+I230</f>
        <v>189.368</v>
      </c>
      <c r="Q220" s="43">
        <f>J218+J224+J230</f>
        <v>189.368</v>
      </c>
    </row>
    <row r="221" spans="1:10" ht="25.5">
      <c r="A221" s="112"/>
      <c r="B221" s="113"/>
      <c r="C221" s="103"/>
      <c r="D221" s="30" t="s">
        <v>23</v>
      </c>
      <c r="E221" s="32"/>
      <c r="F221" s="32"/>
      <c r="G221" s="32"/>
      <c r="H221" s="32"/>
      <c r="I221" s="32"/>
      <c r="J221" s="32"/>
    </row>
    <row r="222" spans="1:10" ht="15">
      <c r="A222" s="112"/>
      <c r="B222" s="113"/>
      <c r="C222" s="103" t="s">
        <v>105</v>
      </c>
      <c r="D222" s="30" t="s">
        <v>19</v>
      </c>
      <c r="E222" s="33">
        <f>E223+E224+E225+E227</f>
        <v>3192.1089999999995</v>
      </c>
      <c r="F222" s="33">
        <f>F223+F224+F225+F227</f>
        <v>908.6980000000001</v>
      </c>
      <c r="G222" s="33">
        <f>G223+G224+G225+G227</f>
        <v>815.613</v>
      </c>
      <c r="H222" s="33">
        <f>H223+H224+H225+H227</f>
        <v>836.572</v>
      </c>
      <c r="I222" s="33">
        <f>I223+I224+I225+I227</f>
        <v>315.613</v>
      </c>
      <c r="J222" s="33">
        <f>SUM(J223:J227)</f>
        <v>315.613</v>
      </c>
    </row>
    <row r="223" spans="1:10" ht="15">
      <c r="A223" s="112"/>
      <c r="B223" s="113"/>
      <c r="C223" s="103"/>
      <c r="D223" s="30" t="s">
        <v>20</v>
      </c>
      <c r="E223" s="33"/>
      <c r="F223" s="33"/>
      <c r="G223" s="33"/>
      <c r="H223" s="33"/>
      <c r="I223" s="33"/>
      <c r="J223" s="33"/>
    </row>
    <row r="224" spans="1:10" ht="15">
      <c r="A224" s="112"/>
      <c r="B224" s="113"/>
      <c r="C224" s="103"/>
      <c r="D224" s="30" t="s">
        <v>21</v>
      </c>
      <c r="E224" s="36">
        <f>F224+G224+H224+I224+J224</f>
        <v>1015.2659999999998</v>
      </c>
      <c r="F224" s="36">
        <f>F243+F262+F280+F299+F317</f>
        <v>245.219</v>
      </c>
      <c r="G224" s="36">
        <f>G243+G261+G280+G299+G317</f>
        <v>189.368</v>
      </c>
      <c r="H224" s="36">
        <f>H243+H262+H280+H299+H317</f>
        <v>201.943</v>
      </c>
      <c r="I224" s="36">
        <f>I243+I262+I280+I299+I317</f>
        <v>189.368</v>
      </c>
      <c r="J224" s="36">
        <f>J243+J262+J280+J299+J317</f>
        <v>189.368</v>
      </c>
    </row>
    <row r="225" spans="1:10" ht="15">
      <c r="A225" s="112"/>
      <c r="B225" s="113"/>
      <c r="C225" s="103"/>
      <c r="D225" s="102" t="s">
        <v>22</v>
      </c>
      <c r="E225" s="138">
        <f aca="true" t="shared" si="35" ref="E225:J225">E244+E263+E281+E300+E318</f>
        <v>2176.843</v>
      </c>
      <c r="F225" s="138">
        <f t="shared" si="35"/>
        <v>663.479</v>
      </c>
      <c r="G225" s="138">
        <f t="shared" si="35"/>
        <v>626.245</v>
      </c>
      <c r="H225" s="138">
        <f t="shared" si="35"/>
        <v>634.629</v>
      </c>
      <c r="I225" s="138">
        <f t="shared" si="35"/>
        <v>126.245</v>
      </c>
      <c r="J225" s="138">
        <f t="shared" si="35"/>
        <v>126.245</v>
      </c>
    </row>
    <row r="226" spans="1:10" ht="15">
      <c r="A226" s="112"/>
      <c r="B226" s="113"/>
      <c r="C226" s="103"/>
      <c r="D226" s="102"/>
      <c r="E226" s="138"/>
      <c r="F226" s="138"/>
      <c r="G226" s="138"/>
      <c r="H226" s="138"/>
      <c r="I226" s="138"/>
      <c r="J226" s="138"/>
    </row>
    <row r="227" spans="1:10" ht="25.5">
      <c r="A227" s="112"/>
      <c r="B227" s="113"/>
      <c r="C227" s="103"/>
      <c r="D227" s="30" t="s">
        <v>23</v>
      </c>
      <c r="E227" s="32"/>
      <c r="F227" s="32"/>
      <c r="G227" s="32"/>
      <c r="H227" s="32"/>
      <c r="I227" s="32"/>
      <c r="J227" s="32"/>
    </row>
    <row r="228" spans="1:10" ht="15">
      <c r="A228" s="112"/>
      <c r="B228" s="113"/>
      <c r="C228" s="103" t="s">
        <v>106</v>
      </c>
      <c r="D228" s="30" t="s">
        <v>19</v>
      </c>
      <c r="E228" s="32">
        <f aca="true" t="shared" si="36" ref="E228:J228">E229+E230+E231+E233</f>
        <v>0</v>
      </c>
      <c r="F228" s="32">
        <f t="shared" si="36"/>
        <v>0</v>
      </c>
      <c r="G228" s="32">
        <f t="shared" si="36"/>
        <v>0</v>
      </c>
      <c r="H228" s="32">
        <f t="shared" si="36"/>
        <v>0</v>
      </c>
      <c r="I228" s="32">
        <f t="shared" si="36"/>
        <v>0</v>
      </c>
      <c r="J228" s="32">
        <f t="shared" si="36"/>
        <v>0</v>
      </c>
    </row>
    <row r="229" spans="1:10" ht="15">
      <c r="A229" s="112"/>
      <c r="B229" s="113"/>
      <c r="C229" s="103"/>
      <c r="D229" s="30" t="s">
        <v>20</v>
      </c>
      <c r="E229" s="32"/>
      <c r="F229" s="32"/>
      <c r="G229" s="32"/>
      <c r="H229" s="32"/>
      <c r="I229" s="32"/>
      <c r="J229" s="32"/>
    </row>
    <row r="230" spans="1:10" ht="15">
      <c r="A230" s="112"/>
      <c r="B230" s="113"/>
      <c r="C230" s="103"/>
      <c r="D230" s="30" t="s">
        <v>21</v>
      </c>
      <c r="E230" s="32"/>
      <c r="F230" s="32"/>
      <c r="G230" s="32"/>
      <c r="H230" s="32"/>
      <c r="I230" s="32"/>
      <c r="J230" s="32"/>
    </row>
    <row r="231" spans="1:10" ht="15">
      <c r="A231" s="112"/>
      <c r="B231" s="113"/>
      <c r="C231" s="103"/>
      <c r="D231" s="102" t="s">
        <v>22</v>
      </c>
      <c r="E231" s="101">
        <f>F231+G231+H231+I231+J231</f>
        <v>0</v>
      </c>
      <c r="F231" s="101"/>
      <c r="G231" s="118"/>
      <c r="H231" s="118"/>
      <c r="I231" s="101"/>
      <c r="J231" s="101"/>
    </row>
    <row r="232" spans="1:10" ht="15">
      <c r="A232" s="112"/>
      <c r="B232" s="113"/>
      <c r="C232" s="103"/>
      <c r="D232" s="102"/>
      <c r="E232" s="101"/>
      <c r="F232" s="101"/>
      <c r="G232" s="118"/>
      <c r="H232" s="118"/>
      <c r="I232" s="101"/>
      <c r="J232" s="101"/>
    </row>
    <row r="233" spans="1:10" ht="25.5">
      <c r="A233" s="114"/>
      <c r="B233" s="115"/>
      <c r="C233" s="103"/>
      <c r="D233" s="30" t="s">
        <v>23</v>
      </c>
      <c r="E233" s="32"/>
      <c r="F233" s="32"/>
      <c r="G233" s="32"/>
      <c r="H233" s="32"/>
      <c r="I233" s="32"/>
      <c r="J233" s="32"/>
    </row>
    <row r="234" spans="1:10" ht="27.75" customHeight="1">
      <c r="A234" s="137" t="s">
        <v>43</v>
      </c>
      <c r="B234" s="137"/>
      <c r="C234" s="137"/>
      <c r="D234" s="137"/>
      <c r="E234" s="137"/>
      <c r="F234" s="137"/>
      <c r="G234" s="137"/>
      <c r="H234" s="137"/>
      <c r="I234" s="137"/>
      <c r="J234" s="137"/>
    </row>
    <row r="235" spans="1:10" ht="15">
      <c r="A235" s="140" t="s">
        <v>44</v>
      </c>
      <c r="B235" s="117" t="s">
        <v>184</v>
      </c>
      <c r="C235" s="103" t="s">
        <v>137</v>
      </c>
      <c r="D235" s="30" t="s">
        <v>19</v>
      </c>
      <c r="E235" s="34">
        <f aca="true" t="shared" si="37" ref="E235:J235">E236+E237+E238+E240</f>
        <v>0</v>
      </c>
      <c r="F235" s="34">
        <f t="shared" si="37"/>
        <v>0</v>
      </c>
      <c r="G235" s="34">
        <f t="shared" si="37"/>
        <v>0</v>
      </c>
      <c r="H235" s="34">
        <f t="shared" si="37"/>
        <v>0</v>
      </c>
      <c r="I235" s="34">
        <f t="shared" si="37"/>
        <v>0</v>
      </c>
      <c r="J235" s="34">
        <f t="shared" si="37"/>
        <v>0</v>
      </c>
    </row>
    <row r="236" spans="1:10" ht="15">
      <c r="A236" s="116"/>
      <c r="B236" s="117"/>
      <c r="C236" s="103"/>
      <c r="D236" s="30" t="s">
        <v>20</v>
      </c>
      <c r="E236" s="34"/>
      <c r="F236" s="34"/>
      <c r="G236" s="34"/>
      <c r="H236" s="34"/>
      <c r="I236" s="34"/>
      <c r="J236" s="34"/>
    </row>
    <row r="237" spans="1:10" ht="15">
      <c r="A237" s="116"/>
      <c r="B237" s="117"/>
      <c r="C237" s="103"/>
      <c r="D237" s="30" t="s">
        <v>21</v>
      </c>
      <c r="E237" s="34"/>
      <c r="F237" s="34"/>
      <c r="G237" s="34"/>
      <c r="H237" s="34"/>
      <c r="I237" s="34"/>
      <c r="J237" s="34"/>
    </row>
    <row r="238" spans="1:10" ht="15">
      <c r="A238" s="116"/>
      <c r="B238" s="117"/>
      <c r="C238" s="103"/>
      <c r="D238" s="102" t="s">
        <v>22</v>
      </c>
      <c r="E238" s="120">
        <f>F238+G238+J238+I238+H238</f>
        <v>0</v>
      </c>
      <c r="F238" s="120"/>
      <c r="G238" s="119"/>
      <c r="H238" s="119"/>
      <c r="I238" s="120"/>
      <c r="J238" s="120"/>
    </row>
    <row r="239" spans="1:10" ht="15">
      <c r="A239" s="116"/>
      <c r="B239" s="117"/>
      <c r="C239" s="103"/>
      <c r="D239" s="102"/>
      <c r="E239" s="120"/>
      <c r="F239" s="120"/>
      <c r="G239" s="119"/>
      <c r="H239" s="119"/>
      <c r="I239" s="120"/>
      <c r="J239" s="120"/>
    </row>
    <row r="240" spans="1:10" ht="25.5">
      <c r="A240" s="116"/>
      <c r="B240" s="117"/>
      <c r="C240" s="103"/>
      <c r="D240" s="30" t="s">
        <v>23</v>
      </c>
      <c r="E240" s="32"/>
      <c r="F240" s="32"/>
      <c r="G240" s="32"/>
      <c r="H240" s="32"/>
      <c r="I240" s="32"/>
      <c r="J240" s="32"/>
    </row>
    <row r="241" spans="1:10" ht="15">
      <c r="A241" s="116"/>
      <c r="B241" s="117"/>
      <c r="C241" s="103" t="s">
        <v>105</v>
      </c>
      <c r="D241" s="30" t="s">
        <v>19</v>
      </c>
      <c r="E241" s="37">
        <f aca="true" t="shared" si="38" ref="E241:J241">E242+E243+E244+E246</f>
        <v>0</v>
      </c>
      <c r="F241" s="37">
        <f t="shared" si="38"/>
        <v>0</v>
      </c>
      <c r="G241" s="37">
        <f t="shared" si="38"/>
        <v>0</v>
      </c>
      <c r="H241" s="37">
        <f t="shared" si="38"/>
        <v>0</v>
      </c>
      <c r="I241" s="37">
        <f t="shared" si="38"/>
        <v>0</v>
      </c>
      <c r="J241" s="37">
        <f t="shared" si="38"/>
        <v>0</v>
      </c>
    </row>
    <row r="242" spans="1:10" ht="15">
      <c r="A242" s="116"/>
      <c r="B242" s="117"/>
      <c r="C242" s="103"/>
      <c r="D242" s="30" t="s">
        <v>20</v>
      </c>
      <c r="E242" s="32"/>
      <c r="F242" s="32"/>
      <c r="G242" s="32"/>
      <c r="H242" s="32"/>
      <c r="I242" s="32"/>
      <c r="J242" s="32"/>
    </row>
    <row r="243" spans="1:10" ht="15">
      <c r="A243" s="116"/>
      <c r="B243" s="117"/>
      <c r="C243" s="103"/>
      <c r="D243" s="30" t="s">
        <v>21</v>
      </c>
      <c r="E243" s="38">
        <f>F243+G243+H243+I243+J243</f>
        <v>0</v>
      </c>
      <c r="F243" s="38"/>
      <c r="G243" s="38"/>
      <c r="H243" s="38"/>
      <c r="I243" s="38"/>
      <c r="J243" s="38"/>
    </row>
    <row r="244" spans="1:10" ht="15">
      <c r="A244" s="116"/>
      <c r="B244" s="117"/>
      <c r="C244" s="103"/>
      <c r="D244" s="102" t="s">
        <v>22</v>
      </c>
      <c r="E244" s="141">
        <f>F244+G244+H244+I244+J244</f>
        <v>0</v>
      </c>
      <c r="F244" s="142"/>
      <c r="G244" s="141"/>
      <c r="H244" s="141"/>
      <c r="I244" s="141"/>
      <c r="J244" s="141"/>
    </row>
    <row r="245" spans="1:10" ht="15">
      <c r="A245" s="116"/>
      <c r="B245" s="117"/>
      <c r="C245" s="103"/>
      <c r="D245" s="102"/>
      <c r="E245" s="141"/>
      <c r="F245" s="142"/>
      <c r="G245" s="141"/>
      <c r="H245" s="141"/>
      <c r="I245" s="141"/>
      <c r="J245" s="141"/>
    </row>
    <row r="246" spans="1:10" ht="25.5">
      <c r="A246" s="116"/>
      <c r="B246" s="117"/>
      <c r="C246" s="103"/>
      <c r="D246" s="30" t="s">
        <v>23</v>
      </c>
      <c r="E246" s="32"/>
      <c r="F246" s="32"/>
      <c r="G246" s="32"/>
      <c r="H246" s="32"/>
      <c r="I246" s="32"/>
      <c r="J246" s="32"/>
    </row>
    <row r="247" spans="1:10" ht="15">
      <c r="A247" s="116"/>
      <c r="B247" s="117"/>
      <c r="C247" s="103" t="s">
        <v>106</v>
      </c>
      <c r="D247" s="30" t="s">
        <v>19</v>
      </c>
      <c r="E247" s="39">
        <f aca="true" t="shared" si="39" ref="E247:J247">E248+E249+E250+E252</f>
        <v>0</v>
      </c>
      <c r="F247" s="39">
        <f t="shared" si="39"/>
        <v>0</v>
      </c>
      <c r="G247" s="39">
        <f t="shared" si="39"/>
        <v>0</v>
      </c>
      <c r="H247" s="39">
        <f t="shared" si="39"/>
        <v>0</v>
      </c>
      <c r="I247" s="39">
        <f t="shared" si="39"/>
        <v>0</v>
      </c>
      <c r="J247" s="39">
        <f t="shared" si="39"/>
        <v>0</v>
      </c>
    </row>
    <row r="248" spans="1:10" ht="15">
      <c r="A248" s="116"/>
      <c r="B248" s="117"/>
      <c r="C248" s="103"/>
      <c r="D248" s="30" t="s">
        <v>20</v>
      </c>
      <c r="E248" s="39"/>
      <c r="F248" s="39"/>
      <c r="G248" s="39"/>
      <c r="H248" s="39"/>
      <c r="I248" s="39"/>
      <c r="J248" s="39"/>
    </row>
    <row r="249" spans="1:10" ht="15">
      <c r="A249" s="116"/>
      <c r="B249" s="117"/>
      <c r="C249" s="103"/>
      <c r="D249" s="30" t="s">
        <v>21</v>
      </c>
      <c r="E249" s="39"/>
      <c r="F249" s="39"/>
      <c r="G249" s="39"/>
      <c r="H249" s="39"/>
      <c r="I249" s="39"/>
      <c r="J249" s="39"/>
    </row>
    <row r="250" spans="1:10" ht="15">
      <c r="A250" s="116"/>
      <c r="B250" s="117"/>
      <c r="C250" s="103"/>
      <c r="D250" s="102" t="s">
        <v>22</v>
      </c>
      <c r="E250" s="143">
        <f>F250+G250+H250+I250+J250</f>
        <v>0</v>
      </c>
      <c r="F250" s="143"/>
      <c r="G250" s="144"/>
      <c r="H250" s="144"/>
      <c r="I250" s="143"/>
      <c r="J250" s="143"/>
    </row>
    <row r="251" spans="1:10" ht="15">
      <c r="A251" s="116"/>
      <c r="B251" s="117"/>
      <c r="C251" s="103"/>
      <c r="D251" s="102"/>
      <c r="E251" s="143"/>
      <c r="F251" s="143"/>
      <c r="G251" s="144"/>
      <c r="H251" s="144"/>
      <c r="I251" s="143"/>
      <c r="J251" s="143"/>
    </row>
    <row r="252" spans="1:10" ht="25.5">
      <c r="A252" s="116"/>
      <c r="B252" s="117"/>
      <c r="C252" s="103"/>
      <c r="D252" s="30" t="s">
        <v>23</v>
      </c>
      <c r="E252" s="39"/>
      <c r="F252" s="39"/>
      <c r="G252" s="39"/>
      <c r="H252" s="39"/>
      <c r="I252" s="39"/>
      <c r="J252" s="39"/>
    </row>
    <row r="253" spans="1:10" ht="15">
      <c r="A253" s="145" t="s">
        <v>182</v>
      </c>
      <c r="B253" s="145"/>
      <c r="C253" s="145"/>
      <c r="D253" s="145"/>
      <c r="E253" s="145"/>
      <c r="F253" s="145"/>
      <c r="G253" s="145"/>
      <c r="H253" s="145"/>
      <c r="I253" s="145"/>
      <c r="J253" s="145"/>
    </row>
    <row r="254" spans="1:10" ht="15">
      <c r="A254" s="140" t="s">
        <v>45</v>
      </c>
      <c r="B254" s="117" t="s">
        <v>3</v>
      </c>
      <c r="C254" s="103" t="s">
        <v>137</v>
      </c>
      <c r="D254" s="30" t="s">
        <v>19</v>
      </c>
      <c r="E254" s="34">
        <f aca="true" t="shared" si="40" ref="E254:J254">E255+E256+E257+E259</f>
        <v>0</v>
      </c>
      <c r="F254" s="34">
        <f t="shared" si="40"/>
        <v>0</v>
      </c>
      <c r="G254" s="34">
        <f t="shared" si="40"/>
        <v>0</v>
      </c>
      <c r="H254" s="34">
        <f t="shared" si="40"/>
        <v>0</v>
      </c>
      <c r="I254" s="34">
        <f t="shared" si="40"/>
        <v>0</v>
      </c>
      <c r="J254" s="34">
        <f t="shared" si="40"/>
        <v>0</v>
      </c>
    </row>
    <row r="255" spans="1:10" ht="15">
      <c r="A255" s="116"/>
      <c r="B255" s="117"/>
      <c r="C255" s="103"/>
      <c r="D255" s="30" t="s">
        <v>20</v>
      </c>
      <c r="E255" s="34"/>
      <c r="F255" s="34"/>
      <c r="G255" s="34"/>
      <c r="H255" s="34"/>
      <c r="I255" s="34"/>
      <c r="J255" s="34"/>
    </row>
    <row r="256" spans="1:10" ht="15">
      <c r="A256" s="116"/>
      <c r="B256" s="117"/>
      <c r="C256" s="103"/>
      <c r="D256" s="30" t="s">
        <v>21</v>
      </c>
      <c r="E256" s="34"/>
      <c r="F256" s="34"/>
      <c r="G256" s="34"/>
      <c r="H256" s="34"/>
      <c r="I256" s="34"/>
      <c r="J256" s="34"/>
    </row>
    <row r="257" spans="1:10" ht="15">
      <c r="A257" s="116"/>
      <c r="B257" s="117"/>
      <c r="C257" s="103"/>
      <c r="D257" s="102" t="s">
        <v>22</v>
      </c>
      <c r="E257" s="120">
        <f>F257+G257+J257+I257+H257</f>
        <v>0</v>
      </c>
      <c r="F257" s="120"/>
      <c r="G257" s="119"/>
      <c r="H257" s="119"/>
      <c r="I257" s="120"/>
      <c r="J257" s="120"/>
    </row>
    <row r="258" spans="1:10" ht="15">
      <c r="A258" s="116"/>
      <c r="B258" s="117"/>
      <c r="C258" s="103"/>
      <c r="D258" s="102"/>
      <c r="E258" s="120"/>
      <c r="F258" s="120"/>
      <c r="G258" s="119"/>
      <c r="H258" s="119"/>
      <c r="I258" s="120"/>
      <c r="J258" s="120"/>
    </row>
    <row r="259" spans="1:10" ht="25.5">
      <c r="A259" s="116"/>
      <c r="B259" s="117"/>
      <c r="C259" s="103"/>
      <c r="D259" s="30" t="s">
        <v>23</v>
      </c>
      <c r="E259" s="32"/>
      <c r="F259" s="32"/>
      <c r="G259" s="32"/>
      <c r="H259" s="32"/>
      <c r="I259" s="32"/>
      <c r="J259" s="32"/>
    </row>
    <row r="260" spans="1:10" ht="15">
      <c r="A260" s="116"/>
      <c r="B260" s="117"/>
      <c r="C260" s="103" t="s">
        <v>105</v>
      </c>
      <c r="D260" s="30" t="s">
        <v>19</v>
      </c>
      <c r="E260" s="37">
        <f aca="true" t="shared" si="41" ref="E260:J260">E261+E262+E263+E265</f>
        <v>0</v>
      </c>
      <c r="F260" s="37">
        <f t="shared" si="41"/>
        <v>0</v>
      </c>
      <c r="G260" s="37">
        <f t="shared" si="41"/>
        <v>0</v>
      </c>
      <c r="H260" s="37">
        <f t="shared" si="41"/>
        <v>0</v>
      </c>
      <c r="I260" s="37">
        <f t="shared" si="41"/>
        <v>0</v>
      </c>
      <c r="J260" s="37">
        <f t="shared" si="41"/>
        <v>0</v>
      </c>
    </row>
    <row r="261" spans="1:10" ht="15">
      <c r="A261" s="116"/>
      <c r="B261" s="117"/>
      <c r="C261" s="103"/>
      <c r="D261" s="30" t="s">
        <v>20</v>
      </c>
      <c r="E261" s="32"/>
      <c r="F261" s="32"/>
      <c r="G261" s="32"/>
      <c r="H261" s="32"/>
      <c r="I261" s="32"/>
      <c r="J261" s="32"/>
    </row>
    <row r="262" spans="1:10" ht="15">
      <c r="A262" s="116"/>
      <c r="B262" s="117"/>
      <c r="C262" s="103"/>
      <c r="D262" s="30" t="s">
        <v>21</v>
      </c>
      <c r="E262" s="38">
        <f>F262+G262+H262+I262+J262</f>
        <v>0</v>
      </c>
      <c r="F262" s="38"/>
      <c r="G262" s="38"/>
      <c r="H262" s="38"/>
      <c r="I262" s="38"/>
      <c r="J262" s="38"/>
    </row>
    <row r="263" spans="1:10" ht="15">
      <c r="A263" s="116"/>
      <c r="B263" s="117"/>
      <c r="C263" s="103"/>
      <c r="D263" s="102" t="s">
        <v>22</v>
      </c>
      <c r="E263" s="141">
        <f>F263+G263+H263+I263+J263</f>
        <v>0</v>
      </c>
      <c r="F263" s="142"/>
      <c r="G263" s="141"/>
      <c r="H263" s="141"/>
      <c r="I263" s="141"/>
      <c r="J263" s="141"/>
    </row>
    <row r="264" spans="1:10" ht="15">
      <c r="A264" s="116"/>
      <c r="B264" s="117"/>
      <c r="C264" s="103"/>
      <c r="D264" s="102"/>
      <c r="E264" s="141"/>
      <c r="F264" s="142"/>
      <c r="G264" s="141"/>
      <c r="H264" s="141"/>
      <c r="I264" s="141"/>
      <c r="J264" s="141"/>
    </row>
    <row r="265" spans="1:10" ht="25.5">
      <c r="A265" s="116"/>
      <c r="B265" s="117"/>
      <c r="C265" s="103"/>
      <c r="D265" s="30" t="s">
        <v>23</v>
      </c>
      <c r="E265" s="32"/>
      <c r="F265" s="32"/>
      <c r="G265" s="32"/>
      <c r="H265" s="32"/>
      <c r="I265" s="32"/>
      <c r="J265" s="32"/>
    </row>
    <row r="266" spans="1:10" ht="15">
      <c r="A266" s="116"/>
      <c r="B266" s="117"/>
      <c r="C266" s="103" t="s">
        <v>106</v>
      </c>
      <c r="D266" s="30" t="s">
        <v>19</v>
      </c>
      <c r="E266" s="39">
        <f aca="true" t="shared" si="42" ref="E266:J266">E267+E268+E269+E271</f>
        <v>0</v>
      </c>
      <c r="F266" s="39">
        <f t="shared" si="42"/>
        <v>0</v>
      </c>
      <c r="G266" s="39">
        <f t="shared" si="42"/>
        <v>0</v>
      </c>
      <c r="H266" s="39">
        <f t="shared" si="42"/>
        <v>0</v>
      </c>
      <c r="I266" s="39">
        <f t="shared" si="42"/>
        <v>0</v>
      </c>
      <c r="J266" s="39">
        <f t="shared" si="42"/>
        <v>0</v>
      </c>
    </row>
    <row r="267" spans="1:10" ht="15">
      <c r="A267" s="116"/>
      <c r="B267" s="117"/>
      <c r="C267" s="103"/>
      <c r="D267" s="30" t="s">
        <v>20</v>
      </c>
      <c r="E267" s="39"/>
      <c r="F267" s="39"/>
      <c r="G267" s="39"/>
      <c r="H267" s="39"/>
      <c r="I267" s="39"/>
      <c r="J267" s="39"/>
    </row>
    <row r="268" spans="1:10" ht="15">
      <c r="A268" s="116"/>
      <c r="B268" s="117"/>
      <c r="C268" s="103"/>
      <c r="D268" s="30" t="s">
        <v>21</v>
      </c>
      <c r="E268" s="39"/>
      <c r="F268" s="39"/>
      <c r="G268" s="39"/>
      <c r="H268" s="39"/>
      <c r="I268" s="39"/>
      <c r="J268" s="39"/>
    </row>
    <row r="269" spans="1:10" ht="15">
      <c r="A269" s="116"/>
      <c r="B269" s="117"/>
      <c r="C269" s="103"/>
      <c r="D269" s="102" t="s">
        <v>22</v>
      </c>
      <c r="E269" s="143">
        <f>F269+G269+H269+I269+J269</f>
        <v>0</v>
      </c>
      <c r="F269" s="143"/>
      <c r="G269" s="144"/>
      <c r="H269" s="144"/>
      <c r="I269" s="143"/>
      <c r="J269" s="143"/>
    </row>
    <row r="270" spans="1:10" ht="15">
      <c r="A270" s="116"/>
      <c r="B270" s="117"/>
      <c r="C270" s="103"/>
      <c r="D270" s="102"/>
      <c r="E270" s="143"/>
      <c r="F270" s="143"/>
      <c r="G270" s="144"/>
      <c r="H270" s="144"/>
      <c r="I270" s="143"/>
      <c r="J270" s="143"/>
    </row>
    <row r="271" spans="1:10" ht="25.5">
      <c r="A271" s="116"/>
      <c r="B271" s="117"/>
      <c r="C271" s="103"/>
      <c r="D271" s="30" t="s">
        <v>23</v>
      </c>
      <c r="E271" s="39"/>
      <c r="F271" s="39"/>
      <c r="G271" s="39"/>
      <c r="H271" s="39"/>
      <c r="I271" s="39"/>
      <c r="J271" s="39"/>
    </row>
    <row r="272" spans="1:10" ht="15">
      <c r="A272" s="140" t="s">
        <v>46</v>
      </c>
      <c r="B272" s="117" t="s">
        <v>4</v>
      </c>
      <c r="C272" s="103" t="s">
        <v>137</v>
      </c>
      <c r="D272" s="30" t="s">
        <v>19</v>
      </c>
      <c r="E272" s="34">
        <f aca="true" t="shared" si="43" ref="E272:J272">E273+E274+E275+E277</f>
        <v>0</v>
      </c>
      <c r="F272" s="34">
        <f t="shared" si="43"/>
        <v>0</v>
      </c>
      <c r="G272" s="34">
        <f t="shared" si="43"/>
        <v>0</v>
      </c>
      <c r="H272" s="34">
        <f t="shared" si="43"/>
        <v>0</v>
      </c>
      <c r="I272" s="34">
        <f t="shared" si="43"/>
        <v>0</v>
      </c>
      <c r="J272" s="34">
        <f t="shared" si="43"/>
        <v>0</v>
      </c>
    </row>
    <row r="273" spans="1:10" ht="15">
      <c r="A273" s="116"/>
      <c r="B273" s="117"/>
      <c r="C273" s="103"/>
      <c r="D273" s="30" t="s">
        <v>20</v>
      </c>
      <c r="E273" s="34"/>
      <c r="F273" s="34"/>
      <c r="G273" s="34"/>
      <c r="H273" s="34"/>
      <c r="I273" s="34"/>
      <c r="J273" s="34"/>
    </row>
    <row r="274" spans="1:10" ht="15">
      <c r="A274" s="116"/>
      <c r="B274" s="117"/>
      <c r="C274" s="103"/>
      <c r="D274" s="30" t="s">
        <v>21</v>
      </c>
      <c r="E274" s="34"/>
      <c r="F274" s="34"/>
      <c r="G274" s="34"/>
      <c r="H274" s="34"/>
      <c r="I274" s="34"/>
      <c r="J274" s="34"/>
    </row>
    <row r="275" spans="1:10" ht="15">
      <c r="A275" s="116"/>
      <c r="B275" s="117"/>
      <c r="C275" s="103"/>
      <c r="D275" s="102" t="s">
        <v>22</v>
      </c>
      <c r="E275" s="120">
        <f>F275+G275+J275+I275+H275</f>
        <v>0</v>
      </c>
      <c r="F275" s="120"/>
      <c r="G275" s="119"/>
      <c r="H275" s="119"/>
      <c r="I275" s="120"/>
      <c r="J275" s="120"/>
    </row>
    <row r="276" spans="1:10" ht="15">
      <c r="A276" s="116"/>
      <c r="B276" s="117"/>
      <c r="C276" s="103"/>
      <c r="D276" s="102"/>
      <c r="E276" s="120"/>
      <c r="F276" s="120"/>
      <c r="G276" s="119"/>
      <c r="H276" s="119"/>
      <c r="I276" s="120"/>
      <c r="J276" s="120"/>
    </row>
    <row r="277" spans="1:10" ht="25.5">
      <c r="A277" s="116"/>
      <c r="B277" s="117"/>
      <c r="C277" s="103"/>
      <c r="D277" s="30" t="s">
        <v>23</v>
      </c>
      <c r="E277" s="32"/>
      <c r="F277" s="32"/>
      <c r="G277" s="32"/>
      <c r="H277" s="32"/>
      <c r="I277" s="32"/>
      <c r="J277" s="32"/>
    </row>
    <row r="278" spans="1:10" ht="15">
      <c r="A278" s="116"/>
      <c r="B278" s="117"/>
      <c r="C278" s="103" t="s">
        <v>105</v>
      </c>
      <c r="D278" s="30" t="s">
        <v>19</v>
      </c>
      <c r="E278" s="33">
        <f aca="true" t="shared" si="44" ref="E278:J278">E279+E280+E281+E283</f>
        <v>1500</v>
      </c>
      <c r="F278" s="33">
        <f t="shared" si="44"/>
        <v>500</v>
      </c>
      <c r="G278" s="33">
        <f t="shared" si="44"/>
        <v>500</v>
      </c>
      <c r="H278" s="33">
        <f t="shared" si="44"/>
        <v>500</v>
      </c>
      <c r="I278" s="33">
        <f t="shared" si="44"/>
        <v>0</v>
      </c>
      <c r="J278" s="33">
        <f t="shared" si="44"/>
        <v>0</v>
      </c>
    </row>
    <row r="279" spans="1:10" ht="15">
      <c r="A279" s="116"/>
      <c r="B279" s="117"/>
      <c r="C279" s="103"/>
      <c r="D279" s="30" t="s">
        <v>20</v>
      </c>
      <c r="E279" s="33"/>
      <c r="F279" s="33"/>
      <c r="G279" s="33"/>
      <c r="H279" s="33"/>
      <c r="I279" s="33"/>
      <c r="J279" s="33"/>
    </row>
    <row r="280" spans="1:10" ht="15">
      <c r="A280" s="116"/>
      <c r="B280" s="117"/>
      <c r="C280" s="103"/>
      <c r="D280" s="30" t="s">
        <v>21</v>
      </c>
      <c r="E280" s="36">
        <f>F280+G280+H280+I280+J280</f>
        <v>0</v>
      </c>
      <c r="F280" s="36"/>
      <c r="G280" s="36"/>
      <c r="H280" s="36"/>
      <c r="I280" s="36"/>
      <c r="J280" s="36"/>
    </row>
    <row r="281" spans="1:10" ht="15">
      <c r="A281" s="116"/>
      <c r="B281" s="117"/>
      <c r="C281" s="103"/>
      <c r="D281" s="102" t="s">
        <v>22</v>
      </c>
      <c r="E281" s="138">
        <f>F281+G281+H281+I281+J281</f>
        <v>1500</v>
      </c>
      <c r="F281" s="139">
        <v>500</v>
      </c>
      <c r="G281" s="138">
        <v>500</v>
      </c>
      <c r="H281" s="138">
        <v>500</v>
      </c>
      <c r="I281" s="138">
        <v>0</v>
      </c>
      <c r="J281" s="138">
        <v>0</v>
      </c>
    </row>
    <row r="282" spans="1:10" ht="15">
      <c r="A282" s="116"/>
      <c r="B282" s="117"/>
      <c r="C282" s="103"/>
      <c r="D282" s="102"/>
      <c r="E282" s="138"/>
      <c r="F282" s="139"/>
      <c r="G282" s="138"/>
      <c r="H282" s="138"/>
      <c r="I282" s="138"/>
      <c r="J282" s="138"/>
    </row>
    <row r="283" spans="1:10" ht="25.5">
      <c r="A283" s="116"/>
      <c r="B283" s="117"/>
      <c r="C283" s="103"/>
      <c r="D283" s="30" t="s">
        <v>23</v>
      </c>
      <c r="E283" s="32"/>
      <c r="F283" s="32"/>
      <c r="G283" s="32"/>
      <c r="H283" s="32"/>
      <c r="I283" s="32"/>
      <c r="J283" s="32"/>
    </row>
    <row r="284" spans="1:10" ht="15">
      <c r="A284" s="116"/>
      <c r="B284" s="117"/>
      <c r="C284" s="103" t="s">
        <v>106</v>
      </c>
      <c r="D284" s="30" t="s">
        <v>19</v>
      </c>
      <c r="E284" s="39">
        <f aca="true" t="shared" si="45" ref="E284:J284">E285+E286+E287+E289</f>
        <v>0</v>
      </c>
      <c r="F284" s="39">
        <f t="shared" si="45"/>
        <v>0</v>
      </c>
      <c r="G284" s="39">
        <f t="shared" si="45"/>
        <v>0</v>
      </c>
      <c r="H284" s="39">
        <f t="shared" si="45"/>
        <v>0</v>
      </c>
      <c r="I284" s="39">
        <f t="shared" si="45"/>
        <v>0</v>
      </c>
      <c r="J284" s="39">
        <f t="shared" si="45"/>
        <v>0</v>
      </c>
    </row>
    <row r="285" spans="1:10" ht="15">
      <c r="A285" s="116"/>
      <c r="B285" s="117"/>
      <c r="C285" s="103"/>
      <c r="D285" s="30" t="s">
        <v>20</v>
      </c>
      <c r="E285" s="39"/>
      <c r="F285" s="39"/>
      <c r="G285" s="39"/>
      <c r="H285" s="39"/>
      <c r="I285" s="39"/>
      <c r="J285" s="39"/>
    </row>
    <row r="286" spans="1:10" ht="15">
      <c r="A286" s="116"/>
      <c r="B286" s="117"/>
      <c r="C286" s="103"/>
      <c r="D286" s="30" t="s">
        <v>21</v>
      </c>
      <c r="E286" s="39"/>
      <c r="F286" s="39"/>
      <c r="G286" s="39"/>
      <c r="H286" s="39"/>
      <c r="I286" s="39"/>
      <c r="J286" s="39"/>
    </row>
    <row r="287" spans="1:10" ht="15">
      <c r="A287" s="116"/>
      <c r="B287" s="117"/>
      <c r="C287" s="103"/>
      <c r="D287" s="102" t="s">
        <v>22</v>
      </c>
      <c r="E287" s="143">
        <f>F287+G287+H287+I287+J287</f>
        <v>0</v>
      </c>
      <c r="F287" s="143"/>
      <c r="G287" s="144"/>
      <c r="H287" s="144"/>
      <c r="I287" s="143"/>
      <c r="J287" s="143"/>
    </row>
    <row r="288" spans="1:10" ht="15">
      <c r="A288" s="116"/>
      <c r="B288" s="117"/>
      <c r="C288" s="103"/>
      <c r="D288" s="102"/>
      <c r="E288" s="143"/>
      <c r="F288" s="143"/>
      <c r="G288" s="144"/>
      <c r="H288" s="144"/>
      <c r="I288" s="143"/>
      <c r="J288" s="143"/>
    </row>
    <row r="289" spans="1:10" ht="25.5">
      <c r="A289" s="116"/>
      <c r="B289" s="117"/>
      <c r="C289" s="103"/>
      <c r="D289" s="30" t="s">
        <v>23</v>
      </c>
      <c r="E289" s="39"/>
      <c r="F289" s="39"/>
      <c r="G289" s="39"/>
      <c r="H289" s="39"/>
      <c r="I289" s="39"/>
      <c r="J289" s="39"/>
    </row>
    <row r="290" spans="1:10" ht="15">
      <c r="A290" s="145" t="s">
        <v>47</v>
      </c>
      <c r="B290" s="145"/>
      <c r="C290" s="145"/>
      <c r="D290" s="145"/>
      <c r="E290" s="145"/>
      <c r="F290" s="145"/>
      <c r="G290" s="145"/>
      <c r="H290" s="145"/>
      <c r="I290" s="145"/>
      <c r="J290" s="145"/>
    </row>
    <row r="291" spans="1:10" ht="15">
      <c r="A291" s="140" t="s">
        <v>48</v>
      </c>
      <c r="B291" s="117" t="s">
        <v>191</v>
      </c>
      <c r="C291" s="103" t="s">
        <v>137</v>
      </c>
      <c r="D291" s="30" t="s">
        <v>19</v>
      </c>
      <c r="E291" s="34">
        <f aca="true" t="shared" si="46" ref="E291:J291">E292+E293+E294+E296</f>
        <v>0</v>
      </c>
      <c r="F291" s="34">
        <f t="shared" si="46"/>
        <v>0</v>
      </c>
      <c r="G291" s="34">
        <f t="shared" si="46"/>
        <v>0</v>
      </c>
      <c r="H291" s="34">
        <f t="shared" si="46"/>
        <v>0</v>
      </c>
      <c r="I291" s="34">
        <f t="shared" si="46"/>
        <v>0</v>
      </c>
      <c r="J291" s="34">
        <f t="shared" si="46"/>
        <v>0</v>
      </c>
    </row>
    <row r="292" spans="1:10" ht="15">
      <c r="A292" s="116"/>
      <c r="B292" s="117"/>
      <c r="C292" s="103"/>
      <c r="D292" s="30" t="s">
        <v>20</v>
      </c>
      <c r="E292" s="34"/>
      <c r="F292" s="34"/>
      <c r="G292" s="34"/>
      <c r="H292" s="34"/>
      <c r="I292" s="34"/>
      <c r="J292" s="34"/>
    </row>
    <row r="293" spans="1:10" ht="15">
      <c r="A293" s="116"/>
      <c r="B293" s="117"/>
      <c r="C293" s="103"/>
      <c r="D293" s="30" t="s">
        <v>21</v>
      </c>
      <c r="E293" s="34"/>
      <c r="F293" s="34"/>
      <c r="G293" s="34"/>
      <c r="H293" s="34"/>
      <c r="I293" s="34"/>
      <c r="J293" s="34"/>
    </row>
    <row r="294" spans="1:10" ht="15">
      <c r="A294" s="116"/>
      <c r="B294" s="117"/>
      <c r="C294" s="103"/>
      <c r="D294" s="102" t="s">
        <v>22</v>
      </c>
      <c r="E294" s="120">
        <f>F294+G294+J294+I294+H294</f>
        <v>0</v>
      </c>
      <c r="F294" s="120"/>
      <c r="G294" s="119"/>
      <c r="H294" s="119"/>
      <c r="I294" s="120"/>
      <c r="J294" s="120"/>
    </row>
    <row r="295" spans="1:10" ht="15">
      <c r="A295" s="116"/>
      <c r="B295" s="117"/>
      <c r="C295" s="103"/>
      <c r="D295" s="102"/>
      <c r="E295" s="120"/>
      <c r="F295" s="120"/>
      <c r="G295" s="119"/>
      <c r="H295" s="119"/>
      <c r="I295" s="120"/>
      <c r="J295" s="120"/>
    </row>
    <row r="296" spans="1:10" ht="25.5">
      <c r="A296" s="116"/>
      <c r="B296" s="117"/>
      <c r="C296" s="103"/>
      <c r="D296" s="30" t="s">
        <v>23</v>
      </c>
      <c r="E296" s="32"/>
      <c r="F296" s="32"/>
      <c r="G296" s="32"/>
      <c r="H296" s="32"/>
      <c r="I296" s="32"/>
      <c r="J296" s="32"/>
    </row>
    <row r="297" spans="1:10" ht="15">
      <c r="A297" s="116"/>
      <c r="B297" s="117"/>
      <c r="C297" s="103" t="s">
        <v>105</v>
      </c>
      <c r="D297" s="30" t="s">
        <v>19</v>
      </c>
      <c r="E297" s="33">
        <f aca="true" t="shared" si="47" ref="E297:J297">E298+E299+E300+E302</f>
        <v>1692.109</v>
      </c>
      <c r="F297" s="33">
        <f t="shared" si="47"/>
        <v>408.698</v>
      </c>
      <c r="G297" s="33">
        <f t="shared" si="47"/>
        <v>315.613</v>
      </c>
      <c r="H297" s="33">
        <f t="shared" si="47"/>
        <v>336.572</v>
      </c>
      <c r="I297" s="33">
        <f t="shared" si="47"/>
        <v>315.613</v>
      </c>
      <c r="J297" s="33">
        <f t="shared" si="47"/>
        <v>315.613</v>
      </c>
    </row>
    <row r="298" spans="1:10" ht="15">
      <c r="A298" s="116"/>
      <c r="B298" s="117"/>
      <c r="C298" s="103"/>
      <c r="D298" s="30" t="s">
        <v>20</v>
      </c>
      <c r="E298" s="33"/>
      <c r="F298" s="33"/>
      <c r="G298" s="33"/>
      <c r="H298" s="33"/>
      <c r="I298" s="33"/>
      <c r="J298" s="33"/>
    </row>
    <row r="299" spans="1:10" ht="15">
      <c r="A299" s="116"/>
      <c r="B299" s="117"/>
      <c r="C299" s="103"/>
      <c r="D299" s="30" t="s">
        <v>21</v>
      </c>
      <c r="E299" s="36">
        <f>F299+G299+H299+I299+J299</f>
        <v>1015.2659999999998</v>
      </c>
      <c r="F299" s="36">
        <v>245.219</v>
      </c>
      <c r="G299" s="36">
        <v>189.368</v>
      </c>
      <c r="H299" s="69">
        <v>201.943</v>
      </c>
      <c r="I299" s="69">
        <v>189.368</v>
      </c>
      <c r="J299" s="69">
        <v>189.368</v>
      </c>
    </row>
    <row r="300" spans="1:10" ht="15">
      <c r="A300" s="116"/>
      <c r="B300" s="117"/>
      <c r="C300" s="103"/>
      <c r="D300" s="102" t="s">
        <v>22</v>
      </c>
      <c r="E300" s="138">
        <f>F300+G300+H300+I300+J300</f>
        <v>676.8430000000001</v>
      </c>
      <c r="F300" s="139">
        <v>163.479</v>
      </c>
      <c r="G300" s="138">
        <v>126.245</v>
      </c>
      <c r="H300" s="138">
        <v>134.629</v>
      </c>
      <c r="I300" s="138">
        <v>126.245</v>
      </c>
      <c r="J300" s="138">
        <v>126.245</v>
      </c>
    </row>
    <row r="301" spans="1:10" ht="15">
      <c r="A301" s="116"/>
      <c r="B301" s="117"/>
      <c r="C301" s="103"/>
      <c r="D301" s="102"/>
      <c r="E301" s="138"/>
      <c r="F301" s="139"/>
      <c r="G301" s="138"/>
      <c r="H301" s="138"/>
      <c r="I301" s="138"/>
      <c r="J301" s="138"/>
    </row>
    <row r="302" spans="1:10" ht="25.5">
      <c r="A302" s="116"/>
      <c r="B302" s="117"/>
      <c r="C302" s="103"/>
      <c r="D302" s="30" t="s">
        <v>23</v>
      </c>
      <c r="E302" s="32"/>
      <c r="F302" s="32"/>
      <c r="G302" s="32"/>
      <c r="H302" s="32"/>
      <c r="I302" s="32"/>
      <c r="J302" s="32"/>
    </row>
    <row r="303" spans="1:10" ht="15">
      <c r="A303" s="116"/>
      <c r="B303" s="117"/>
      <c r="C303" s="103" t="s">
        <v>106</v>
      </c>
      <c r="D303" s="30" t="s">
        <v>19</v>
      </c>
      <c r="E303" s="39">
        <f aca="true" t="shared" si="48" ref="E303:J303">E304+E305+E306+E308</f>
        <v>0</v>
      </c>
      <c r="F303" s="39">
        <f t="shared" si="48"/>
        <v>0</v>
      </c>
      <c r="G303" s="39">
        <f t="shared" si="48"/>
        <v>0</v>
      </c>
      <c r="H303" s="39">
        <f t="shared" si="48"/>
        <v>0</v>
      </c>
      <c r="I303" s="39">
        <f t="shared" si="48"/>
        <v>0</v>
      </c>
      <c r="J303" s="39">
        <f t="shared" si="48"/>
        <v>0</v>
      </c>
    </row>
    <row r="304" spans="1:10" ht="15">
      <c r="A304" s="116"/>
      <c r="B304" s="117"/>
      <c r="C304" s="103"/>
      <c r="D304" s="30" t="s">
        <v>20</v>
      </c>
      <c r="E304" s="39"/>
      <c r="F304" s="39"/>
      <c r="G304" s="39"/>
      <c r="H304" s="39"/>
      <c r="I304" s="39"/>
      <c r="J304" s="39"/>
    </row>
    <row r="305" spans="1:10" ht="15">
      <c r="A305" s="116"/>
      <c r="B305" s="117"/>
      <c r="C305" s="103"/>
      <c r="D305" s="30" t="s">
        <v>21</v>
      </c>
      <c r="E305" s="39"/>
      <c r="F305" s="39"/>
      <c r="G305" s="39"/>
      <c r="H305" s="39"/>
      <c r="I305" s="39"/>
      <c r="J305" s="39"/>
    </row>
    <row r="306" spans="1:10" ht="15">
      <c r="A306" s="116"/>
      <c r="B306" s="117"/>
      <c r="C306" s="103"/>
      <c r="D306" s="102" t="s">
        <v>22</v>
      </c>
      <c r="E306" s="143">
        <f>F306+G306+H306+I306+J306</f>
        <v>0</v>
      </c>
      <c r="F306" s="143"/>
      <c r="G306" s="144"/>
      <c r="H306" s="144"/>
      <c r="I306" s="143"/>
      <c r="J306" s="143"/>
    </row>
    <row r="307" spans="1:10" ht="15">
      <c r="A307" s="116"/>
      <c r="B307" s="117"/>
      <c r="C307" s="103"/>
      <c r="D307" s="102"/>
      <c r="E307" s="143"/>
      <c r="F307" s="143"/>
      <c r="G307" s="144"/>
      <c r="H307" s="144"/>
      <c r="I307" s="143"/>
      <c r="J307" s="143"/>
    </row>
    <row r="308" spans="1:10" ht="25.5">
      <c r="A308" s="116"/>
      <c r="B308" s="117"/>
      <c r="C308" s="103"/>
      <c r="D308" s="30" t="s">
        <v>23</v>
      </c>
      <c r="E308" s="39"/>
      <c r="F308" s="39"/>
      <c r="G308" s="39"/>
      <c r="H308" s="39"/>
      <c r="I308" s="39"/>
      <c r="J308" s="39"/>
    </row>
    <row r="309" spans="1:10" ht="15">
      <c r="A309" s="140" t="s">
        <v>160</v>
      </c>
      <c r="B309" s="117" t="s">
        <v>5</v>
      </c>
      <c r="C309" s="103" t="s">
        <v>137</v>
      </c>
      <c r="D309" s="30" t="s">
        <v>19</v>
      </c>
      <c r="E309" s="34">
        <f aca="true" t="shared" si="49" ref="E309:J309">E310+E311+E312+E314</f>
        <v>0</v>
      </c>
      <c r="F309" s="34">
        <f t="shared" si="49"/>
        <v>0</v>
      </c>
      <c r="G309" s="34">
        <f t="shared" si="49"/>
        <v>0</v>
      </c>
      <c r="H309" s="34">
        <f t="shared" si="49"/>
        <v>0</v>
      </c>
      <c r="I309" s="34">
        <f t="shared" si="49"/>
        <v>0</v>
      </c>
      <c r="J309" s="34">
        <f t="shared" si="49"/>
        <v>0</v>
      </c>
    </row>
    <row r="310" spans="1:10" ht="15">
      <c r="A310" s="116"/>
      <c r="B310" s="117"/>
      <c r="C310" s="103"/>
      <c r="D310" s="30" t="s">
        <v>20</v>
      </c>
      <c r="E310" s="34"/>
      <c r="F310" s="34"/>
      <c r="G310" s="34"/>
      <c r="H310" s="34"/>
      <c r="I310" s="34"/>
      <c r="J310" s="34"/>
    </row>
    <row r="311" spans="1:10" ht="15">
      <c r="A311" s="116"/>
      <c r="B311" s="117"/>
      <c r="C311" s="103"/>
      <c r="D311" s="30" t="s">
        <v>21</v>
      </c>
      <c r="E311" s="34"/>
      <c r="F311" s="34"/>
      <c r="G311" s="34"/>
      <c r="H311" s="34"/>
      <c r="I311" s="34"/>
      <c r="J311" s="34"/>
    </row>
    <row r="312" spans="1:10" ht="15">
      <c r="A312" s="116"/>
      <c r="B312" s="117"/>
      <c r="C312" s="103"/>
      <c r="D312" s="102" t="s">
        <v>22</v>
      </c>
      <c r="E312" s="120">
        <f>F312+G312+J312+I312+H312</f>
        <v>0</v>
      </c>
      <c r="F312" s="120"/>
      <c r="G312" s="119"/>
      <c r="H312" s="119"/>
      <c r="I312" s="120"/>
      <c r="J312" s="120"/>
    </row>
    <row r="313" spans="1:10" ht="15">
      <c r="A313" s="116"/>
      <c r="B313" s="117"/>
      <c r="C313" s="103"/>
      <c r="D313" s="102"/>
      <c r="E313" s="120"/>
      <c r="F313" s="120"/>
      <c r="G313" s="119"/>
      <c r="H313" s="119"/>
      <c r="I313" s="120"/>
      <c r="J313" s="120"/>
    </row>
    <row r="314" spans="1:10" ht="25.5">
      <c r="A314" s="116"/>
      <c r="B314" s="117"/>
      <c r="C314" s="103"/>
      <c r="D314" s="30" t="s">
        <v>23</v>
      </c>
      <c r="E314" s="32"/>
      <c r="F314" s="32"/>
      <c r="G314" s="32"/>
      <c r="H314" s="32"/>
      <c r="I314" s="32"/>
      <c r="J314" s="32"/>
    </row>
    <row r="315" spans="1:10" ht="15">
      <c r="A315" s="116"/>
      <c r="B315" s="117"/>
      <c r="C315" s="103" t="s">
        <v>105</v>
      </c>
      <c r="D315" s="30" t="s">
        <v>19</v>
      </c>
      <c r="E315" s="37">
        <f aca="true" t="shared" si="50" ref="E315:J315">E316+E317+E318+E320</f>
        <v>0</v>
      </c>
      <c r="F315" s="37">
        <f t="shared" si="50"/>
        <v>0</v>
      </c>
      <c r="G315" s="37">
        <f t="shared" si="50"/>
        <v>0</v>
      </c>
      <c r="H315" s="37">
        <f t="shared" si="50"/>
        <v>0</v>
      </c>
      <c r="I315" s="37">
        <f t="shared" si="50"/>
        <v>0</v>
      </c>
      <c r="J315" s="37">
        <f t="shared" si="50"/>
        <v>0</v>
      </c>
    </row>
    <row r="316" spans="1:10" ht="15">
      <c r="A316" s="116"/>
      <c r="B316" s="117"/>
      <c r="C316" s="103"/>
      <c r="D316" s="30" t="s">
        <v>20</v>
      </c>
      <c r="E316" s="32"/>
      <c r="F316" s="32"/>
      <c r="G316" s="32"/>
      <c r="H316" s="32"/>
      <c r="I316" s="32"/>
      <c r="J316" s="32"/>
    </row>
    <row r="317" spans="1:10" ht="15">
      <c r="A317" s="116"/>
      <c r="B317" s="117"/>
      <c r="C317" s="103"/>
      <c r="D317" s="30" t="s">
        <v>21</v>
      </c>
      <c r="E317" s="38">
        <f>F317+G317+H317+I317+J317</f>
        <v>0</v>
      </c>
      <c r="F317" s="38"/>
      <c r="G317" s="38"/>
      <c r="H317" s="38"/>
      <c r="I317" s="38"/>
      <c r="J317" s="38"/>
    </row>
    <row r="318" spans="1:10" ht="15">
      <c r="A318" s="116"/>
      <c r="B318" s="117"/>
      <c r="C318" s="103"/>
      <c r="D318" s="102" t="s">
        <v>22</v>
      </c>
      <c r="E318" s="141">
        <f>F318+G318+H318+I318+J318</f>
        <v>0</v>
      </c>
      <c r="F318" s="142"/>
      <c r="G318" s="141"/>
      <c r="H318" s="141"/>
      <c r="I318" s="141"/>
      <c r="J318" s="141"/>
    </row>
    <row r="319" spans="1:10" ht="15">
      <c r="A319" s="116"/>
      <c r="B319" s="117"/>
      <c r="C319" s="103"/>
      <c r="D319" s="102"/>
      <c r="E319" s="141"/>
      <c r="F319" s="142"/>
      <c r="G319" s="141"/>
      <c r="H319" s="141"/>
      <c r="I319" s="141"/>
      <c r="J319" s="141"/>
    </row>
    <row r="320" spans="1:10" ht="25.5">
      <c r="A320" s="116"/>
      <c r="B320" s="117"/>
      <c r="C320" s="103"/>
      <c r="D320" s="30" t="s">
        <v>23</v>
      </c>
      <c r="E320" s="32"/>
      <c r="F320" s="32"/>
      <c r="G320" s="32"/>
      <c r="H320" s="32"/>
      <c r="I320" s="32"/>
      <c r="J320" s="32"/>
    </row>
    <row r="321" spans="1:10" ht="15">
      <c r="A321" s="116"/>
      <c r="B321" s="117"/>
      <c r="C321" s="103" t="s">
        <v>106</v>
      </c>
      <c r="D321" s="30" t="s">
        <v>19</v>
      </c>
      <c r="E321" s="39">
        <f aca="true" t="shared" si="51" ref="E321:J321">E322+E323+E324+E326</f>
        <v>0</v>
      </c>
      <c r="F321" s="39">
        <f t="shared" si="51"/>
        <v>0</v>
      </c>
      <c r="G321" s="39">
        <f t="shared" si="51"/>
        <v>0</v>
      </c>
      <c r="H321" s="39">
        <f t="shared" si="51"/>
        <v>0</v>
      </c>
      <c r="I321" s="39">
        <f t="shared" si="51"/>
        <v>0</v>
      </c>
      <c r="J321" s="39">
        <f t="shared" si="51"/>
        <v>0</v>
      </c>
    </row>
    <row r="322" spans="1:10" ht="15">
      <c r="A322" s="116"/>
      <c r="B322" s="117"/>
      <c r="C322" s="103"/>
      <c r="D322" s="30" t="s">
        <v>20</v>
      </c>
      <c r="E322" s="39"/>
      <c r="F322" s="39"/>
      <c r="G322" s="39"/>
      <c r="H322" s="39"/>
      <c r="I322" s="39"/>
      <c r="J322" s="39"/>
    </row>
    <row r="323" spans="1:10" ht="15">
      <c r="A323" s="116"/>
      <c r="B323" s="117"/>
      <c r="C323" s="103"/>
      <c r="D323" s="30" t="s">
        <v>21</v>
      </c>
      <c r="E323" s="39"/>
      <c r="F323" s="39"/>
      <c r="G323" s="39"/>
      <c r="H323" s="39"/>
      <c r="I323" s="39"/>
      <c r="J323" s="39"/>
    </row>
    <row r="324" spans="1:10" ht="15">
      <c r="A324" s="116"/>
      <c r="B324" s="117"/>
      <c r="C324" s="103"/>
      <c r="D324" s="102" t="s">
        <v>22</v>
      </c>
      <c r="E324" s="143">
        <f>F324+G324+H324+I324+J324</f>
        <v>0</v>
      </c>
      <c r="F324" s="143"/>
      <c r="G324" s="144"/>
      <c r="H324" s="144"/>
      <c r="I324" s="143"/>
      <c r="J324" s="143"/>
    </row>
    <row r="325" spans="1:10" ht="15">
      <c r="A325" s="116"/>
      <c r="B325" s="117"/>
      <c r="C325" s="103"/>
      <c r="D325" s="102"/>
      <c r="E325" s="143"/>
      <c r="F325" s="143"/>
      <c r="G325" s="144"/>
      <c r="H325" s="144"/>
      <c r="I325" s="143"/>
      <c r="J325" s="143"/>
    </row>
    <row r="326" spans="1:10" ht="25.5">
      <c r="A326" s="116"/>
      <c r="B326" s="117"/>
      <c r="C326" s="103"/>
      <c r="D326" s="30" t="s">
        <v>23</v>
      </c>
      <c r="E326" s="39"/>
      <c r="F326" s="39"/>
      <c r="G326" s="39"/>
      <c r="H326" s="39"/>
      <c r="I326" s="39"/>
      <c r="J326" s="39"/>
    </row>
    <row r="327" spans="1:10" ht="15">
      <c r="A327" s="110" t="s">
        <v>49</v>
      </c>
      <c r="B327" s="111"/>
      <c r="C327" s="97" t="s">
        <v>151</v>
      </c>
      <c r="D327" s="98"/>
      <c r="E327" s="58">
        <f aca="true" t="shared" si="52" ref="E327:J327">E329+E335+E341</f>
        <v>0</v>
      </c>
      <c r="F327" s="58">
        <f t="shared" si="52"/>
        <v>0</v>
      </c>
      <c r="G327" s="58">
        <f t="shared" si="52"/>
        <v>0</v>
      </c>
      <c r="H327" s="58">
        <f t="shared" si="52"/>
        <v>0</v>
      </c>
      <c r="I327" s="58">
        <f t="shared" si="52"/>
        <v>0</v>
      </c>
      <c r="J327" s="58">
        <f t="shared" si="52"/>
        <v>0</v>
      </c>
    </row>
    <row r="328" spans="1:10" ht="15">
      <c r="A328" s="112"/>
      <c r="B328" s="113"/>
      <c r="C328" s="99" t="s">
        <v>150</v>
      </c>
      <c r="D328" s="100"/>
      <c r="E328" s="58">
        <f aca="true" t="shared" si="53" ref="E328:J328">E331+E337+E343</f>
        <v>0</v>
      </c>
      <c r="F328" s="58">
        <f t="shared" si="53"/>
        <v>0</v>
      </c>
      <c r="G328" s="58">
        <f t="shared" si="53"/>
        <v>0</v>
      </c>
      <c r="H328" s="58">
        <f t="shared" si="53"/>
        <v>0</v>
      </c>
      <c r="I328" s="58">
        <f t="shared" si="53"/>
        <v>0</v>
      </c>
      <c r="J328" s="58">
        <f t="shared" si="53"/>
        <v>0</v>
      </c>
    </row>
    <row r="329" spans="1:17" ht="15" customHeight="1">
      <c r="A329" s="112"/>
      <c r="B329" s="113"/>
      <c r="C329" s="103" t="s">
        <v>137</v>
      </c>
      <c r="D329" s="30" t="s">
        <v>19</v>
      </c>
      <c r="E329" s="34">
        <f aca="true" t="shared" si="54" ref="E329:J329">E330+E331+E332+E334</f>
        <v>0</v>
      </c>
      <c r="F329" s="34">
        <f t="shared" si="54"/>
        <v>0</v>
      </c>
      <c r="G329" s="34">
        <f t="shared" si="54"/>
        <v>0</v>
      </c>
      <c r="H329" s="34">
        <f t="shared" si="54"/>
        <v>0</v>
      </c>
      <c r="I329" s="34">
        <f t="shared" si="54"/>
        <v>0</v>
      </c>
      <c r="J329" s="34">
        <f t="shared" si="54"/>
        <v>0</v>
      </c>
      <c r="L329" t="s">
        <v>127</v>
      </c>
      <c r="M329">
        <v>2021</v>
      </c>
      <c r="N329">
        <v>2022</v>
      </c>
      <c r="O329">
        <v>2023</v>
      </c>
      <c r="P329">
        <v>2024</v>
      </c>
      <c r="Q329">
        <v>2025</v>
      </c>
    </row>
    <row r="330" spans="1:10" ht="15">
      <c r="A330" s="112"/>
      <c r="B330" s="113"/>
      <c r="C330" s="103"/>
      <c r="D330" s="30" t="s">
        <v>20</v>
      </c>
      <c r="E330" s="34"/>
      <c r="F330" s="34"/>
      <c r="G330" s="34"/>
      <c r="H330" s="34"/>
      <c r="I330" s="34"/>
      <c r="J330" s="34"/>
    </row>
    <row r="331" spans="1:17" ht="15">
      <c r="A331" s="112"/>
      <c r="B331" s="113"/>
      <c r="C331" s="103"/>
      <c r="D331" s="30" t="s">
        <v>21</v>
      </c>
      <c r="E331" s="34"/>
      <c r="F331" s="34"/>
      <c r="G331" s="34"/>
      <c r="H331" s="34"/>
      <c r="I331" s="34"/>
      <c r="J331" s="34"/>
      <c r="L331" s="43">
        <f aca="true" t="shared" si="55" ref="L331:Q331">E329+E335+E341</f>
        <v>0</v>
      </c>
      <c r="M331" s="43">
        <f t="shared" si="55"/>
        <v>0</v>
      </c>
      <c r="N331" s="43">
        <f t="shared" si="55"/>
        <v>0</v>
      </c>
      <c r="O331" s="43">
        <f t="shared" si="55"/>
        <v>0</v>
      </c>
      <c r="P331" s="43">
        <f t="shared" si="55"/>
        <v>0</v>
      </c>
      <c r="Q331" s="43">
        <f t="shared" si="55"/>
        <v>0</v>
      </c>
    </row>
    <row r="332" spans="1:10" ht="15">
      <c r="A332" s="112"/>
      <c r="B332" s="113"/>
      <c r="C332" s="103"/>
      <c r="D332" s="102" t="s">
        <v>22</v>
      </c>
      <c r="E332" s="120">
        <f>F332+G332+J332+I332+H332</f>
        <v>0</v>
      </c>
      <c r="F332" s="120"/>
      <c r="G332" s="119"/>
      <c r="H332" s="119"/>
      <c r="I332" s="120"/>
      <c r="J332" s="120"/>
    </row>
    <row r="333" spans="1:17" ht="15">
      <c r="A333" s="112"/>
      <c r="B333" s="113"/>
      <c r="C333" s="103"/>
      <c r="D333" s="102"/>
      <c r="E333" s="120"/>
      <c r="F333" s="120"/>
      <c r="G333" s="119"/>
      <c r="H333" s="119"/>
      <c r="I333" s="120"/>
      <c r="J333" s="120"/>
      <c r="K333" t="s">
        <v>120</v>
      </c>
      <c r="L333" s="43">
        <f aca="true" t="shared" si="56" ref="L333:Q333">E331+E337+E343</f>
        <v>0</v>
      </c>
      <c r="M333" s="43">
        <f t="shared" si="56"/>
        <v>0</v>
      </c>
      <c r="N333" s="43">
        <f t="shared" si="56"/>
        <v>0</v>
      </c>
      <c r="O333" s="43">
        <f t="shared" si="56"/>
        <v>0</v>
      </c>
      <c r="P333" s="43">
        <f t="shared" si="56"/>
        <v>0</v>
      </c>
      <c r="Q333" s="43">
        <f t="shared" si="56"/>
        <v>0</v>
      </c>
    </row>
    <row r="334" spans="1:10" ht="25.5">
      <c r="A334" s="112"/>
      <c r="B334" s="113"/>
      <c r="C334" s="103"/>
      <c r="D334" s="30" t="s">
        <v>23</v>
      </c>
      <c r="E334" s="32"/>
      <c r="F334" s="32"/>
      <c r="G334" s="32"/>
      <c r="H334" s="32"/>
      <c r="I334" s="32"/>
      <c r="J334" s="32"/>
    </row>
    <row r="335" spans="1:10" ht="15">
      <c r="A335" s="112"/>
      <c r="B335" s="113"/>
      <c r="C335" s="103" t="s">
        <v>105</v>
      </c>
      <c r="D335" s="30" t="s">
        <v>19</v>
      </c>
      <c r="E335" s="33">
        <f aca="true" t="shared" si="57" ref="E335:J335">E336+E337+E338+E340</f>
        <v>0</v>
      </c>
      <c r="F335" s="33">
        <f t="shared" si="57"/>
        <v>0</v>
      </c>
      <c r="G335" s="33">
        <f>G336+G337+G338+G340</f>
        <v>0</v>
      </c>
      <c r="H335" s="33">
        <f t="shared" si="57"/>
        <v>0</v>
      </c>
      <c r="I335" s="33">
        <f t="shared" si="57"/>
        <v>0</v>
      </c>
      <c r="J335" s="33">
        <f t="shared" si="57"/>
        <v>0</v>
      </c>
    </row>
    <row r="336" spans="1:10" ht="15">
      <c r="A336" s="112"/>
      <c r="B336" s="113"/>
      <c r="C336" s="103"/>
      <c r="D336" s="30" t="s">
        <v>20</v>
      </c>
      <c r="E336" s="33"/>
      <c r="F336" s="33"/>
      <c r="G336" s="33"/>
      <c r="H336" s="33"/>
      <c r="I336" s="33"/>
      <c r="J336" s="33"/>
    </row>
    <row r="337" spans="1:10" ht="15">
      <c r="A337" s="112"/>
      <c r="B337" s="113"/>
      <c r="C337" s="103"/>
      <c r="D337" s="30" t="s">
        <v>21</v>
      </c>
      <c r="E337" s="36">
        <f>F337+G337+H337+I337+J337</f>
        <v>0</v>
      </c>
      <c r="F337" s="36"/>
      <c r="G337" s="36"/>
      <c r="H337" s="36"/>
      <c r="I337" s="36"/>
      <c r="J337" s="36"/>
    </row>
    <row r="338" spans="1:10" ht="15">
      <c r="A338" s="112"/>
      <c r="B338" s="113"/>
      <c r="C338" s="103"/>
      <c r="D338" s="102" t="s">
        <v>22</v>
      </c>
      <c r="E338" s="138">
        <f>E357+E376</f>
        <v>0</v>
      </c>
      <c r="F338" s="138">
        <f>F357+F376</f>
        <v>0</v>
      </c>
      <c r="G338" s="138">
        <f>G357+G376</f>
        <v>0</v>
      </c>
      <c r="H338" s="138">
        <f>H357+H376</f>
        <v>0</v>
      </c>
      <c r="I338" s="138">
        <v>0</v>
      </c>
      <c r="J338" s="138">
        <v>0</v>
      </c>
    </row>
    <row r="339" spans="1:10" ht="15">
      <c r="A339" s="112"/>
      <c r="B339" s="113"/>
      <c r="C339" s="103"/>
      <c r="D339" s="102"/>
      <c r="E339" s="138"/>
      <c r="F339" s="138"/>
      <c r="G339" s="138"/>
      <c r="H339" s="138"/>
      <c r="I339" s="138"/>
      <c r="J339" s="138"/>
    </row>
    <row r="340" spans="1:10" ht="25.5">
      <c r="A340" s="112"/>
      <c r="B340" s="113"/>
      <c r="C340" s="103"/>
      <c r="D340" s="30" t="s">
        <v>23</v>
      </c>
      <c r="E340" s="32"/>
      <c r="F340" s="32"/>
      <c r="G340" s="32"/>
      <c r="H340" s="32"/>
      <c r="I340" s="32"/>
      <c r="J340" s="32"/>
    </row>
    <row r="341" spans="1:10" ht="15">
      <c r="A341" s="112"/>
      <c r="B341" s="113"/>
      <c r="C341" s="103" t="s">
        <v>106</v>
      </c>
      <c r="D341" s="30" t="s">
        <v>19</v>
      </c>
      <c r="E341" s="32">
        <f aca="true" t="shared" si="58" ref="E341:J341">E342+E343+E344+E346</f>
        <v>0</v>
      </c>
      <c r="F341" s="32">
        <f t="shared" si="58"/>
        <v>0</v>
      </c>
      <c r="G341" s="32">
        <f t="shared" si="58"/>
        <v>0</v>
      </c>
      <c r="H341" s="32">
        <f t="shared" si="58"/>
        <v>0</v>
      </c>
      <c r="I341" s="32">
        <f t="shared" si="58"/>
        <v>0</v>
      </c>
      <c r="J341" s="32">
        <f t="shared" si="58"/>
        <v>0</v>
      </c>
    </row>
    <row r="342" spans="1:10" ht="15">
      <c r="A342" s="112"/>
      <c r="B342" s="113"/>
      <c r="C342" s="103"/>
      <c r="D342" s="30" t="s">
        <v>20</v>
      </c>
      <c r="E342" s="32"/>
      <c r="F342" s="32"/>
      <c r="G342" s="32"/>
      <c r="H342" s="32"/>
      <c r="I342" s="32"/>
      <c r="J342" s="32"/>
    </row>
    <row r="343" spans="1:10" ht="15">
      <c r="A343" s="112"/>
      <c r="B343" s="113"/>
      <c r="C343" s="103"/>
      <c r="D343" s="30" t="s">
        <v>21</v>
      </c>
      <c r="E343" s="32"/>
      <c r="F343" s="32"/>
      <c r="G343" s="32"/>
      <c r="H343" s="32"/>
      <c r="I343" s="32"/>
      <c r="J343" s="32"/>
    </row>
    <row r="344" spans="1:10" ht="15">
      <c r="A344" s="112"/>
      <c r="B344" s="113"/>
      <c r="C344" s="103"/>
      <c r="D344" s="102" t="s">
        <v>22</v>
      </c>
      <c r="E344" s="101">
        <f>F344+G344+H344+I344+J344</f>
        <v>0</v>
      </c>
      <c r="F344" s="101"/>
      <c r="G344" s="118"/>
      <c r="H344" s="118"/>
      <c r="I344" s="101"/>
      <c r="J344" s="101"/>
    </row>
    <row r="345" spans="1:10" ht="15">
      <c r="A345" s="112"/>
      <c r="B345" s="113"/>
      <c r="C345" s="103"/>
      <c r="D345" s="102"/>
      <c r="E345" s="101"/>
      <c r="F345" s="101"/>
      <c r="G345" s="118"/>
      <c r="H345" s="118"/>
      <c r="I345" s="101"/>
      <c r="J345" s="101"/>
    </row>
    <row r="346" spans="1:10" ht="25.5">
      <c r="A346" s="114"/>
      <c r="B346" s="115"/>
      <c r="C346" s="103"/>
      <c r="D346" s="30" t="s">
        <v>23</v>
      </c>
      <c r="E346" s="32"/>
      <c r="F346" s="32"/>
      <c r="G346" s="32"/>
      <c r="H346" s="32"/>
      <c r="I346" s="32"/>
      <c r="J346" s="32"/>
    </row>
    <row r="347" spans="1:10" ht="32.25" customHeight="1">
      <c r="A347" s="146" t="s">
        <v>188</v>
      </c>
      <c r="B347" s="146"/>
      <c r="C347" s="146"/>
      <c r="D347" s="146"/>
      <c r="E347" s="146"/>
      <c r="F347" s="146"/>
      <c r="G347" s="146"/>
      <c r="H347" s="146"/>
      <c r="I347" s="146"/>
      <c r="J347" s="146"/>
    </row>
    <row r="348" spans="1:10" ht="15">
      <c r="A348" s="140" t="s">
        <v>50</v>
      </c>
      <c r="B348" s="117" t="s">
        <v>7</v>
      </c>
      <c r="C348" s="103" t="s">
        <v>137</v>
      </c>
      <c r="D348" s="30" t="s">
        <v>19</v>
      </c>
      <c r="E348" s="34">
        <f aca="true" t="shared" si="59" ref="E348:J348">E349+E350+E351+E353</f>
        <v>0</v>
      </c>
      <c r="F348" s="34">
        <f t="shared" si="59"/>
        <v>0</v>
      </c>
      <c r="G348" s="34">
        <f t="shared" si="59"/>
        <v>0</v>
      </c>
      <c r="H348" s="34">
        <f t="shared" si="59"/>
        <v>0</v>
      </c>
      <c r="I348" s="34">
        <f t="shared" si="59"/>
        <v>0</v>
      </c>
      <c r="J348" s="34">
        <f t="shared" si="59"/>
        <v>0</v>
      </c>
    </row>
    <row r="349" spans="1:10" ht="15">
      <c r="A349" s="116"/>
      <c r="B349" s="117"/>
      <c r="C349" s="103"/>
      <c r="D349" s="30" t="s">
        <v>20</v>
      </c>
      <c r="E349" s="34"/>
      <c r="F349" s="34"/>
      <c r="G349" s="34"/>
      <c r="H349" s="34"/>
      <c r="I349" s="34"/>
      <c r="J349" s="34"/>
    </row>
    <row r="350" spans="1:10" ht="15">
      <c r="A350" s="116"/>
      <c r="B350" s="117"/>
      <c r="C350" s="103"/>
      <c r="D350" s="30" t="s">
        <v>21</v>
      </c>
      <c r="E350" s="34"/>
      <c r="F350" s="34"/>
      <c r="G350" s="34"/>
      <c r="H350" s="34"/>
      <c r="I350" s="34"/>
      <c r="J350" s="34"/>
    </row>
    <row r="351" spans="1:10" ht="15">
      <c r="A351" s="116"/>
      <c r="B351" s="117"/>
      <c r="C351" s="103"/>
      <c r="D351" s="102" t="s">
        <v>22</v>
      </c>
      <c r="E351" s="120">
        <f>F351+G351+J351+I351+H351</f>
        <v>0</v>
      </c>
      <c r="F351" s="120"/>
      <c r="G351" s="119"/>
      <c r="H351" s="119"/>
      <c r="I351" s="120"/>
      <c r="J351" s="120"/>
    </row>
    <row r="352" spans="1:10" ht="15">
      <c r="A352" s="116"/>
      <c r="B352" s="117"/>
      <c r="C352" s="103"/>
      <c r="D352" s="102"/>
      <c r="E352" s="120"/>
      <c r="F352" s="120"/>
      <c r="G352" s="119"/>
      <c r="H352" s="119"/>
      <c r="I352" s="120"/>
      <c r="J352" s="120"/>
    </row>
    <row r="353" spans="1:10" ht="25.5">
      <c r="A353" s="116"/>
      <c r="B353" s="117"/>
      <c r="C353" s="103"/>
      <c r="D353" s="30" t="s">
        <v>23</v>
      </c>
      <c r="E353" s="32"/>
      <c r="F353" s="32"/>
      <c r="G353" s="32"/>
      <c r="H353" s="32"/>
      <c r="I353" s="32"/>
      <c r="J353" s="32"/>
    </row>
    <row r="354" spans="1:10" ht="15">
      <c r="A354" s="116"/>
      <c r="B354" s="117"/>
      <c r="C354" s="103" t="s">
        <v>105</v>
      </c>
      <c r="D354" s="30" t="s">
        <v>19</v>
      </c>
      <c r="E354" s="33">
        <f aca="true" t="shared" si="60" ref="E354:J354">E355+E356+E357+E359</f>
        <v>0</v>
      </c>
      <c r="F354" s="33">
        <f t="shared" si="60"/>
        <v>0</v>
      </c>
      <c r="G354" s="33">
        <f t="shared" si="60"/>
        <v>0</v>
      </c>
      <c r="H354" s="33">
        <f t="shared" si="60"/>
        <v>0</v>
      </c>
      <c r="I354" s="33">
        <f t="shared" si="60"/>
        <v>0</v>
      </c>
      <c r="J354" s="33">
        <f t="shared" si="60"/>
        <v>0</v>
      </c>
    </row>
    <row r="355" spans="1:10" ht="15">
      <c r="A355" s="116"/>
      <c r="B355" s="117"/>
      <c r="C355" s="103"/>
      <c r="D355" s="30" t="s">
        <v>20</v>
      </c>
      <c r="E355" s="33"/>
      <c r="F355" s="33"/>
      <c r="G355" s="33"/>
      <c r="H355" s="33"/>
      <c r="I355" s="33"/>
      <c r="J355" s="33"/>
    </row>
    <row r="356" spans="1:10" ht="15">
      <c r="A356" s="116"/>
      <c r="B356" s="117"/>
      <c r="C356" s="103"/>
      <c r="D356" s="30" t="s">
        <v>21</v>
      </c>
      <c r="E356" s="36">
        <f>F356+G356+H356+I356+J356</f>
        <v>0</v>
      </c>
      <c r="F356" s="36"/>
      <c r="G356" s="36"/>
      <c r="H356" s="36"/>
      <c r="I356" s="36"/>
      <c r="J356" s="36"/>
    </row>
    <row r="357" spans="1:10" ht="15">
      <c r="A357" s="116"/>
      <c r="B357" s="117"/>
      <c r="C357" s="103"/>
      <c r="D357" s="102" t="s">
        <v>22</v>
      </c>
      <c r="E357" s="138">
        <f>F357+G357+H357+I357+J357</f>
        <v>0</v>
      </c>
      <c r="F357" s="139">
        <v>0</v>
      </c>
      <c r="G357" s="138">
        <v>0</v>
      </c>
      <c r="H357" s="138">
        <v>0</v>
      </c>
      <c r="I357" s="138">
        <v>0</v>
      </c>
      <c r="J357" s="138">
        <v>0</v>
      </c>
    </row>
    <row r="358" spans="1:10" ht="15">
      <c r="A358" s="116"/>
      <c r="B358" s="117"/>
      <c r="C358" s="103"/>
      <c r="D358" s="102"/>
      <c r="E358" s="138"/>
      <c r="F358" s="139"/>
      <c r="G358" s="138"/>
      <c r="H358" s="138"/>
      <c r="I358" s="138"/>
      <c r="J358" s="138"/>
    </row>
    <row r="359" spans="1:10" ht="25.5">
      <c r="A359" s="116"/>
      <c r="B359" s="117"/>
      <c r="C359" s="103"/>
      <c r="D359" s="30" t="s">
        <v>23</v>
      </c>
      <c r="E359" s="32"/>
      <c r="F359" s="32"/>
      <c r="G359" s="32"/>
      <c r="H359" s="32"/>
      <c r="I359" s="32"/>
      <c r="J359" s="32"/>
    </row>
    <row r="360" spans="1:10" ht="15">
      <c r="A360" s="116"/>
      <c r="B360" s="117"/>
      <c r="C360" s="103" t="s">
        <v>106</v>
      </c>
      <c r="D360" s="30" t="s">
        <v>19</v>
      </c>
      <c r="E360" s="39">
        <f aca="true" t="shared" si="61" ref="E360:J360">E361+E362+E363+E365</f>
        <v>0</v>
      </c>
      <c r="F360" s="39">
        <f t="shared" si="61"/>
        <v>0</v>
      </c>
      <c r="G360" s="39">
        <f t="shared" si="61"/>
        <v>0</v>
      </c>
      <c r="H360" s="39">
        <f t="shared" si="61"/>
        <v>0</v>
      </c>
      <c r="I360" s="39">
        <f t="shared" si="61"/>
        <v>0</v>
      </c>
      <c r="J360" s="39">
        <f t="shared" si="61"/>
        <v>0</v>
      </c>
    </row>
    <row r="361" spans="1:10" ht="15">
      <c r="A361" s="116"/>
      <c r="B361" s="117"/>
      <c r="C361" s="103"/>
      <c r="D361" s="30" t="s">
        <v>20</v>
      </c>
      <c r="E361" s="39"/>
      <c r="F361" s="39"/>
      <c r="G361" s="39"/>
      <c r="H361" s="39"/>
      <c r="I361" s="39"/>
      <c r="J361" s="39"/>
    </row>
    <row r="362" spans="1:10" ht="15">
      <c r="A362" s="116"/>
      <c r="B362" s="117"/>
      <c r="C362" s="103"/>
      <c r="D362" s="30" t="s">
        <v>21</v>
      </c>
      <c r="E362" s="39"/>
      <c r="F362" s="39"/>
      <c r="G362" s="39"/>
      <c r="H362" s="39"/>
      <c r="I362" s="39"/>
      <c r="J362" s="39"/>
    </row>
    <row r="363" spans="1:10" ht="15">
      <c r="A363" s="116"/>
      <c r="B363" s="117"/>
      <c r="C363" s="103"/>
      <c r="D363" s="102" t="s">
        <v>22</v>
      </c>
      <c r="E363" s="143">
        <f>F363+G363+H363+I363+J363</f>
        <v>0</v>
      </c>
      <c r="F363" s="143"/>
      <c r="G363" s="144"/>
      <c r="H363" s="144"/>
      <c r="I363" s="143"/>
      <c r="J363" s="143"/>
    </row>
    <row r="364" spans="1:10" ht="15">
      <c r="A364" s="116"/>
      <c r="B364" s="117"/>
      <c r="C364" s="103"/>
      <c r="D364" s="102"/>
      <c r="E364" s="143"/>
      <c r="F364" s="143"/>
      <c r="G364" s="144"/>
      <c r="H364" s="144"/>
      <c r="I364" s="143"/>
      <c r="J364" s="143"/>
    </row>
    <row r="365" spans="1:10" ht="25.5">
      <c r="A365" s="116"/>
      <c r="B365" s="117"/>
      <c r="C365" s="103"/>
      <c r="D365" s="30" t="s">
        <v>23</v>
      </c>
      <c r="E365" s="39"/>
      <c r="F365" s="39"/>
      <c r="G365" s="39"/>
      <c r="H365" s="39"/>
      <c r="I365" s="39"/>
      <c r="J365" s="39"/>
    </row>
    <row r="366" spans="1:10" ht="15">
      <c r="A366" s="107" t="s">
        <v>189</v>
      </c>
      <c r="B366" s="108"/>
      <c r="C366" s="108"/>
      <c r="D366" s="108"/>
      <c r="E366" s="108"/>
      <c r="F366" s="108"/>
      <c r="G366" s="108"/>
      <c r="H366" s="108"/>
      <c r="I366" s="108"/>
      <c r="J366" s="109"/>
    </row>
    <row r="367" spans="1:10" ht="15">
      <c r="A367" s="140" t="s">
        <v>51</v>
      </c>
      <c r="B367" s="117" t="s">
        <v>183</v>
      </c>
      <c r="C367" s="103" t="s">
        <v>137</v>
      </c>
      <c r="D367" s="30" t="s">
        <v>19</v>
      </c>
      <c r="E367" s="34">
        <f aca="true" t="shared" si="62" ref="E367:J367">E368+E369+E370+E372</f>
        <v>0</v>
      </c>
      <c r="F367" s="34">
        <f t="shared" si="62"/>
        <v>0</v>
      </c>
      <c r="G367" s="34">
        <f t="shared" si="62"/>
        <v>0</v>
      </c>
      <c r="H367" s="34">
        <f t="shared" si="62"/>
        <v>0</v>
      </c>
      <c r="I367" s="34">
        <f t="shared" si="62"/>
        <v>0</v>
      </c>
      <c r="J367" s="34">
        <f t="shared" si="62"/>
        <v>0</v>
      </c>
    </row>
    <row r="368" spans="1:10" ht="15">
      <c r="A368" s="116"/>
      <c r="B368" s="117"/>
      <c r="C368" s="103"/>
      <c r="D368" s="30" t="s">
        <v>20</v>
      </c>
      <c r="E368" s="34"/>
      <c r="F368" s="34"/>
      <c r="G368" s="34"/>
      <c r="H368" s="34"/>
      <c r="I368" s="34"/>
      <c r="J368" s="34"/>
    </row>
    <row r="369" spans="1:10" ht="15">
      <c r="A369" s="116"/>
      <c r="B369" s="117"/>
      <c r="C369" s="103"/>
      <c r="D369" s="30" t="s">
        <v>21</v>
      </c>
      <c r="E369" s="34"/>
      <c r="F369" s="34"/>
      <c r="G369" s="34"/>
      <c r="H369" s="34"/>
      <c r="I369" s="34"/>
      <c r="J369" s="34"/>
    </row>
    <row r="370" spans="1:10" ht="15">
      <c r="A370" s="116"/>
      <c r="B370" s="117"/>
      <c r="C370" s="103"/>
      <c r="D370" s="102" t="s">
        <v>22</v>
      </c>
      <c r="E370" s="120">
        <f>F370+G370+J370+I370+H370</f>
        <v>0</v>
      </c>
      <c r="F370" s="120"/>
      <c r="G370" s="119"/>
      <c r="H370" s="119"/>
      <c r="I370" s="120"/>
      <c r="J370" s="120"/>
    </row>
    <row r="371" spans="1:10" ht="15">
      <c r="A371" s="116"/>
      <c r="B371" s="117"/>
      <c r="C371" s="103"/>
      <c r="D371" s="102"/>
      <c r="E371" s="120"/>
      <c r="F371" s="120"/>
      <c r="G371" s="119"/>
      <c r="H371" s="119"/>
      <c r="I371" s="120"/>
      <c r="J371" s="120"/>
    </row>
    <row r="372" spans="1:10" ht="25.5">
      <c r="A372" s="116"/>
      <c r="B372" s="117"/>
      <c r="C372" s="103"/>
      <c r="D372" s="30" t="s">
        <v>23</v>
      </c>
      <c r="E372" s="32"/>
      <c r="F372" s="32"/>
      <c r="G372" s="32"/>
      <c r="H372" s="32"/>
      <c r="I372" s="32"/>
      <c r="J372" s="32"/>
    </row>
    <row r="373" spans="1:10" ht="15">
      <c r="A373" s="116"/>
      <c r="B373" s="117"/>
      <c r="C373" s="103" t="s">
        <v>105</v>
      </c>
      <c r="D373" s="30" t="s">
        <v>19</v>
      </c>
      <c r="E373" s="37">
        <f aca="true" t="shared" si="63" ref="E373:J373">E374+E375+E376+E378</f>
        <v>0</v>
      </c>
      <c r="F373" s="37">
        <f t="shared" si="63"/>
        <v>0</v>
      </c>
      <c r="G373" s="37">
        <f t="shared" si="63"/>
        <v>0</v>
      </c>
      <c r="H373" s="37">
        <f t="shared" si="63"/>
        <v>0</v>
      </c>
      <c r="I373" s="37">
        <f t="shared" si="63"/>
        <v>0</v>
      </c>
      <c r="J373" s="37">
        <f t="shared" si="63"/>
        <v>0</v>
      </c>
    </row>
    <row r="374" spans="1:10" ht="15">
      <c r="A374" s="116"/>
      <c r="B374" s="117"/>
      <c r="C374" s="103"/>
      <c r="D374" s="30" t="s">
        <v>20</v>
      </c>
      <c r="E374" s="32"/>
      <c r="F374" s="32"/>
      <c r="G374" s="32"/>
      <c r="H374" s="32"/>
      <c r="I374" s="32"/>
      <c r="J374" s="32"/>
    </row>
    <row r="375" spans="1:10" ht="15">
      <c r="A375" s="116"/>
      <c r="B375" s="117"/>
      <c r="C375" s="103"/>
      <c r="D375" s="30" t="s">
        <v>21</v>
      </c>
      <c r="E375" s="38">
        <f>F375+G375+H375+I375+J375</f>
        <v>0</v>
      </c>
      <c r="F375" s="38"/>
      <c r="G375" s="38"/>
      <c r="H375" s="38"/>
      <c r="I375" s="38"/>
      <c r="J375" s="38"/>
    </row>
    <row r="376" spans="1:10" ht="15">
      <c r="A376" s="116"/>
      <c r="B376" s="117"/>
      <c r="C376" s="103"/>
      <c r="D376" s="102" t="s">
        <v>22</v>
      </c>
      <c r="E376" s="141">
        <f>F376+G376+H376+I376+J376</f>
        <v>0</v>
      </c>
      <c r="F376" s="142"/>
      <c r="G376" s="141"/>
      <c r="H376" s="141"/>
      <c r="I376" s="141"/>
      <c r="J376" s="141"/>
    </row>
    <row r="377" spans="1:10" ht="15">
      <c r="A377" s="116"/>
      <c r="B377" s="117"/>
      <c r="C377" s="103"/>
      <c r="D377" s="102"/>
      <c r="E377" s="141"/>
      <c r="F377" s="142"/>
      <c r="G377" s="141"/>
      <c r="H377" s="141"/>
      <c r="I377" s="141"/>
      <c r="J377" s="141"/>
    </row>
    <row r="378" spans="1:10" ht="25.5">
      <c r="A378" s="116"/>
      <c r="B378" s="117"/>
      <c r="C378" s="103"/>
      <c r="D378" s="30" t="s">
        <v>23</v>
      </c>
      <c r="E378" s="32"/>
      <c r="F378" s="32"/>
      <c r="G378" s="32"/>
      <c r="H378" s="32"/>
      <c r="I378" s="32"/>
      <c r="J378" s="32"/>
    </row>
    <row r="379" spans="1:10" ht="15">
      <c r="A379" s="116"/>
      <c r="B379" s="117"/>
      <c r="C379" s="103" t="s">
        <v>106</v>
      </c>
      <c r="D379" s="30" t="s">
        <v>19</v>
      </c>
      <c r="E379" s="39">
        <f aca="true" t="shared" si="64" ref="E379:J379">E380+E381+E382+E384</f>
        <v>0</v>
      </c>
      <c r="F379" s="39">
        <f t="shared" si="64"/>
        <v>0</v>
      </c>
      <c r="G379" s="39">
        <f t="shared" si="64"/>
        <v>0</v>
      </c>
      <c r="H379" s="39">
        <f t="shared" si="64"/>
        <v>0</v>
      </c>
      <c r="I379" s="39">
        <f t="shared" si="64"/>
        <v>0</v>
      </c>
      <c r="J379" s="39">
        <f t="shared" si="64"/>
        <v>0</v>
      </c>
    </row>
    <row r="380" spans="1:10" ht="15">
      <c r="A380" s="116"/>
      <c r="B380" s="117"/>
      <c r="C380" s="103"/>
      <c r="D380" s="30" t="s">
        <v>20</v>
      </c>
      <c r="E380" s="39"/>
      <c r="F380" s="39"/>
      <c r="G380" s="39"/>
      <c r="H380" s="39"/>
      <c r="I380" s="39"/>
      <c r="J380" s="39"/>
    </row>
    <row r="381" spans="1:10" ht="15">
      <c r="A381" s="116"/>
      <c r="B381" s="117"/>
      <c r="C381" s="103"/>
      <c r="D381" s="30" t="s">
        <v>21</v>
      </c>
      <c r="E381" s="39"/>
      <c r="F381" s="39"/>
      <c r="G381" s="39"/>
      <c r="H381" s="39"/>
      <c r="I381" s="39"/>
      <c r="J381" s="39"/>
    </row>
    <row r="382" spans="1:10" ht="15">
      <c r="A382" s="116"/>
      <c r="B382" s="117"/>
      <c r="C382" s="103"/>
      <c r="D382" s="102" t="s">
        <v>22</v>
      </c>
      <c r="E382" s="143">
        <f>F382+G382+H382+I382+J382</f>
        <v>0</v>
      </c>
      <c r="F382" s="143"/>
      <c r="G382" s="144"/>
      <c r="H382" s="144"/>
      <c r="I382" s="143"/>
      <c r="J382" s="143"/>
    </row>
    <row r="383" spans="1:10" ht="15">
      <c r="A383" s="116"/>
      <c r="B383" s="117"/>
      <c r="C383" s="103"/>
      <c r="D383" s="102"/>
      <c r="E383" s="143"/>
      <c r="F383" s="143"/>
      <c r="G383" s="144"/>
      <c r="H383" s="144"/>
      <c r="I383" s="143"/>
      <c r="J383" s="143"/>
    </row>
    <row r="384" spans="1:10" ht="25.5">
      <c r="A384" s="116"/>
      <c r="B384" s="117"/>
      <c r="C384" s="103"/>
      <c r="D384" s="30" t="s">
        <v>23</v>
      </c>
      <c r="E384" s="39"/>
      <c r="F384" s="39"/>
      <c r="G384" s="39"/>
      <c r="H384" s="39"/>
      <c r="I384" s="39"/>
      <c r="J384" s="39"/>
    </row>
    <row r="385" spans="1:10" ht="15">
      <c r="A385" s="110" t="s">
        <v>52</v>
      </c>
      <c r="B385" s="111"/>
      <c r="C385" s="97" t="s">
        <v>147</v>
      </c>
      <c r="D385" s="98"/>
      <c r="E385" s="75">
        <f aca="true" t="shared" si="65" ref="E385:J385">E387+E393+E399</f>
        <v>2880.2799999999997</v>
      </c>
      <c r="F385" s="75">
        <f t="shared" si="65"/>
        <v>0.5</v>
      </c>
      <c r="G385" s="75">
        <f t="shared" si="65"/>
        <v>0</v>
      </c>
      <c r="H385" s="75">
        <f t="shared" si="65"/>
        <v>1879.7799999999997</v>
      </c>
      <c r="I385" s="75">
        <f t="shared" si="65"/>
        <v>500</v>
      </c>
      <c r="J385" s="75">
        <f t="shared" si="65"/>
        <v>500</v>
      </c>
    </row>
    <row r="386" spans="1:10" ht="15">
      <c r="A386" s="112"/>
      <c r="B386" s="113"/>
      <c r="C386" s="99" t="s">
        <v>150</v>
      </c>
      <c r="D386" s="100"/>
      <c r="E386" s="56">
        <f aca="true" t="shared" si="66" ref="E386:J386">E389+E395+E401</f>
        <v>0</v>
      </c>
      <c r="F386" s="56">
        <f t="shared" si="66"/>
        <v>0</v>
      </c>
      <c r="G386" s="56">
        <f t="shared" si="66"/>
        <v>0</v>
      </c>
      <c r="H386" s="56">
        <f t="shared" si="66"/>
        <v>0</v>
      </c>
      <c r="I386" s="56">
        <f t="shared" si="66"/>
        <v>0</v>
      </c>
      <c r="J386" s="56">
        <f t="shared" si="66"/>
        <v>0</v>
      </c>
    </row>
    <row r="387" spans="1:17" ht="15" customHeight="1">
      <c r="A387" s="112"/>
      <c r="B387" s="113"/>
      <c r="C387" s="103" t="s">
        <v>137</v>
      </c>
      <c r="D387" s="30" t="s">
        <v>19</v>
      </c>
      <c r="E387" s="34">
        <f aca="true" t="shared" si="67" ref="E387:J387">E388+E389+E390+E392</f>
        <v>2880.2799999999997</v>
      </c>
      <c r="F387" s="34">
        <f t="shared" si="67"/>
        <v>0.5</v>
      </c>
      <c r="G387" s="34">
        <f t="shared" si="67"/>
        <v>0</v>
      </c>
      <c r="H387" s="34">
        <f t="shared" si="67"/>
        <v>1879.7799999999997</v>
      </c>
      <c r="I387" s="65">
        <f t="shared" si="67"/>
        <v>500</v>
      </c>
      <c r="J387" s="65">
        <f t="shared" si="67"/>
        <v>500</v>
      </c>
      <c r="L387" t="s">
        <v>128</v>
      </c>
      <c r="M387">
        <v>2021</v>
      </c>
      <c r="N387">
        <v>2022</v>
      </c>
      <c r="O387">
        <v>2023</v>
      </c>
      <c r="P387">
        <v>2024</v>
      </c>
      <c r="Q387">
        <v>2025</v>
      </c>
    </row>
    <row r="388" spans="1:10" ht="15">
      <c r="A388" s="112"/>
      <c r="B388" s="113"/>
      <c r="C388" s="103"/>
      <c r="D388" s="30" t="s">
        <v>20</v>
      </c>
      <c r="E388" s="34">
        <f>F388+G388+H388+I388+J388</f>
        <v>0</v>
      </c>
      <c r="F388" s="34"/>
      <c r="G388" s="34"/>
      <c r="H388" s="34"/>
      <c r="I388" s="34"/>
      <c r="J388" s="34"/>
    </row>
    <row r="389" spans="1:17" ht="15">
      <c r="A389" s="112"/>
      <c r="B389" s="113"/>
      <c r="C389" s="103"/>
      <c r="D389" s="30" t="s">
        <v>21</v>
      </c>
      <c r="E389" s="34">
        <f>+E395+E401</f>
        <v>0</v>
      </c>
      <c r="F389" s="34"/>
      <c r="G389" s="34"/>
      <c r="H389" s="34"/>
      <c r="I389" s="34"/>
      <c r="J389" s="34"/>
      <c r="L389" s="45">
        <f aca="true" t="shared" si="68" ref="L389:Q389">E387+E393+E399</f>
        <v>2880.2799999999997</v>
      </c>
      <c r="M389" s="45">
        <f t="shared" si="68"/>
        <v>0.5</v>
      </c>
      <c r="N389" s="45">
        <f t="shared" si="68"/>
        <v>0</v>
      </c>
      <c r="O389" s="45">
        <f t="shared" si="68"/>
        <v>1879.7799999999997</v>
      </c>
      <c r="P389" s="45">
        <f t="shared" si="68"/>
        <v>500</v>
      </c>
      <c r="Q389" s="45">
        <f t="shared" si="68"/>
        <v>500</v>
      </c>
    </row>
    <row r="390" spans="1:10" ht="15">
      <c r="A390" s="112"/>
      <c r="B390" s="113"/>
      <c r="C390" s="103"/>
      <c r="D390" s="102" t="s">
        <v>22</v>
      </c>
      <c r="E390" s="120">
        <f>F390+G390+J390+I390+H390</f>
        <v>2880.2799999999997</v>
      </c>
      <c r="F390" s="120">
        <f>F409+F428+F446</f>
        <v>0.5</v>
      </c>
      <c r="G390" s="120">
        <f>G409+G428+G446</f>
        <v>0</v>
      </c>
      <c r="H390" s="120">
        <f>H409+H428+H446+H465+H481</f>
        <v>1879.7799999999997</v>
      </c>
      <c r="I390" s="120">
        <f>I409+I428+I446+I465</f>
        <v>500</v>
      </c>
      <c r="J390" s="120">
        <f>J409+J428+J446+J465</f>
        <v>500</v>
      </c>
    </row>
    <row r="391" spans="1:17" ht="15">
      <c r="A391" s="112"/>
      <c r="B391" s="113"/>
      <c r="C391" s="103"/>
      <c r="D391" s="102"/>
      <c r="E391" s="120"/>
      <c r="F391" s="120"/>
      <c r="G391" s="120"/>
      <c r="H391" s="120"/>
      <c r="I391" s="120"/>
      <c r="J391" s="120"/>
      <c r="K391" t="s">
        <v>120</v>
      </c>
      <c r="L391" s="44">
        <f aca="true" t="shared" si="69" ref="L391:Q391">E389+E395+E401</f>
        <v>0</v>
      </c>
      <c r="M391" s="44">
        <f t="shared" si="69"/>
        <v>0</v>
      </c>
      <c r="N391" s="44">
        <f t="shared" si="69"/>
        <v>0</v>
      </c>
      <c r="O391" s="44">
        <f t="shared" si="69"/>
        <v>0</v>
      </c>
      <c r="P391" s="44">
        <f t="shared" si="69"/>
        <v>0</v>
      </c>
      <c r="Q391" s="44">
        <f t="shared" si="69"/>
        <v>0</v>
      </c>
    </row>
    <row r="392" spans="1:10" ht="25.5">
      <c r="A392" s="112"/>
      <c r="B392" s="113"/>
      <c r="C392" s="103"/>
      <c r="D392" s="30" t="s">
        <v>23</v>
      </c>
      <c r="E392" s="32"/>
      <c r="F392" s="32"/>
      <c r="G392" s="32"/>
      <c r="H392" s="32"/>
      <c r="I392" s="32"/>
      <c r="J392" s="32"/>
    </row>
    <row r="393" spans="1:10" ht="15">
      <c r="A393" s="112"/>
      <c r="B393" s="113"/>
      <c r="C393" s="103" t="s">
        <v>105</v>
      </c>
      <c r="D393" s="30" t="s">
        <v>19</v>
      </c>
      <c r="E393" s="37">
        <f aca="true" t="shared" si="70" ref="E393:J393">E394+E395+E396+E398</f>
        <v>0</v>
      </c>
      <c r="F393" s="37">
        <f t="shared" si="70"/>
        <v>0</v>
      </c>
      <c r="G393" s="37">
        <f t="shared" si="70"/>
        <v>0</v>
      </c>
      <c r="H393" s="37">
        <f t="shared" si="70"/>
        <v>0</v>
      </c>
      <c r="I393" s="37">
        <f t="shared" si="70"/>
        <v>0</v>
      </c>
      <c r="J393" s="37">
        <f t="shared" si="70"/>
        <v>0</v>
      </c>
    </row>
    <row r="394" spans="1:10" ht="15">
      <c r="A394" s="112"/>
      <c r="B394" s="113"/>
      <c r="C394" s="103"/>
      <c r="D394" s="30" t="s">
        <v>20</v>
      </c>
      <c r="E394" s="32"/>
      <c r="F394" s="32"/>
      <c r="G394" s="32"/>
      <c r="H394" s="32"/>
      <c r="I394" s="32"/>
      <c r="J394" s="32"/>
    </row>
    <row r="395" spans="1:10" ht="15">
      <c r="A395" s="112"/>
      <c r="B395" s="113"/>
      <c r="C395" s="103"/>
      <c r="D395" s="30" t="s">
        <v>21</v>
      </c>
      <c r="E395" s="38">
        <f>F395+G395+H395+I395+J395</f>
        <v>0</v>
      </c>
      <c r="F395" s="38"/>
      <c r="G395" s="38"/>
      <c r="H395" s="38"/>
      <c r="I395" s="38"/>
      <c r="J395" s="38"/>
    </row>
    <row r="396" spans="1:10" ht="15">
      <c r="A396" s="112"/>
      <c r="B396" s="113"/>
      <c r="C396" s="103"/>
      <c r="D396" s="102" t="s">
        <v>22</v>
      </c>
      <c r="E396" s="141">
        <f aca="true" t="shared" si="71" ref="E396:J396">E415+E434</f>
        <v>0</v>
      </c>
      <c r="F396" s="141">
        <f t="shared" si="71"/>
        <v>0</v>
      </c>
      <c r="G396" s="141">
        <f t="shared" si="71"/>
        <v>0</v>
      </c>
      <c r="H396" s="141">
        <f t="shared" si="71"/>
        <v>0</v>
      </c>
      <c r="I396" s="141">
        <f t="shared" si="71"/>
        <v>0</v>
      </c>
      <c r="J396" s="141">
        <f t="shared" si="71"/>
        <v>0</v>
      </c>
    </row>
    <row r="397" spans="1:10" ht="15">
      <c r="A397" s="112"/>
      <c r="B397" s="113"/>
      <c r="C397" s="103"/>
      <c r="D397" s="102"/>
      <c r="E397" s="141"/>
      <c r="F397" s="141"/>
      <c r="G397" s="141"/>
      <c r="H397" s="141"/>
      <c r="I397" s="141"/>
      <c r="J397" s="141"/>
    </row>
    <row r="398" spans="1:10" ht="25.5" customHeight="1">
      <c r="A398" s="112"/>
      <c r="B398" s="113"/>
      <c r="C398" s="103"/>
      <c r="D398" s="30" t="s">
        <v>23</v>
      </c>
      <c r="E398" s="32"/>
      <c r="F398" s="32"/>
      <c r="G398" s="32"/>
      <c r="H398" s="32"/>
      <c r="I398" s="32"/>
      <c r="J398" s="32"/>
    </row>
    <row r="399" spans="1:10" ht="15">
      <c r="A399" s="112"/>
      <c r="B399" s="113"/>
      <c r="C399" s="103" t="s">
        <v>106</v>
      </c>
      <c r="D399" s="30" t="s">
        <v>19</v>
      </c>
      <c r="E399" s="39">
        <f aca="true" t="shared" si="72" ref="E399:J399">E400+E401+E402+E404</f>
        <v>0</v>
      </c>
      <c r="F399" s="39">
        <f t="shared" si="72"/>
        <v>0</v>
      </c>
      <c r="G399" s="39">
        <f t="shared" si="72"/>
        <v>0</v>
      </c>
      <c r="H399" s="39">
        <f t="shared" si="72"/>
        <v>0</v>
      </c>
      <c r="I399" s="39">
        <f t="shared" si="72"/>
        <v>0</v>
      </c>
      <c r="J399" s="39">
        <f t="shared" si="72"/>
        <v>0</v>
      </c>
    </row>
    <row r="400" spans="1:10" ht="15">
      <c r="A400" s="112"/>
      <c r="B400" s="113"/>
      <c r="C400" s="103"/>
      <c r="D400" s="30" t="s">
        <v>20</v>
      </c>
      <c r="E400" s="39"/>
      <c r="F400" s="39"/>
      <c r="G400" s="39"/>
      <c r="H400" s="39"/>
      <c r="I400" s="39"/>
      <c r="J400" s="39"/>
    </row>
    <row r="401" spans="1:10" ht="15">
      <c r="A401" s="112"/>
      <c r="B401" s="113"/>
      <c r="C401" s="103"/>
      <c r="D401" s="30" t="s">
        <v>21</v>
      </c>
      <c r="E401" s="39"/>
      <c r="F401" s="39"/>
      <c r="G401" s="39"/>
      <c r="H401" s="39"/>
      <c r="I401" s="39"/>
      <c r="J401" s="39"/>
    </row>
    <row r="402" spans="1:10" ht="15">
      <c r="A402" s="112"/>
      <c r="B402" s="113"/>
      <c r="C402" s="103"/>
      <c r="D402" s="102" t="s">
        <v>22</v>
      </c>
      <c r="E402" s="143">
        <f>F402+G402+H402+I402+J402</f>
        <v>0</v>
      </c>
      <c r="F402" s="143"/>
      <c r="G402" s="144"/>
      <c r="H402" s="144"/>
      <c r="I402" s="143"/>
      <c r="J402" s="143"/>
    </row>
    <row r="403" spans="1:10" ht="8.25" customHeight="1">
      <c r="A403" s="112"/>
      <c r="B403" s="113"/>
      <c r="C403" s="103"/>
      <c r="D403" s="102"/>
      <c r="E403" s="143"/>
      <c r="F403" s="143"/>
      <c r="G403" s="144"/>
      <c r="H403" s="144"/>
      <c r="I403" s="143"/>
      <c r="J403" s="143"/>
    </row>
    <row r="404" spans="1:10" ht="22.5" customHeight="1">
      <c r="A404" s="114"/>
      <c r="B404" s="115"/>
      <c r="C404" s="103"/>
      <c r="D404" s="30" t="s">
        <v>23</v>
      </c>
      <c r="E404" s="39"/>
      <c r="F404" s="39"/>
      <c r="G404" s="39"/>
      <c r="H404" s="39"/>
      <c r="I404" s="39"/>
      <c r="J404" s="39"/>
    </row>
    <row r="405" spans="1:10" ht="50.25" customHeight="1">
      <c r="A405" s="147" t="s">
        <v>54</v>
      </c>
      <c r="B405" s="147"/>
      <c r="C405" s="147"/>
      <c r="D405" s="147"/>
      <c r="E405" s="147"/>
      <c r="F405" s="147"/>
      <c r="G405" s="147"/>
      <c r="H405" s="147"/>
      <c r="I405" s="147"/>
      <c r="J405" s="147"/>
    </row>
    <row r="406" spans="1:10" ht="15">
      <c r="A406" s="140" t="s">
        <v>53</v>
      </c>
      <c r="B406" s="117" t="s">
        <v>6</v>
      </c>
      <c r="C406" s="103" t="s">
        <v>137</v>
      </c>
      <c r="D406" s="30" t="s">
        <v>19</v>
      </c>
      <c r="E406" s="34">
        <f aca="true" t="shared" si="73" ref="E406:J406">E407+E408+E409+E411</f>
        <v>0</v>
      </c>
      <c r="F406" s="34">
        <f t="shared" si="73"/>
        <v>0</v>
      </c>
      <c r="G406" s="34">
        <f t="shared" si="73"/>
        <v>0</v>
      </c>
      <c r="H406" s="34">
        <f t="shared" si="73"/>
        <v>0</v>
      </c>
      <c r="I406" s="34">
        <f t="shared" si="73"/>
        <v>0</v>
      </c>
      <c r="J406" s="34">
        <f t="shared" si="73"/>
        <v>0</v>
      </c>
    </row>
    <row r="407" spans="1:10" ht="15">
      <c r="A407" s="116"/>
      <c r="B407" s="117"/>
      <c r="C407" s="103"/>
      <c r="D407" s="30" t="s">
        <v>20</v>
      </c>
      <c r="E407" s="34"/>
      <c r="F407" s="34"/>
      <c r="G407" s="34"/>
      <c r="H407" s="34"/>
      <c r="I407" s="34"/>
      <c r="J407" s="34"/>
    </row>
    <row r="408" spans="1:10" ht="15">
      <c r="A408" s="116"/>
      <c r="B408" s="117"/>
      <c r="C408" s="103"/>
      <c r="D408" s="30" t="s">
        <v>21</v>
      </c>
      <c r="E408" s="34"/>
      <c r="F408" s="34"/>
      <c r="G408" s="34"/>
      <c r="H408" s="34"/>
      <c r="I408" s="34"/>
      <c r="J408" s="34"/>
    </row>
    <row r="409" spans="1:10" ht="15">
      <c r="A409" s="116"/>
      <c r="B409" s="117"/>
      <c r="C409" s="103"/>
      <c r="D409" s="102" t="s">
        <v>22</v>
      </c>
      <c r="E409" s="120">
        <f>F409+G409+J409+I409+H409</f>
        <v>0</v>
      </c>
      <c r="F409" s="120"/>
      <c r="G409" s="119"/>
      <c r="H409" s="119"/>
      <c r="I409" s="120"/>
      <c r="J409" s="120"/>
    </row>
    <row r="410" spans="1:10" ht="15">
      <c r="A410" s="116"/>
      <c r="B410" s="117"/>
      <c r="C410" s="103"/>
      <c r="D410" s="102"/>
      <c r="E410" s="120"/>
      <c r="F410" s="120"/>
      <c r="G410" s="119"/>
      <c r="H410" s="119"/>
      <c r="I410" s="120"/>
      <c r="J410" s="120"/>
    </row>
    <row r="411" spans="1:10" ht="25.5">
      <c r="A411" s="116"/>
      <c r="B411" s="117"/>
      <c r="C411" s="103"/>
      <c r="D411" s="30" t="s">
        <v>23</v>
      </c>
      <c r="E411" s="32"/>
      <c r="F411" s="32"/>
      <c r="G411" s="32"/>
      <c r="H411" s="32"/>
      <c r="I411" s="32"/>
      <c r="J411" s="32"/>
    </row>
    <row r="412" spans="1:10" ht="15">
      <c r="A412" s="116"/>
      <c r="B412" s="117"/>
      <c r="C412" s="103" t="s">
        <v>105</v>
      </c>
      <c r="D412" s="30" t="s">
        <v>19</v>
      </c>
      <c r="E412" s="37">
        <f aca="true" t="shared" si="74" ref="E412:J412">E413+E414+E415+E417</f>
        <v>0</v>
      </c>
      <c r="F412" s="37">
        <f t="shared" si="74"/>
        <v>0</v>
      </c>
      <c r="G412" s="37">
        <f t="shared" si="74"/>
        <v>0</v>
      </c>
      <c r="H412" s="37">
        <f t="shared" si="74"/>
        <v>0</v>
      </c>
      <c r="I412" s="37">
        <f t="shared" si="74"/>
        <v>0</v>
      </c>
      <c r="J412" s="37">
        <f t="shared" si="74"/>
        <v>0</v>
      </c>
    </row>
    <row r="413" spans="1:10" ht="15">
      <c r="A413" s="116"/>
      <c r="B413" s="117"/>
      <c r="C413" s="103"/>
      <c r="D413" s="30" t="s">
        <v>20</v>
      </c>
      <c r="E413" s="32"/>
      <c r="F413" s="32"/>
      <c r="G413" s="32"/>
      <c r="H413" s="32"/>
      <c r="I413" s="32"/>
      <c r="J413" s="32"/>
    </row>
    <row r="414" spans="1:10" ht="15">
      <c r="A414" s="116"/>
      <c r="B414" s="117"/>
      <c r="C414" s="103"/>
      <c r="D414" s="30" t="s">
        <v>21</v>
      </c>
      <c r="E414" s="38">
        <f>F414+G414+H414+I414+J414</f>
        <v>0</v>
      </c>
      <c r="F414" s="38"/>
      <c r="G414" s="38"/>
      <c r="H414" s="38"/>
      <c r="I414" s="38"/>
      <c r="J414" s="38"/>
    </row>
    <row r="415" spans="1:10" ht="15">
      <c r="A415" s="116"/>
      <c r="B415" s="117"/>
      <c r="C415" s="103"/>
      <c r="D415" s="102" t="s">
        <v>22</v>
      </c>
      <c r="E415" s="141">
        <f>F415+G415+H415+I415+J415</f>
        <v>0</v>
      </c>
      <c r="F415" s="142"/>
      <c r="G415" s="141"/>
      <c r="H415" s="141"/>
      <c r="I415" s="141"/>
      <c r="J415" s="141"/>
    </row>
    <row r="416" spans="1:10" ht="15">
      <c r="A416" s="116"/>
      <c r="B416" s="117"/>
      <c r="C416" s="103"/>
      <c r="D416" s="102"/>
      <c r="E416" s="141"/>
      <c r="F416" s="142"/>
      <c r="G416" s="141"/>
      <c r="H416" s="141"/>
      <c r="I416" s="141"/>
      <c r="J416" s="141"/>
    </row>
    <row r="417" spans="1:10" ht="25.5">
      <c r="A417" s="116"/>
      <c r="B417" s="117"/>
      <c r="C417" s="103"/>
      <c r="D417" s="30" t="s">
        <v>23</v>
      </c>
      <c r="E417" s="32"/>
      <c r="F417" s="32"/>
      <c r="G417" s="32"/>
      <c r="H417" s="32"/>
      <c r="I417" s="32"/>
      <c r="J417" s="32"/>
    </row>
    <row r="418" spans="1:10" ht="15">
      <c r="A418" s="116"/>
      <c r="B418" s="117"/>
      <c r="C418" s="103" t="s">
        <v>106</v>
      </c>
      <c r="D418" s="30" t="s">
        <v>19</v>
      </c>
      <c r="E418" s="39">
        <f aca="true" t="shared" si="75" ref="E418:J418">E419+E420+E421+E423</f>
        <v>0</v>
      </c>
      <c r="F418" s="39">
        <f t="shared" si="75"/>
        <v>0</v>
      </c>
      <c r="G418" s="39">
        <f t="shared" si="75"/>
        <v>0</v>
      </c>
      <c r="H418" s="39">
        <f t="shared" si="75"/>
        <v>0</v>
      </c>
      <c r="I418" s="39">
        <f t="shared" si="75"/>
        <v>0</v>
      </c>
      <c r="J418" s="39">
        <f t="shared" si="75"/>
        <v>0</v>
      </c>
    </row>
    <row r="419" spans="1:10" ht="15">
      <c r="A419" s="116"/>
      <c r="B419" s="117"/>
      <c r="C419" s="103"/>
      <c r="D419" s="30" t="s">
        <v>20</v>
      </c>
      <c r="E419" s="39"/>
      <c r="F419" s="39"/>
      <c r="G419" s="39"/>
      <c r="H419" s="39"/>
      <c r="I419" s="39"/>
      <c r="J419" s="39"/>
    </row>
    <row r="420" spans="1:10" ht="15">
      <c r="A420" s="116"/>
      <c r="B420" s="117"/>
      <c r="C420" s="103"/>
      <c r="D420" s="30" t="s">
        <v>21</v>
      </c>
      <c r="E420" s="39"/>
      <c r="F420" s="39"/>
      <c r="G420" s="39"/>
      <c r="H420" s="39"/>
      <c r="I420" s="39"/>
      <c r="J420" s="39"/>
    </row>
    <row r="421" spans="1:10" ht="15">
      <c r="A421" s="116"/>
      <c r="B421" s="117"/>
      <c r="C421" s="103"/>
      <c r="D421" s="102" t="s">
        <v>22</v>
      </c>
      <c r="E421" s="143">
        <f>F421+G421+H421+I421+J421</f>
        <v>0</v>
      </c>
      <c r="F421" s="143"/>
      <c r="G421" s="144"/>
      <c r="H421" s="144"/>
      <c r="I421" s="143"/>
      <c r="J421" s="143"/>
    </row>
    <row r="422" spans="1:10" ht="15">
      <c r="A422" s="116"/>
      <c r="B422" s="117"/>
      <c r="C422" s="103"/>
      <c r="D422" s="102"/>
      <c r="E422" s="143"/>
      <c r="F422" s="143"/>
      <c r="G422" s="144"/>
      <c r="H422" s="144"/>
      <c r="I422" s="143"/>
      <c r="J422" s="143"/>
    </row>
    <row r="423" spans="1:10" ht="25.5">
      <c r="A423" s="116"/>
      <c r="B423" s="117"/>
      <c r="C423" s="103"/>
      <c r="D423" s="30" t="s">
        <v>23</v>
      </c>
      <c r="E423" s="39"/>
      <c r="F423" s="39"/>
      <c r="G423" s="39"/>
      <c r="H423" s="39"/>
      <c r="I423" s="39"/>
      <c r="J423" s="39"/>
    </row>
    <row r="424" spans="1:10" ht="33.75" customHeight="1">
      <c r="A424" s="137" t="s">
        <v>56</v>
      </c>
      <c r="B424" s="137"/>
      <c r="C424" s="137"/>
      <c r="D424" s="137"/>
      <c r="E424" s="137"/>
      <c r="F424" s="137"/>
      <c r="G424" s="137"/>
      <c r="H424" s="137"/>
      <c r="I424" s="137"/>
      <c r="J424" s="137"/>
    </row>
    <row r="425" spans="1:10" ht="15">
      <c r="A425" s="140" t="s">
        <v>55</v>
      </c>
      <c r="B425" s="117" t="s">
        <v>107</v>
      </c>
      <c r="C425" s="103" t="s">
        <v>137</v>
      </c>
      <c r="D425" s="30" t="s">
        <v>19</v>
      </c>
      <c r="E425" s="34">
        <f aca="true" t="shared" si="76" ref="E425:J425">E426+E427+E428+E430</f>
        <v>300.5</v>
      </c>
      <c r="F425" s="34">
        <f t="shared" si="76"/>
        <v>0.5</v>
      </c>
      <c r="G425" s="34">
        <f t="shared" si="76"/>
        <v>0</v>
      </c>
      <c r="H425" s="34">
        <f t="shared" si="76"/>
        <v>300</v>
      </c>
      <c r="I425" s="34">
        <f t="shared" si="76"/>
        <v>0</v>
      </c>
      <c r="J425" s="34">
        <f t="shared" si="76"/>
        <v>0</v>
      </c>
    </row>
    <row r="426" spans="1:10" ht="15">
      <c r="A426" s="116"/>
      <c r="B426" s="117"/>
      <c r="C426" s="103"/>
      <c r="D426" s="30" t="s">
        <v>20</v>
      </c>
      <c r="E426" s="34"/>
      <c r="F426" s="34"/>
      <c r="G426" s="34"/>
      <c r="H426" s="34"/>
      <c r="I426" s="34"/>
      <c r="J426" s="34"/>
    </row>
    <row r="427" spans="1:10" ht="15">
      <c r="A427" s="116"/>
      <c r="B427" s="117"/>
      <c r="C427" s="103"/>
      <c r="D427" s="30" t="s">
        <v>21</v>
      </c>
      <c r="E427" s="34"/>
      <c r="F427" s="34"/>
      <c r="G427" s="34"/>
      <c r="H427" s="34"/>
      <c r="I427" s="34"/>
      <c r="J427" s="34"/>
    </row>
    <row r="428" spans="1:10" ht="15">
      <c r="A428" s="116"/>
      <c r="B428" s="117"/>
      <c r="C428" s="103"/>
      <c r="D428" s="102" t="s">
        <v>22</v>
      </c>
      <c r="E428" s="120">
        <f>F428+G428+J428+I428+H428</f>
        <v>300.5</v>
      </c>
      <c r="F428" s="120">
        <v>0.5</v>
      </c>
      <c r="G428" s="119">
        <v>0</v>
      </c>
      <c r="H428" s="119">
        <v>300</v>
      </c>
      <c r="I428" s="120">
        <v>0</v>
      </c>
      <c r="J428" s="120">
        <v>0</v>
      </c>
    </row>
    <row r="429" spans="1:10" ht="15">
      <c r="A429" s="116"/>
      <c r="B429" s="117"/>
      <c r="C429" s="103"/>
      <c r="D429" s="102"/>
      <c r="E429" s="120"/>
      <c r="F429" s="120"/>
      <c r="G429" s="119"/>
      <c r="H429" s="119"/>
      <c r="I429" s="120"/>
      <c r="J429" s="120"/>
    </row>
    <row r="430" spans="1:10" ht="25.5">
      <c r="A430" s="116"/>
      <c r="B430" s="117"/>
      <c r="C430" s="103"/>
      <c r="D430" s="30" t="s">
        <v>23</v>
      </c>
      <c r="E430" s="32"/>
      <c r="F430" s="32"/>
      <c r="G430" s="32"/>
      <c r="H430" s="32"/>
      <c r="I430" s="32"/>
      <c r="J430" s="32"/>
    </row>
    <row r="431" spans="1:10" ht="15">
      <c r="A431" s="116"/>
      <c r="B431" s="117"/>
      <c r="C431" s="103" t="s">
        <v>105</v>
      </c>
      <c r="D431" s="30" t="s">
        <v>19</v>
      </c>
      <c r="E431" s="37">
        <f aca="true" t="shared" si="77" ref="E431:J431">E432+E433+E434+E436</f>
        <v>0</v>
      </c>
      <c r="F431" s="37">
        <f t="shared" si="77"/>
        <v>0</v>
      </c>
      <c r="G431" s="37">
        <f t="shared" si="77"/>
        <v>0</v>
      </c>
      <c r="H431" s="37">
        <f t="shared" si="77"/>
        <v>0</v>
      </c>
      <c r="I431" s="37">
        <f t="shared" si="77"/>
        <v>0</v>
      </c>
      <c r="J431" s="37">
        <f t="shared" si="77"/>
        <v>0</v>
      </c>
    </row>
    <row r="432" spans="1:10" ht="15">
      <c r="A432" s="116"/>
      <c r="B432" s="117"/>
      <c r="C432" s="103"/>
      <c r="D432" s="30" t="s">
        <v>20</v>
      </c>
      <c r="E432" s="32"/>
      <c r="F432" s="32"/>
      <c r="G432" s="32"/>
      <c r="H432" s="32"/>
      <c r="I432" s="32"/>
      <c r="J432" s="32"/>
    </row>
    <row r="433" spans="1:10" ht="15">
      <c r="A433" s="116"/>
      <c r="B433" s="117"/>
      <c r="C433" s="103"/>
      <c r="D433" s="30" t="s">
        <v>21</v>
      </c>
      <c r="E433" s="38">
        <f>F433+G433+H433+I433+J433</f>
        <v>0</v>
      </c>
      <c r="F433" s="38"/>
      <c r="G433" s="38"/>
      <c r="H433" s="38"/>
      <c r="I433" s="38"/>
      <c r="J433" s="38"/>
    </row>
    <row r="434" spans="1:10" ht="15">
      <c r="A434" s="116"/>
      <c r="B434" s="117"/>
      <c r="C434" s="103"/>
      <c r="D434" s="102" t="s">
        <v>22</v>
      </c>
      <c r="E434" s="141">
        <f>F434+G434+H434+I434+J434</f>
        <v>0</v>
      </c>
      <c r="F434" s="142"/>
      <c r="G434" s="141"/>
      <c r="H434" s="141"/>
      <c r="I434" s="141"/>
      <c r="J434" s="141"/>
    </row>
    <row r="435" spans="1:10" ht="15">
      <c r="A435" s="116"/>
      <c r="B435" s="117"/>
      <c r="C435" s="103"/>
      <c r="D435" s="102"/>
      <c r="E435" s="141"/>
      <c r="F435" s="142"/>
      <c r="G435" s="141"/>
      <c r="H435" s="141"/>
      <c r="I435" s="141"/>
      <c r="J435" s="141"/>
    </row>
    <row r="436" spans="1:10" ht="25.5">
      <c r="A436" s="116"/>
      <c r="B436" s="117"/>
      <c r="C436" s="103"/>
      <c r="D436" s="30" t="s">
        <v>23</v>
      </c>
      <c r="E436" s="32"/>
      <c r="F436" s="32"/>
      <c r="G436" s="32"/>
      <c r="H436" s="32"/>
      <c r="I436" s="32"/>
      <c r="J436" s="32"/>
    </row>
    <row r="437" spans="1:10" ht="15">
      <c r="A437" s="116"/>
      <c r="B437" s="117"/>
      <c r="C437" s="103" t="s">
        <v>106</v>
      </c>
      <c r="D437" s="30" t="s">
        <v>19</v>
      </c>
      <c r="E437" s="39">
        <f aca="true" t="shared" si="78" ref="E437:J437">E438+E439+E440+E442</f>
        <v>0</v>
      </c>
      <c r="F437" s="39">
        <f t="shared" si="78"/>
        <v>0</v>
      </c>
      <c r="G437" s="39">
        <f t="shared" si="78"/>
        <v>0</v>
      </c>
      <c r="H437" s="39">
        <f t="shared" si="78"/>
        <v>0</v>
      </c>
      <c r="I437" s="39">
        <f t="shared" si="78"/>
        <v>0</v>
      </c>
      <c r="J437" s="39">
        <f t="shared" si="78"/>
        <v>0</v>
      </c>
    </row>
    <row r="438" spans="1:10" ht="15">
      <c r="A438" s="116"/>
      <c r="B438" s="117"/>
      <c r="C438" s="103"/>
      <c r="D438" s="30" t="s">
        <v>20</v>
      </c>
      <c r="E438" s="39"/>
      <c r="F438" s="39"/>
      <c r="G438" s="39"/>
      <c r="H438" s="39"/>
      <c r="I438" s="39"/>
      <c r="J438" s="39"/>
    </row>
    <row r="439" spans="1:10" ht="15">
      <c r="A439" s="116"/>
      <c r="B439" s="117"/>
      <c r="C439" s="103"/>
      <c r="D439" s="30" t="s">
        <v>21</v>
      </c>
      <c r="E439" s="39"/>
      <c r="F439" s="39"/>
      <c r="G439" s="39"/>
      <c r="H439" s="39"/>
      <c r="I439" s="39"/>
      <c r="J439" s="39"/>
    </row>
    <row r="440" spans="1:10" ht="15">
      <c r="A440" s="116"/>
      <c r="B440" s="117"/>
      <c r="C440" s="103"/>
      <c r="D440" s="102" t="s">
        <v>22</v>
      </c>
      <c r="E440" s="143">
        <f>F440+G440+H440+I440+J440</f>
        <v>0</v>
      </c>
      <c r="F440" s="143"/>
      <c r="G440" s="144"/>
      <c r="H440" s="144"/>
      <c r="I440" s="143"/>
      <c r="J440" s="143"/>
    </row>
    <row r="441" spans="1:10" ht="15">
      <c r="A441" s="116"/>
      <c r="B441" s="117"/>
      <c r="C441" s="103"/>
      <c r="D441" s="102"/>
      <c r="E441" s="143"/>
      <c r="F441" s="143"/>
      <c r="G441" s="144"/>
      <c r="H441" s="144"/>
      <c r="I441" s="143"/>
      <c r="J441" s="143"/>
    </row>
    <row r="442" spans="1:10" ht="25.5">
      <c r="A442" s="116"/>
      <c r="B442" s="117"/>
      <c r="C442" s="103"/>
      <c r="D442" s="30" t="s">
        <v>23</v>
      </c>
      <c r="E442" s="39"/>
      <c r="F442" s="39"/>
      <c r="G442" s="39"/>
      <c r="H442" s="39"/>
      <c r="I442" s="39"/>
      <c r="J442" s="39"/>
    </row>
    <row r="443" spans="1:15" ht="15">
      <c r="A443" s="140" t="s">
        <v>57</v>
      </c>
      <c r="B443" s="117" t="s">
        <v>8</v>
      </c>
      <c r="C443" s="103" t="s">
        <v>137</v>
      </c>
      <c r="D443" s="30" t="s">
        <v>19</v>
      </c>
      <c r="E443" s="34">
        <f aca="true" t="shared" si="79" ref="E443:J443">E444+E445+E446+E448</f>
        <v>1500</v>
      </c>
      <c r="F443" s="34">
        <f t="shared" si="79"/>
        <v>0</v>
      </c>
      <c r="G443" s="34">
        <f t="shared" si="79"/>
        <v>0</v>
      </c>
      <c r="H443" s="34">
        <f t="shared" si="79"/>
        <v>500</v>
      </c>
      <c r="I443" s="34">
        <f t="shared" si="79"/>
        <v>500</v>
      </c>
      <c r="J443" s="34">
        <f t="shared" si="79"/>
        <v>500</v>
      </c>
      <c r="O443" s="5"/>
    </row>
    <row r="444" spans="1:15" ht="15">
      <c r="A444" s="116"/>
      <c r="B444" s="117"/>
      <c r="C444" s="103"/>
      <c r="D444" s="30" t="s">
        <v>20</v>
      </c>
      <c r="E444" s="34"/>
      <c r="F444" s="34"/>
      <c r="G444" s="34"/>
      <c r="H444" s="34"/>
      <c r="I444" s="34"/>
      <c r="J444" s="34"/>
      <c r="O444" s="6"/>
    </row>
    <row r="445" spans="1:10" ht="15">
      <c r="A445" s="116"/>
      <c r="B445" s="117"/>
      <c r="C445" s="103"/>
      <c r="D445" s="30" t="s">
        <v>21</v>
      </c>
      <c r="E445" s="34"/>
      <c r="F445" s="34"/>
      <c r="G445" s="34"/>
      <c r="H445" s="34"/>
      <c r="I445" s="34"/>
      <c r="J445" s="34"/>
    </row>
    <row r="446" spans="1:10" ht="15">
      <c r="A446" s="116"/>
      <c r="B446" s="117"/>
      <c r="C446" s="103"/>
      <c r="D446" s="102" t="s">
        <v>22</v>
      </c>
      <c r="E446" s="120">
        <f>F446+G446+J446+I446+H446</f>
        <v>1500</v>
      </c>
      <c r="F446" s="120">
        <v>0</v>
      </c>
      <c r="G446" s="119">
        <v>0</v>
      </c>
      <c r="H446" s="119">
        <v>500</v>
      </c>
      <c r="I446" s="120">
        <v>500</v>
      </c>
      <c r="J446" s="120">
        <v>500</v>
      </c>
    </row>
    <row r="447" spans="1:10" ht="15">
      <c r="A447" s="116"/>
      <c r="B447" s="117"/>
      <c r="C447" s="103"/>
      <c r="D447" s="102"/>
      <c r="E447" s="120"/>
      <c r="F447" s="120"/>
      <c r="G447" s="119"/>
      <c r="H447" s="119"/>
      <c r="I447" s="120"/>
      <c r="J447" s="120"/>
    </row>
    <row r="448" spans="1:10" ht="25.5">
      <c r="A448" s="116"/>
      <c r="B448" s="117"/>
      <c r="C448" s="103"/>
      <c r="D448" s="30" t="s">
        <v>23</v>
      </c>
      <c r="E448" s="32"/>
      <c r="F448" s="32"/>
      <c r="G448" s="32"/>
      <c r="H448" s="32"/>
      <c r="I448" s="32"/>
      <c r="J448" s="32"/>
    </row>
    <row r="449" spans="1:10" ht="15">
      <c r="A449" s="116"/>
      <c r="B449" s="117"/>
      <c r="C449" s="103" t="s">
        <v>105</v>
      </c>
      <c r="D449" s="30" t="s">
        <v>19</v>
      </c>
      <c r="E449" s="37">
        <f aca="true" t="shared" si="80" ref="E449:J449">E450+E451+E452+E454</f>
        <v>0</v>
      </c>
      <c r="F449" s="37">
        <f t="shared" si="80"/>
        <v>0</v>
      </c>
      <c r="G449" s="37">
        <f t="shared" si="80"/>
        <v>0</v>
      </c>
      <c r="H449" s="37">
        <f t="shared" si="80"/>
        <v>0</v>
      </c>
      <c r="I449" s="37">
        <f t="shared" si="80"/>
        <v>0</v>
      </c>
      <c r="J449" s="37">
        <f t="shared" si="80"/>
        <v>0</v>
      </c>
    </row>
    <row r="450" spans="1:10" ht="15">
      <c r="A450" s="116"/>
      <c r="B450" s="117"/>
      <c r="C450" s="103"/>
      <c r="D450" s="30" t="s">
        <v>20</v>
      </c>
      <c r="E450" s="32"/>
      <c r="F450" s="32"/>
      <c r="G450" s="32"/>
      <c r="H450" s="32"/>
      <c r="I450" s="32"/>
      <c r="J450" s="32"/>
    </row>
    <row r="451" spans="1:10" ht="15">
      <c r="A451" s="116"/>
      <c r="B451" s="117"/>
      <c r="C451" s="103"/>
      <c r="D451" s="30" t="s">
        <v>21</v>
      </c>
      <c r="E451" s="38">
        <f>F451+G451+H451+I451+J451</f>
        <v>0</v>
      </c>
      <c r="F451" s="38"/>
      <c r="G451" s="38"/>
      <c r="H451" s="38"/>
      <c r="I451" s="38"/>
      <c r="J451" s="38"/>
    </row>
    <row r="452" spans="1:10" ht="15">
      <c r="A452" s="116"/>
      <c r="B452" s="117"/>
      <c r="C452" s="103"/>
      <c r="D452" s="102" t="s">
        <v>22</v>
      </c>
      <c r="E452" s="141">
        <f>F452+G452+H452+I452+J452</f>
        <v>0</v>
      </c>
      <c r="F452" s="142"/>
      <c r="G452" s="141"/>
      <c r="H452" s="141"/>
      <c r="I452" s="141"/>
      <c r="J452" s="141"/>
    </row>
    <row r="453" spans="1:10" ht="15">
      <c r="A453" s="116"/>
      <c r="B453" s="117"/>
      <c r="C453" s="103"/>
      <c r="D453" s="102"/>
      <c r="E453" s="141"/>
      <c r="F453" s="142"/>
      <c r="G453" s="141"/>
      <c r="H453" s="141"/>
      <c r="I453" s="141"/>
      <c r="J453" s="141"/>
    </row>
    <row r="454" spans="1:10" ht="25.5">
      <c r="A454" s="116"/>
      <c r="B454" s="117"/>
      <c r="C454" s="103"/>
      <c r="D454" s="30" t="s">
        <v>23</v>
      </c>
      <c r="E454" s="32"/>
      <c r="F454" s="32"/>
      <c r="G454" s="32"/>
      <c r="H454" s="32"/>
      <c r="I454" s="32"/>
      <c r="J454" s="32"/>
    </row>
    <row r="455" spans="1:10" ht="15">
      <c r="A455" s="116"/>
      <c r="B455" s="117"/>
      <c r="C455" s="103" t="s">
        <v>106</v>
      </c>
      <c r="D455" s="30" t="s">
        <v>19</v>
      </c>
      <c r="E455" s="39">
        <f aca="true" t="shared" si="81" ref="E455:J455">E456+E457+E458+E460</f>
        <v>0</v>
      </c>
      <c r="F455" s="39">
        <f t="shared" si="81"/>
        <v>0</v>
      </c>
      <c r="G455" s="39">
        <f t="shared" si="81"/>
        <v>0</v>
      </c>
      <c r="H455" s="39">
        <f t="shared" si="81"/>
        <v>0</v>
      </c>
      <c r="I455" s="39">
        <f t="shared" si="81"/>
        <v>0</v>
      </c>
      <c r="J455" s="39">
        <f t="shared" si="81"/>
        <v>0</v>
      </c>
    </row>
    <row r="456" spans="1:10" ht="15">
      <c r="A456" s="116"/>
      <c r="B456" s="117"/>
      <c r="C456" s="103"/>
      <c r="D456" s="30" t="s">
        <v>20</v>
      </c>
      <c r="E456" s="39"/>
      <c r="F456" s="39"/>
      <c r="G456" s="39"/>
      <c r="H456" s="39"/>
      <c r="I456" s="39"/>
      <c r="J456" s="39"/>
    </row>
    <row r="457" spans="1:10" ht="15">
      <c r="A457" s="116"/>
      <c r="B457" s="117"/>
      <c r="C457" s="103"/>
      <c r="D457" s="30" t="s">
        <v>21</v>
      </c>
      <c r="E457" s="39"/>
      <c r="F457" s="39"/>
      <c r="G457" s="39"/>
      <c r="H457" s="39"/>
      <c r="I457" s="39"/>
      <c r="J457" s="39"/>
    </row>
    <row r="458" spans="1:10" ht="15">
      <c r="A458" s="116"/>
      <c r="B458" s="117"/>
      <c r="C458" s="103"/>
      <c r="D458" s="102" t="s">
        <v>22</v>
      </c>
      <c r="E458" s="143">
        <f>F458+G458+H458+I458+J458</f>
        <v>0</v>
      </c>
      <c r="F458" s="143"/>
      <c r="G458" s="144"/>
      <c r="H458" s="144"/>
      <c r="I458" s="143"/>
      <c r="J458" s="143"/>
    </row>
    <row r="459" spans="1:10" ht="15">
      <c r="A459" s="116"/>
      <c r="B459" s="117"/>
      <c r="C459" s="103"/>
      <c r="D459" s="102"/>
      <c r="E459" s="143"/>
      <c r="F459" s="143"/>
      <c r="G459" s="144"/>
      <c r="H459" s="144"/>
      <c r="I459" s="143"/>
      <c r="J459" s="143"/>
    </row>
    <row r="460" spans="1:10" ht="25.5">
      <c r="A460" s="116"/>
      <c r="B460" s="117"/>
      <c r="C460" s="103"/>
      <c r="D460" s="30" t="s">
        <v>23</v>
      </c>
      <c r="E460" s="39"/>
      <c r="F460" s="39"/>
      <c r="G460" s="39"/>
      <c r="H460" s="39"/>
      <c r="I460" s="39"/>
      <c r="J460" s="39"/>
    </row>
    <row r="461" spans="1:10" ht="15">
      <c r="A461" s="107" t="s">
        <v>178</v>
      </c>
      <c r="B461" s="108"/>
      <c r="C461" s="108"/>
      <c r="D461" s="108"/>
      <c r="E461" s="108"/>
      <c r="F461" s="108"/>
      <c r="G461" s="108"/>
      <c r="H461" s="108"/>
      <c r="I461" s="108"/>
      <c r="J461" s="109"/>
    </row>
    <row r="462" spans="1:10" ht="15">
      <c r="A462" s="116" t="s">
        <v>176</v>
      </c>
      <c r="B462" s="116" t="s">
        <v>177</v>
      </c>
      <c r="C462" s="117" t="s">
        <v>137</v>
      </c>
      <c r="D462" s="67" t="s">
        <v>19</v>
      </c>
      <c r="E462" s="65">
        <f aca="true" t="shared" si="82" ref="E462:J462">SUM(E463:E466)</f>
        <v>377.696</v>
      </c>
      <c r="F462" s="65">
        <f t="shared" si="82"/>
        <v>0</v>
      </c>
      <c r="G462" s="65">
        <f t="shared" si="82"/>
        <v>0</v>
      </c>
      <c r="H462" s="65">
        <f>SUM(H463:H466)</f>
        <v>377.696</v>
      </c>
      <c r="I462" s="65">
        <f t="shared" si="82"/>
        <v>0</v>
      </c>
      <c r="J462" s="65">
        <f t="shared" si="82"/>
        <v>0</v>
      </c>
    </row>
    <row r="463" spans="1:10" ht="15">
      <c r="A463" s="116"/>
      <c r="B463" s="116"/>
      <c r="C463" s="117"/>
      <c r="D463" s="67" t="s">
        <v>20</v>
      </c>
      <c r="E463" s="65"/>
      <c r="F463" s="65"/>
      <c r="G463" s="65"/>
      <c r="H463" s="65"/>
      <c r="I463" s="65"/>
      <c r="J463" s="65"/>
    </row>
    <row r="464" spans="1:10" ht="15">
      <c r="A464" s="116"/>
      <c r="B464" s="116"/>
      <c r="C464" s="117"/>
      <c r="D464" s="67" t="s">
        <v>21</v>
      </c>
      <c r="E464" s="65"/>
      <c r="F464" s="65"/>
      <c r="G464" s="65"/>
      <c r="H464" s="65"/>
      <c r="I464" s="65"/>
      <c r="J464" s="65"/>
    </row>
    <row r="465" spans="1:12" ht="38.25">
      <c r="A465" s="116"/>
      <c r="B465" s="116"/>
      <c r="C465" s="117"/>
      <c r="D465" s="67" t="s">
        <v>22</v>
      </c>
      <c r="E465" s="65">
        <f>SUM(F465:J465)</f>
        <v>377.696</v>
      </c>
      <c r="F465" s="65">
        <v>0</v>
      </c>
      <c r="G465" s="65">
        <v>0</v>
      </c>
      <c r="H465" s="96">
        <f>73.696+304</f>
        <v>377.696</v>
      </c>
      <c r="I465" s="65">
        <v>0</v>
      </c>
      <c r="J465" s="65">
        <v>0</v>
      </c>
      <c r="L465">
        <f>73.696+304</f>
        <v>377.696</v>
      </c>
    </row>
    <row r="466" spans="1:10" ht="25.5">
      <c r="A466" s="116"/>
      <c r="B466" s="116"/>
      <c r="C466" s="117"/>
      <c r="D466" s="67" t="s">
        <v>23</v>
      </c>
      <c r="E466" s="65"/>
      <c r="F466" s="65"/>
      <c r="G466" s="65"/>
      <c r="H466" s="65"/>
      <c r="I466" s="65"/>
      <c r="J466" s="65"/>
    </row>
    <row r="467" spans="1:10" ht="15">
      <c r="A467" s="116"/>
      <c r="B467" s="116"/>
      <c r="C467" s="117" t="s">
        <v>105</v>
      </c>
      <c r="D467" s="67" t="s">
        <v>19</v>
      </c>
      <c r="E467" s="65"/>
      <c r="F467" s="65"/>
      <c r="G467" s="65"/>
      <c r="H467" s="65"/>
      <c r="I467" s="65"/>
      <c r="J467" s="65"/>
    </row>
    <row r="468" spans="1:10" ht="15">
      <c r="A468" s="116"/>
      <c r="B468" s="116"/>
      <c r="C468" s="117"/>
      <c r="D468" s="67" t="s">
        <v>20</v>
      </c>
      <c r="E468" s="65"/>
      <c r="F468" s="65"/>
      <c r="G468" s="65"/>
      <c r="H468" s="65"/>
      <c r="I468" s="65"/>
      <c r="J468" s="65"/>
    </row>
    <row r="469" spans="1:10" ht="15">
      <c r="A469" s="116"/>
      <c r="B469" s="116"/>
      <c r="C469" s="117"/>
      <c r="D469" s="67" t="s">
        <v>21</v>
      </c>
      <c r="E469" s="65"/>
      <c r="F469" s="65"/>
      <c r="G469" s="65"/>
      <c r="H469" s="65"/>
      <c r="I469" s="65"/>
      <c r="J469" s="65"/>
    </row>
    <row r="470" spans="1:10" ht="38.25">
      <c r="A470" s="116"/>
      <c r="B470" s="116"/>
      <c r="C470" s="117"/>
      <c r="D470" s="67" t="s">
        <v>22</v>
      </c>
      <c r="E470" s="65"/>
      <c r="F470" s="65"/>
      <c r="G470" s="65"/>
      <c r="H470" s="65"/>
      <c r="I470" s="65"/>
      <c r="J470" s="65"/>
    </row>
    <row r="471" spans="1:10" ht="25.5">
      <c r="A471" s="116"/>
      <c r="B471" s="116"/>
      <c r="C471" s="117"/>
      <c r="D471" s="67" t="s">
        <v>23</v>
      </c>
      <c r="E471" s="65"/>
      <c r="F471" s="65"/>
      <c r="G471" s="65"/>
      <c r="H471" s="65"/>
      <c r="I471" s="65"/>
      <c r="J471" s="65"/>
    </row>
    <row r="472" spans="1:10" ht="15">
      <c r="A472" s="116"/>
      <c r="B472" s="116"/>
      <c r="C472" s="117" t="s">
        <v>106</v>
      </c>
      <c r="D472" s="67" t="s">
        <v>19</v>
      </c>
      <c r="E472" s="65"/>
      <c r="F472" s="65"/>
      <c r="G472" s="65"/>
      <c r="H472" s="65"/>
      <c r="I472" s="65"/>
      <c r="J472" s="65"/>
    </row>
    <row r="473" spans="1:10" ht="15">
      <c r="A473" s="116"/>
      <c r="B473" s="116"/>
      <c r="C473" s="117"/>
      <c r="D473" s="67" t="s">
        <v>20</v>
      </c>
      <c r="E473" s="65"/>
      <c r="F473" s="65"/>
      <c r="G473" s="65"/>
      <c r="H473" s="65"/>
      <c r="I473" s="65"/>
      <c r="J473" s="65"/>
    </row>
    <row r="474" spans="1:10" ht="15">
      <c r="A474" s="116"/>
      <c r="B474" s="116"/>
      <c r="C474" s="117"/>
      <c r="D474" s="67" t="s">
        <v>21</v>
      </c>
      <c r="E474" s="65"/>
      <c r="F474" s="65"/>
      <c r="G474" s="65"/>
      <c r="H474" s="65"/>
      <c r="I474" s="65"/>
      <c r="J474" s="65"/>
    </row>
    <row r="475" spans="1:10" ht="38.25">
      <c r="A475" s="116"/>
      <c r="B475" s="116"/>
      <c r="C475" s="117"/>
      <c r="D475" s="67" t="s">
        <v>22</v>
      </c>
      <c r="E475" s="65"/>
      <c r="F475" s="65"/>
      <c r="G475" s="65"/>
      <c r="H475" s="65"/>
      <c r="I475" s="65"/>
      <c r="J475" s="65"/>
    </row>
    <row r="476" spans="1:10" ht="25.5">
      <c r="A476" s="116"/>
      <c r="B476" s="116"/>
      <c r="C476" s="117"/>
      <c r="D476" s="67" t="s">
        <v>23</v>
      </c>
      <c r="E476" s="65"/>
      <c r="F476" s="65"/>
      <c r="G476" s="65"/>
      <c r="H476" s="65"/>
      <c r="I476" s="65"/>
      <c r="J476" s="65"/>
    </row>
    <row r="477" spans="1:10" ht="15">
      <c r="A477" s="107" t="s">
        <v>210</v>
      </c>
      <c r="B477" s="108"/>
      <c r="C477" s="108"/>
      <c r="D477" s="108"/>
      <c r="E477" s="108"/>
      <c r="F477" s="108"/>
      <c r="G477" s="108"/>
      <c r="H477" s="108"/>
      <c r="I477" s="108"/>
      <c r="J477" s="109"/>
    </row>
    <row r="478" spans="1:10" ht="15">
      <c r="A478" s="104" t="s">
        <v>212</v>
      </c>
      <c r="B478" s="104" t="s">
        <v>211</v>
      </c>
      <c r="C478" s="117" t="s">
        <v>137</v>
      </c>
      <c r="D478" s="86" t="s">
        <v>19</v>
      </c>
      <c r="E478" s="79">
        <f>SUM(E479:E482)</f>
        <v>702.084</v>
      </c>
      <c r="F478" s="79">
        <v>0</v>
      </c>
      <c r="G478" s="79">
        <v>0</v>
      </c>
      <c r="H478" s="79">
        <f>SUM(H479:H482)</f>
        <v>702.084</v>
      </c>
      <c r="I478" s="79">
        <v>0</v>
      </c>
      <c r="J478" s="79">
        <v>0</v>
      </c>
    </row>
    <row r="479" spans="1:10" ht="15">
      <c r="A479" s="105"/>
      <c r="B479" s="105"/>
      <c r="C479" s="117"/>
      <c r="D479" s="86" t="s">
        <v>20</v>
      </c>
      <c r="E479" s="79"/>
      <c r="F479" s="79"/>
      <c r="G479" s="79"/>
      <c r="H479" s="79"/>
      <c r="I479" s="79"/>
      <c r="J479" s="79"/>
    </row>
    <row r="480" spans="1:10" ht="15">
      <c r="A480" s="105"/>
      <c r="B480" s="105"/>
      <c r="C480" s="117"/>
      <c r="D480" s="86" t="s">
        <v>21</v>
      </c>
      <c r="E480" s="79"/>
      <c r="F480" s="79"/>
      <c r="G480" s="79"/>
      <c r="H480" s="79"/>
      <c r="I480" s="79"/>
      <c r="J480" s="79"/>
    </row>
    <row r="481" spans="1:10" ht="38.25">
      <c r="A481" s="105"/>
      <c r="B481" s="105"/>
      <c r="C481" s="117"/>
      <c r="D481" s="86" t="s">
        <v>22</v>
      </c>
      <c r="E481" s="79">
        <f>SUM(F481:J481)</f>
        <v>702.084</v>
      </c>
      <c r="F481" s="79">
        <v>0</v>
      </c>
      <c r="G481" s="79">
        <v>0</v>
      </c>
      <c r="H481" s="79">
        <v>702.084</v>
      </c>
      <c r="I481" s="79">
        <v>0</v>
      </c>
      <c r="J481" s="79">
        <v>0</v>
      </c>
    </row>
    <row r="482" spans="1:10" ht="25.5">
      <c r="A482" s="105"/>
      <c r="B482" s="105"/>
      <c r="C482" s="117"/>
      <c r="D482" s="86" t="s">
        <v>23</v>
      </c>
      <c r="E482" s="79"/>
      <c r="F482" s="79"/>
      <c r="G482" s="79"/>
      <c r="H482" s="79"/>
      <c r="I482" s="79"/>
      <c r="J482" s="79"/>
    </row>
    <row r="483" spans="1:10" ht="15">
      <c r="A483" s="105"/>
      <c r="B483" s="105"/>
      <c r="C483" s="117" t="s">
        <v>105</v>
      </c>
      <c r="D483" s="86" t="s">
        <v>19</v>
      </c>
      <c r="E483" s="79"/>
      <c r="F483" s="79"/>
      <c r="G483" s="79"/>
      <c r="H483" s="79"/>
      <c r="I483" s="79"/>
      <c r="J483" s="79"/>
    </row>
    <row r="484" spans="1:10" ht="15">
      <c r="A484" s="105"/>
      <c r="B484" s="105"/>
      <c r="C484" s="117"/>
      <c r="D484" s="86" t="s">
        <v>20</v>
      </c>
      <c r="E484" s="79"/>
      <c r="F484" s="79"/>
      <c r="G484" s="79"/>
      <c r="H484" s="79"/>
      <c r="I484" s="79"/>
      <c r="J484" s="79"/>
    </row>
    <row r="485" spans="1:10" ht="15">
      <c r="A485" s="105"/>
      <c r="B485" s="105"/>
      <c r="C485" s="117"/>
      <c r="D485" s="86" t="s">
        <v>21</v>
      </c>
      <c r="E485" s="79"/>
      <c r="F485" s="79"/>
      <c r="G485" s="79"/>
      <c r="H485" s="79"/>
      <c r="I485" s="79"/>
      <c r="J485" s="79"/>
    </row>
    <row r="486" spans="1:10" ht="38.25">
      <c r="A486" s="105"/>
      <c r="B486" s="105"/>
      <c r="C486" s="117"/>
      <c r="D486" s="86" t="s">
        <v>22</v>
      </c>
      <c r="E486" s="79"/>
      <c r="F486" s="79"/>
      <c r="G486" s="79"/>
      <c r="H486" s="79"/>
      <c r="I486" s="79"/>
      <c r="J486" s="79"/>
    </row>
    <row r="487" spans="1:10" ht="25.5">
      <c r="A487" s="105"/>
      <c r="B487" s="105"/>
      <c r="C487" s="117"/>
      <c r="D487" s="86" t="s">
        <v>23</v>
      </c>
      <c r="E487" s="79"/>
      <c r="F487" s="79"/>
      <c r="G487" s="79"/>
      <c r="H487" s="79"/>
      <c r="I487" s="79"/>
      <c r="J487" s="79"/>
    </row>
    <row r="488" spans="1:10" ht="15">
      <c r="A488" s="105"/>
      <c r="B488" s="105"/>
      <c r="C488" s="117" t="s">
        <v>106</v>
      </c>
      <c r="D488" s="86" t="s">
        <v>19</v>
      </c>
      <c r="E488" s="79"/>
      <c r="F488" s="79"/>
      <c r="G488" s="79"/>
      <c r="H488" s="79"/>
      <c r="I488" s="79"/>
      <c r="J488" s="79"/>
    </row>
    <row r="489" spans="1:10" ht="15">
      <c r="A489" s="105"/>
      <c r="B489" s="105"/>
      <c r="C489" s="117"/>
      <c r="D489" s="86" t="s">
        <v>20</v>
      </c>
      <c r="E489" s="79"/>
      <c r="F489" s="79"/>
      <c r="G489" s="79"/>
      <c r="H489" s="79"/>
      <c r="I489" s="79"/>
      <c r="J489" s="79"/>
    </row>
    <row r="490" spans="1:10" ht="15">
      <c r="A490" s="105"/>
      <c r="B490" s="105"/>
      <c r="C490" s="117"/>
      <c r="D490" s="86" t="s">
        <v>21</v>
      </c>
      <c r="E490" s="79"/>
      <c r="F490" s="79"/>
      <c r="G490" s="79"/>
      <c r="H490" s="79"/>
      <c r="I490" s="79"/>
      <c r="J490" s="79"/>
    </row>
    <row r="491" spans="1:10" ht="38.25">
      <c r="A491" s="105"/>
      <c r="B491" s="105"/>
      <c r="C491" s="117"/>
      <c r="D491" s="86" t="s">
        <v>22</v>
      </c>
      <c r="E491" s="79"/>
      <c r="F491" s="79"/>
      <c r="G491" s="79"/>
      <c r="H491" s="79"/>
      <c r="I491" s="79"/>
      <c r="J491" s="79"/>
    </row>
    <row r="492" spans="1:10" ht="25.5">
      <c r="A492" s="106"/>
      <c r="B492" s="106"/>
      <c r="C492" s="117"/>
      <c r="D492" s="86" t="s">
        <v>23</v>
      </c>
      <c r="E492" s="79"/>
      <c r="F492" s="79"/>
      <c r="G492" s="79"/>
      <c r="H492" s="79"/>
      <c r="I492" s="79"/>
      <c r="J492" s="79"/>
    </row>
    <row r="493" spans="1:10" ht="15">
      <c r="A493" s="110" t="s">
        <v>58</v>
      </c>
      <c r="B493" s="111"/>
      <c r="C493" s="97" t="s">
        <v>148</v>
      </c>
      <c r="D493" s="98"/>
      <c r="E493" s="88">
        <f aca="true" t="shared" si="83" ref="E493:J493">E495+E501+E507</f>
        <v>0</v>
      </c>
      <c r="F493" s="58">
        <f t="shared" si="83"/>
        <v>0</v>
      </c>
      <c r="G493" s="58">
        <f t="shared" si="83"/>
        <v>0</v>
      </c>
      <c r="H493" s="88">
        <f t="shared" si="83"/>
        <v>0</v>
      </c>
      <c r="I493" s="58">
        <f t="shared" si="83"/>
        <v>0</v>
      </c>
      <c r="J493" s="58">
        <f t="shared" si="83"/>
        <v>0</v>
      </c>
    </row>
    <row r="494" spans="1:10" ht="15">
      <c r="A494" s="112"/>
      <c r="B494" s="113"/>
      <c r="C494" s="99" t="s">
        <v>150</v>
      </c>
      <c r="D494" s="100"/>
      <c r="E494" s="58">
        <f aca="true" t="shared" si="84" ref="E494:J494">E497+E503+E509</f>
        <v>0</v>
      </c>
      <c r="F494" s="58">
        <f t="shared" si="84"/>
        <v>0</v>
      </c>
      <c r="G494" s="58">
        <f t="shared" si="84"/>
        <v>0</v>
      </c>
      <c r="H494" s="58">
        <f t="shared" si="84"/>
        <v>0</v>
      </c>
      <c r="I494" s="58">
        <f t="shared" si="84"/>
        <v>0</v>
      </c>
      <c r="J494" s="58">
        <f t="shared" si="84"/>
        <v>0</v>
      </c>
    </row>
    <row r="495" spans="1:17" ht="15" customHeight="1">
      <c r="A495" s="112"/>
      <c r="B495" s="113"/>
      <c r="C495" s="103" t="s">
        <v>137</v>
      </c>
      <c r="D495" s="30" t="s">
        <v>19</v>
      </c>
      <c r="E495" s="34">
        <f aca="true" t="shared" si="85" ref="E495:J495">E496+E497+E498+E500</f>
        <v>0</v>
      </c>
      <c r="F495" s="34">
        <f t="shared" si="85"/>
        <v>0</v>
      </c>
      <c r="G495" s="34">
        <f t="shared" si="85"/>
        <v>0</v>
      </c>
      <c r="H495" s="34">
        <f t="shared" si="85"/>
        <v>0</v>
      </c>
      <c r="I495" s="34">
        <f t="shared" si="85"/>
        <v>0</v>
      </c>
      <c r="J495" s="34">
        <f t="shared" si="85"/>
        <v>0</v>
      </c>
      <c r="L495" t="s">
        <v>129</v>
      </c>
      <c r="M495">
        <v>2021</v>
      </c>
      <c r="N495">
        <v>2022</v>
      </c>
      <c r="O495">
        <v>2023</v>
      </c>
      <c r="P495">
        <v>2024</v>
      </c>
      <c r="Q495">
        <v>2025</v>
      </c>
    </row>
    <row r="496" spans="1:10" ht="15">
      <c r="A496" s="112"/>
      <c r="B496" s="113"/>
      <c r="C496" s="103"/>
      <c r="D496" s="30" t="s">
        <v>20</v>
      </c>
      <c r="E496" s="34">
        <f>F496+G496+H496+I496+J496</f>
        <v>0</v>
      </c>
      <c r="F496" s="34"/>
      <c r="G496" s="34"/>
      <c r="H496" s="34"/>
      <c r="I496" s="34"/>
      <c r="J496" s="34"/>
    </row>
    <row r="497" spans="1:17" ht="15">
      <c r="A497" s="112"/>
      <c r="B497" s="113"/>
      <c r="C497" s="103"/>
      <c r="D497" s="30" t="s">
        <v>21</v>
      </c>
      <c r="E497" s="34">
        <f>F497+G497+H497+I497+J497</f>
        <v>0</v>
      </c>
      <c r="F497" s="34"/>
      <c r="G497" s="34"/>
      <c r="H497" s="34"/>
      <c r="I497" s="34"/>
      <c r="J497" s="34"/>
      <c r="L497" s="45">
        <f aca="true" t="shared" si="86" ref="L497:Q497">E495+E501+E507</f>
        <v>0</v>
      </c>
      <c r="M497" s="45">
        <f t="shared" si="86"/>
        <v>0</v>
      </c>
      <c r="N497" s="45">
        <f t="shared" si="86"/>
        <v>0</v>
      </c>
      <c r="O497" s="45">
        <f t="shared" si="86"/>
        <v>0</v>
      </c>
      <c r="P497" s="45">
        <f t="shared" si="86"/>
        <v>0</v>
      </c>
      <c r="Q497" s="45">
        <f t="shared" si="86"/>
        <v>0</v>
      </c>
    </row>
    <row r="498" spans="1:10" ht="15">
      <c r="A498" s="112"/>
      <c r="B498" s="113"/>
      <c r="C498" s="103"/>
      <c r="D498" s="102" t="s">
        <v>22</v>
      </c>
      <c r="E498" s="120"/>
      <c r="F498" s="120">
        <f>F517+F523+F529</f>
        <v>0</v>
      </c>
      <c r="G498" s="120">
        <f>G517+G538+G556</f>
        <v>0</v>
      </c>
      <c r="H498" s="120"/>
      <c r="I498" s="120">
        <f>I517+I538+I556</f>
        <v>0</v>
      </c>
      <c r="J498" s="120">
        <f>J517+J538+J556</f>
        <v>0</v>
      </c>
    </row>
    <row r="499" spans="1:10" ht="15">
      <c r="A499" s="112"/>
      <c r="B499" s="113"/>
      <c r="C499" s="103"/>
      <c r="D499" s="102"/>
      <c r="E499" s="120"/>
      <c r="F499" s="120"/>
      <c r="G499" s="120"/>
      <c r="H499" s="120"/>
      <c r="I499" s="120"/>
      <c r="J499" s="120"/>
    </row>
    <row r="500" spans="1:10" ht="25.5">
      <c r="A500" s="112"/>
      <c r="B500" s="113"/>
      <c r="C500" s="103"/>
      <c r="D500" s="30" t="s">
        <v>23</v>
      </c>
      <c r="E500" s="32"/>
      <c r="F500" s="32"/>
      <c r="G500" s="32"/>
      <c r="H500" s="32"/>
      <c r="I500" s="32"/>
      <c r="J500" s="32"/>
    </row>
    <row r="501" spans="1:10" ht="15">
      <c r="A501" s="112"/>
      <c r="B501" s="113"/>
      <c r="C501" s="103" t="s">
        <v>105</v>
      </c>
      <c r="D501" s="30" t="s">
        <v>19</v>
      </c>
      <c r="E501" s="37">
        <f aca="true" t="shared" si="87" ref="E501:J501">E502+E503+E504+E506</f>
        <v>0</v>
      </c>
      <c r="F501" s="37">
        <f t="shared" si="87"/>
        <v>0</v>
      </c>
      <c r="G501" s="37">
        <f t="shared" si="87"/>
        <v>0</v>
      </c>
      <c r="H501" s="37">
        <f t="shared" si="87"/>
        <v>0</v>
      </c>
      <c r="I501" s="37">
        <f t="shared" si="87"/>
        <v>0</v>
      </c>
      <c r="J501" s="37">
        <f t="shared" si="87"/>
        <v>0</v>
      </c>
    </row>
    <row r="502" spans="1:10" ht="15">
      <c r="A502" s="112"/>
      <c r="B502" s="113"/>
      <c r="C502" s="103"/>
      <c r="D502" s="30" t="s">
        <v>20</v>
      </c>
      <c r="E502" s="32"/>
      <c r="F502" s="32"/>
      <c r="G502" s="32"/>
      <c r="H502" s="32"/>
      <c r="I502" s="32"/>
      <c r="J502" s="32"/>
    </row>
    <row r="503" spans="1:10" ht="15">
      <c r="A503" s="112"/>
      <c r="B503" s="113"/>
      <c r="C503" s="103"/>
      <c r="D503" s="30" t="s">
        <v>21</v>
      </c>
      <c r="E503" s="38">
        <f>F503+G503+H503+I503+J503</f>
        <v>0</v>
      </c>
      <c r="F503" s="38"/>
      <c r="G503" s="38"/>
      <c r="H503" s="38"/>
      <c r="I503" s="38"/>
      <c r="J503" s="38"/>
    </row>
    <row r="504" spans="1:10" ht="15">
      <c r="A504" s="112"/>
      <c r="B504" s="113"/>
      <c r="C504" s="103"/>
      <c r="D504" s="102" t="s">
        <v>22</v>
      </c>
      <c r="E504" s="141">
        <f aca="true" t="shared" si="88" ref="E504:J504">E523+E544</f>
        <v>0</v>
      </c>
      <c r="F504" s="141">
        <f t="shared" si="88"/>
        <v>0</v>
      </c>
      <c r="G504" s="141">
        <f t="shared" si="88"/>
        <v>0</v>
      </c>
      <c r="H504" s="141">
        <f t="shared" si="88"/>
        <v>0</v>
      </c>
      <c r="I504" s="141">
        <f t="shared" si="88"/>
        <v>0</v>
      </c>
      <c r="J504" s="141">
        <f t="shared" si="88"/>
        <v>0</v>
      </c>
    </row>
    <row r="505" spans="1:10" ht="15">
      <c r="A505" s="112"/>
      <c r="B505" s="113"/>
      <c r="C505" s="103"/>
      <c r="D505" s="102"/>
      <c r="E505" s="141"/>
      <c r="F505" s="141"/>
      <c r="G505" s="141"/>
      <c r="H505" s="141"/>
      <c r="I505" s="141"/>
      <c r="J505" s="141"/>
    </row>
    <row r="506" spans="1:10" ht="25.5">
      <c r="A506" s="112"/>
      <c r="B506" s="113"/>
      <c r="C506" s="103"/>
      <c r="D506" s="30" t="s">
        <v>23</v>
      </c>
      <c r="E506" s="32"/>
      <c r="F506" s="32"/>
      <c r="G506" s="32"/>
      <c r="H506" s="32"/>
      <c r="I506" s="32"/>
      <c r="J506" s="32"/>
    </row>
    <row r="507" spans="1:10" ht="15">
      <c r="A507" s="112"/>
      <c r="B507" s="113"/>
      <c r="C507" s="103" t="s">
        <v>106</v>
      </c>
      <c r="D507" s="30" t="s">
        <v>19</v>
      </c>
      <c r="E507" s="39">
        <f aca="true" t="shared" si="89" ref="E507:J507">E508+E509+E510+E512</f>
        <v>0</v>
      </c>
      <c r="F507" s="39">
        <f t="shared" si="89"/>
        <v>0</v>
      </c>
      <c r="G507" s="39">
        <f t="shared" si="89"/>
        <v>0</v>
      </c>
      <c r="H507" s="39">
        <f t="shared" si="89"/>
        <v>0</v>
      </c>
      <c r="I507" s="39">
        <f t="shared" si="89"/>
        <v>0</v>
      </c>
      <c r="J507" s="39">
        <f t="shared" si="89"/>
        <v>0</v>
      </c>
    </row>
    <row r="508" spans="1:10" ht="15">
      <c r="A508" s="112"/>
      <c r="B508" s="113"/>
      <c r="C508" s="103"/>
      <c r="D508" s="30" t="s">
        <v>20</v>
      </c>
      <c r="E508" s="39"/>
      <c r="F508" s="39"/>
      <c r="G508" s="39"/>
      <c r="H508" s="39"/>
      <c r="I508" s="39"/>
      <c r="J508" s="39"/>
    </row>
    <row r="509" spans="1:10" ht="15">
      <c r="A509" s="112"/>
      <c r="B509" s="113"/>
      <c r="C509" s="103"/>
      <c r="D509" s="30" t="s">
        <v>21</v>
      </c>
      <c r="E509" s="39"/>
      <c r="F509" s="39"/>
      <c r="G509" s="39"/>
      <c r="H509" s="39"/>
      <c r="I509" s="39"/>
      <c r="J509" s="39"/>
    </row>
    <row r="510" spans="1:10" ht="15">
      <c r="A510" s="112"/>
      <c r="B510" s="113"/>
      <c r="C510" s="103"/>
      <c r="D510" s="102" t="s">
        <v>22</v>
      </c>
      <c r="E510" s="143">
        <f>F510+G510+H510+I510+J510</f>
        <v>0</v>
      </c>
      <c r="F510" s="143"/>
      <c r="G510" s="144"/>
      <c r="H510" s="144"/>
      <c r="I510" s="143"/>
      <c r="J510" s="143"/>
    </row>
    <row r="511" spans="1:10" ht="15">
      <c r="A511" s="112"/>
      <c r="B511" s="113"/>
      <c r="C511" s="103"/>
      <c r="D511" s="102"/>
      <c r="E511" s="143"/>
      <c r="F511" s="143"/>
      <c r="G511" s="144"/>
      <c r="H511" s="144"/>
      <c r="I511" s="143"/>
      <c r="J511" s="143"/>
    </row>
    <row r="512" spans="1:10" ht="25.5">
      <c r="A512" s="114"/>
      <c r="B512" s="115"/>
      <c r="C512" s="103"/>
      <c r="D512" s="30" t="s">
        <v>23</v>
      </c>
      <c r="E512" s="39"/>
      <c r="F512" s="39"/>
      <c r="G512" s="39"/>
      <c r="H512" s="39"/>
      <c r="I512" s="39"/>
      <c r="J512" s="39"/>
    </row>
    <row r="513" spans="1:10" ht="15">
      <c r="A513" s="145" t="s">
        <v>59</v>
      </c>
      <c r="B513" s="145"/>
      <c r="C513" s="145"/>
      <c r="D513" s="145"/>
      <c r="E513" s="145"/>
      <c r="F513" s="145"/>
      <c r="G513" s="145"/>
      <c r="H513" s="145"/>
      <c r="I513" s="145"/>
      <c r="J513" s="145"/>
    </row>
    <row r="514" spans="1:10" ht="15">
      <c r="A514" s="140" t="s">
        <v>60</v>
      </c>
      <c r="B514" s="117" t="s">
        <v>132</v>
      </c>
      <c r="C514" s="103" t="s">
        <v>137</v>
      </c>
      <c r="D514" s="30" t="s">
        <v>19</v>
      </c>
      <c r="E514" s="34">
        <f aca="true" t="shared" si="90" ref="E514:J514">E515+E516+E517+E519</f>
        <v>0</v>
      </c>
      <c r="F514" s="34">
        <f t="shared" si="90"/>
        <v>0</v>
      </c>
      <c r="G514" s="34">
        <f t="shared" si="90"/>
        <v>0</v>
      </c>
      <c r="H514" s="34">
        <f t="shared" si="90"/>
        <v>0</v>
      </c>
      <c r="I514" s="34">
        <f t="shared" si="90"/>
        <v>0</v>
      </c>
      <c r="J514" s="34">
        <f t="shared" si="90"/>
        <v>0</v>
      </c>
    </row>
    <row r="515" spans="1:10" ht="15">
      <c r="A515" s="116"/>
      <c r="B515" s="117"/>
      <c r="C515" s="103"/>
      <c r="D515" s="30" t="s">
        <v>20</v>
      </c>
      <c r="E515" s="34"/>
      <c r="F515" s="34"/>
      <c r="G515" s="34"/>
      <c r="H515" s="34"/>
      <c r="I515" s="34"/>
      <c r="J515" s="34"/>
    </row>
    <row r="516" spans="1:10" ht="15">
      <c r="A516" s="116"/>
      <c r="B516" s="117"/>
      <c r="C516" s="103"/>
      <c r="D516" s="30" t="s">
        <v>21</v>
      </c>
      <c r="E516" s="34"/>
      <c r="F516" s="34"/>
      <c r="G516" s="34"/>
      <c r="H516" s="34"/>
      <c r="I516" s="34"/>
      <c r="J516" s="34"/>
    </row>
    <row r="517" spans="1:10" ht="15">
      <c r="A517" s="116"/>
      <c r="B517" s="117"/>
      <c r="C517" s="103"/>
      <c r="D517" s="102" t="s">
        <v>22</v>
      </c>
      <c r="E517" s="120">
        <f>F517+G517+J517+I517+H517</f>
        <v>0</v>
      </c>
      <c r="F517" s="120">
        <v>0</v>
      </c>
      <c r="G517" s="119"/>
      <c r="H517" s="119"/>
      <c r="I517" s="120"/>
      <c r="J517" s="120"/>
    </row>
    <row r="518" spans="1:10" ht="15">
      <c r="A518" s="116"/>
      <c r="B518" s="117"/>
      <c r="C518" s="103"/>
      <c r="D518" s="102"/>
      <c r="E518" s="120"/>
      <c r="F518" s="120"/>
      <c r="G518" s="119"/>
      <c r="H518" s="119"/>
      <c r="I518" s="120"/>
      <c r="J518" s="120"/>
    </row>
    <row r="519" spans="1:10" ht="25.5">
      <c r="A519" s="116"/>
      <c r="B519" s="117"/>
      <c r="C519" s="103"/>
      <c r="D519" s="30" t="s">
        <v>23</v>
      </c>
      <c r="E519" s="32"/>
      <c r="F519" s="32"/>
      <c r="G519" s="32"/>
      <c r="H519" s="32"/>
      <c r="I519" s="32"/>
      <c r="J519" s="32"/>
    </row>
    <row r="520" spans="1:10" ht="15">
      <c r="A520" s="116"/>
      <c r="B520" s="117"/>
      <c r="C520" s="103" t="s">
        <v>105</v>
      </c>
      <c r="D520" s="30" t="s">
        <v>19</v>
      </c>
      <c r="E520" s="37">
        <f aca="true" t="shared" si="91" ref="E520:J520">E521+E522+E523+E525</f>
        <v>0</v>
      </c>
      <c r="F520" s="37">
        <f t="shared" si="91"/>
        <v>0</v>
      </c>
      <c r="G520" s="37">
        <f t="shared" si="91"/>
        <v>0</v>
      </c>
      <c r="H520" s="37">
        <f t="shared" si="91"/>
        <v>0</v>
      </c>
      <c r="I520" s="37">
        <f t="shared" si="91"/>
        <v>0</v>
      </c>
      <c r="J520" s="37">
        <f t="shared" si="91"/>
        <v>0</v>
      </c>
    </row>
    <row r="521" spans="1:10" ht="15">
      <c r="A521" s="116"/>
      <c r="B521" s="117"/>
      <c r="C521" s="103"/>
      <c r="D521" s="30" t="s">
        <v>20</v>
      </c>
      <c r="E521" s="32"/>
      <c r="F521" s="32"/>
      <c r="G521" s="32"/>
      <c r="H521" s="32"/>
      <c r="I521" s="32"/>
      <c r="J521" s="32"/>
    </row>
    <row r="522" spans="1:10" ht="15">
      <c r="A522" s="116"/>
      <c r="B522" s="117"/>
      <c r="C522" s="103"/>
      <c r="D522" s="30" t="s">
        <v>21</v>
      </c>
      <c r="E522" s="38">
        <f>F522+G522+H522+I522+J522</f>
        <v>0</v>
      </c>
      <c r="F522" s="38"/>
      <c r="G522" s="38"/>
      <c r="H522" s="38"/>
      <c r="I522" s="38"/>
      <c r="J522" s="38"/>
    </row>
    <row r="523" spans="1:10" ht="15">
      <c r="A523" s="116"/>
      <c r="B523" s="117"/>
      <c r="C523" s="103"/>
      <c r="D523" s="102" t="s">
        <v>22</v>
      </c>
      <c r="E523" s="141">
        <f>F523+G523+H523+I523+J523</f>
        <v>0</v>
      </c>
      <c r="F523" s="142"/>
      <c r="G523" s="141"/>
      <c r="H523" s="141"/>
      <c r="I523" s="141"/>
      <c r="J523" s="141"/>
    </row>
    <row r="524" spans="1:10" ht="15">
      <c r="A524" s="116"/>
      <c r="B524" s="117"/>
      <c r="C524" s="103"/>
      <c r="D524" s="102"/>
      <c r="E524" s="141"/>
      <c r="F524" s="142"/>
      <c r="G524" s="141"/>
      <c r="H524" s="141"/>
      <c r="I524" s="141"/>
      <c r="J524" s="141"/>
    </row>
    <row r="525" spans="1:10" ht="25.5">
      <c r="A525" s="116"/>
      <c r="B525" s="117"/>
      <c r="C525" s="103"/>
      <c r="D525" s="30" t="s">
        <v>23</v>
      </c>
      <c r="E525" s="32"/>
      <c r="F525" s="32"/>
      <c r="G525" s="32"/>
      <c r="H525" s="32"/>
      <c r="I525" s="32"/>
      <c r="J525" s="32"/>
    </row>
    <row r="526" spans="1:10" ht="15">
      <c r="A526" s="116"/>
      <c r="B526" s="117"/>
      <c r="C526" s="103" t="s">
        <v>106</v>
      </c>
      <c r="D526" s="30" t="s">
        <v>19</v>
      </c>
      <c r="E526" s="39">
        <f aca="true" t="shared" si="92" ref="E526:J526">E527+E528+E529+E531</f>
        <v>0</v>
      </c>
      <c r="F526" s="39">
        <f t="shared" si="92"/>
        <v>0</v>
      </c>
      <c r="G526" s="39">
        <f t="shared" si="92"/>
        <v>0</v>
      </c>
      <c r="H526" s="39">
        <f t="shared" si="92"/>
        <v>0</v>
      </c>
      <c r="I526" s="39">
        <f t="shared" si="92"/>
        <v>0</v>
      </c>
      <c r="J526" s="39">
        <f t="shared" si="92"/>
        <v>0</v>
      </c>
    </row>
    <row r="527" spans="1:10" ht="15">
      <c r="A527" s="116"/>
      <c r="B527" s="117"/>
      <c r="C527" s="103"/>
      <c r="D527" s="30" t="s">
        <v>20</v>
      </c>
      <c r="E527" s="39"/>
      <c r="F527" s="39"/>
      <c r="G527" s="39"/>
      <c r="H527" s="39"/>
      <c r="I527" s="39"/>
      <c r="J527" s="39"/>
    </row>
    <row r="528" spans="1:10" ht="15">
      <c r="A528" s="116"/>
      <c r="B528" s="117"/>
      <c r="C528" s="103"/>
      <c r="D528" s="30" t="s">
        <v>21</v>
      </c>
      <c r="E528" s="39"/>
      <c r="F528" s="39"/>
      <c r="G528" s="39"/>
      <c r="H528" s="39"/>
      <c r="I528" s="39"/>
      <c r="J528" s="39"/>
    </row>
    <row r="529" spans="1:10" ht="15">
      <c r="A529" s="116"/>
      <c r="B529" s="117"/>
      <c r="C529" s="103"/>
      <c r="D529" s="102" t="s">
        <v>22</v>
      </c>
      <c r="E529" s="143">
        <f>F529+G529+H529+I529+J529</f>
        <v>0</v>
      </c>
      <c r="F529" s="143"/>
      <c r="G529" s="144"/>
      <c r="H529" s="144"/>
      <c r="I529" s="143"/>
      <c r="J529" s="143"/>
    </row>
    <row r="530" spans="1:10" ht="15">
      <c r="A530" s="116"/>
      <c r="B530" s="117"/>
      <c r="C530" s="103"/>
      <c r="D530" s="102"/>
      <c r="E530" s="143"/>
      <c r="F530" s="143"/>
      <c r="G530" s="144"/>
      <c r="H530" s="144"/>
      <c r="I530" s="143"/>
      <c r="J530" s="143"/>
    </row>
    <row r="531" spans="1:10" ht="25.5">
      <c r="A531" s="116"/>
      <c r="B531" s="117"/>
      <c r="C531" s="103"/>
      <c r="D531" s="30" t="s">
        <v>23</v>
      </c>
      <c r="E531" s="39"/>
      <c r="F531" s="39"/>
      <c r="G531" s="39"/>
      <c r="H531" s="39"/>
      <c r="I531" s="39"/>
      <c r="J531" s="39"/>
    </row>
    <row r="532" spans="1:10" ht="15">
      <c r="A532" s="110" t="s">
        <v>61</v>
      </c>
      <c r="B532" s="111"/>
      <c r="C532" s="97" t="s">
        <v>149</v>
      </c>
      <c r="D532" s="98"/>
      <c r="E532" s="75">
        <f aca="true" t="shared" si="93" ref="E532:J532">E534+E540+E546</f>
        <v>10343.865000000002</v>
      </c>
      <c r="F532" s="75">
        <f t="shared" si="93"/>
        <v>2764.33</v>
      </c>
      <c r="G532" s="75">
        <f t="shared" si="93"/>
        <v>3735.257</v>
      </c>
      <c r="H532" s="75">
        <f t="shared" si="93"/>
        <v>3844.2780000000002</v>
      </c>
      <c r="I532" s="56">
        <f t="shared" si="93"/>
        <v>0</v>
      </c>
      <c r="J532" s="56">
        <f t="shared" si="93"/>
        <v>0</v>
      </c>
    </row>
    <row r="533" spans="1:10" ht="15">
      <c r="A533" s="112"/>
      <c r="B533" s="113"/>
      <c r="C533" s="99" t="s">
        <v>150</v>
      </c>
      <c r="D533" s="100"/>
      <c r="E533" s="56">
        <f aca="true" t="shared" si="94" ref="E533:J533">E536+E542+E548</f>
        <v>562.5709999999999</v>
      </c>
      <c r="F533" s="56">
        <f t="shared" si="94"/>
        <v>66.208</v>
      </c>
      <c r="G533" s="56">
        <f t="shared" si="94"/>
        <v>299.068</v>
      </c>
      <c r="H533" s="56">
        <f t="shared" si="94"/>
        <v>197.295</v>
      </c>
      <c r="I533" s="56">
        <f t="shared" si="94"/>
        <v>0</v>
      </c>
      <c r="J533" s="56">
        <f t="shared" si="94"/>
        <v>0</v>
      </c>
    </row>
    <row r="534" spans="1:17" ht="15" customHeight="1">
      <c r="A534" s="112"/>
      <c r="B534" s="113"/>
      <c r="C534" s="103" t="s">
        <v>137</v>
      </c>
      <c r="D534" s="30" t="s">
        <v>19</v>
      </c>
      <c r="E534" s="34">
        <f aca="true" t="shared" si="95" ref="E534:J534">E535+E536+E537+E539</f>
        <v>100</v>
      </c>
      <c r="F534" s="34">
        <f t="shared" si="95"/>
        <v>0</v>
      </c>
      <c r="G534" s="34">
        <f t="shared" si="95"/>
        <v>0</v>
      </c>
      <c r="H534" s="34">
        <f t="shared" si="95"/>
        <v>100</v>
      </c>
      <c r="I534" s="34">
        <f t="shared" si="95"/>
        <v>0</v>
      </c>
      <c r="J534" s="34">
        <f t="shared" si="95"/>
        <v>0</v>
      </c>
      <c r="L534" t="s">
        <v>130</v>
      </c>
      <c r="M534">
        <v>2021</v>
      </c>
      <c r="N534">
        <v>2022</v>
      </c>
      <c r="O534">
        <v>2023</v>
      </c>
      <c r="P534">
        <v>2024</v>
      </c>
      <c r="Q534">
        <v>2025</v>
      </c>
    </row>
    <row r="535" spans="1:10" ht="15">
      <c r="A535" s="112"/>
      <c r="B535" s="113"/>
      <c r="C535" s="103"/>
      <c r="D535" s="30" t="s">
        <v>20</v>
      </c>
      <c r="E535" s="34">
        <f>F535+G535+H535+I535+J535</f>
        <v>0</v>
      </c>
      <c r="F535" s="34"/>
      <c r="G535" s="34"/>
      <c r="H535" s="34"/>
      <c r="I535" s="34"/>
      <c r="J535" s="34"/>
    </row>
    <row r="536" spans="1:17" ht="15">
      <c r="A536" s="112"/>
      <c r="B536" s="113"/>
      <c r="C536" s="103"/>
      <c r="D536" s="30" t="s">
        <v>21</v>
      </c>
      <c r="E536" s="34">
        <f>F536+G536+H536+I536+J536</f>
        <v>0</v>
      </c>
      <c r="F536" s="34"/>
      <c r="G536" s="34"/>
      <c r="H536" s="34"/>
      <c r="I536" s="34"/>
      <c r="J536" s="34"/>
      <c r="L536" s="43">
        <f aca="true" t="shared" si="96" ref="L536:Q536">E534+E540+E546</f>
        <v>10343.865000000002</v>
      </c>
      <c r="M536" s="43">
        <f t="shared" si="96"/>
        <v>2764.33</v>
      </c>
      <c r="N536" s="43">
        <f t="shared" si="96"/>
        <v>3735.257</v>
      </c>
      <c r="O536" s="43">
        <f t="shared" si="96"/>
        <v>3844.2780000000002</v>
      </c>
      <c r="P536" s="43">
        <f t="shared" si="96"/>
        <v>0</v>
      </c>
      <c r="Q536" s="43">
        <f t="shared" si="96"/>
        <v>0</v>
      </c>
    </row>
    <row r="537" spans="1:10" ht="15">
      <c r="A537" s="112"/>
      <c r="B537" s="113"/>
      <c r="C537" s="103"/>
      <c r="D537" s="102" t="s">
        <v>22</v>
      </c>
      <c r="E537" s="120">
        <f>F537+G537+J537+I537+H537</f>
        <v>100</v>
      </c>
      <c r="F537" s="120">
        <f>F556</f>
        <v>0</v>
      </c>
      <c r="G537" s="120">
        <f>G556</f>
        <v>0</v>
      </c>
      <c r="H537" s="120">
        <f>H556+H574</f>
        <v>100</v>
      </c>
      <c r="I537" s="120">
        <f>I556</f>
        <v>0</v>
      </c>
      <c r="J537" s="120">
        <f>J556</f>
        <v>0</v>
      </c>
    </row>
    <row r="538" spans="1:17" ht="15">
      <c r="A538" s="112"/>
      <c r="B538" s="113"/>
      <c r="C538" s="103"/>
      <c r="D538" s="102"/>
      <c r="E538" s="120"/>
      <c r="F538" s="120"/>
      <c r="G538" s="120"/>
      <c r="H538" s="120"/>
      <c r="I538" s="120"/>
      <c r="J538" s="120"/>
      <c r="K538" t="s">
        <v>120</v>
      </c>
      <c r="L538" s="43">
        <f>E536+E542+E548</f>
        <v>562.5709999999999</v>
      </c>
      <c r="M538" s="43">
        <v>82.76</v>
      </c>
      <c r="N538" s="43">
        <f>G536+G542+G548</f>
        <v>299.068</v>
      </c>
      <c r="O538" s="43">
        <f>H536+H542+H548</f>
        <v>197.295</v>
      </c>
      <c r="P538" s="43">
        <f>I536+I542+I548</f>
        <v>0</v>
      </c>
      <c r="Q538" s="43">
        <f>J536+J542+J548</f>
        <v>0</v>
      </c>
    </row>
    <row r="539" spans="1:10" ht="25.5">
      <c r="A539" s="112"/>
      <c r="B539" s="113"/>
      <c r="C539" s="103"/>
      <c r="D539" s="30" t="s">
        <v>23</v>
      </c>
      <c r="E539" s="32"/>
      <c r="F539" s="32"/>
      <c r="G539" s="32"/>
      <c r="H539" s="32"/>
      <c r="I539" s="32"/>
      <c r="J539" s="32"/>
    </row>
    <row r="540" spans="1:10" ht="15">
      <c r="A540" s="112"/>
      <c r="B540" s="113"/>
      <c r="C540" s="103" t="s">
        <v>105</v>
      </c>
      <c r="D540" s="30" t="s">
        <v>19</v>
      </c>
      <c r="E540" s="40">
        <f aca="true" t="shared" si="97" ref="E540:J540">E541+E542+E543+E545</f>
        <v>5890.200000000001</v>
      </c>
      <c r="F540" s="40">
        <f t="shared" si="97"/>
        <v>1803.211</v>
      </c>
      <c r="G540" s="40">
        <f t="shared" si="97"/>
        <v>1904.392</v>
      </c>
      <c r="H540" s="70">
        <f t="shared" si="97"/>
        <v>2182.597</v>
      </c>
      <c r="I540" s="37">
        <f t="shared" si="97"/>
        <v>0</v>
      </c>
      <c r="J540" s="37">
        <f t="shared" si="97"/>
        <v>0</v>
      </c>
    </row>
    <row r="541" spans="1:10" ht="15">
      <c r="A541" s="112"/>
      <c r="B541" s="113"/>
      <c r="C541" s="103"/>
      <c r="D541" s="30" t="s">
        <v>20</v>
      </c>
      <c r="E541" s="40"/>
      <c r="F541" s="40"/>
      <c r="G541" s="40"/>
      <c r="H541" s="32"/>
      <c r="I541" s="32"/>
      <c r="J541" s="32"/>
    </row>
    <row r="542" spans="1:10" ht="15">
      <c r="A542" s="112"/>
      <c r="B542" s="113"/>
      <c r="C542" s="103"/>
      <c r="D542" s="30" t="s">
        <v>21</v>
      </c>
      <c r="E542" s="34">
        <f>F542+G542+H542+I542+J542</f>
        <v>0</v>
      </c>
      <c r="F542" s="34"/>
      <c r="G542" s="34"/>
      <c r="H542" s="38"/>
      <c r="I542" s="38"/>
      <c r="J542" s="38"/>
    </row>
    <row r="543" spans="1:12" ht="15">
      <c r="A543" s="112"/>
      <c r="B543" s="113"/>
      <c r="C543" s="103"/>
      <c r="D543" s="102" t="s">
        <v>22</v>
      </c>
      <c r="E543" s="119">
        <f>E562</f>
        <v>5890.200000000001</v>
      </c>
      <c r="F543" s="119">
        <f>F562</f>
        <v>1803.211</v>
      </c>
      <c r="G543" s="119">
        <f>G562</f>
        <v>1904.392</v>
      </c>
      <c r="H543" s="119">
        <f>H562+H596</f>
        <v>2182.597</v>
      </c>
      <c r="I543" s="141">
        <f>I562+I596</f>
        <v>0</v>
      </c>
      <c r="J543" s="141">
        <f>J562+J596</f>
        <v>0</v>
      </c>
      <c r="L543">
        <f>3198.774-197.295</f>
        <v>3001.479</v>
      </c>
    </row>
    <row r="544" spans="1:10" ht="15">
      <c r="A544" s="112"/>
      <c r="B544" s="113"/>
      <c r="C544" s="103"/>
      <c r="D544" s="102"/>
      <c r="E544" s="119"/>
      <c r="F544" s="119"/>
      <c r="G544" s="119"/>
      <c r="H544" s="119"/>
      <c r="I544" s="141"/>
      <c r="J544" s="141"/>
    </row>
    <row r="545" spans="1:10" ht="25.5">
      <c r="A545" s="112"/>
      <c r="B545" s="113"/>
      <c r="C545" s="103"/>
      <c r="D545" s="30" t="s">
        <v>23</v>
      </c>
      <c r="E545" s="32"/>
      <c r="F545" s="32"/>
      <c r="G545" s="32"/>
      <c r="H545" s="32"/>
      <c r="I545" s="32"/>
      <c r="J545" s="32"/>
    </row>
    <row r="546" spans="1:10" ht="15">
      <c r="A546" s="112"/>
      <c r="B546" s="113"/>
      <c r="C546" s="103" t="s">
        <v>106</v>
      </c>
      <c r="D546" s="30" t="s">
        <v>19</v>
      </c>
      <c r="E546" s="34">
        <f aca="true" t="shared" si="98" ref="E546:J546">E547+E548+E549+E551</f>
        <v>4353.665</v>
      </c>
      <c r="F546" s="34">
        <f t="shared" si="98"/>
        <v>961.1189999999999</v>
      </c>
      <c r="G546" s="34">
        <f t="shared" si="98"/>
        <v>1830.865</v>
      </c>
      <c r="H546" s="34">
        <f t="shared" si="98"/>
        <v>1561.681</v>
      </c>
      <c r="I546" s="39">
        <f t="shared" si="98"/>
        <v>0</v>
      </c>
      <c r="J546" s="39">
        <f t="shared" si="98"/>
        <v>0</v>
      </c>
    </row>
    <row r="547" spans="1:10" ht="15">
      <c r="A547" s="112"/>
      <c r="B547" s="113"/>
      <c r="C547" s="103"/>
      <c r="D547" s="30" t="s">
        <v>20</v>
      </c>
      <c r="E547" s="39"/>
      <c r="F547" s="39"/>
      <c r="G547" s="39"/>
      <c r="H547" s="39"/>
      <c r="I547" s="39"/>
      <c r="J547" s="39"/>
    </row>
    <row r="548" spans="1:10" ht="15">
      <c r="A548" s="112"/>
      <c r="B548" s="113"/>
      <c r="C548" s="103"/>
      <c r="D548" s="30" t="s">
        <v>21</v>
      </c>
      <c r="E548" s="34">
        <f>F548+G548+H548</f>
        <v>562.5709999999999</v>
      </c>
      <c r="F548" s="49">
        <f aca="true" t="shared" si="99" ref="F548:H549">F567</f>
        <v>66.208</v>
      </c>
      <c r="G548" s="39">
        <f t="shared" si="99"/>
        <v>299.068</v>
      </c>
      <c r="H548" s="65">
        <f t="shared" si="99"/>
        <v>197.295</v>
      </c>
      <c r="I548" s="39"/>
      <c r="J548" s="39"/>
    </row>
    <row r="549" spans="1:10" ht="15">
      <c r="A549" s="112"/>
      <c r="B549" s="113"/>
      <c r="C549" s="103"/>
      <c r="D549" s="102" t="s">
        <v>22</v>
      </c>
      <c r="E549" s="120">
        <f>F549+G549+H549+I549+J549</f>
        <v>3791.094</v>
      </c>
      <c r="F549" s="120">
        <f t="shared" si="99"/>
        <v>894.911</v>
      </c>
      <c r="G549" s="120">
        <f t="shared" si="99"/>
        <v>1531.797</v>
      </c>
      <c r="H549" s="120">
        <f t="shared" si="99"/>
        <v>1364.386</v>
      </c>
      <c r="I549" s="143">
        <f>I568</f>
        <v>0</v>
      </c>
      <c r="J549" s="143">
        <f>J568</f>
        <v>0</v>
      </c>
    </row>
    <row r="550" spans="1:10" ht="15">
      <c r="A550" s="112"/>
      <c r="B550" s="113"/>
      <c r="C550" s="103"/>
      <c r="D550" s="102"/>
      <c r="E550" s="120"/>
      <c r="F550" s="120"/>
      <c r="G550" s="120"/>
      <c r="H550" s="120"/>
      <c r="I550" s="143"/>
      <c r="J550" s="143"/>
    </row>
    <row r="551" spans="1:10" ht="25.5">
      <c r="A551" s="114"/>
      <c r="B551" s="115"/>
      <c r="C551" s="103"/>
      <c r="D551" s="30" t="s">
        <v>23</v>
      </c>
      <c r="E551" s="39"/>
      <c r="F551" s="39"/>
      <c r="G551" s="39"/>
      <c r="H551" s="39"/>
      <c r="I551" s="39"/>
      <c r="J551" s="39"/>
    </row>
    <row r="552" spans="1:10" ht="15">
      <c r="A552" s="145" t="s">
        <v>62</v>
      </c>
      <c r="B552" s="145"/>
      <c r="C552" s="145"/>
      <c r="D552" s="145"/>
      <c r="E552" s="145"/>
      <c r="F552" s="145"/>
      <c r="G552" s="145"/>
      <c r="H552" s="145"/>
      <c r="I552" s="145"/>
      <c r="J552" s="145"/>
    </row>
    <row r="553" spans="1:10" ht="15">
      <c r="A553" s="140" t="s">
        <v>63</v>
      </c>
      <c r="B553" s="117" t="s">
        <v>104</v>
      </c>
      <c r="C553" s="103" t="s">
        <v>137</v>
      </c>
      <c r="D553" s="30" t="s">
        <v>19</v>
      </c>
      <c r="E553" s="34">
        <f aca="true" t="shared" si="100" ref="E553:J553">E554+E555+E556+E558</f>
        <v>0</v>
      </c>
      <c r="F553" s="34">
        <f t="shared" si="100"/>
        <v>0</v>
      </c>
      <c r="G553" s="34">
        <f t="shared" si="100"/>
        <v>0</v>
      </c>
      <c r="H553" s="34">
        <f t="shared" si="100"/>
        <v>0</v>
      </c>
      <c r="I553" s="34">
        <f t="shared" si="100"/>
        <v>0</v>
      </c>
      <c r="J553" s="34">
        <f t="shared" si="100"/>
        <v>0</v>
      </c>
    </row>
    <row r="554" spans="1:10" ht="15">
      <c r="A554" s="116"/>
      <c r="B554" s="117"/>
      <c r="C554" s="103"/>
      <c r="D554" s="30" t="s">
        <v>20</v>
      </c>
      <c r="E554" s="34"/>
      <c r="F554" s="34"/>
      <c r="G554" s="34"/>
      <c r="H554" s="34"/>
      <c r="I554" s="34"/>
      <c r="J554" s="34"/>
    </row>
    <row r="555" spans="1:10" ht="15">
      <c r="A555" s="116"/>
      <c r="B555" s="117"/>
      <c r="C555" s="103"/>
      <c r="D555" s="30" t="s">
        <v>21</v>
      </c>
      <c r="E555" s="34"/>
      <c r="F555" s="34"/>
      <c r="G555" s="34"/>
      <c r="H555" s="34"/>
      <c r="I555" s="34"/>
      <c r="J555" s="34"/>
    </row>
    <row r="556" spans="1:10" ht="15">
      <c r="A556" s="116"/>
      <c r="B556" s="117"/>
      <c r="C556" s="103"/>
      <c r="D556" s="102" t="s">
        <v>22</v>
      </c>
      <c r="E556" s="120">
        <f>SUM(F556:J557)</f>
        <v>0</v>
      </c>
      <c r="F556" s="120">
        <v>0</v>
      </c>
      <c r="G556" s="119">
        <v>0</v>
      </c>
      <c r="H556" s="119">
        <v>0</v>
      </c>
      <c r="I556" s="120">
        <v>0</v>
      </c>
      <c r="J556" s="120">
        <v>0</v>
      </c>
    </row>
    <row r="557" spans="1:10" ht="15">
      <c r="A557" s="116"/>
      <c r="B557" s="117"/>
      <c r="C557" s="103"/>
      <c r="D557" s="102"/>
      <c r="E557" s="120"/>
      <c r="F557" s="120"/>
      <c r="G557" s="119"/>
      <c r="H557" s="119"/>
      <c r="I557" s="120"/>
      <c r="J557" s="120"/>
    </row>
    <row r="558" spans="1:10" ht="25.5">
      <c r="A558" s="116"/>
      <c r="B558" s="117"/>
      <c r="C558" s="103"/>
      <c r="D558" s="30" t="s">
        <v>23</v>
      </c>
      <c r="E558" s="32"/>
      <c r="F558" s="32"/>
      <c r="G558" s="32"/>
      <c r="H558" s="32"/>
      <c r="I558" s="32"/>
      <c r="J558" s="32"/>
    </row>
    <row r="559" spans="1:12" ht="15">
      <c r="A559" s="116"/>
      <c r="B559" s="117"/>
      <c r="C559" s="103" t="s">
        <v>105</v>
      </c>
      <c r="D559" s="30" t="s">
        <v>19</v>
      </c>
      <c r="E559" s="33">
        <f aca="true" t="shared" si="101" ref="E559:J559">E560+E561+E562+E564</f>
        <v>5890.200000000001</v>
      </c>
      <c r="F559" s="33">
        <f t="shared" si="101"/>
        <v>1803.211</v>
      </c>
      <c r="G559" s="33">
        <f t="shared" si="101"/>
        <v>1904.392</v>
      </c>
      <c r="H559" s="70">
        <f t="shared" si="101"/>
        <v>2182.597</v>
      </c>
      <c r="I559" s="37">
        <f t="shared" si="101"/>
        <v>0</v>
      </c>
      <c r="J559" s="37">
        <f t="shared" si="101"/>
        <v>0</v>
      </c>
      <c r="L559" s="43">
        <f>3497.659-H562+49.324</f>
        <v>1364.386</v>
      </c>
    </row>
    <row r="560" spans="1:10" ht="15">
      <c r="A560" s="116"/>
      <c r="B560" s="117"/>
      <c r="C560" s="103"/>
      <c r="D560" s="30" t="s">
        <v>20</v>
      </c>
      <c r="E560" s="32"/>
      <c r="F560" s="32"/>
      <c r="G560" s="32"/>
      <c r="H560" s="32"/>
      <c r="I560" s="32"/>
      <c r="J560" s="32"/>
    </row>
    <row r="561" spans="1:12" ht="15">
      <c r="A561" s="116"/>
      <c r="B561" s="117"/>
      <c r="C561" s="103"/>
      <c r="D561" s="30" t="s">
        <v>21</v>
      </c>
      <c r="E561" s="38">
        <f>F561+G561+H561+I561+J561</f>
        <v>0</v>
      </c>
      <c r="F561" s="38">
        <v>0</v>
      </c>
      <c r="G561" s="38">
        <v>0</v>
      </c>
      <c r="H561" s="38">
        <v>0</v>
      </c>
      <c r="I561" s="38">
        <v>0</v>
      </c>
      <c r="J561" s="38">
        <v>0</v>
      </c>
      <c r="L561" s="43"/>
    </row>
    <row r="562" spans="1:10" ht="15">
      <c r="A562" s="116"/>
      <c r="B562" s="117"/>
      <c r="C562" s="103"/>
      <c r="D562" s="102" t="s">
        <v>22</v>
      </c>
      <c r="E562" s="119">
        <f>F562+G562+H562+I562+J562</f>
        <v>5890.200000000001</v>
      </c>
      <c r="F562" s="120">
        <v>1803.211</v>
      </c>
      <c r="G562" s="119">
        <v>1904.392</v>
      </c>
      <c r="H562" s="119">
        <v>2182.597</v>
      </c>
      <c r="I562" s="141">
        <v>0</v>
      </c>
      <c r="J562" s="141">
        <v>0</v>
      </c>
    </row>
    <row r="563" spans="1:12" ht="15">
      <c r="A563" s="116"/>
      <c r="B563" s="117"/>
      <c r="C563" s="103"/>
      <c r="D563" s="102"/>
      <c r="E563" s="119"/>
      <c r="F563" s="120"/>
      <c r="G563" s="119"/>
      <c r="H563" s="119"/>
      <c r="I563" s="141"/>
      <c r="J563" s="141"/>
      <c r="L563" s="43"/>
    </row>
    <row r="564" spans="1:12" ht="25.5">
      <c r="A564" s="116"/>
      <c r="B564" s="117"/>
      <c r="C564" s="103"/>
      <c r="D564" s="30" t="s">
        <v>23</v>
      </c>
      <c r="E564" s="32"/>
      <c r="F564" s="32"/>
      <c r="G564" s="32"/>
      <c r="H564" s="32"/>
      <c r="I564" s="32"/>
      <c r="J564" s="32"/>
      <c r="L564" s="43"/>
    </row>
    <row r="565" spans="1:12" ht="15">
      <c r="A565" s="116"/>
      <c r="B565" s="117"/>
      <c r="C565" s="103" t="s">
        <v>106</v>
      </c>
      <c r="D565" s="30" t="s">
        <v>19</v>
      </c>
      <c r="E565" s="34">
        <f aca="true" t="shared" si="102" ref="E565:J565">E566+E567+E568+E570</f>
        <v>4353.665</v>
      </c>
      <c r="F565" s="34">
        <f t="shared" si="102"/>
        <v>961.1189999999999</v>
      </c>
      <c r="G565" s="34">
        <f>G566+G567+G568+G590+G570</f>
        <v>1830.865</v>
      </c>
      <c r="H565" s="34">
        <f t="shared" si="102"/>
        <v>1561.681</v>
      </c>
      <c r="I565" s="34">
        <f t="shared" si="102"/>
        <v>0</v>
      </c>
      <c r="J565" s="34">
        <f t="shared" si="102"/>
        <v>0</v>
      </c>
      <c r="L565" s="43"/>
    </row>
    <row r="566" spans="1:10" ht="15">
      <c r="A566" s="116"/>
      <c r="B566" s="117"/>
      <c r="C566" s="103"/>
      <c r="D566" s="30" t="s">
        <v>20</v>
      </c>
      <c r="E566" s="34"/>
      <c r="F566" s="34"/>
      <c r="G566" s="34"/>
      <c r="H566" s="34"/>
      <c r="I566" s="34"/>
      <c r="J566" s="34"/>
    </row>
    <row r="567" spans="1:12" ht="15">
      <c r="A567" s="116"/>
      <c r="B567" s="117"/>
      <c r="C567" s="103"/>
      <c r="D567" s="30" t="s">
        <v>21</v>
      </c>
      <c r="E567" s="34">
        <f>F567+G567+H567</f>
        <v>562.5709999999999</v>
      </c>
      <c r="F567" s="34">
        <v>66.208</v>
      </c>
      <c r="G567" s="34">
        <v>299.068</v>
      </c>
      <c r="H567" s="34">
        <v>197.295</v>
      </c>
      <c r="I567" s="34">
        <v>0</v>
      </c>
      <c r="J567" s="34">
        <v>0</v>
      </c>
      <c r="L567" s="43"/>
    </row>
    <row r="568" spans="1:10" ht="15">
      <c r="A568" s="116"/>
      <c r="B568" s="117"/>
      <c r="C568" s="103"/>
      <c r="D568" s="102" t="s">
        <v>22</v>
      </c>
      <c r="E568" s="120">
        <f>F568+G568+H568+I568+J568</f>
        <v>3791.094</v>
      </c>
      <c r="F568" s="120">
        <v>894.911</v>
      </c>
      <c r="G568" s="119">
        <v>1531.797</v>
      </c>
      <c r="H568" s="119">
        <v>1364.386</v>
      </c>
      <c r="I568" s="120">
        <v>0</v>
      </c>
      <c r="J568" s="120">
        <v>0</v>
      </c>
    </row>
    <row r="569" spans="1:10" ht="15">
      <c r="A569" s="116"/>
      <c r="B569" s="117"/>
      <c r="C569" s="103"/>
      <c r="D569" s="102"/>
      <c r="E569" s="120"/>
      <c r="F569" s="120"/>
      <c r="G569" s="119"/>
      <c r="H569" s="119"/>
      <c r="I569" s="120"/>
      <c r="J569" s="120"/>
    </row>
    <row r="570" spans="1:10" ht="25.5">
      <c r="A570" s="116"/>
      <c r="B570" s="117"/>
      <c r="C570" s="103"/>
      <c r="D570" s="30" t="s">
        <v>23</v>
      </c>
      <c r="E570" s="39"/>
      <c r="F570" s="39"/>
      <c r="G570" s="39"/>
      <c r="H570" s="39"/>
      <c r="I570" s="39"/>
      <c r="J570" s="39"/>
    </row>
    <row r="571" spans="1:10" ht="15">
      <c r="A571" s="116" t="s">
        <v>180</v>
      </c>
      <c r="B571" s="116" t="s">
        <v>179</v>
      </c>
      <c r="C571" s="116" t="s">
        <v>137</v>
      </c>
      <c r="D571" s="67" t="s">
        <v>19</v>
      </c>
      <c r="E571" s="68">
        <f>SUM(E572:E575)</f>
        <v>100</v>
      </c>
      <c r="F571" s="68"/>
      <c r="G571" s="68"/>
      <c r="H571" s="68">
        <f>SUM(H572:H575)</f>
        <v>100</v>
      </c>
      <c r="I571" s="68">
        <f>SUM(I572:I575)</f>
        <v>0</v>
      </c>
      <c r="J571" s="68">
        <f>SUM(J572:J575)</f>
        <v>0</v>
      </c>
    </row>
    <row r="572" spans="1:10" ht="15">
      <c r="A572" s="116"/>
      <c r="B572" s="116"/>
      <c r="C572" s="116"/>
      <c r="D572" s="67" t="s">
        <v>20</v>
      </c>
      <c r="E572" s="68"/>
      <c r="F572" s="68"/>
      <c r="G572" s="68"/>
      <c r="H572" s="68"/>
      <c r="I572" s="68"/>
      <c r="J572" s="68"/>
    </row>
    <row r="573" spans="1:10" ht="15">
      <c r="A573" s="116"/>
      <c r="B573" s="116"/>
      <c r="C573" s="116"/>
      <c r="D573" s="67" t="s">
        <v>21</v>
      </c>
      <c r="E573" s="68"/>
      <c r="F573" s="68"/>
      <c r="G573" s="68"/>
      <c r="H573" s="68"/>
      <c r="I573" s="68"/>
      <c r="J573" s="68"/>
    </row>
    <row r="574" spans="1:10" ht="38.25">
      <c r="A574" s="116"/>
      <c r="B574" s="116"/>
      <c r="C574" s="116"/>
      <c r="D574" s="67" t="s">
        <v>22</v>
      </c>
      <c r="E574" s="68">
        <f>SUM(F574:J574)</f>
        <v>100</v>
      </c>
      <c r="F574" s="68"/>
      <c r="G574" s="68"/>
      <c r="H574" s="68">
        <v>100</v>
      </c>
      <c r="I574" s="68">
        <v>0</v>
      </c>
      <c r="J574" s="68">
        <v>0</v>
      </c>
    </row>
    <row r="575" spans="1:10" ht="25.5">
      <c r="A575" s="116"/>
      <c r="B575" s="116"/>
      <c r="C575" s="116"/>
      <c r="D575" s="67" t="s">
        <v>23</v>
      </c>
      <c r="E575" s="68"/>
      <c r="F575" s="68"/>
      <c r="G575" s="68"/>
      <c r="H575" s="68"/>
      <c r="I575" s="68"/>
      <c r="J575" s="68"/>
    </row>
    <row r="576" spans="1:10" ht="15">
      <c r="A576" s="116"/>
      <c r="B576" s="116"/>
      <c r="C576" s="116" t="s">
        <v>105</v>
      </c>
      <c r="D576" s="67" t="s">
        <v>19</v>
      </c>
      <c r="E576" s="68"/>
      <c r="F576" s="68"/>
      <c r="G576" s="68"/>
      <c r="H576" s="68"/>
      <c r="I576" s="68"/>
      <c r="J576" s="68"/>
    </row>
    <row r="577" spans="1:10" ht="15">
      <c r="A577" s="116"/>
      <c r="B577" s="116"/>
      <c r="C577" s="116"/>
      <c r="D577" s="67" t="s">
        <v>20</v>
      </c>
      <c r="E577" s="68"/>
      <c r="F577" s="68"/>
      <c r="G577" s="68"/>
      <c r="H577" s="68"/>
      <c r="I577" s="68"/>
      <c r="J577" s="68"/>
    </row>
    <row r="578" spans="1:10" ht="15">
      <c r="A578" s="116"/>
      <c r="B578" s="116"/>
      <c r="C578" s="116"/>
      <c r="D578" s="67" t="s">
        <v>21</v>
      </c>
      <c r="E578" s="68"/>
      <c r="F578" s="68"/>
      <c r="G578" s="68"/>
      <c r="H578" s="68"/>
      <c r="I578" s="68"/>
      <c r="J578" s="68"/>
    </row>
    <row r="579" spans="1:10" ht="38.25">
      <c r="A579" s="116"/>
      <c r="B579" s="116"/>
      <c r="C579" s="116"/>
      <c r="D579" s="67" t="s">
        <v>22</v>
      </c>
      <c r="E579" s="68"/>
      <c r="F579" s="68"/>
      <c r="G579" s="68"/>
      <c r="H579" s="68"/>
      <c r="I579" s="68"/>
      <c r="J579" s="68"/>
    </row>
    <row r="580" spans="1:10" ht="25.5">
      <c r="A580" s="116"/>
      <c r="B580" s="116"/>
      <c r="C580" s="116"/>
      <c r="D580" s="67" t="s">
        <v>23</v>
      </c>
      <c r="E580" s="68"/>
      <c r="F580" s="68"/>
      <c r="G580" s="68"/>
      <c r="H580" s="68"/>
      <c r="I580" s="68"/>
      <c r="J580" s="68"/>
    </row>
    <row r="581" spans="1:10" ht="15">
      <c r="A581" s="116"/>
      <c r="B581" s="116"/>
      <c r="C581" s="116" t="s">
        <v>106</v>
      </c>
      <c r="D581" s="67" t="s">
        <v>19</v>
      </c>
      <c r="E581" s="68"/>
      <c r="F581" s="68"/>
      <c r="G581" s="68"/>
      <c r="H581" s="68"/>
      <c r="I581" s="68"/>
      <c r="J581" s="68"/>
    </row>
    <row r="582" spans="1:10" ht="15">
      <c r="A582" s="116"/>
      <c r="B582" s="116"/>
      <c r="C582" s="116"/>
      <c r="D582" s="67" t="s">
        <v>20</v>
      </c>
      <c r="E582" s="68"/>
      <c r="F582" s="68"/>
      <c r="G582" s="68"/>
      <c r="H582" s="68"/>
      <c r="I582" s="68"/>
      <c r="J582" s="68"/>
    </row>
    <row r="583" spans="1:10" ht="15">
      <c r="A583" s="116"/>
      <c r="B583" s="116"/>
      <c r="C583" s="116"/>
      <c r="D583" s="67" t="s">
        <v>21</v>
      </c>
      <c r="E583" s="68"/>
      <c r="F583" s="68"/>
      <c r="G583" s="68"/>
      <c r="H583" s="68"/>
      <c r="I583" s="68"/>
      <c r="J583" s="68"/>
    </row>
    <row r="584" spans="1:10" ht="38.25">
      <c r="A584" s="116"/>
      <c r="B584" s="116"/>
      <c r="C584" s="116"/>
      <c r="D584" s="67" t="s">
        <v>22</v>
      </c>
      <c r="E584" s="68"/>
      <c r="F584" s="68"/>
      <c r="G584" s="68"/>
      <c r="H584" s="68"/>
      <c r="I584" s="68"/>
      <c r="J584" s="68"/>
    </row>
    <row r="585" spans="1:10" ht="25.5">
      <c r="A585" s="116"/>
      <c r="B585" s="116"/>
      <c r="C585" s="116"/>
      <c r="D585" s="67" t="s">
        <v>23</v>
      </c>
      <c r="E585" s="68"/>
      <c r="F585" s="68"/>
      <c r="G585" s="68"/>
      <c r="H585" s="68"/>
      <c r="I585" s="68"/>
      <c r="J585" s="68"/>
    </row>
    <row r="586" spans="1:10" ht="15" customHeight="1">
      <c r="A586" s="116" t="s">
        <v>153</v>
      </c>
      <c r="B586" s="116"/>
      <c r="C586" s="97" t="s">
        <v>152</v>
      </c>
      <c r="D586" s="98"/>
      <c r="E586" s="75">
        <f aca="true" t="shared" si="103" ref="E586:J586">E588+E594+E600</f>
        <v>32957.541</v>
      </c>
      <c r="F586" s="75">
        <f t="shared" si="103"/>
        <v>0</v>
      </c>
      <c r="G586" s="75">
        <f t="shared" si="103"/>
        <v>167.512</v>
      </c>
      <c r="H586" s="75">
        <f t="shared" si="103"/>
        <v>3163.4620000000004</v>
      </c>
      <c r="I586" s="75">
        <f t="shared" si="103"/>
        <v>14642.785</v>
      </c>
      <c r="J586" s="75">
        <f t="shared" si="103"/>
        <v>14983.782</v>
      </c>
    </row>
    <row r="587" spans="1:12" ht="15">
      <c r="A587" s="116"/>
      <c r="B587" s="116"/>
      <c r="C587" s="99" t="s">
        <v>150</v>
      </c>
      <c r="D587" s="100"/>
      <c r="E587" s="8"/>
      <c r="F587" s="8"/>
      <c r="G587" s="8"/>
      <c r="H587" s="8"/>
      <c r="I587" s="8"/>
      <c r="J587" s="8"/>
      <c r="L587" s="54">
        <f>G565+G559</f>
        <v>3735.257</v>
      </c>
    </row>
    <row r="588" spans="1:10" ht="15">
      <c r="A588" s="116"/>
      <c r="B588" s="116"/>
      <c r="C588" s="103" t="s">
        <v>137</v>
      </c>
      <c r="D588" s="60" t="s">
        <v>19</v>
      </c>
      <c r="E588" s="59">
        <f aca="true" t="shared" si="104" ref="E588:J588">E589+E590+E591+E593</f>
        <v>32477.540999999997</v>
      </c>
      <c r="F588" s="59">
        <f t="shared" si="104"/>
        <v>0</v>
      </c>
      <c r="G588" s="59">
        <f t="shared" si="104"/>
        <v>167.512</v>
      </c>
      <c r="H588" s="59">
        <f t="shared" si="104"/>
        <v>3003.4620000000004</v>
      </c>
      <c r="I588" s="59">
        <f t="shared" si="104"/>
        <v>14482.785</v>
      </c>
      <c r="J588" s="59">
        <f t="shared" si="104"/>
        <v>14823.782</v>
      </c>
    </row>
    <row r="589" spans="1:10" ht="15">
      <c r="A589" s="116"/>
      <c r="B589" s="116"/>
      <c r="C589" s="103"/>
      <c r="D589" s="60" t="s">
        <v>20</v>
      </c>
      <c r="E589" s="59"/>
      <c r="F589" s="59"/>
      <c r="G589" s="59"/>
      <c r="H589" s="59"/>
      <c r="I589" s="59"/>
      <c r="J589" s="59"/>
    </row>
    <row r="590" spans="1:10" ht="15">
      <c r="A590" s="116"/>
      <c r="B590" s="116"/>
      <c r="C590" s="103"/>
      <c r="D590" s="60" t="s">
        <v>21</v>
      </c>
      <c r="E590" s="59"/>
      <c r="F590" s="59"/>
      <c r="G590" s="59"/>
      <c r="H590" s="59"/>
      <c r="I590" s="59"/>
      <c r="J590" s="59"/>
    </row>
    <row r="591" spans="1:10" ht="15">
      <c r="A591" s="116"/>
      <c r="B591" s="116"/>
      <c r="C591" s="103"/>
      <c r="D591" s="102" t="s">
        <v>22</v>
      </c>
      <c r="E591" s="120">
        <f>E610+E628+E634+E639+E645+E651+E657+E662+E668</f>
        <v>32477.540999999997</v>
      </c>
      <c r="F591" s="120">
        <v>0</v>
      </c>
      <c r="G591" s="119">
        <f>G610+G628+G634+G639+G645+G651+G657+G662+G668</f>
        <v>167.512</v>
      </c>
      <c r="H591" s="119">
        <f>H610+H628+H634+H639+H645+H651+H657+H662+H668</f>
        <v>3003.4620000000004</v>
      </c>
      <c r="I591" s="120">
        <f>I610+I628+I634+I639+I645+I651+I657+I662+I668</f>
        <v>14482.785</v>
      </c>
      <c r="J591" s="120">
        <f>J610+J628+J634+J639+J651+J657+J662+J668</f>
        <v>14823.782</v>
      </c>
    </row>
    <row r="592" spans="1:10" ht="15">
      <c r="A592" s="116"/>
      <c r="B592" s="116"/>
      <c r="C592" s="103"/>
      <c r="D592" s="102"/>
      <c r="E592" s="120"/>
      <c r="F592" s="120"/>
      <c r="G592" s="119"/>
      <c r="H592" s="119"/>
      <c r="I592" s="120"/>
      <c r="J592" s="120"/>
    </row>
    <row r="593" spans="1:10" ht="25.5">
      <c r="A593" s="116"/>
      <c r="B593" s="116"/>
      <c r="C593" s="103"/>
      <c r="D593" s="60" t="s">
        <v>23</v>
      </c>
      <c r="E593" s="63"/>
      <c r="F593" s="63">
        <v>0</v>
      </c>
      <c r="G593" s="63">
        <v>0</v>
      </c>
      <c r="H593" s="63">
        <v>0</v>
      </c>
      <c r="I593" s="63">
        <v>0</v>
      </c>
      <c r="J593" s="63">
        <v>0</v>
      </c>
    </row>
    <row r="594" spans="1:10" ht="15">
      <c r="A594" s="116"/>
      <c r="B594" s="116"/>
      <c r="C594" s="103" t="s">
        <v>105</v>
      </c>
      <c r="D594" s="60" t="s">
        <v>19</v>
      </c>
      <c r="E594" s="64">
        <f aca="true" t="shared" si="105" ref="E594:J594">E595+E596+E597+E599</f>
        <v>270</v>
      </c>
      <c r="F594" s="64">
        <f t="shared" si="105"/>
        <v>0</v>
      </c>
      <c r="G594" s="64">
        <f t="shared" si="105"/>
        <v>0</v>
      </c>
      <c r="H594" s="37">
        <f t="shared" si="105"/>
        <v>90</v>
      </c>
      <c r="I594" s="37">
        <f t="shared" si="105"/>
        <v>90</v>
      </c>
      <c r="J594" s="37">
        <f t="shared" si="105"/>
        <v>90</v>
      </c>
    </row>
    <row r="595" spans="1:10" ht="15">
      <c r="A595" s="116"/>
      <c r="B595" s="116"/>
      <c r="C595" s="103"/>
      <c r="D595" s="60" t="s">
        <v>20</v>
      </c>
      <c r="E595" s="63"/>
      <c r="F595" s="63"/>
      <c r="G595" s="63"/>
      <c r="H595" s="63"/>
      <c r="I595" s="63"/>
      <c r="J595" s="63"/>
    </row>
    <row r="596" spans="1:10" ht="15">
      <c r="A596" s="116"/>
      <c r="B596" s="116"/>
      <c r="C596" s="103"/>
      <c r="D596" s="60" t="s">
        <v>21</v>
      </c>
      <c r="E596" s="62">
        <f>F596+G596+H596+I596+J596</f>
        <v>0</v>
      </c>
      <c r="F596" s="62">
        <v>0</v>
      </c>
      <c r="G596" s="62">
        <v>0</v>
      </c>
      <c r="H596" s="62">
        <v>0</v>
      </c>
      <c r="I596" s="62">
        <v>0</v>
      </c>
      <c r="J596" s="62">
        <v>0</v>
      </c>
    </row>
    <row r="597" spans="1:10" ht="15">
      <c r="A597" s="116"/>
      <c r="B597" s="116"/>
      <c r="C597" s="103"/>
      <c r="D597" s="102" t="s">
        <v>22</v>
      </c>
      <c r="E597" s="119">
        <f>F597+G597+H597+I597+J597</f>
        <v>270</v>
      </c>
      <c r="F597" s="120">
        <v>0</v>
      </c>
      <c r="G597" s="119">
        <v>0</v>
      </c>
      <c r="H597" s="141">
        <f>H617</f>
        <v>90</v>
      </c>
      <c r="I597" s="141">
        <f>I617</f>
        <v>90</v>
      </c>
      <c r="J597" s="141">
        <f>J617</f>
        <v>90</v>
      </c>
    </row>
    <row r="598" spans="1:10" ht="15">
      <c r="A598" s="116"/>
      <c r="B598" s="116"/>
      <c r="C598" s="103"/>
      <c r="D598" s="102"/>
      <c r="E598" s="119"/>
      <c r="F598" s="120"/>
      <c r="G598" s="119"/>
      <c r="H598" s="141"/>
      <c r="I598" s="141"/>
      <c r="J598" s="141"/>
    </row>
    <row r="599" spans="1:10" ht="25.5">
      <c r="A599" s="116"/>
      <c r="B599" s="116"/>
      <c r="C599" s="103"/>
      <c r="D599" s="60" t="s">
        <v>23</v>
      </c>
      <c r="E599" s="63">
        <f>SUM(F599:J599)</f>
        <v>0</v>
      </c>
      <c r="F599" s="63">
        <v>0</v>
      </c>
      <c r="G599" s="63">
        <v>0</v>
      </c>
      <c r="H599" s="63">
        <v>0</v>
      </c>
      <c r="I599" s="63">
        <v>0</v>
      </c>
      <c r="J599" s="63">
        <v>0</v>
      </c>
    </row>
    <row r="600" spans="1:10" ht="15">
      <c r="A600" s="116"/>
      <c r="B600" s="116"/>
      <c r="C600" s="103" t="s">
        <v>106</v>
      </c>
      <c r="D600" s="60" t="s">
        <v>19</v>
      </c>
      <c r="E600" s="59">
        <f>E601+E602+E603+E605</f>
        <v>210</v>
      </c>
      <c r="F600" s="59">
        <f>F601+F602+F603+F605</f>
        <v>0</v>
      </c>
      <c r="G600" s="59">
        <f>SUM(G601:G605)</f>
        <v>0</v>
      </c>
      <c r="H600" s="59">
        <f>H601+H602+H603+H605</f>
        <v>70</v>
      </c>
      <c r="I600" s="59">
        <f>I601+I602+I603+I605</f>
        <v>70</v>
      </c>
      <c r="J600" s="59">
        <f>J601+J602+J603+J605</f>
        <v>70</v>
      </c>
    </row>
    <row r="601" spans="1:10" ht="15">
      <c r="A601" s="116"/>
      <c r="B601" s="116"/>
      <c r="C601" s="103"/>
      <c r="D601" s="60" t="s">
        <v>20</v>
      </c>
      <c r="E601" s="59"/>
      <c r="F601" s="59"/>
      <c r="G601" s="59"/>
      <c r="H601" s="59"/>
      <c r="I601" s="59"/>
      <c r="J601" s="59"/>
    </row>
    <row r="602" spans="1:10" ht="15">
      <c r="A602" s="116"/>
      <c r="B602" s="116"/>
      <c r="C602" s="103"/>
      <c r="D602" s="60" t="s">
        <v>21</v>
      </c>
      <c r="E602" s="59">
        <f>F602+G602+H602</f>
        <v>0</v>
      </c>
      <c r="F602" s="59">
        <v>0</v>
      </c>
      <c r="G602" s="59">
        <v>0</v>
      </c>
      <c r="H602" s="59"/>
      <c r="I602" s="59"/>
      <c r="J602" s="59"/>
    </row>
    <row r="603" spans="1:10" ht="15">
      <c r="A603" s="116"/>
      <c r="B603" s="116"/>
      <c r="C603" s="103"/>
      <c r="D603" s="102" t="s">
        <v>22</v>
      </c>
      <c r="E603" s="120">
        <f>F603+G603+H603+I603+J603</f>
        <v>210</v>
      </c>
      <c r="F603" s="120">
        <v>0</v>
      </c>
      <c r="G603" s="119">
        <v>0</v>
      </c>
      <c r="H603" s="119">
        <f>H622</f>
        <v>70</v>
      </c>
      <c r="I603" s="119">
        <f>I622</f>
        <v>70</v>
      </c>
      <c r="J603" s="119">
        <f>J622</f>
        <v>70</v>
      </c>
    </row>
    <row r="604" spans="1:10" ht="15">
      <c r="A604" s="116"/>
      <c r="B604" s="116"/>
      <c r="C604" s="103"/>
      <c r="D604" s="102"/>
      <c r="E604" s="120"/>
      <c r="F604" s="120"/>
      <c r="G604" s="119"/>
      <c r="H604" s="119"/>
      <c r="I604" s="119"/>
      <c r="J604" s="119"/>
    </row>
    <row r="605" spans="1:10" ht="25.5">
      <c r="A605" s="116"/>
      <c r="B605" s="116"/>
      <c r="C605" s="103"/>
      <c r="D605" s="60" t="s">
        <v>23</v>
      </c>
      <c r="E605" s="61">
        <f>SUM(F605:J605)</f>
        <v>0</v>
      </c>
      <c r="F605" s="61">
        <v>0</v>
      </c>
      <c r="G605" s="61">
        <v>0</v>
      </c>
      <c r="H605" s="61">
        <v>0</v>
      </c>
      <c r="I605" s="61">
        <v>0</v>
      </c>
      <c r="J605" s="61">
        <v>0</v>
      </c>
    </row>
    <row r="606" spans="1:10" ht="15">
      <c r="A606" s="145" t="s">
        <v>190</v>
      </c>
      <c r="B606" s="145"/>
      <c r="C606" s="145"/>
      <c r="D606" s="145"/>
      <c r="E606" s="145"/>
      <c r="F606" s="145"/>
      <c r="G606" s="145"/>
      <c r="H606" s="145"/>
      <c r="I606" s="145"/>
      <c r="J606" s="145"/>
    </row>
    <row r="607" spans="1:10" ht="15" customHeight="1">
      <c r="A607" s="140" t="s">
        <v>154</v>
      </c>
      <c r="B607" s="116" t="s">
        <v>155</v>
      </c>
      <c r="C607" s="103" t="s">
        <v>137</v>
      </c>
      <c r="D607" s="60" t="s">
        <v>19</v>
      </c>
      <c r="E607" s="64">
        <f aca="true" t="shared" si="106" ref="E607:J607">E608+E609+E610+E612</f>
        <v>1682.512</v>
      </c>
      <c r="F607" s="64">
        <f t="shared" si="106"/>
        <v>0</v>
      </c>
      <c r="G607" s="64">
        <f t="shared" si="106"/>
        <v>167.512</v>
      </c>
      <c r="H607" s="70">
        <f t="shared" si="106"/>
        <v>165</v>
      </c>
      <c r="I607" s="70">
        <f t="shared" si="106"/>
        <v>675</v>
      </c>
      <c r="J607" s="70">
        <f t="shared" si="106"/>
        <v>675</v>
      </c>
    </row>
    <row r="608" spans="1:10" ht="15">
      <c r="A608" s="116"/>
      <c r="B608" s="116"/>
      <c r="C608" s="103"/>
      <c r="D608" s="60" t="s">
        <v>20</v>
      </c>
      <c r="E608" s="63"/>
      <c r="F608" s="63"/>
      <c r="G608" s="63"/>
      <c r="H608" s="63"/>
      <c r="I608" s="70"/>
      <c r="J608" s="70"/>
    </row>
    <row r="609" spans="1:10" ht="15">
      <c r="A609" s="116"/>
      <c r="B609" s="116"/>
      <c r="C609" s="103"/>
      <c r="D609" s="60" t="s">
        <v>21</v>
      </c>
      <c r="E609" s="62">
        <f>F609+G609+H609+I609+J609</f>
        <v>0</v>
      </c>
      <c r="F609" s="62">
        <v>0</v>
      </c>
      <c r="G609" s="62">
        <v>0</v>
      </c>
      <c r="H609" s="62">
        <v>0</v>
      </c>
      <c r="I609" s="69">
        <v>0</v>
      </c>
      <c r="J609" s="69">
        <v>0</v>
      </c>
    </row>
    <row r="610" spans="1:10" ht="15">
      <c r="A610" s="116"/>
      <c r="B610" s="116"/>
      <c r="C610" s="103"/>
      <c r="D610" s="102" t="s">
        <v>22</v>
      </c>
      <c r="E610" s="119">
        <f>F610+G610+H610+I610+J610</f>
        <v>1682.512</v>
      </c>
      <c r="F610" s="120">
        <v>0</v>
      </c>
      <c r="G610" s="119">
        <v>167.512</v>
      </c>
      <c r="H610" s="149">
        <v>165</v>
      </c>
      <c r="I610" s="151">
        <v>675</v>
      </c>
      <c r="J610" s="151">
        <v>675</v>
      </c>
    </row>
    <row r="611" spans="1:10" ht="15">
      <c r="A611" s="116"/>
      <c r="B611" s="116"/>
      <c r="C611" s="103"/>
      <c r="D611" s="102"/>
      <c r="E611" s="119"/>
      <c r="F611" s="120"/>
      <c r="G611" s="119"/>
      <c r="H611" s="150"/>
      <c r="I611" s="152"/>
      <c r="J611" s="152"/>
    </row>
    <row r="612" spans="1:10" ht="25.5">
      <c r="A612" s="116"/>
      <c r="B612" s="116"/>
      <c r="C612" s="103"/>
      <c r="D612" s="60" t="s">
        <v>23</v>
      </c>
      <c r="E612" s="63"/>
      <c r="F612" s="63"/>
      <c r="G612" s="63"/>
      <c r="H612" s="63"/>
      <c r="I612" s="63"/>
      <c r="J612" s="63"/>
    </row>
    <row r="613" spans="1:10" ht="15">
      <c r="A613" s="116"/>
      <c r="B613" s="116"/>
      <c r="C613" s="103" t="s">
        <v>105</v>
      </c>
      <c r="D613" s="60" t="s">
        <v>19</v>
      </c>
      <c r="E613" s="8"/>
      <c r="F613" s="8"/>
      <c r="G613" s="8"/>
      <c r="H613" s="90">
        <f>SUM(H614:H618)</f>
        <v>90</v>
      </c>
      <c r="I613" s="90">
        <f>SUM(I614:I618)</f>
        <v>90</v>
      </c>
      <c r="J613" s="90">
        <f>SUM(J614:J618)</f>
        <v>90</v>
      </c>
    </row>
    <row r="614" spans="1:10" ht="15">
      <c r="A614" s="116"/>
      <c r="B614" s="116"/>
      <c r="C614" s="103"/>
      <c r="D614" s="60" t="s">
        <v>20</v>
      </c>
      <c r="E614" s="8"/>
      <c r="F614" s="8"/>
      <c r="G614" s="8"/>
      <c r="H614" s="8"/>
      <c r="I614" s="8"/>
      <c r="J614" s="8"/>
    </row>
    <row r="615" spans="1:10" ht="15">
      <c r="A615" s="116"/>
      <c r="B615" s="116"/>
      <c r="C615" s="103"/>
      <c r="D615" s="60" t="s">
        <v>21</v>
      </c>
      <c r="E615" s="8"/>
      <c r="F615" s="8"/>
      <c r="G615" s="8"/>
      <c r="H615" s="8"/>
      <c r="I615" s="8"/>
      <c r="J615" s="8"/>
    </row>
    <row r="616" spans="1:10" ht="15">
      <c r="A616" s="116"/>
      <c r="B616" s="116"/>
      <c r="C616" s="103"/>
      <c r="D616" s="102" t="s">
        <v>22</v>
      </c>
      <c r="E616" s="8"/>
      <c r="F616" s="8"/>
      <c r="G616" s="8"/>
      <c r="H616" s="8"/>
      <c r="I616" s="8"/>
      <c r="J616" s="8"/>
    </row>
    <row r="617" spans="1:10" ht="15">
      <c r="A617" s="116"/>
      <c r="B617" s="116"/>
      <c r="C617" s="103"/>
      <c r="D617" s="102"/>
      <c r="E617" s="8"/>
      <c r="F617" s="89"/>
      <c r="G617" s="89"/>
      <c r="H617" s="89">
        <v>90</v>
      </c>
      <c r="I617" s="89">
        <v>90</v>
      </c>
      <c r="J617" s="89">
        <v>90</v>
      </c>
    </row>
    <row r="618" spans="1:13" ht="25.5">
      <c r="A618" s="116"/>
      <c r="B618" s="116"/>
      <c r="C618" s="103"/>
      <c r="D618" s="60" t="s">
        <v>23</v>
      </c>
      <c r="E618" s="8"/>
      <c r="F618" s="8"/>
      <c r="G618" s="8"/>
      <c r="H618" s="8"/>
      <c r="I618" s="8"/>
      <c r="J618" s="8"/>
      <c r="L618">
        <f>325-160</f>
        <v>165</v>
      </c>
      <c r="M618">
        <f>835-160</f>
        <v>675</v>
      </c>
    </row>
    <row r="619" spans="1:10" ht="15">
      <c r="A619" s="116"/>
      <c r="B619" s="116"/>
      <c r="C619" s="103" t="s">
        <v>106</v>
      </c>
      <c r="D619" s="60" t="s">
        <v>19</v>
      </c>
      <c r="E619" s="59">
        <f>E620+E621+E622+E624</f>
        <v>210</v>
      </c>
      <c r="F619" s="59">
        <f>F620+F621+F622+F624</f>
        <v>0</v>
      </c>
      <c r="G619" s="59">
        <f>G620+G621+G622+G639+G624</f>
        <v>0</v>
      </c>
      <c r="H619" s="59">
        <f>H620+H621+H622+H624</f>
        <v>70</v>
      </c>
      <c r="I619" s="59">
        <f>I620+I621+I622+I624</f>
        <v>70</v>
      </c>
      <c r="J619" s="59">
        <f>J620+J621+J622+J624</f>
        <v>70</v>
      </c>
    </row>
    <row r="620" spans="1:10" ht="15">
      <c r="A620" s="116"/>
      <c r="B620" s="116"/>
      <c r="C620" s="103"/>
      <c r="D620" s="60" t="s">
        <v>20</v>
      </c>
      <c r="E620" s="59"/>
      <c r="F620" s="59"/>
      <c r="G620" s="59"/>
      <c r="H620" s="59"/>
      <c r="I620" s="59"/>
      <c r="J620" s="59"/>
    </row>
    <row r="621" spans="1:10" ht="15">
      <c r="A621" s="116"/>
      <c r="B621" s="116"/>
      <c r="C621" s="103"/>
      <c r="D621" s="60" t="s">
        <v>21</v>
      </c>
      <c r="E621" s="59">
        <f>F621+G621+H621</f>
        <v>0</v>
      </c>
      <c r="F621" s="59">
        <v>0</v>
      </c>
      <c r="G621" s="59">
        <v>0</v>
      </c>
      <c r="H621" s="59"/>
      <c r="I621" s="59"/>
      <c r="J621" s="59"/>
    </row>
    <row r="622" spans="1:10" ht="15">
      <c r="A622" s="116"/>
      <c r="B622" s="116"/>
      <c r="C622" s="103"/>
      <c r="D622" s="102" t="s">
        <v>22</v>
      </c>
      <c r="E622" s="120">
        <f>F622+G622+H622+I622+J622</f>
        <v>210</v>
      </c>
      <c r="F622" s="120">
        <v>0</v>
      </c>
      <c r="G622" s="119">
        <v>0</v>
      </c>
      <c r="H622" s="119">
        <v>70</v>
      </c>
      <c r="I622" s="120">
        <v>70</v>
      </c>
      <c r="J622" s="120">
        <v>70</v>
      </c>
    </row>
    <row r="623" spans="1:10" ht="15">
      <c r="A623" s="116"/>
      <c r="B623" s="116"/>
      <c r="C623" s="103"/>
      <c r="D623" s="102"/>
      <c r="E623" s="120"/>
      <c r="F623" s="120"/>
      <c r="G623" s="119"/>
      <c r="H623" s="119"/>
      <c r="I623" s="120"/>
      <c r="J623" s="120"/>
    </row>
    <row r="624" spans="1:10" ht="25.5">
      <c r="A624" s="116"/>
      <c r="B624" s="116"/>
      <c r="C624" s="103"/>
      <c r="D624" s="60" t="s">
        <v>23</v>
      </c>
      <c r="E624" s="61"/>
      <c r="F624" s="61"/>
      <c r="G624" s="61"/>
      <c r="H624" s="61"/>
      <c r="I624" s="61"/>
      <c r="J624" s="61"/>
    </row>
    <row r="625" spans="1:10" ht="15">
      <c r="A625" s="104" t="s">
        <v>156</v>
      </c>
      <c r="B625" s="104" t="s">
        <v>159</v>
      </c>
      <c r="C625" s="117" t="s">
        <v>137</v>
      </c>
      <c r="D625" s="67" t="s">
        <v>19</v>
      </c>
      <c r="E625" s="65">
        <f>SUM(E626:E629)</f>
        <v>60</v>
      </c>
      <c r="F625" s="65"/>
      <c r="G625" s="65"/>
      <c r="H625" s="65">
        <f>SUM(H626:H629)</f>
        <v>60</v>
      </c>
      <c r="I625" s="65">
        <f>SUM(I626:I629)</f>
        <v>0</v>
      </c>
      <c r="J625" s="65">
        <f>SUM(J626:J629)</f>
        <v>0</v>
      </c>
    </row>
    <row r="626" spans="1:10" ht="15">
      <c r="A626" s="105"/>
      <c r="B626" s="105"/>
      <c r="C626" s="117"/>
      <c r="D626" s="67" t="s">
        <v>20</v>
      </c>
      <c r="E626" s="65"/>
      <c r="F626" s="65"/>
      <c r="G626" s="65"/>
      <c r="H626" s="65"/>
      <c r="I626" s="65"/>
      <c r="J626" s="65"/>
    </row>
    <row r="627" spans="1:10" ht="15">
      <c r="A627" s="105"/>
      <c r="B627" s="105"/>
      <c r="C627" s="117"/>
      <c r="D627" s="67" t="s">
        <v>21</v>
      </c>
      <c r="E627" s="65"/>
      <c r="F627" s="65"/>
      <c r="G627" s="65"/>
      <c r="H627" s="65"/>
      <c r="I627" s="65"/>
      <c r="J627" s="65"/>
    </row>
    <row r="628" spans="1:10" ht="28.5" customHeight="1">
      <c r="A628" s="105"/>
      <c r="B628" s="105"/>
      <c r="C628" s="117"/>
      <c r="D628" s="67" t="s">
        <v>22</v>
      </c>
      <c r="E628" s="65">
        <f>SUM(F628:J628)</f>
        <v>60</v>
      </c>
      <c r="F628" s="65"/>
      <c r="G628" s="65"/>
      <c r="H628" s="65">
        <v>60</v>
      </c>
      <c r="I628" s="65">
        <v>0</v>
      </c>
      <c r="J628" s="65">
        <v>0</v>
      </c>
    </row>
    <row r="629" spans="1:10" ht="25.5">
      <c r="A629" s="105"/>
      <c r="B629" s="105"/>
      <c r="C629" s="117"/>
      <c r="D629" s="67" t="s">
        <v>23</v>
      </c>
      <c r="E629" s="68"/>
      <c r="F629" s="68"/>
      <c r="G629" s="68"/>
      <c r="H629" s="68"/>
      <c r="I629" s="68"/>
      <c r="J629" s="68"/>
    </row>
    <row r="630" spans="1:10" ht="15">
      <c r="A630" s="145" t="s">
        <v>157</v>
      </c>
      <c r="B630" s="145"/>
      <c r="C630" s="145"/>
      <c r="D630" s="145"/>
      <c r="E630" s="145"/>
      <c r="F630" s="145"/>
      <c r="G630" s="145"/>
      <c r="H630" s="145"/>
      <c r="I630" s="145"/>
      <c r="J630" s="145"/>
    </row>
    <row r="631" spans="1:10" ht="15">
      <c r="A631" s="104" t="s">
        <v>158</v>
      </c>
      <c r="B631" s="116" t="s">
        <v>162</v>
      </c>
      <c r="C631" s="117" t="s">
        <v>137</v>
      </c>
      <c r="D631" s="67" t="s">
        <v>19</v>
      </c>
      <c r="E631" s="65">
        <f>SUM(E632:E635)</f>
        <v>18507.828999999998</v>
      </c>
      <c r="F631" s="65"/>
      <c r="G631" s="65"/>
      <c r="H631" s="65">
        <f>SUM(H632:H635)</f>
        <v>151.262</v>
      </c>
      <c r="I631" s="65">
        <f>SUM(I632:I635)</f>
        <v>7007.785</v>
      </c>
      <c r="J631" s="65">
        <f>SUM(J632:J635)</f>
        <v>11348.782</v>
      </c>
    </row>
    <row r="632" spans="1:10" ht="15">
      <c r="A632" s="105"/>
      <c r="B632" s="116"/>
      <c r="C632" s="117"/>
      <c r="D632" s="67" t="s">
        <v>20</v>
      </c>
      <c r="E632" s="65"/>
      <c r="F632" s="65"/>
      <c r="G632" s="65"/>
      <c r="H632" s="65"/>
      <c r="I632" s="65"/>
      <c r="J632" s="65"/>
    </row>
    <row r="633" spans="1:10" ht="15">
      <c r="A633" s="105"/>
      <c r="B633" s="116"/>
      <c r="C633" s="117"/>
      <c r="D633" s="67" t="s">
        <v>21</v>
      </c>
      <c r="E633" s="65"/>
      <c r="F633" s="65"/>
      <c r="G633" s="65"/>
      <c r="H633" s="65"/>
      <c r="I633" s="65"/>
      <c r="J633" s="65"/>
    </row>
    <row r="634" spans="1:10" ht="38.25">
      <c r="A634" s="105"/>
      <c r="B634" s="116"/>
      <c r="C634" s="117"/>
      <c r="D634" s="67" t="s">
        <v>22</v>
      </c>
      <c r="E634" s="65">
        <f>SUM(F634:J634)</f>
        <v>18507.828999999998</v>
      </c>
      <c r="F634" s="65"/>
      <c r="G634" s="65"/>
      <c r="H634" s="65">
        <v>151.262</v>
      </c>
      <c r="I634" s="65">
        <v>7007.785</v>
      </c>
      <c r="J634" s="65">
        <v>11348.782</v>
      </c>
    </row>
    <row r="635" spans="1:10" ht="25.5">
      <c r="A635" s="105"/>
      <c r="B635" s="116"/>
      <c r="C635" s="117"/>
      <c r="D635" s="67" t="s">
        <v>23</v>
      </c>
      <c r="E635" s="66"/>
      <c r="F635" s="66"/>
      <c r="G635" s="66"/>
      <c r="H635" s="66"/>
      <c r="I635" s="66"/>
      <c r="J635" s="66"/>
    </row>
    <row r="636" spans="1:10" ht="15.75" customHeight="1">
      <c r="A636" s="140" t="s">
        <v>161</v>
      </c>
      <c r="B636" s="116" t="s">
        <v>163</v>
      </c>
      <c r="C636" s="103" t="s">
        <v>137</v>
      </c>
      <c r="D636" s="60" t="s">
        <v>19</v>
      </c>
      <c r="E636" s="59">
        <f aca="true" t="shared" si="107" ref="E636:J636">E637+E638+E639+E641</f>
        <v>2593.05</v>
      </c>
      <c r="F636" s="59">
        <f t="shared" si="107"/>
        <v>0</v>
      </c>
      <c r="G636" s="59">
        <f t="shared" si="107"/>
        <v>0</v>
      </c>
      <c r="H636" s="59">
        <f>H637+H638+H639+H641</f>
        <v>1193.05</v>
      </c>
      <c r="I636" s="59">
        <f t="shared" si="107"/>
        <v>700</v>
      </c>
      <c r="J636" s="59">
        <f t="shared" si="107"/>
        <v>700</v>
      </c>
    </row>
    <row r="637" spans="1:10" ht="15">
      <c r="A637" s="116"/>
      <c r="B637" s="116"/>
      <c r="C637" s="103"/>
      <c r="D637" s="60" t="s">
        <v>20</v>
      </c>
      <c r="E637" s="59"/>
      <c r="F637" s="59"/>
      <c r="G637" s="59"/>
      <c r="H637" s="59"/>
      <c r="I637" s="59"/>
      <c r="J637" s="59"/>
    </row>
    <row r="638" spans="1:10" ht="15">
      <c r="A638" s="116"/>
      <c r="B638" s="116"/>
      <c r="C638" s="103"/>
      <c r="D638" s="60" t="s">
        <v>21</v>
      </c>
      <c r="E638" s="59"/>
      <c r="F638" s="59"/>
      <c r="G638" s="59"/>
      <c r="H638" s="59"/>
      <c r="I638" s="59"/>
      <c r="J638" s="59"/>
    </row>
    <row r="639" spans="1:10" ht="15">
      <c r="A639" s="116"/>
      <c r="B639" s="116"/>
      <c r="C639" s="103"/>
      <c r="D639" s="102" t="s">
        <v>22</v>
      </c>
      <c r="E639" s="120">
        <f>SUM(F639:J640)</f>
        <v>2593.05</v>
      </c>
      <c r="F639" s="120"/>
      <c r="G639" s="119"/>
      <c r="H639" s="149">
        <v>1193.05</v>
      </c>
      <c r="I639" s="153">
        <v>700</v>
      </c>
      <c r="J639" s="153">
        <v>700</v>
      </c>
    </row>
    <row r="640" spans="1:10" ht="15">
      <c r="A640" s="116"/>
      <c r="B640" s="116"/>
      <c r="C640" s="103"/>
      <c r="D640" s="102"/>
      <c r="E640" s="120"/>
      <c r="F640" s="120"/>
      <c r="G640" s="119"/>
      <c r="H640" s="150"/>
      <c r="I640" s="154"/>
      <c r="J640" s="154"/>
    </row>
    <row r="641" spans="1:10" ht="25.5">
      <c r="A641" s="116"/>
      <c r="B641" s="116"/>
      <c r="C641" s="103"/>
      <c r="D641" s="60" t="s">
        <v>23</v>
      </c>
      <c r="E641" s="63"/>
      <c r="F641" s="63"/>
      <c r="G641" s="63"/>
      <c r="H641" s="63"/>
      <c r="I641" s="63"/>
      <c r="J641" s="63"/>
    </row>
    <row r="642" spans="1:10" ht="15">
      <c r="A642" s="104" t="s">
        <v>164</v>
      </c>
      <c r="B642" s="104" t="s">
        <v>165</v>
      </c>
      <c r="C642" s="104" t="s">
        <v>137</v>
      </c>
      <c r="D642" s="67" t="s">
        <v>19</v>
      </c>
      <c r="E642" s="65">
        <f>SUM(E643:E646)</f>
        <v>67.112</v>
      </c>
      <c r="F642" s="65"/>
      <c r="G642" s="65"/>
      <c r="H642" s="65">
        <f>SUM(H643:H646)</f>
        <v>67.112</v>
      </c>
      <c r="I642" s="65">
        <f>SUM(I643:I646)</f>
        <v>0</v>
      </c>
      <c r="J642" s="65">
        <f>SUM(J643:J646)</f>
        <v>0</v>
      </c>
    </row>
    <row r="643" spans="1:12" ht="15">
      <c r="A643" s="105"/>
      <c r="B643" s="105"/>
      <c r="C643" s="105"/>
      <c r="D643" s="67" t="s">
        <v>20</v>
      </c>
      <c r="E643" s="65"/>
      <c r="F643" s="65"/>
      <c r="G643" s="65"/>
      <c r="H643" s="65"/>
      <c r="I643" s="65"/>
      <c r="J643" s="65"/>
      <c r="L643" s="71"/>
    </row>
    <row r="644" spans="1:10" ht="15">
      <c r="A644" s="105"/>
      <c r="B644" s="105"/>
      <c r="C644" s="105"/>
      <c r="D644" s="67" t="s">
        <v>21</v>
      </c>
      <c r="E644" s="65"/>
      <c r="F644" s="65"/>
      <c r="G644" s="65"/>
      <c r="H644" s="65"/>
      <c r="I644" s="65"/>
      <c r="J644" s="65"/>
    </row>
    <row r="645" spans="1:11" ht="27.75" customHeight="1">
      <c r="A645" s="105"/>
      <c r="B645" s="105"/>
      <c r="C645" s="105"/>
      <c r="D645" s="67" t="s">
        <v>22</v>
      </c>
      <c r="E645" s="65">
        <f>SUM(F645:J645)</f>
        <v>67.112</v>
      </c>
      <c r="F645" s="65"/>
      <c r="G645" s="65"/>
      <c r="H645" s="65">
        <v>67.112</v>
      </c>
      <c r="I645" s="65">
        <v>0</v>
      </c>
      <c r="J645" s="65">
        <v>0</v>
      </c>
      <c r="K645" t="s">
        <v>192</v>
      </c>
    </row>
    <row r="646" spans="1:10" ht="30.75" customHeight="1">
      <c r="A646" s="106"/>
      <c r="B646" s="106"/>
      <c r="C646" s="106"/>
      <c r="D646" s="67" t="s">
        <v>23</v>
      </c>
      <c r="E646" s="65"/>
      <c r="F646" s="65"/>
      <c r="G646" s="65"/>
      <c r="H646" s="65"/>
      <c r="I646" s="65"/>
      <c r="J646" s="65"/>
    </row>
    <row r="647" spans="1:10" ht="15">
      <c r="A647" s="107" t="s">
        <v>166</v>
      </c>
      <c r="B647" s="108"/>
      <c r="C647" s="108"/>
      <c r="D647" s="108"/>
      <c r="E647" s="108"/>
      <c r="F647" s="108"/>
      <c r="G647" s="108"/>
      <c r="H647" s="108"/>
      <c r="I647" s="108"/>
      <c r="J647" s="109"/>
    </row>
    <row r="648" spans="1:10" ht="15">
      <c r="A648" s="104" t="s">
        <v>167</v>
      </c>
      <c r="B648" s="104" t="s">
        <v>168</v>
      </c>
      <c r="C648" s="104" t="s">
        <v>137</v>
      </c>
      <c r="D648" s="67" t="s">
        <v>19</v>
      </c>
      <c r="E648" s="65">
        <f>SUM(E649:E652)</f>
        <v>300</v>
      </c>
      <c r="F648" s="65"/>
      <c r="G648" s="65"/>
      <c r="H648" s="65">
        <f>SUM(H649:H651)</f>
        <v>100</v>
      </c>
      <c r="I648" s="65">
        <f>SUM(I649:I651)</f>
        <v>100</v>
      </c>
      <c r="J648" s="65">
        <f>SUM(J649:J652)</f>
        <v>100</v>
      </c>
    </row>
    <row r="649" spans="1:10" ht="15">
      <c r="A649" s="105"/>
      <c r="B649" s="105"/>
      <c r="C649" s="105"/>
      <c r="D649" s="67" t="s">
        <v>20</v>
      </c>
      <c r="E649" s="65"/>
      <c r="F649" s="65"/>
      <c r="G649" s="65"/>
      <c r="H649" s="65"/>
      <c r="I649" s="65"/>
      <c r="J649" s="65"/>
    </row>
    <row r="650" spans="1:10" ht="15">
      <c r="A650" s="105"/>
      <c r="B650" s="105"/>
      <c r="C650" s="105"/>
      <c r="D650" s="67" t="s">
        <v>21</v>
      </c>
      <c r="E650" s="65"/>
      <c r="F650" s="65"/>
      <c r="G650" s="65"/>
      <c r="H650" s="65"/>
      <c r="I650" s="65"/>
      <c r="J650" s="65"/>
    </row>
    <row r="651" spans="1:10" ht="38.25">
      <c r="A651" s="105"/>
      <c r="B651" s="105"/>
      <c r="C651" s="105"/>
      <c r="D651" s="67" t="s">
        <v>22</v>
      </c>
      <c r="E651" s="65">
        <f>SUM(F651:J651)</f>
        <v>300</v>
      </c>
      <c r="F651" s="65"/>
      <c r="G651" s="65"/>
      <c r="H651" s="65">
        <v>100</v>
      </c>
      <c r="I651" s="65">
        <v>100</v>
      </c>
      <c r="J651" s="65">
        <v>100</v>
      </c>
    </row>
    <row r="652" spans="1:10" ht="25.5">
      <c r="A652" s="106"/>
      <c r="B652" s="106"/>
      <c r="C652" s="106"/>
      <c r="D652" s="67" t="s">
        <v>23</v>
      </c>
      <c r="E652" s="65"/>
      <c r="F652" s="65"/>
      <c r="G652" s="65"/>
      <c r="H652" s="65"/>
      <c r="I652" s="65"/>
      <c r="J652" s="65"/>
    </row>
    <row r="653" spans="1:10" ht="15">
      <c r="A653" s="107" t="s">
        <v>185</v>
      </c>
      <c r="B653" s="108"/>
      <c r="C653" s="108"/>
      <c r="D653" s="108"/>
      <c r="E653" s="108"/>
      <c r="F653" s="108"/>
      <c r="G653" s="108"/>
      <c r="H653" s="108"/>
      <c r="I653" s="108"/>
      <c r="J653" s="109"/>
    </row>
    <row r="654" spans="1:10" ht="15">
      <c r="A654" s="104" t="s">
        <v>171</v>
      </c>
      <c r="B654" s="104" t="s">
        <v>169</v>
      </c>
      <c r="C654" s="104" t="s">
        <v>137</v>
      </c>
      <c r="D654" s="67" t="s">
        <v>19</v>
      </c>
      <c r="E654" s="65">
        <f>SUM(E655:E658)</f>
        <v>4233.738</v>
      </c>
      <c r="F654" s="65"/>
      <c r="G654" s="65"/>
      <c r="H654" s="65">
        <f>SUM(H655:H658)</f>
        <v>1233.738</v>
      </c>
      <c r="I654" s="65">
        <f>SUM(I655:I658)</f>
        <v>3000</v>
      </c>
      <c r="J654" s="65">
        <f>SUM(J655:J658)</f>
        <v>0</v>
      </c>
    </row>
    <row r="655" spans="1:10" ht="15">
      <c r="A655" s="105"/>
      <c r="B655" s="105"/>
      <c r="C655" s="105"/>
      <c r="D655" s="67" t="s">
        <v>20</v>
      </c>
      <c r="E655" s="65"/>
      <c r="F655" s="65"/>
      <c r="G655" s="65"/>
      <c r="H655" s="65"/>
      <c r="I655" s="65"/>
      <c r="J655" s="65"/>
    </row>
    <row r="656" spans="1:10" ht="15">
      <c r="A656" s="105"/>
      <c r="B656" s="105"/>
      <c r="C656" s="105"/>
      <c r="D656" s="67" t="s">
        <v>21</v>
      </c>
      <c r="E656" s="65"/>
      <c r="F656" s="65"/>
      <c r="G656" s="65"/>
      <c r="H656" s="65"/>
      <c r="I656" s="65"/>
      <c r="J656" s="65"/>
    </row>
    <row r="657" spans="1:10" ht="38.25">
      <c r="A657" s="105"/>
      <c r="B657" s="105"/>
      <c r="C657" s="105"/>
      <c r="D657" s="67" t="s">
        <v>22</v>
      </c>
      <c r="E657" s="65">
        <f>SUM(F657:J657)</f>
        <v>4233.738</v>
      </c>
      <c r="F657" s="65"/>
      <c r="G657" s="65"/>
      <c r="H657" s="65">
        <v>1233.738</v>
      </c>
      <c r="I657" s="65">
        <v>3000</v>
      </c>
      <c r="J657" s="65">
        <v>0</v>
      </c>
    </row>
    <row r="658" spans="1:10" ht="25.5">
      <c r="A658" s="106"/>
      <c r="B658" s="106"/>
      <c r="C658" s="106"/>
      <c r="D658" s="67" t="s">
        <v>23</v>
      </c>
      <c r="E658" s="65"/>
      <c r="F658" s="65"/>
      <c r="G658" s="65"/>
      <c r="H658" s="65"/>
      <c r="I658" s="65"/>
      <c r="J658" s="65"/>
    </row>
    <row r="659" spans="1:10" ht="15">
      <c r="A659" s="104" t="s">
        <v>172</v>
      </c>
      <c r="B659" s="104" t="s">
        <v>170</v>
      </c>
      <c r="C659" s="104" t="s">
        <v>137</v>
      </c>
      <c r="D659" s="67" t="s">
        <v>19</v>
      </c>
      <c r="E659" s="65">
        <f>SUM(E660:E663)</f>
        <v>1033.3</v>
      </c>
      <c r="F659" s="65"/>
      <c r="G659" s="65"/>
      <c r="H659" s="65">
        <f>SUM(H660:H663)</f>
        <v>33.3</v>
      </c>
      <c r="I659" s="65">
        <f>SUM(I660:I663)</f>
        <v>1000</v>
      </c>
      <c r="J659" s="65">
        <f>SUM(J660:J663)</f>
        <v>0</v>
      </c>
    </row>
    <row r="660" spans="1:10" ht="15">
      <c r="A660" s="105"/>
      <c r="B660" s="105"/>
      <c r="C660" s="105"/>
      <c r="D660" s="67" t="s">
        <v>20</v>
      </c>
      <c r="E660" s="65"/>
      <c r="F660" s="65"/>
      <c r="G660" s="65"/>
      <c r="H660" s="65"/>
      <c r="I660" s="65"/>
      <c r="J660" s="65"/>
    </row>
    <row r="661" spans="1:10" ht="15">
      <c r="A661" s="105"/>
      <c r="B661" s="105"/>
      <c r="C661" s="105"/>
      <c r="D661" s="67" t="s">
        <v>21</v>
      </c>
      <c r="E661" s="65"/>
      <c r="F661" s="65"/>
      <c r="G661" s="65"/>
      <c r="H661" s="65"/>
      <c r="I661" s="65"/>
      <c r="J661" s="65"/>
    </row>
    <row r="662" spans="1:10" ht="38.25">
      <c r="A662" s="105"/>
      <c r="B662" s="105"/>
      <c r="C662" s="105"/>
      <c r="D662" s="67" t="s">
        <v>22</v>
      </c>
      <c r="E662" s="65">
        <f>SUM(F662:J662)</f>
        <v>1033.3</v>
      </c>
      <c r="F662" s="65"/>
      <c r="G662" s="65"/>
      <c r="H662" s="65">
        <v>33.3</v>
      </c>
      <c r="I662" s="65">
        <v>1000</v>
      </c>
      <c r="J662" s="65">
        <v>0</v>
      </c>
    </row>
    <row r="663" spans="1:10" ht="25.5">
      <c r="A663" s="106"/>
      <c r="B663" s="106"/>
      <c r="C663" s="106"/>
      <c r="D663" s="67" t="s">
        <v>23</v>
      </c>
      <c r="E663" s="65"/>
      <c r="F663" s="65"/>
      <c r="G663" s="65"/>
      <c r="H663" s="65"/>
      <c r="I663" s="65"/>
      <c r="J663" s="65"/>
    </row>
    <row r="664" spans="1:10" ht="15">
      <c r="A664" s="145" t="s">
        <v>186</v>
      </c>
      <c r="B664" s="145"/>
      <c r="C664" s="145"/>
      <c r="D664" s="145"/>
      <c r="E664" s="145"/>
      <c r="F664" s="145"/>
      <c r="G664" s="145"/>
      <c r="H664" s="145"/>
      <c r="I664" s="145"/>
      <c r="J664" s="145"/>
    </row>
    <row r="665" spans="1:10" ht="14.25" customHeight="1">
      <c r="A665" s="140" t="s">
        <v>174</v>
      </c>
      <c r="B665" s="116" t="s">
        <v>173</v>
      </c>
      <c r="C665" s="103" t="s">
        <v>137</v>
      </c>
      <c r="D665" s="60" t="s">
        <v>19</v>
      </c>
      <c r="E665" s="59">
        <f aca="true" t="shared" si="108" ref="E665:J665">E666+E667+E668+E670</f>
        <v>4000</v>
      </c>
      <c r="F665" s="59">
        <f t="shared" si="108"/>
        <v>0</v>
      </c>
      <c r="G665" s="59">
        <f t="shared" si="108"/>
        <v>0</v>
      </c>
      <c r="H665" s="59">
        <f t="shared" si="108"/>
        <v>0</v>
      </c>
      <c r="I665" s="59">
        <f t="shared" si="108"/>
        <v>2000</v>
      </c>
      <c r="J665" s="59">
        <f t="shared" si="108"/>
        <v>2000</v>
      </c>
    </row>
    <row r="666" spans="1:10" ht="15">
      <c r="A666" s="116"/>
      <c r="B666" s="116"/>
      <c r="C666" s="103"/>
      <c r="D666" s="60" t="s">
        <v>20</v>
      </c>
      <c r="E666" s="59"/>
      <c r="F666" s="59"/>
      <c r="G666" s="59"/>
      <c r="H666" s="59"/>
      <c r="I666" s="59"/>
      <c r="J666" s="59"/>
    </row>
    <row r="667" spans="1:10" ht="15">
      <c r="A667" s="116"/>
      <c r="B667" s="116"/>
      <c r="C667" s="103"/>
      <c r="D667" s="60" t="s">
        <v>21</v>
      </c>
      <c r="E667" s="59"/>
      <c r="F667" s="59"/>
      <c r="G667" s="59"/>
      <c r="H667" s="59"/>
      <c r="I667" s="59"/>
      <c r="J667" s="59"/>
    </row>
    <row r="668" spans="1:10" ht="15">
      <c r="A668" s="116"/>
      <c r="B668" s="116"/>
      <c r="C668" s="103"/>
      <c r="D668" s="102" t="s">
        <v>22</v>
      </c>
      <c r="E668" s="120">
        <f>F668+G668+H668+I668+J668</f>
        <v>4000</v>
      </c>
      <c r="F668" s="120">
        <v>0</v>
      </c>
      <c r="G668" s="119">
        <v>0</v>
      </c>
      <c r="H668" s="119">
        <v>0</v>
      </c>
      <c r="I668" s="120">
        <v>2000</v>
      </c>
      <c r="J668" s="120">
        <v>2000</v>
      </c>
    </row>
    <row r="669" spans="1:10" ht="15">
      <c r="A669" s="116"/>
      <c r="B669" s="116"/>
      <c r="C669" s="103"/>
      <c r="D669" s="102"/>
      <c r="E669" s="120"/>
      <c r="F669" s="120"/>
      <c r="G669" s="119"/>
      <c r="H669" s="119"/>
      <c r="I669" s="120"/>
      <c r="J669" s="120"/>
    </row>
    <row r="670" spans="1:10" ht="25.5">
      <c r="A670" s="116"/>
      <c r="B670" s="116"/>
      <c r="C670" s="103"/>
      <c r="D670" s="60" t="s">
        <v>23</v>
      </c>
      <c r="E670" s="63"/>
      <c r="F670" s="63"/>
      <c r="G670" s="63"/>
      <c r="H670" s="63"/>
      <c r="I670" s="63"/>
      <c r="J670" s="63"/>
    </row>
  </sheetData>
  <sheetProtection/>
  <mergeCells count="863">
    <mergeCell ref="A366:J366"/>
    <mergeCell ref="A631:A635"/>
    <mergeCell ref="B631:B635"/>
    <mergeCell ref="C631:C635"/>
    <mergeCell ref="H622:H623"/>
    <mergeCell ref="I622:I623"/>
    <mergeCell ref="C559:C564"/>
    <mergeCell ref="C534:C539"/>
    <mergeCell ref="C520:C525"/>
    <mergeCell ref="B478:B492"/>
    <mergeCell ref="C478:C482"/>
    <mergeCell ref="C483:C487"/>
    <mergeCell ref="C488:C492"/>
    <mergeCell ref="A461:J461"/>
    <mergeCell ref="C581:C585"/>
    <mergeCell ref="B571:B585"/>
    <mergeCell ref="A571:A585"/>
    <mergeCell ref="I568:I569"/>
    <mergeCell ref="J568:J569"/>
    <mergeCell ref="F562:F563"/>
    <mergeCell ref="A625:A629"/>
    <mergeCell ref="B625:B629"/>
    <mergeCell ref="C462:C466"/>
    <mergeCell ref="C467:C471"/>
    <mergeCell ref="C472:C476"/>
    <mergeCell ref="C571:C575"/>
    <mergeCell ref="C540:C545"/>
    <mergeCell ref="C507:C512"/>
    <mergeCell ref="A532:B551"/>
    <mergeCell ref="C533:D533"/>
    <mergeCell ref="A648:A652"/>
    <mergeCell ref="B648:B652"/>
    <mergeCell ref="C648:C652"/>
    <mergeCell ref="B642:B646"/>
    <mergeCell ref="B462:B476"/>
    <mergeCell ref="A462:A476"/>
    <mergeCell ref="A630:J630"/>
    <mergeCell ref="C642:C646"/>
    <mergeCell ref="C576:C580"/>
    <mergeCell ref="C625:C629"/>
    <mergeCell ref="E668:E669"/>
    <mergeCell ref="F668:F669"/>
    <mergeCell ref="G668:G669"/>
    <mergeCell ref="H668:H669"/>
    <mergeCell ref="I668:I669"/>
    <mergeCell ref="J668:J669"/>
    <mergeCell ref="A653:J653"/>
    <mergeCell ref="A654:A658"/>
    <mergeCell ref="B654:B658"/>
    <mergeCell ref="C654:C658"/>
    <mergeCell ref="G639:G640"/>
    <mergeCell ref="H639:H640"/>
    <mergeCell ref="I639:I640"/>
    <mergeCell ref="J639:J640"/>
    <mergeCell ref="A642:A646"/>
    <mergeCell ref="A647:J647"/>
    <mergeCell ref="A659:A663"/>
    <mergeCell ref="B659:B663"/>
    <mergeCell ref="C659:C663"/>
    <mergeCell ref="E622:E623"/>
    <mergeCell ref="F622:F623"/>
    <mergeCell ref="G622:G623"/>
    <mergeCell ref="F639:F640"/>
    <mergeCell ref="B607:B624"/>
    <mergeCell ref="A607:A624"/>
    <mergeCell ref="C607:C612"/>
    <mergeCell ref="J622:J623"/>
    <mergeCell ref="E610:E611"/>
    <mergeCell ref="F610:F611"/>
    <mergeCell ref="G610:G611"/>
    <mergeCell ref="H610:H611"/>
    <mergeCell ref="I610:I611"/>
    <mergeCell ref="J610:J611"/>
    <mergeCell ref="E591:E592"/>
    <mergeCell ref="F591:F592"/>
    <mergeCell ref="G591:G592"/>
    <mergeCell ref="H591:H592"/>
    <mergeCell ref="I591:I592"/>
    <mergeCell ref="J591:J592"/>
    <mergeCell ref="C665:C670"/>
    <mergeCell ref="D668:D669"/>
    <mergeCell ref="D639:D640"/>
    <mergeCell ref="B636:B641"/>
    <mergeCell ref="A636:A641"/>
    <mergeCell ref="E639:E640"/>
    <mergeCell ref="C636:C641"/>
    <mergeCell ref="A664:J664"/>
    <mergeCell ref="B665:B670"/>
    <mergeCell ref="A665:A670"/>
    <mergeCell ref="G597:G598"/>
    <mergeCell ref="H597:H598"/>
    <mergeCell ref="E603:E604"/>
    <mergeCell ref="F603:F604"/>
    <mergeCell ref="G603:G604"/>
    <mergeCell ref="H603:H604"/>
    <mergeCell ref="E597:E598"/>
    <mergeCell ref="D610:D611"/>
    <mergeCell ref="C613:C618"/>
    <mergeCell ref="D616:D617"/>
    <mergeCell ref="C619:C624"/>
    <mergeCell ref="D622:D623"/>
    <mergeCell ref="A586:B605"/>
    <mergeCell ref="A606:J606"/>
    <mergeCell ref="I597:I598"/>
    <mergeCell ref="J597:J598"/>
    <mergeCell ref="I603:I604"/>
    <mergeCell ref="J603:J604"/>
    <mergeCell ref="C586:D586"/>
    <mergeCell ref="C587:D587"/>
    <mergeCell ref="D591:D592"/>
    <mergeCell ref="D597:D598"/>
    <mergeCell ref="D603:D604"/>
    <mergeCell ref="C588:C593"/>
    <mergeCell ref="C594:C599"/>
    <mergeCell ref="C600:C605"/>
    <mergeCell ref="F597:F598"/>
    <mergeCell ref="I2:J2"/>
    <mergeCell ref="C565:C570"/>
    <mergeCell ref="D568:D569"/>
    <mergeCell ref="E568:E569"/>
    <mergeCell ref="F568:F569"/>
    <mergeCell ref="G568:G569"/>
    <mergeCell ref="H568:H569"/>
    <mergeCell ref="J556:J557"/>
    <mergeCell ref="D562:D563"/>
    <mergeCell ref="E562:E563"/>
    <mergeCell ref="G562:G563"/>
    <mergeCell ref="H562:H563"/>
    <mergeCell ref="I562:I563"/>
    <mergeCell ref="J562:J563"/>
    <mergeCell ref="A552:J552"/>
    <mergeCell ref="A553:A570"/>
    <mergeCell ref="B553:B570"/>
    <mergeCell ref="C553:C558"/>
    <mergeCell ref="D556:D557"/>
    <mergeCell ref="E556:E557"/>
    <mergeCell ref="F556:F557"/>
    <mergeCell ref="G556:G557"/>
    <mergeCell ref="H556:H557"/>
    <mergeCell ref="I556:I557"/>
    <mergeCell ref="J543:J544"/>
    <mergeCell ref="C546:C551"/>
    <mergeCell ref="D549:D550"/>
    <mergeCell ref="E549:E550"/>
    <mergeCell ref="F549:F550"/>
    <mergeCell ref="G549:G550"/>
    <mergeCell ref="H549:H550"/>
    <mergeCell ref="I549:I550"/>
    <mergeCell ref="J549:J550"/>
    <mergeCell ref="H537:H538"/>
    <mergeCell ref="I537:I538"/>
    <mergeCell ref="J537:J538"/>
    <mergeCell ref="D543:D544"/>
    <mergeCell ref="E543:E544"/>
    <mergeCell ref="F543:F544"/>
    <mergeCell ref="G543:G544"/>
    <mergeCell ref="H543:H544"/>
    <mergeCell ref="I543:I544"/>
    <mergeCell ref="D537:D538"/>
    <mergeCell ref="E537:E538"/>
    <mergeCell ref="F537:F538"/>
    <mergeCell ref="G537:G538"/>
    <mergeCell ref="C214:D214"/>
    <mergeCell ref="J523:J524"/>
    <mergeCell ref="C526:C531"/>
    <mergeCell ref="D529:D530"/>
    <mergeCell ref="E529:E530"/>
    <mergeCell ref="F529:F530"/>
    <mergeCell ref="G529:G530"/>
    <mergeCell ref="H529:H530"/>
    <mergeCell ref="I529:I530"/>
    <mergeCell ref="J529:J530"/>
    <mergeCell ref="H517:H518"/>
    <mergeCell ref="I517:I518"/>
    <mergeCell ref="J517:J518"/>
    <mergeCell ref="D523:D524"/>
    <mergeCell ref="E523:E524"/>
    <mergeCell ref="F523:F524"/>
    <mergeCell ref="G523:G524"/>
    <mergeCell ref="H523:H524"/>
    <mergeCell ref="I523:I524"/>
    <mergeCell ref="I510:I511"/>
    <mergeCell ref="J510:J511"/>
    <mergeCell ref="A513:J513"/>
    <mergeCell ref="A514:A531"/>
    <mergeCell ref="B514:B531"/>
    <mergeCell ref="C514:C519"/>
    <mergeCell ref="D517:D518"/>
    <mergeCell ref="E517:E518"/>
    <mergeCell ref="F517:F518"/>
    <mergeCell ref="G517:G518"/>
    <mergeCell ref="D510:D511"/>
    <mergeCell ref="E510:E511"/>
    <mergeCell ref="F510:F511"/>
    <mergeCell ref="G510:G511"/>
    <mergeCell ref="H510:H511"/>
    <mergeCell ref="I498:I499"/>
    <mergeCell ref="D498:D499"/>
    <mergeCell ref="E498:E499"/>
    <mergeCell ref="F498:F499"/>
    <mergeCell ref="G498:G499"/>
    <mergeCell ref="J498:J499"/>
    <mergeCell ref="C501:C506"/>
    <mergeCell ref="D504:D505"/>
    <mergeCell ref="E504:E505"/>
    <mergeCell ref="F504:F505"/>
    <mergeCell ref="G504:G505"/>
    <mergeCell ref="H504:H505"/>
    <mergeCell ref="I504:I505"/>
    <mergeCell ref="J504:J505"/>
    <mergeCell ref="C495:C500"/>
    <mergeCell ref="H498:H499"/>
    <mergeCell ref="J452:J453"/>
    <mergeCell ref="C455:C460"/>
    <mergeCell ref="D458:D459"/>
    <mergeCell ref="E458:E459"/>
    <mergeCell ref="F458:F459"/>
    <mergeCell ref="G458:G459"/>
    <mergeCell ref="H458:H459"/>
    <mergeCell ref="I458:I459"/>
    <mergeCell ref="J458:J459"/>
    <mergeCell ref="H446:H447"/>
    <mergeCell ref="I446:I447"/>
    <mergeCell ref="J446:J447"/>
    <mergeCell ref="C449:C454"/>
    <mergeCell ref="D452:D453"/>
    <mergeCell ref="E452:E453"/>
    <mergeCell ref="F452:F453"/>
    <mergeCell ref="G452:G453"/>
    <mergeCell ref="H452:H453"/>
    <mergeCell ref="I452:I453"/>
    <mergeCell ref="I440:I441"/>
    <mergeCell ref="J440:J441"/>
    <mergeCell ref="A424:J424"/>
    <mergeCell ref="A443:A460"/>
    <mergeCell ref="B443:B460"/>
    <mergeCell ref="C443:C448"/>
    <mergeCell ref="D446:D447"/>
    <mergeCell ref="E446:E447"/>
    <mergeCell ref="F446:F447"/>
    <mergeCell ref="G446:G447"/>
    <mergeCell ref="C437:C442"/>
    <mergeCell ref="D440:D441"/>
    <mergeCell ref="E440:E441"/>
    <mergeCell ref="F440:F441"/>
    <mergeCell ref="G440:G441"/>
    <mergeCell ref="H440:H441"/>
    <mergeCell ref="I428:I429"/>
    <mergeCell ref="J428:J429"/>
    <mergeCell ref="C431:C436"/>
    <mergeCell ref="D434:D435"/>
    <mergeCell ref="E434:E435"/>
    <mergeCell ref="F434:F435"/>
    <mergeCell ref="G434:G435"/>
    <mergeCell ref="H434:H435"/>
    <mergeCell ref="I434:I435"/>
    <mergeCell ref="J434:J435"/>
    <mergeCell ref="I421:I422"/>
    <mergeCell ref="J421:J422"/>
    <mergeCell ref="A425:A442"/>
    <mergeCell ref="B425:B442"/>
    <mergeCell ref="C425:C430"/>
    <mergeCell ref="D428:D429"/>
    <mergeCell ref="E428:E429"/>
    <mergeCell ref="F428:F429"/>
    <mergeCell ref="G428:G429"/>
    <mergeCell ref="H428:H429"/>
    <mergeCell ref="C418:C423"/>
    <mergeCell ref="D421:D422"/>
    <mergeCell ref="E421:E422"/>
    <mergeCell ref="F421:F422"/>
    <mergeCell ref="G421:G422"/>
    <mergeCell ref="H421:H422"/>
    <mergeCell ref="J409:J410"/>
    <mergeCell ref="C412:C417"/>
    <mergeCell ref="D415:D416"/>
    <mergeCell ref="E415:E416"/>
    <mergeCell ref="F415:F416"/>
    <mergeCell ref="G415:G416"/>
    <mergeCell ref="H415:H416"/>
    <mergeCell ref="I415:I416"/>
    <mergeCell ref="J415:J416"/>
    <mergeCell ref="A405:J405"/>
    <mergeCell ref="A406:A423"/>
    <mergeCell ref="B406:B423"/>
    <mergeCell ref="C406:C411"/>
    <mergeCell ref="D409:D410"/>
    <mergeCell ref="E409:E410"/>
    <mergeCell ref="F409:F410"/>
    <mergeCell ref="G409:G410"/>
    <mergeCell ref="H409:H410"/>
    <mergeCell ref="I409:I410"/>
    <mergeCell ref="I396:I397"/>
    <mergeCell ref="J396:J397"/>
    <mergeCell ref="C399:C404"/>
    <mergeCell ref="D402:D403"/>
    <mergeCell ref="E402:E403"/>
    <mergeCell ref="F402:F403"/>
    <mergeCell ref="G402:G403"/>
    <mergeCell ref="H402:H403"/>
    <mergeCell ref="I402:I403"/>
    <mergeCell ref="J402:J403"/>
    <mergeCell ref="C393:C398"/>
    <mergeCell ref="D396:D397"/>
    <mergeCell ref="E396:E397"/>
    <mergeCell ref="F396:F397"/>
    <mergeCell ref="G396:G397"/>
    <mergeCell ref="H396:H397"/>
    <mergeCell ref="I382:I383"/>
    <mergeCell ref="J382:J383"/>
    <mergeCell ref="C387:C392"/>
    <mergeCell ref="D390:D391"/>
    <mergeCell ref="E390:E391"/>
    <mergeCell ref="F390:F391"/>
    <mergeCell ref="G390:G391"/>
    <mergeCell ref="H390:H391"/>
    <mergeCell ref="I390:I391"/>
    <mergeCell ref="J390:J391"/>
    <mergeCell ref="C379:C384"/>
    <mergeCell ref="D382:D383"/>
    <mergeCell ref="E382:E383"/>
    <mergeCell ref="F382:F383"/>
    <mergeCell ref="G382:G383"/>
    <mergeCell ref="H382:H383"/>
    <mergeCell ref="J370:J371"/>
    <mergeCell ref="C373:C378"/>
    <mergeCell ref="D376:D377"/>
    <mergeCell ref="E376:E377"/>
    <mergeCell ref="F376:F377"/>
    <mergeCell ref="G376:G377"/>
    <mergeCell ref="H376:H377"/>
    <mergeCell ref="I376:I377"/>
    <mergeCell ref="J376:J377"/>
    <mergeCell ref="A347:J347"/>
    <mergeCell ref="A367:A384"/>
    <mergeCell ref="B367:B384"/>
    <mergeCell ref="C367:C372"/>
    <mergeCell ref="D370:D371"/>
    <mergeCell ref="E370:E371"/>
    <mergeCell ref="F370:F371"/>
    <mergeCell ref="G370:G371"/>
    <mergeCell ref="H370:H371"/>
    <mergeCell ref="I370:I371"/>
    <mergeCell ref="I357:I358"/>
    <mergeCell ref="J357:J358"/>
    <mergeCell ref="C360:C365"/>
    <mergeCell ref="D363:D364"/>
    <mergeCell ref="E363:E364"/>
    <mergeCell ref="F363:F364"/>
    <mergeCell ref="G363:G364"/>
    <mergeCell ref="H363:H364"/>
    <mergeCell ref="I363:I364"/>
    <mergeCell ref="J363:J364"/>
    <mergeCell ref="G351:G352"/>
    <mergeCell ref="H351:H352"/>
    <mergeCell ref="I351:I352"/>
    <mergeCell ref="J351:J352"/>
    <mergeCell ref="C354:C359"/>
    <mergeCell ref="D357:D358"/>
    <mergeCell ref="E357:E358"/>
    <mergeCell ref="F357:F358"/>
    <mergeCell ref="G357:G358"/>
    <mergeCell ref="H357:H358"/>
    <mergeCell ref="A348:A365"/>
    <mergeCell ref="B348:B365"/>
    <mergeCell ref="C348:C353"/>
    <mergeCell ref="D351:D352"/>
    <mergeCell ref="E351:E352"/>
    <mergeCell ref="F351:F352"/>
    <mergeCell ref="J338:J339"/>
    <mergeCell ref="C341:C346"/>
    <mergeCell ref="D344:D345"/>
    <mergeCell ref="E344:E345"/>
    <mergeCell ref="F344:F345"/>
    <mergeCell ref="G344:G345"/>
    <mergeCell ref="H344:H345"/>
    <mergeCell ref="I344:I345"/>
    <mergeCell ref="J344:J345"/>
    <mergeCell ref="H332:H333"/>
    <mergeCell ref="I332:I333"/>
    <mergeCell ref="J332:J333"/>
    <mergeCell ref="C335:C340"/>
    <mergeCell ref="D338:D339"/>
    <mergeCell ref="E338:E339"/>
    <mergeCell ref="F338:F339"/>
    <mergeCell ref="G338:G339"/>
    <mergeCell ref="H338:H339"/>
    <mergeCell ref="I338:I339"/>
    <mergeCell ref="I324:I325"/>
    <mergeCell ref="J324:J325"/>
    <mergeCell ref="C329:C334"/>
    <mergeCell ref="D332:D333"/>
    <mergeCell ref="E332:E333"/>
    <mergeCell ref="F332:F333"/>
    <mergeCell ref="G332:G333"/>
    <mergeCell ref="C321:C326"/>
    <mergeCell ref="D324:D325"/>
    <mergeCell ref="E324:E325"/>
    <mergeCell ref="F324:F325"/>
    <mergeCell ref="G324:G325"/>
    <mergeCell ref="H324:H325"/>
    <mergeCell ref="I312:I313"/>
    <mergeCell ref="J312:J313"/>
    <mergeCell ref="C315:C320"/>
    <mergeCell ref="D318:D319"/>
    <mergeCell ref="E318:E319"/>
    <mergeCell ref="F318:F319"/>
    <mergeCell ref="G318:G319"/>
    <mergeCell ref="H318:H319"/>
    <mergeCell ref="I318:I319"/>
    <mergeCell ref="J318:J319"/>
    <mergeCell ref="I306:I307"/>
    <mergeCell ref="J306:J307"/>
    <mergeCell ref="A309:A326"/>
    <mergeCell ref="B309:B326"/>
    <mergeCell ref="C309:C314"/>
    <mergeCell ref="D312:D313"/>
    <mergeCell ref="E312:E313"/>
    <mergeCell ref="F312:F313"/>
    <mergeCell ref="G312:G313"/>
    <mergeCell ref="H312:H313"/>
    <mergeCell ref="C303:C308"/>
    <mergeCell ref="D306:D307"/>
    <mergeCell ref="E306:E307"/>
    <mergeCell ref="F306:F307"/>
    <mergeCell ref="G306:G307"/>
    <mergeCell ref="H306:H307"/>
    <mergeCell ref="J294:J295"/>
    <mergeCell ref="C297:C302"/>
    <mergeCell ref="D300:D301"/>
    <mergeCell ref="E300:E301"/>
    <mergeCell ref="F300:F301"/>
    <mergeCell ref="G300:G301"/>
    <mergeCell ref="H300:H301"/>
    <mergeCell ref="I300:I301"/>
    <mergeCell ref="J300:J301"/>
    <mergeCell ref="A290:J290"/>
    <mergeCell ref="A291:A308"/>
    <mergeCell ref="B291:B308"/>
    <mergeCell ref="C291:C296"/>
    <mergeCell ref="D294:D295"/>
    <mergeCell ref="E294:E295"/>
    <mergeCell ref="F294:F295"/>
    <mergeCell ref="G294:G295"/>
    <mergeCell ref="H294:H295"/>
    <mergeCell ref="I294:I295"/>
    <mergeCell ref="I281:I282"/>
    <mergeCell ref="J281:J282"/>
    <mergeCell ref="C284:C289"/>
    <mergeCell ref="D287:D288"/>
    <mergeCell ref="E287:E288"/>
    <mergeCell ref="F287:F288"/>
    <mergeCell ref="G287:G288"/>
    <mergeCell ref="H287:H288"/>
    <mergeCell ref="I287:I288"/>
    <mergeCell ref="J287:J288"/>
    <mergeCell ref="G275:G276"/>
    <mergeCell ref="H275:H276"/>
    <mergeCell ref="I275:I276"/>
    <mergeCell ref="J275:J276"/>
    <mergeCell ref="C278:C283"/>
    <mergeCell ref="D281:D282"/>
    <mergeCell ref="E281:E282"/>
    <mergeCell ref="F281:F282"/>
    <mergeCell ref="G281:G282"/>
    <mergeCell ref="H281:H282"/>
    <mergeCell ref="A272:A289"/>
    <mergeCell ref="B272:B289"/>
    <mergeCell ref="C272:C277"/>
    <mergeCell ref="D275:D276"/>
    <mergeCell ref="E275:E276"/>
    <mergeCell ref="F275:F276"/>
    <mergeCell ref="I263:I264"/>
    <mergeCell ref="J263:J264"/>
    <mergeCell ref="C266:C271"/>
    <mergeCell ref="D269:D270"/>
    <mergeCell ref="E269:E270"/>
    <mergeCell ref="F269:F270"/>
    <mergeCell ref="G269:G270"/>
    <mergeCell ref="H269:H270"/>
    <mergeCell ref="I269:I270"/>
    <mergeCell ref="J269:J270"/>
    <mergeCell ref="C260:C265"/>
    <mergeCell ref="D263:D264"/>
    <mergeCell ref="E263:E264"/>
    <mergeCell ref="F263:F264"/>
    <mergeCell ref="G263:G264"/>
    <mergeCell ref="H263:H264"/>
    <mergeCell ref="A253:J253"/>
    <mergeCell ref="A254:A271"/>
    <mergeCell ref="B254:B271"/>
    <mergeCell ref="C254:C259"/>
    <mergeCell ref="D257:D258"/>
    <mergeCell ref="E257:E258"/>
    <mergeCell ref="F257:F258"/>
    <mergeCell ref="G257:G258"/>
    <mergeCell ref="I257:I258"/>
    <mergeCell ref="J257:J258"/>
    <mergeCell ref="I244:I245"/>
    <mergeCell ref="J244:J245"/>
    <mergeCell ref="C247:C252"/>
    <mergeCell ref="D250:D251"/>
    <mergeCell ref="E250:E251"/>
    <mergeCell ref="F250:F251"/>
    <mergeCell ref="G250:G251"/>
    <mergeCell ref="H250:H251"/>
    <mergeCell ref="I250:I251"/>
    <mergeCell ref="J250:J251"/>
    <mergeCell ref="G238:G239"/>
    <mergeCell ref="H238:H239"/>
    <mergeCell ref="I238:I239"/>
    <mergeCell ref="J238:J239"/>
    <mergeCell ref="C241:C246"/>
    <mergeCell ref="D244:D245"/>
    <mergeCell ref="E244:E245"/>
    <mergeCell ref="F244:F245"/>
    <mergeCell ref="G244:G245"/>
    <mergeCell ref="H244:H245"/>
    <mergeCell ref="A235:A252"/>
    <mergeCell ref="B235:B252"/>
    <mergeCell ref="C235:C240"/>
    <mergeCell ref="D238:D239"/>
    <mergeCell ref="E238:E239"/>
    <mergeCell ref="F238:F239"/>
    <mergeCell ref="F231:F232"/>
    <mergeCell ref="G231:G232"/>
    <mergeCell ref="H231:H232"/>
    <mergeCell ref="I231:I232"/>
    <mergeCell ref="J231:J232"/>
    <mergeCell ref="A234:J234"/>
    <mergeCell ref="I219:I220"/>
    <mergeCell ref="J219:J220"/>
    <mergeCell ref="C222:C227"/>
    <mergeCell ref="D225:D226"/>
    <mergeCell ref="E225:E226"/>
    <mergeCell ref="F225:F226"/>
    <mergeCell ref="G225:G226"/>
    <mergeCell ref="H225:H226"/>
    <mergeCell ref="I225:I226"/>
    <mergeCell ref="J225:J226"/>
    <mergeCell ref="C216:C221"/>
    <mergeCell ref="D219:D220"/>
    <mergeCell ref="E219:E220"/>
    <mergeCell ref="F219:F220"/>
    <mergeCell ref="H257:H258"/>
    <mergeCell ref="G219:G220"/>
    <mergeCell ref="H219:H220"/>
    <mergeCell ref="C228:C233"/>
    <mergeCell ref="D231:D232"/>
    <mergeCell ref="E231:E232"/>
    <mergeCell ref="E56:E57"/>
    <mergeCell ref="F56:F57"/>
    <mergeCell ref="G56:G57"/>
    <mergeCell ref="H56:H57"/>
    <mergeCell ref="I56:I57"/>
    <mergeCell ref="J56:J57"/>
    <mergeCell ref="I211:I212"/>
    <mergeCell ref="J211:J212"/>
    <mergeCell ref="A157:J157"/>
    <mergeCell ref="A176:J176"/>
    <mergeCell ref="A195:J195"/>
    <mergeCell ref="G31:G32"/>
    <mergeCell ref="H31:H32"/>
    <mergeCell ref="G37:G38"/>
    <mergeCell ref="H37:H38"/>
    <mergeCell ref="G43:G44"/>
    <mergeCell ref="C208:C213"/>
    <mergeCell ref="D211:D212"/>
    <mergeCell ref="E211:E212"/>
    <mergeCell ref="F211:F212"/>
    <mergeCell ref="G211:G212"/>
    <mergeCell ref="H211:H212"/>
    <mergeCell ref="I199:I200"/>
    <mergeCell ref="J199:J200"/>
    <mergeCell ref="C202:C207"/>
    <mergeCell ref="D205:D206"/>
    <mergeCell ref="E205:E206"/>
    <mergeCell ref="F205:F206"/>
    <mergeCell ref="G205:G206"/>
    <mergeCell ref="H205:H206"/>
    <mergeCell ref="I205:I206"/>
    <mergeCell ref="J205:J206"/>
    <mergeCell ref="I192:I193"/>
    <mergeCell ref="J192:J193"/>
    <mergeCell ref="A196:A213"/>
    <mergeCell ref="B196:B213"/>
    <mergeCell ref="C196:C201"/>
    <mergeCell ref="D199:D200"/>
    <mergeCell ref="E199:E200"/>
    <mergeCell ref="F199:F200"/>
    <mergeCell ref="G199:G200"/>
    <mergeCell ref="H199:H200"/>
    <mergeCell ref="C189:C194"/>
    <mergeCell ref="D192:D193"/>
    <mergeCell ref="E192:E193"/>
    <mergeCell ref="F192:F193"/>
    <mergeCell ref="G192:G193"/>
    <mergeCell ref="H192:H193"/>
    <mergeCell ref="I180:I181"/>
    <mergeCell ref="J180:J181"/>
    <mergeCell ref="C183:C188"/>
    <mergeCell ref="D186:D187"/>
    <mergeCell ref="E186:E187"/>
    <mergeCell ref="F186:F187"/>
    <mergeCell ref="G186:G187"/>
    <mergeCell ref="H186:H187"/>
    <mergeCell ref="I186:I187"/>
    <mergeCell ref="J186:J187"/>
    <mergeCell ref="I173:I174"/>
    <mergeCell ref="J173:J174"/>
    <mergeCell ref="A177:A194"/>
    <mergeCell ref="B177:B194"/>
    <mergeCell ref="C177:C182"/>
    <mergeCell ref="D180:D181"/>
    <mergeCell ref="E180:E181"/>
    <mergeCell ref="F180:F181"/>
    <mergeCell ref="G180:G181"/>
    <mergeCell ref="H180:H181"/>
    <mergeCell ref="C170:C175"/>
    <mergeCell ref="D173:D174"/>
    <mergeCell ref="E173:E174"/>
    <mergeCell ref="F173:F174"/>
    <mergeCell ref="G173:G174"/>
    <mergeCell ref="H173:H174"/>
    <mergeCell ref="I161:I162"/>
    <mergeCell ref="J161:J162"/>
    <mergeCell ref="C164:C169"/>
    <mergeCell ref="D167:D168"/>
    <mergeCell ref="E167:E168"/>
    <mergeCell ref="F167:F168"/>
    <mergeCell ref="G167:G168"/>
    <mergeCell ref="H167:H168"/>
    <mergeCell ref="I167:I168"/>
    <mergeCell ref="J167:J168"/>
    <mergeCell ref="I136:I137"/>
    <mergeCell ref="J136:J137"/>
    <mergeCell ref="A158:A175"/>
    <mergeCell ref="B158:B175"/>
    <mergeCell ref="C158:C163"/>
    <mergeCell ref="D161:D162"/>
    <mergeCell ref="E161:E162"/>
    <mergeCell ref="F161:F162"/>
    <mergeCell ref="G161:G162"/>
    <mergeCell ref="H161:H162"/>
    <mergeCell ref="C133:C138"/>
    <mergeCell ref="D136:D137"/>
    <mergeCell ref="E136:E137"/>
    <mergeCell ref="F136:F137"/>
    <mergeCell ref="G136:G137"/>
    <mergeCell ref="H136:H137"/>
    <mergeCell ref="I124:I125"/>
    <mergeCell ref="J124:J125"/>
    <mergeCell ref="C127:C132"/>
    <mergeCell ref="D130:D131"/>
    <mergeCell ref="E130:E131"/>
    <mergeCell ref="F130:F131"/>
    <mergeCell ref="G130:G131"/>
    <mergeCell ref="H130:H131"/>
    <mergeCell ref="I130:I131"/>
    <mergeCell ref="J130:J131"/>
    <mergeCell ref="I118:I119"/>
    <mergeCell ref="J118:J119"/>
    <mergeCell ref="A121:A138"/>
    <mergeCell ref="B121:B138"/>
    <mergeCell ref="C121:C126"/>
    <mergeCell ref="D124:D125"/>
    <mergeCell ref="E124:E125"/>
    <mergeCell ref="F124:F125"/>
    <mergeCell ref="G124:G125"/>
    <mergeCell ref="H124:H125"/>
    <mergeCell ref="C115:C120"/>
    <mergeCell ref="D118:D119"/>
    <mergeCell ref="E118:E119"/>
    <mergeCell ref="F118:F119"/>
    <mergeCell ref="G118:G119"/>
    <mergeCell ref="H118:H119"/>
    <mergeCell ref="J106:J107"/>
    <mergeCell ref="C109:C114"/>
    <mergeCell ref="D112:D113"/>
    <mergeCell ref="E112:E113"/>
    <mergeCell ref="F112:F113"/>
    <mergeCell ref="G112:G113"/>
    <mergeCell ref="H112:H113"/>
    <mergeCell ref="I112:I113"/>
    <mergeCell ref="J112:J113"/>
    <mergeCell ref="I93:I94"/>
    <mergeCell ref="J93:J94"/>
    <mergeCell ref="C96:C101"/>
    <mergeCell ref="D99:D100"/>
    <mergeCell ref="E99:E100"/>
    <mergeCell ref="F99:F100"/>
    <mergeCell ref="G99:G100"/>
    <mergeCell ref="H99:H100"/>
    <mergeCell ref="I99:I100"/>
    <mergeCell ref="J99:J100"/>
    <mergeCell ref="G87:G88"/>
    <mergeCell ref="H87:H88"/>
    <mergeCell ref="I87:I88"/>
    <mergeCell ref="J87:J88"/>
    <mergeCell ref="C90:C95"/>
    <mergeCell ref="D93:D94"/>
    <mergeCell ref="E93:E94"/>
    <mergeCell ref="F93:F94"/>
    <mergeCell ref="G93:G94"/>
    <mergeCell ref="H93:H94"/>
    <mergeCell ref="I81:I82"/>
    <mergeCell ref="J81:J82"/>
    <mergeCell ref="A66:A83"/>
    <mergeCell ref="B66:B83"/>
    <mergeCell ref="A84:A101"/>
    <mergeCell ref="B84:B101"/>
    <mergeCell ref="C84:C89"/>
    <mergeCell ref="D87:D88"/>
    <mergeCell ref="E87:E88"/>
    <mergeCell ref="F87:F88"/>
    <mergeCell ref="C78:C83"/>
    <mergeCell ref="D81:D82"/>
    <mergeCell ref="E81:E82"/>
    <mergeCell ref="F81:F82"/>
    <mergeCell ref="G81:G82"/>
    <mergeCell ref="H81:H82"/>
    <mergeCell ref="A65:J65"/>
    <mergeCell ref="I69:I70"/>
    <mergeCell ref="J69:J70"/>
    <mergeCell ref="C72:C77"/>
    <mergeCell ref="D75:D76"/>
    <mergeCell ref="E75:E76"/>
    <mergeCell ref="F75:F76"/>
    <mergeCell ref="I75:I76"/>
    <mergeCell ref="J75:J76"/>
    <mergeCell ref="C66:C71"/>
    <mergeCell ref="A1:J1"/>
    <mergeCell ref="H11:H12"/>
    <mergeCell ref="G11:G12"/>
    <mergeCell ref="H17:H18"/>
    <mergeCell ref="G17:G18"/>
    <mergeCell ref="G50:G51"/>
    <mergeCell ref="H50:H51"/>
    <mergeCell ref="H43:H44"/>
    <mergeCell ref="J50:J51"/>
    <mergeCell ref="E50:E51"/>
    <mergeCell ref="D69:D70"/>
    <mergeCell ref="E69:E70"/>
    <mergeCell ref="F69:F70"/>
    <mergeCell ref="G69:G70"/>
    <mergeCell ref="H69:H70"/>
    <mergeCell ref="H75:H76"/>
    <mergeCell ref="G75:G76"/>
    <mergeCell ref="A102:J102"/>
    <mergeCell ref="A103:A120"/>
    <mergeCell ref="B103:B120"/>
    <mergeCell ref="C103:C108"/>
    <mergeCell ref="D106:D107"/>
    <mergeCell ref="E106:E107"/>
    <mergeCell ref="F106:F107"/>
    <mergeCell ref="G106:G107"/>
    <mergeCell ref="H106:H107"/>
    <mergeCell ref="I106:I107"/>
    <mergeCell ref="C59:C64"/>
    <mergeCell ref="D62:D63"/>
    <mergeCell ref="E62:E63"/>
    <mergeCell ref="F62:F63"/>
    <mergeCell ref="I62:I63"/>
    <mergeCell ref="J62:J63"/>
    <mergeCell ref="H62:H63"/>
    <mergeCell ref="D56:D57"/>
    <mergeCell ref="C53:C58"/>
    <mergeCell ref="G62:G63"/>
    <mergeCell ref="I43:I44"/>
    <mergeCell ref="J43:J44"/>
    <mergeCell ref="A46:J46"/>
    <mergeCell ref="A47:A64"/>
    <mergeCell ref="B47:B64"/>
    <mergeCell ref="C47:C52"/>
    <mergeCell ref="D50:D51"/>
    <mergeCell ref="F50:F51"/>
    <mergeCell ref="I50:I51"/>
    <mergeCell ref="J31:J32"/>
    <mergeCell ref="C34:C39"/>
    <mergeCell ref="D37:D38"/>
    <mergeCell ref="E37:E38"/>
    <mergeCell ref="F37:F38"/>
    <mergeCell ref="I37:I38"/>
    <mergeCell ref="J37:J38"/>
    <mergeCell ref="C28:C33"/>
    <mergeCell ref="E31:E32"/>
    <mergeCell ref="F31:F32"/>
    <mergeCell ref="I31:I32"/>
    <mergeCell ref="C40:C45"/>
    <mergeCell ref="D43:D44"/>
    <mergeCell ref="E43:E44"/>
    <mergeCell ref="F43:F44"/>
    <mergeCell ref="D23:D24"/>
    <mergeCell ref="E23:E24"/>
    <mergeCell ref="F23:F24"/>
    <mergeCell ref="I23:I24"/>
    <mergeCell ref="J23:J24"/>
    <mergeCell ref="G23:G24"/>
    <mergeCell ref="H23:H24"/>
    <mergeCell ref="J11:J12"/>
    <mergeCell ref="C14:C19"/>
    <mergeCell ref="D17:D18"/>
    <mergeCell ref="E17:E18"/>
    <mergeCell ref="F17:F18"/>
    <mergeCell ref="I17:I18"/>
    <mergeCell ref="J17:J18"/>
    <mergeCell ref="A3:A4"/>
    <mergeCell ref="B3:B4"/>
    <mergeCell ref="C3:C4"/>
    <mergeCell ref="D3:J3"/>
    <mergeCell ref="C8:C13"/>
    <mergeCell ref="D11:D12"/>
    <mergeCell ref="E11:E12"/>
    <mergeCell ref="F11:F12"/>
    <mergeCell ref="I11:I12"/>
    <mergeCell ref="C6:D6"/>
    <mergeCell ref="E148:E149"/>
    <mergeCell ref="F148:F149"/>
    <mergeCell ref="G148:G149"/>
    <mergeCell ref="H148:H149"/>
    <mergeCell ref="C139:C144"/>
    <mergeCell ref="D142:D143"/>
    <mergeCell ref="E142:E143"/>
    <mergeCell ref="F142:F143"/>
    <mergeCell ref="F154:F155"/>
    <mergeCell ref="G154:G155"/>
    <mergeCell ref="H154:H155"/>
    <mergeCell ref="I154:I155"/>
    <mergeCell ref="J154:J155"/>
    <mergeCell ref="G142:G143"/>
    <mergeCell ref="H142:H143"/>
    <mergeCell ref="I142:I143"/>
    <mergeCell ref="J142:J143"/>
    <mergeCell ref="C493:D493"/>
    <mergeCell ref="A6:B25"/>
    <mergeCell ref="A26:B45"/>
    <mergeCell ref="A214:B233"/>
    <mergeCell ref="A327:B346"/>
    <mergeCell ref="A385:B404"/>
    <mergeCell ref="A493:B512"/>
    <mergeCell ref="A139:A156"/>
    <mergeCell ref="B139:B156"/>
    <mergeCell ref="C20:C25"/>
    <mergeCell ref="C532:D532"/>
    <mergeCell ref="D154:D155"/>
    <mergeCell ref="C145:C150"/>
    <mergeCell ref="D148:D149"/>
    <mergeCell ref="D31:D32"/>
    <mergeCell ref="A478:A492"/>
    <mergeCell ref="A477:J477"/>
    <mergeCell ref="J148:J149"/>
    <mergeCell ref="C151:C156"/>
    <mergeCell ref="C494:D494"/>
    <mergeCell ref="C7:D7"/>
    <mergeCell ref="C27:D27"/>
    <mergeCell ref="C215:D215"/>
    <mergeCell ref="C328:D328"/>
    <mergeCell ref="C386:D386"/>
    <mergeCell ref="I148:I149"/>
    <mergeCell ref="E154:E155"/>
    <mergeCell ref="C26:D26"/>
    <mergeCell ref="C327:D327"/>
    <mergeCell ref="C385:D385"/>
  </mergeCells>
  <printOptions/>
  <pageMargins left="0.4330708661417323" right="0.03937007874015748" top="0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7109375" style="0" customWidth="1"/>
    <col min="2" max="2" width="32.140625" style="0" customWidth="1"/>
    <col min="3" max="3" width="17.28125" style="0" customWidth="1"/>
    <col min="4" max="4" width="16.57421875" style="0" customWidth="1"/>
    <col min="5" max="5" width="15.8515625" style="0" customWidth="1"/>
    <col min="6" max="6" width="18.421875" style="0" customWidth="1"/>
  </cols>
  <sheetData>
    <row r="1" spans="1:8" ht="37.5" customHeight="1">
      <c r="A1" s="155" t="s">
        <v>71</v>
      </c>
      <c r="B1" s="155"/>
      <c r="C1" s="155"/>
      <c r="D1" s="155"/>
      <c r="E1" s="155"/>
      <c r="F1" s="155"/>
      <c r="G1" s="155"/>
      <c r="H1" s="155"/>
    </row>
    <row r="2" spans="1:8" ht="15.75" thickBot="1">
      <c r="A2" s="7"/>
      <c r="F2" s="156" t="s">
        <v>101</v>
      </c>
      <c r="G2" s="156"/>
      <c r="H2" s="156"/>
    </row>
    <row r="3" spans="1:8" ht="203.25" customHeight="1">
      <c r="A3" s="163" t="s">
        <v>9</v>
      </c>
      <c r="B3" s="165" t="s">
        <v>73</v>
      </c>
      <c r="C3" s="157" t="s">
        <v>65</v>
      </c>
      <c r="D3" s="157" t="s">
        <v>72</v>
      </c>
      <c r="E3" s="157"/>
      <c r="F3" s="157"/>
      <c r="G3" s="157"/>
      <c r="H3" s="158"/>
    </row>
    <row r="4" spans="1:8" ht="15.75" thickBot="1">
      <c r="A4" s="164"/>
      <c r="B4" s="166"/>
      <c r="C4" s="167"/>
      <c r="D4" s="26">
        <v>2021</v>
      </c>
      <c r="E4" s="26">
        <v>2022</v>
      </c>
      <c r="F4" s="26">
        <v>2023</v>
      </c>
      <c r="G4" s="27">
        <v>2024</v>
      </c>
      <c r="H4" s="28">
        <v>2025</v>
      </c>
    </row>
    <row r="5" spans="1:8" ht="25.5">
      <c r="A5" s="19"/>
      <c r="B5" s="20" t="s">
        <v>66</v>
      </c>
      <c r="C5" s="21" t="s">
        <v>76</v>
      </c>
      <c r="D5" s="21" t="s">
        <v>74</v>
      </c>
      <c r="E5" s="21" t="s">
        <v>74</v>
      </c>
      <c r="F5" s="21" t="s">
        <v>74</v>
      </c>
      <c r="G5" s="21" t="s">
        <v>74</v>
      </c>
      <c r="H5" s="22" t="s">
        <v>74</v>
      </c>
    </row>
    <row r="6" spans="1:8" ht="15">
      <c r="A6" s="11"/>
      <c r="B6" s="10" t="s">
        <v>67</v>
      </c>
      <c r="C6" s="9"/>
      <c r="D6" s="9"/>
      <c r="E6" s="9"/>
      <c r="F6" s="9"/>
      <c r="G6" s="8"/>
      <c r="H6" s="12"/>
    </row>
    <row r="7" spans="1:8" ht="60.75" customHeight="1">
      <c r="A7" s="168"/>
      <c r="B7" s="169" t="s">
        <v>68</v>
      </c>
      <c r="C7" s="171"/>
      <c r="D7" s="171"/>
      <c r="E7" s="171"/>
      <c r="F7" s="171"/>
      <c r="G7" s="159"/>
      <c r="H7" s="161"/>
    </row>
    <row r="8" spans="1:8" ht="15">
      <c r="A8" s="168"/>
      <c r="B8" s="170"/>
      <c r="C8" s="171"/>
      <c r="D8" s="171"/>
      <c r="E8" s="171"/>
      <c r="F8" s="171"/>
      <c r="G8" s="160"/>
      <c r="H8" s="162"/>
    </row>
    <row r="9" spans="1:8" ht="25.5">
      <c r="A9" s="11"/>
      <c r="B9" s="17" t="s">
        <v>69</v>
      </c>
      <c r="C9" s="9"/>
      <c r="D9" s="9"/>
      <c r="E9" s="9"/>
      <c r="F9" s="9"/>
      <c r="G9" s="8"/>
      <c r="H9" s="12"/>
    </row>
    <row r="10" spans="1:8" ht="26.25" thickBot="1">
      <c r="A10" s="13"/>
      <c r="B10" s="18" t="s">
        <v>70</v>
      </c>
      <c r="C10" s="14"/>
      <c r="D10" s="14"/>
      <c r="E10" s="14"/>
      <c r="F10" s="14"/>
      <c r="G10" s="15"/>
      <c r="H10" s="16"/>
    </row>
    <row r="11" ht="15">
      <c r="A11" t="s">
        <v>75</v>
      </c>
    </row>
  </sheetData>
  <sheetProtection/>
  <mergeCells count="14">
    <mergeCell ref="C7:C8"/>
    <mergeCell ref="D7:D8"/>
    <mergeCell ref="E7:E8"/>
    <mergeCell ref="F7:F8"/>
    <mergeCell ref="A1:H1"/>
    <mergeCell ref="F2:H2"/>
    <mergeCell ref="D3:H3"/>
    <mergeCell ref="G7:G8"/>
    <mergeCell ref="H7:H8"/>
    <mergeCell ref="A3:A4"/>
    <mergeCell ref="B3:B4"/>
    <mergeCell ref="C3:C4"/>
    <mergeCell ref="A7:A8"/>
    <mergeCell ref="B7:B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8">
      <selection activeCell="A10" sqref="A10"/>
    </sheetView>
  </sheetViews>
  <sheetFormatPr defaultColWidth="9.140625" defaultRowHeight="15"/>
  <cols>
    <col min="2" max="2" width="22.57421875" style="0" customWidth="1"/>
    <col min="3" max="3" width="36.140625" style="0" customWidth="1"/>
    <col min="4" max="4" width="19.7109375" style="0" customWidth="1"/>
    <col min="5" max="5" width="10.00390625" style="0" customWidth="1"/>
  </cols>
  <sheetData>
    <row r="1" spans="1:10" ht="68.25" customHeight="1">
      <c r="A1" s="172" t="s">
        <v>77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8:10" ht="15.75" thickBot="1">
      <c r="H2" s="156" t="s">
        <v>102</v>
      </c>
      <c r="I2" s="156"/>
      <c r="J2" s="156"/>
    </row>
    <row r="3" spans="1:10" ht="118.5" customHeight="1" thickBot="1">
      <c r="A3" s="173" t="s">
        <v>9</v>
      </c>
      <c r="B3" s="173" t="s">
        <v>10</v>
      </c>
      <c r="C3" s="173" t="s">
        <v>11</v>
      </c>
      <c r="D3" s="173" t="s">
        <v>12</v>
      </c>
      <c r="E3" s="178" t="s">
        <v>13</v>
      </c>
      <c r="F3" s="179"/>
      <c r="G3" s="179"/>
      <c r="H3" s="179"/>
      <c r="I3" s="179"/>
      <c r="J3" s="180"/>
    </row>
    <row r="4" spans="1:10" ht="59.25" customHeight="1" thickBot="1">
      <c r="A4" s="174"/>
      <c r="B4" s="174"/>
      <c r="C4" s="174"/>
      <c r="D4" s="174"/>
      <c r="E4" s="174" t="s">
        <v>14</v>
      </c>
      <c r="F4" s="178" t="s">
        <v>15</v>
      </c>
      <c r="G4" s="179"/>
      <c r="H4" s="179"/>
      <c r="I4" s="179"/>
      <c r="J4" s="180"/>
    </row>
    <row r="5" spans="1:10" ht="15.75" thickBot="1">
      <c r="A5" s="175"/>
      <c r="B5" s="175"/>
      <c r="C5" s="175"/>
      <c r="D5" s="175"/>
      <c r="E5" s="175"/>
      <c r="F5" s="29">
        <v>2021</v>
      </c>
      <c r="G5" s="29">
        <v>2022</v>
      </c>
      <c r="H5" s="29">
        <v>2023</v>
      </c>
      <c r="I5" s="29">
        <v>2024</v>
      </c>
      <c r="J5" s="29">
        <v>2025</v>
      </c>
    </row>
    <row r="6" spans="1:10" ht="171" customHeight="1" thickBot="1">
      <c r="A6" s="77">
        <v>1</v>
      </c>
      <c r="B6" s="176" t="s">
        <v>205</v>
      </c>
      <c r="C6" s="81" t="s">
        <v>204</v>
      </c>
      <c r="D6" s="80" t="s">
        <v>206</v>
      </c>
      <c r="E6" s="78" t="s">
        <v>209</v>
      </c>
      <c r="F6" s="83">
        <v>202.4</v>
      </c>
      <c r="G6" s="84">
        <v>209.7</v>
      </c>
      <c r="H6" s="83">
        <v>240.8</v>
      </c>
      <c r="I6" s="83">
        <v>240.8</v>
      </c>
      <c r="J6" s="83">
        <v>240.8</v>
      </c>
    </row>
    <row r="7" spans="1:10" ht="220.5" customHeight="1" thickBot="1">
      <c r="A7" s="77">
        <v>2</v>
      </c>
      <c r="B7" s="177"/>
      <c r="C7" s="82" t="s">
        <v>207</v>
      </c>
      <c r="D7" s="85" t="s">
        <v>208</v>
      </c>
      <c r="E7" s="78" t="s">
        <v>209</v>
      </c>
      <c r="F7" s="83">
        <v>9</v>
      </c>
      <c r="G7" s="83">
        <v>9</v>
      </c>
      <c r="H7" s="83">
        <v>9</v>
      </c>
      <c r="I7" s="83">
        <v>9</v>
      </c>
      <c r="J7" s="83">
        <v>9</v>
      </c>
    </row>
    <row r="8" spans="1:10" ht="94.5" customHeight="1" thickBot="1">
      <c r="A8" s="87">
        <v>3</v>
      </c>
      <c r="B8" s="24" t="s">
        <v>193</v>
      </c>
      <c r="C8" s="74" t="s">
        <v>194</v>
      </c>
      <c r="D8" s="25" t="s">
        <v>195</v>
      </c>
      <c r="E8" s="72" t="s">
        <v>196</v>
      </c>
      <c r="F8" s="72">
        <v>16</v>
      </c>
      <c r="G8" s="72">
        <v>19</v>
      </c>
      <c r="H8" s="72">
        <v>1</v>
      </c>
      <c r="I8" s="72">
        <v>1</v>
      </c>
      <c r="J8" s="72">
        <v>1</v>
      </c>
    </row>
    <row r="9" spans="1:10" ht="192" customHeight="1" thickBot="1">
      <c r="A9" s="87">
        <v>4</v>
      </c>
      <c r="B9" s="80" t="s">
        <v>197</v>
      </c>
      <c r="C9" s="74" t="s">
        <v>198</v>
      </c>
      <c r="D9" s="74" t="s">
        <v>199</v>
      </c>
      <c r="E9" s="72" t="s">
        <v>196</v>
      </c>
      <c r="F9" s="72"/>
      <c r="G9" s="72">
        <v>5</v>
      </c>
      <c r="H9" s="72"/>
      <c r="I9" s="72"/>
      <c r="J9" s="72"/>
    </row>
    <row r="10" spans="1:10" ht="114" customHeight="1" thickBot="1">
      <c r="A10" s="87">
        <v>5</v>
      </c>
      <c r="B10" s="73" t="s">
        <v>201</v>
      </c>
      <c r="C10" s="25" t="s">
        <v>200</v>
      </c>
      <c r="D10" s="74" t="s">
        <v>202</v>
      </c>
      <c r="E10" s="72" t="s">
        <v>203</v>
      </c>
      <c r="F10" s="72">
        <v>0</v>
      </c>
      <c r="G10" s="72">
        <v>250</v>
      </c>
      <c r="H10" s="72">
        <v>250</v>
      </c>
      <c r="I10" s="72">
        <v>250</v>
      </c>
      <c r="J10" s="72">
        <v>250</v>
      </c>
    </row>
  </sheetData>
  <sheetProtection/>
  <mergeCells count="10">
    <mergeCell ref="A1:J1"/>
    <mergeCell ref="H2:J2"/>
    <mergeCell ref="A3:A5"/>
    <mergeCell ref="B3:B5"/>
    <mergeCell ref="B6:B7"/>
    <mergeCell ref="C3:C5"/>
    <mergeCell ref="D3:D5"/>
    <mergeCell ref="E4:E5"/>
    <mergeCell ref="E3:J3"/>
    <mergeCell ref="F4:J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G5" sqref="G5:G6"/>
    </sheetView>
  </sheetViews>
  <sheetFormatPr defaultColWidth="9.140625" defaultRowHeight="15"/>
  <cols>
    <col min="2" max="2" width="11.7109375" style="0" customWidth="1"/>
    <col min="3" max="3" width="11.421875" style="0" customWidth="1"/>
    <col min="4" max="4" width="10.421875" style="0" customWidth="1"/>
    <col min="5" max="5" width="10.8515625" style="0" customWidth="1"/>
    <col min="19" max="19" width="11.421875" style="0" customWidth="1"/>
  </cols>
  <sheetData>
    <row r="1" spans="1:23" ht="49.5" customHeight="1">
      <c r="A1" s="202" t="s">
        <v>98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22:24" ht="15.75" thickBot="1">
      <c r="V2" s="156" t="s">
        <v>103</v>
      </c>
      <c r="W2" s="156"/>
      <c r="X2" s="156"/>
    </row>
    <row r="3" spans="1:24" ht="15" customHeight="1">
      <c r="A3" s="181" t="s">
        <v>78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3"/>
      <c r="M3" s="187" t="s">
        <v>79</v>
      </c>
      <c r="N3" s="188"/>
      <c r="O3" s="188"/>
      <c r="P3" s="188"/>
      <c r="Q3" s="189"/>
      <c r="R3" s="187" t="s">
        <v>80</v>
      </c>
      <c r="S3" s="188"/>
      <c r="T3" s="188"/>
      <c r="U3" s="188"/>
      <c r="V3" s="188"/>
      <c r="W3" s="188"/>
      <c r="X3" s="189"/>
    </row>
    <row r="4" spans="1:24" ht="15.75" thickBot="1">
      <c r="A4" s="184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6"/>
      <c r="M4" s="190"/>
      <c r="N4" s="191"/>
      <c r="O4" s="191"/>
      <c r="P4" s="191"/>
      <c r="Q4" s="192"/>
      <c r="R4" s="190"/>
      <c r="S4" s="191"/>
      <c r="T4" s="191"/>
      <c r="U4" s="191"/>
      <c r="V4" s="191"/>
      <c r="W4" s="191"/>
      <c r="X4" s="192"/>
    </row>
    <row r="5" spans="1:24" ht="299.25" customHeight="1" thickBot="1">
      <c r="A5" s="173" t="s">
        <v>9</v>
      </c>
      <c r="B5" s="173" t="s">
        <v>81</v>
      </c>
      <c r="C5" s="173" t="s">
        <v>82</v>
      </c>
      <c r="D5" s="173" t="s">
        <v>83</v>
      </c>
      <c r="E5" s="173" t="s">
        <v>84</v>
      </c>
      <c r="F5" s="173" t="s">
        <v>85</v>
      </c>
      <c r="G5" s="173" t="s">
        <v>86</v>
      </c>
      <c r="H5" s="173" t="s">
        <v>87</v>
      </c>
      <c r="I5" s="173" t="s">
        <v>88</v>
      </c>
      <c r="J5" s="173" t="s">
        <v>89</v>
      </c>
      <c r="K5" s="173" t="s">
        <v>90</v>
      </c>
      <c r="L5" s="193" t="s">
        <v>91</v>
      </c>
      <c r="M5" s="193">
        <v>2021</v>
      </c>
      <c r="N5" s="193">
        <v>2022</v>
      </c>
      <c r="O5" s="193">
        <v>2023</v>
      </c>
      <c r="P5" s="193">
        <v>2024</v>
      </c>
      <c r="Q5" s="173">
        <v>2025</v>
      </c>
      <c r="R5" s="174" t="s">
        <v>92</v>
      </c>
      <c r="S5" s="174" t="s">
        <v>93</v>
      </c>
      <c r="T5" s="178" t="s">
        <v>94</v>
      </c>
      <c r="U5" s="179"/>
      <c r="V5" s="179"/>
      <c r="W5" s="179"/>
      <c r="X5" s="180"/>
    </row>
    <row r="6" spans="1:24" ht="15.75" thickBo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94"/>
      <c r="M6" s="194"/>
      <c r="N6" s="194"/>
      <c r="O6" s="194"/>
      <c r="P6" s="194"/>
      <c r="Q6" s="175"/>
      <c r="R6" s="175"/>
      <c r="S6" s="175"/>
      <c r="T6" s="29">
        <v>2021</v>
      </c>
      <c r="U6" s="29">
        <v>2022</v>
      </c>
      <c r="V6" s="29">
        <v>2023</v>
      </c>
      <c r="W6" s="29">
        <v>2024</v>
      </c>
      <c r="X6" s="29">
        <v>2025</v>
      </c>
    </row>
    <row r="7" spans="1:24" ht="15.75" thickBot="1">
      <c r="A7" s="4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  <c r="R7" s="23">
        <v>18</v>
      </c>
      <c r="S7" s="23">
        <v>19</v>
      </c>
      <c r="T7" s="23">
        <v>20</v>
      </c>
      <c r="U7" s="23">
        <v>21</v>
      </c>
      <c r="V7" s="23">
        <v>22</v>
      </c>
      <c r="W7" s="23">
        <v>23</v>
      </c>
      <c r="X7" s="23">
        <v>24</v>
      </c>
    </row>
    <row r="8" spans="1:24" ht="15.75" thickBot="1">
      <c r="A8" s="3" t="s">
        <v>76</v>
      </c>
      <c r="B8" s="3" t="s">
        <v>74</v>
      </c>
      <c r="C8" s="3" t="s">
        <v>74</v>
      </c>
      <c r="D8" s="3" t="s">
        <v>74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 t="s">
        <v>74</v>
      </c>
      <c r="U8" s="3" t="s">
        <v>74</v>
      </c>
      <c r="V8" s="3" t="s">
        <v>74</v>
      </c>
      <c r="W8" s="3" t="s">
        <v>74</v>
      </c>
      <c r="X8" s="3" t="s">
        <v>74</v>
      </c>
    </row>
    <row r="9" spans="1:24" ht="15.75" thickBot="1">
      <c r="A9" s="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5.75" thickBot="1">
      <c r="A10" s="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15.75" thickBot="1">
      <c r="A11" s="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15.75" thickBot="1">
      <c r="A12" s="3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15">
      <c r="A13" s="204" t="s">
        <v>95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6"/>
      <c r="M13" s="200"/>
      <c r="N13" s="200"/>
      <c r="O13" s="200"/>
      <c r="P13" s="200"/>
      <c r="Q13" s="200"/>
      <c r="R13" s="195" t="s">
        <v>97</v>
      </c>
      <c r="S13" s="195" t="s">
        <v>97</v>
      </c>
      <c r="T13" s="195" t="s">
        <v>97</v>
      </c>
      <c r="U13" s="195" t="s">
        <v>97</v>
      </c>
      <c r="V13" s="195" t="s">
        <v>97</v>
      </c>
      <c r="W13" s="195" t="s">
        <v>97</v>
      </c>
      <c r="X13" s="195" t="s">
        <v>97</v>
      </c>
    </row>
    <row r="14" spans="1:24" ht="15.75" thickBot="1">
      <c r="A14" s="197" t="s">
        <v>96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9"/>
      <c r="M14" s="201"/>
      <c r="N14" s="201"/>
      <c r="O14" s="201"/>
      <c r="P14" s="201"/>
      <c r="Q14" s="201"/>
      <c r="R14" s="196"/>
      <c r="S14" s="196"/>
      <c r="T14" s="196"/>
      <c r="U14" s="196"/>
      <c r="V14" s="196"/>
      <c r="W14" s="196"/>
      <c r="X14" s="196"/>
    </row>
    <row r="15" ht="15">
      <c r="A15" t="s">
        <v>99</v>
      </c>
    </row>
  </sheetData>
  <sheetProtection/>
  <mergeCells count="39">
    <mergeCell ref="T13:T14"/>
    <mergeCell ref="U13:U14"/>
    <mergeCell ref="V13:V14"/>
    <mergeCell ref="W13:W14"/>
    <mergeCell ref="A1:W1"/>
    <mergeCell ref="X13:X14"/>
    <mergeCell ref="T5:X5"/>
    <mergeCell ref="R3:X4"/>
    <mergeCell ref="V2:X2"/>
    <mergeCell ref="A13:L13"/>
    <mergeCell ref="S13:S14"/>
    <mergeCell ref="N5:N6"/>
    <mergeCell ref="O5:O6"/>
    <mergeCell ref="P5:P6"/>
    <mergeCell ref="Q5:Q6"/>
    <mergeCell ref="R5:R6"/>
    <mergeCell ref="S5:S6"/>
    <mergeCell ref="N13:N14"/>
    <mergeCell ref="O13:O14"/>
    <mergeCell ref="P13:P14"/>
    <mergeCell ref="I5:I6"/>
    <mergeCell ref="J5:J6"/>
    <mergeCell ref="K5:K6"/>
    <mergeCell ref="L5:L6"/>
    <mergeCell ref="M5:M6"/>
    <mergeCell ref="R13:R14"/>
    <mergeCell ref="A14:L14"/>
    <mergeCell ref="M13:M14"/>
    <mergeCell ref="Q13:Q14"/>
    <mergeCell ref="A3:L4"/>
    <mergeCell ref="M3:Q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/>
  <cp:lastModifiedBy>Пользователь</cp:lastModifiedBy>
  <cp:lastPrinted>2023-02-17T07:51:04Z</cp:lastPrinted>
  <dcterms:created xsi:type="dcterms:W3CDTF">2020-12-28T08:21:49Z</dcterms:created>
  <dcterms:modified xsi:type="dcterms:W3CDTF">2023-11-20T13:40:18Z</dcterms:modified>
  <cp:category/>
  <cp:version/>
  <cp:contentType/>
  <cp:contentStatus/>
</cp:coreProperties>
</file>