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525" windowWidth="14805" windowHeight="759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C20" i="1" l="1"/>
  <c r="C12" i="1" l="1"/>
  <c r="C51" i="1" l="1"/>
  <c r="C49" i="1"/>
  <c r="C48" i="1"/>
  <c r="C47" i="1"/>
  <c r="C46" i="1"/>
  <c r="C45" i="1"/>
  <c r="C43" i="1"/>
  <c r="D12" i="1" l="1"/>
  <c r="D32" i="1" l="1"/>
  <c r="E32" i="1"/>
  <c r="C32" i="1"/>
  <c r="D30" i="1"/>
  <c r="E30" i="1"/>
  <c r="C30" i="1"/>
  <c r="D20" i="1"/>
  <c r="E20" i="1"/>
  <c r="D18" i="1"/>
  <c r="E18" i="1"/>
  <c r="C18" i="1"/>
  <c r="E12" i="1"/>
  <c r="E26" i="1" l="1"/>
  <c r="E10" i="1" s="1"/>
  <c r="D26" i="1"/>
  <c r="C26" i="1"/>
  <c r="D10" i="1" l="1"/>
  <c r="E44" i="1" s="1"/>
  <c r="C10" i="1"/>
  <c r="D49" i="1" s="1"/>
  <c r="F49" i="1"/>
  <c r="F46" i="1"/>
  <c r="F45" i="1"/>
  <c r="F41" i="1"/>
  <c r="F42" i="1"/>
  <c r="F43" i="1"/>
  <c r="F48" i="1"/>
  <c r="F44" i="1"/>
  <c r="D45" i="1" l="1"/>
  <c r="E42" i="1"/>
  <c r="E41" i="1"/>
  <c r="E45" i="1"/>
  <c r="E46" i="1"/>
  <c r="E43" i="1"/>
  <c r="E48" i="1"/>
  <c r="E49" i="1"/>
  <c r="D43" i="1"/>
  <c r="D41" i="1"/>
  <c r="D46" i="1"/>
  <c r="D44" i="1"/>
  <c r="D48" i="1"/>
  <c r="F51" i="1"/>
  <c r="E51" i="1" l="1"/>
  <c r="D51" i="1"/>
</calcChain>
</file>

<file path=xl/sharedStrings.xml><?xml version="1.0" encoding="utf-8"?>
<sst xmlns="http://schemas.openxmlformats.org/spreadsheetml/2006/main" count="97" uniqueCount="66">
  <si>
    <t/>
  </si>
  <si>
    <t>Наименование</t>
  </si>
  <si>
    <t>Код</t>
  </si>
  <si>
    <t>Сумма</t>
  </si>
  <si>
    <t>1</t>
  </si>
  <si>
    <t>2</t>
  </si>
  <si>
    <t>Всего</t>
  </si>
  <si>
    <t>ОБЩЕГОСУДАРСТВЕННЫЕ ВОПРОСЫ</t>
  </si>
  <si>
    <t>0100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</si>
  <si>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</si>
  <si>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</si>
  <si>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</si>
  <si>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</si>
  <si>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</si>
  <si>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</si>
  <si>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</si>
  <si>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</si>
  <si>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>НАЦИОНАЛЬНАЯ ЭКОНОМИКА</t>
  </si>
  <si>
    <t>0400</t>
  </si>
  <si>
    <t>Транспорт</t>
  </si>
  <si>
    <t>0408</t>
  </si>
  <si>
    <t>Дорожное хозяйство (дорожные фонды)</t>
  </si>
  <si>
    <t>0409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</si>
  <si>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</si>
  <si>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</si>
  <si>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</si>
  <si>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</si>
  <si>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</si>
  <si>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</si>
  <si>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</si>
  <si>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</si>
  <si>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СОЦИАЛЬНАЯ ПОЛИТИКА</t>
  </si>
  <si>
    <t>1000</t>
  </si>
  <si>
    <t>Пенсионное обеспечение</t>
  </si>
  <si>
    <t>1001</t>
  </si>
  <si>
    <t>ФИЗИЧЕСКАЯ КУЛЬТУРА И СПОРТ</t>
  </si>
  <si>
    <t>1100</t>
  </si>
  <si>
    <t>(тыс. рублей)</t>
  </si>
  <si>
    <t>НАЦИОНАЛЬНАЯ БЕЗОПАСНОСТЬ И ПРАВООХРАНИТЕЛЬНАЯ ДЕЯТЕЛЬНОСТЬ</t>
  </si>
  <si>
    <t>0300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</si>
  <si>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</si>
  <si>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</si>
  <si>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УСЛОВНО УТВЕРЖДАЕМЫЕ (УТВЕРЖДЕННЫЕ) РАСХОДЫ</t>
  </si>
  <si>
    <t>9999</t>
  </si>
  <si>
    <r>
      <t xml:space="preserve">РАСПРЕДЕЛЕНИЕ БЮДЖЕТНЫХ АССИГНОВАНИЙ </t>
    </r>
    <r>
      <rPr>
        <b/>
        <sz val="14"/>
        <color rgb="FFFF0000"/>
        <rFont val="Times New Roman"/>
        <family val="1"/>
        <charset val="204"/>
      </rPr>
      <t>ПРОЕКТА</t>
    </r>
    <r>
      <rPr>
        <b/>
        <sz val="14"/>
        <color theme="1"/>
        <rFont val="Times New Roman"/>
        <family val="1"/>
        <charset val="204"/>
      </rPr>
      <t xml:space="preserve"> БЮДЖЕТА ГОРОДСКОГО ПОСЕЛЕНИЯ "ЕМВА" ПО РАЗДЕЛАМ КЛАССИФИКАЦИИ РАСХОДОВ БЮДЖЕТА</t>
    </r>
  </si>
  <si>
    <t>Итого:</t>
  </si>
  <si>
    <t>(%)</t>
  </si>
  <si>
    <t>тыс.руб</t>
  </si>
  <si>
    <t>2019 г</t>
  </si>
  <si>
    <t>2021 г.</t>
  </si>
  <si>
    <t>2020 г</t>
  </si>
  <si>
    <t>2022 г.</t>
  </si>
  <si>
    <t>0600</t>
  </si>
  <si>
    <t>ОХРАНА ОКРУЖАЮЩЕЙ СРЕДЫ</t>
  </si>
  <si>
    <t>Приложение № 2
к пояснительной записке
к решению
"О  бюджете городского поселения "Емва" на 2020 год и 
плановый период 2021 и 2022 годов"</t>
  </si>
  <si>
    <t>Другие вопросы в области национальной экономики</t>
  </si>
  <si>
    <t>0412</t>
  </si>
  <si>
    <t>Обеспечение проведения выборов и референдумов</t>
  </si>
  <si>
    <t>0107</t>
  </si>
  <si>
    <t>РАСПРЕДЕЛЕНИЕ БЮДЖЕТНЫХ АССИГНОВАНИЙ БЮДЖЕТА ГОРОДСКОГО ПОСЕЛЕНИЯ "ЕМВА" ПО РАЗДЕЛАМ И ПОДРАЗДЕЛАМ КЛАССИФИКАЦИИ РАСХОДОВ БЮДЖЕТА</t>
  </si>
  <si>
    <t>Общеэкономические вопросы</t>
  </si>
  <si>
    <t>Лесное хозяйство</t>
  </si>
  <si>
    <t>0401</t>
  </si>
  <si>
    <t>0407</t>
  </si>
  <si>
    <t>Массовый спорт</t>
  </si>
  <si>
    <t>1102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</si>
</sst>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?"/>
    <numFmt numFmtId="165" formatCode="#,##0.000"/>
    <numFmt numFmtId="166" formatCode="#,##0.0"/>
  </numFmts>
  <fonts count="15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b/>
      <sz val="14"/>
      <name val="Times New Roman CYR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sz val="12"/>
      <color rgb="FF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5">
    <xf numFmtId="0" fontId="0" fillId="0" borderId="0" xfId="0"/>
    <xf numFmtId="164" fontId="2" fillId="0" borderId="0" xfId="0" applyNumberFormat="1" applyFont="1" applyAlignment="1">
      <alignment horizontal="center" vertical="center"/>
    </xf>
    <xf numFmtId="0" fontId="3" fillId="0" borderId="0" xfId="0" applyFont="1" applyAlignment="1">
      <alignment vertical="center"/>
    </xf>
    <xf numFmtId="0" fontId="5" fillId="0" borderId="3" xfId="0" applyFont="1" applyBorder="1" applyAlignment="1">
      <alignment horizontal="center" vertical="center"/>
    </xf>
    <xf numFmtId="164" fontId="4" fillId="0" borderId="3" xfId="0" applyNumberFormat="1" applyFont="1" applyBorder="1" applyAlignment="1">
      <alignment horizontal="justify" vertical="center" wrapText="1"/>
    </xf>
    <xf numFmtId="49" fontId="4" fillId="0" borderId="3" xfId="0" applyNumberFormat="1" applyFont="1" applyBorder="1" applyAlignment="1">
      <alignment horizontal="justify" vertical="center" wrapText="1"/>
    </xf>
    <xf numFmtId="49" fontId="7" fillId="0" borderId="3" xfId="0" applyNumberFormat="1" applyFont="1" applyBorder="1" applyAlignment="1">
      <alignment horizontal="justify" vertical="center" wrapText="1"/>
    </xf>
    <xf numFmtId="0" fontId="3" fillId="0" borderId="0" xfId="0" applyFont="1" applyAlignment="1">
      <alignment horizontal="right" vertical="center"/>
    </xf>
    <xf numFmtId="165" fontId="4" fillId="0" borderId="3" xfId="0" applyNumberFormat="1" applyFont="1" applyFill="1" applyBorder="1" applyAlignment="1">
      <alignment horizontal="right" vertical="center"/>
    </xf>
    <xf numFmtId="165" fontId="7" fillId="0" borderId="3" xfId="0" applyNumberFormat="1" applyFont="1" applyFill="1" applyBorder="1" applyAlignment="1">
      <alignment horizontal="right" vertical="center"/>
    </xf>
    <xf numFmtId="165" fontId="0" fillId="0" borderId="0" xfId="0" applyNumberFormat="1"/>
    <xf numFmtId="49" fontId="7" fillId="0" borderId="4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49" fontId="8" fillId="0" borderId="3" xfId="0" applyNumberFormat="1" applyFont="1" applyFill="1" applyBorder="1" applyAlignment="1">
      <alignment horizontal="left" vertical="center" wrapText="1"/>
    </xf>
    <xf numFmtId="49" fontId="6" fillId="0" borderId="3" xfId="0" applyNumberFormat="1" applyFont="1" applyBorder="1" applyAlignment="1">
      <alignment horizontal="left" vertical="center" wrapText="1"/>
    </xf>
    <xf numFmtId="49" fontId="4" fillId="0" borderId="4" xfId="0" applyNumberFormat="1" applyFont="1" applyBorder="1" applyAlignment="1">
      <alignment vertical="center" wrapText="1"/>
    </xf>
    <xf numFmtId="49" fontId="4" fillId="0" borderId="0" xfId="0" applyNumberFormat="1" applyFont="1" applyFill="1" applyBorder="1" applyAlignment="1">
      <alignment horizontal="right" vertical="center" wrapText="1"/>
    </xf>
    <xf numFmtId="0" fontId="9" fillId="0" borderId="0" xfId="0" applyFont="1" applyAlignment="1">
      <alignment horizontal="right"/>
    </xf>
    <xf numFmtId="49" fontId="12" fillId="0" borderId="4" xfId="0" applyNumberFormat="1" applyFont="1" applyBorder="1" applyAlignment="1">
      <alignment horizontal="center" vertical="center" wrapText="1"/>
    </xf>
    <xf numFmtId="49" fontId="12" fillId="0" borderId="4" xfId="0" applyNumberFormat="1" applyFont="1" applyBorder="1" applyAlignment="1">
      <alignment horizontal="right" vertical="center" wrapText="1"/>
    </xf>
    <xf numFmtId="166" fontId="12" fillId="0" borderId="3" xfId="0" applyNumberFormat="1" applyFont="1" applyFill="1" applyBorder="1" applyAlignment="1">
      <alignment horizontal="right" vertical="center"/>
    </xf>
    <xf numFmtId="49" fontId="13" fillId="0" borderId="0" xfId="0" applyNumberFormat="1" applyFont="1" applyAlignment="1">
      <alignment horizontal="center"/>
    </xf>
    <xf numFmtId="165" fontId="4" fillId="0" borderId="4" xfId="0" applyNumberFormat="1" applyFont="1" applyBorder="1" applyAlignment="1">
      <alignment horizontal="right" vertical="center" wrapText="1"/>
    </xf>
    <xf numFmtId="2" fontId="12" fillId="0" borderId="4" xfId="0" applyNumberFormat="1" applyFont="1" applyBorder="1" applyAlignment="1">
      <alignment horizontal="right" vertical="center" wrapText="1"/>
    </xf>
    <xf numFmtId="3" fontId="13" fillId="0" borderId="0" xfId="0" applyNumberFormat="1" applyFont="1" applyAlignment="1">
      <alignment horizontal="center"/>
    </xf>
    <xf numFmtId="0" fontId="14" fillId="2" borderId="5" xfId="0" applyFont="1" applyFill="1" applyBorder="1" applyAlignment="1">
      <alignment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wrapText="1"/>
    </xf>
    <xf numFmtId="0" fontId="1" fillId="0" borderId="0" xfId="0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164" fontId="2" fillId="0" borderId="0" xfId="0" applyNumberFormat="1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1"/>
  <sheetViews>
    <sheetView tabSelected="1" view="pageBreakPreview" zoomScaleNormal="100" zoomScaleSheetLayoutView="100" workbookViewId="0">
      <selection activeCell="C31" sqref="C31"/>
    </sheetView>
  </sheetViews>
  <sheetFormatPr defaultRowHeight="15" x14ac:dyDescent="0.25"/>
  <cols>
    <col min="1" max="1" width="51.28515625" customWidth="1"/>
    <col min="2" max="2" width="12.42578125" customWidth="1"/>
    <col min="3" max="6" width="16.7109375" customWidth="1"/>
    <col min="7" max="7" width="10.7109375" customWidth="1"/>
    <col min="8" max="8" width="12.7109375" customWidth="1"/>
  </cols>
  <sheetData>
    <row r="1" spans="1:5" ht="91.15" customHeight="1" x14ac:dyDescent="0.25">
      <c r="A1" s="32" t="s">
        <v>54</v>
      </c>
      <c r="B1" s="33"/>
      <c r="C1" s="33"/>
      <c r="D1" s="33"/>
      <c r="E1" s="33"/>
    </row>
    <row r="4" spans="1:5" ht="64.900000000000006" customHeight="1" x14ac:dyDescent="0.25">
      <c r="A4" s="34" t="s">
        <v>59</v>
      </c>
      <c r="B4" s="34"/>
      <c r="C4" s="34"/>
      <c r="D4" s="34"/>
      <c r="E4" s="34"/>
    </row>
    <row r="5" spans="1:5" ht="18.75" x14ac:dyDescent="0.25">
      <c r="A5" s="1"/>
      <c r="B5" s="1"/>
      <c r="C5" s="1"/>
      <c r="D5" s="1"/>
      <c r="E5" s="1"/>
    </row>
    <row r="6" spans="1:5" ht="15.75" x14ac:dyDescent="0.25">
      <c r="A6" s="2" t="s">
        <v>0</v>
      </c>
      <c r="B6" s="2" t="s">
        <v>0</v>
      </c>
      <c r="C6" s="7" t="s">
        <v>0</v>
      </c>
      <c r="D6" s="7" t="s">
        <v>0</v>
      </c>
      <c r="E6" s="7" t="s">
        <v>37</v>
      </c>
    </row>
    <row r="7" spans="1:5" ht="14.45" customHeight="1" x14ac:dyDescent="0.25">
      <c r="A7" s="27" t="s">
        <v>1</v>
      </c>
      <c r="B7" s="29" t="s">
        <v>2</v>
      </c>
      <c r="C7" s="27" t="s">
        <v>50</v>
      </c>
      <c r="D7" s="27" t="s">
        <v>49</v>
      </c>
      <c r="E7" s="27" t="s">
        <v>51</v>
      </c>
    </row>
    <row r="8" spans="1:5" ht="14.45" customHeight="1" x14ac:dyDescent="0.25">
      <c r="A8" s="28"/>
      <c r="B8" s="30"/>
      <c r="C8" s="28" t="s">
        <v>3</v>
      </c>
      <c r="D8" s="28" t="s">
        <v>3</v>
      </c>
      <c r="E8" s="28" t="s">
        <v>3</v>
      </c>
    </row>
    <row r="9" spans="1:5" x14ac:dyDescent="0.25">
      <c r="A9" s="3" t="s">
        <v>4</v>
      </c>
      <c r="B9" s="13" t="s">
        <v>5</v>
      </c>
      <c r="C9" s="3">
        <v>3</v>
      </c>
      <c r="D9" s="3">
        <v>4</v>
      </c>
      <c r="E9" s="3">
        <v>5</v>
      </c>
    </row>
    <row r="10" spans="1:5" ht="15.75" x14ac:dyDescent="0.25">
      <c r="A10" s="4" t="s">
        <v>6</v>
      </c>
      <c r="B10" s="16" t="s">
        <v>0</v>
      </c>
      <c r="C10" s="8">
        <f>C11+C12+C18+C20+C26+C30+C32</f>
        <v>68289.289000000004</v>
      </c>
      <c r="D10" s="8">
        <f>D11+D12+D18+D20+D26+D30+D32</f>
        <v>45852.048999999999</v>
      </c>
      <c r="E10" s="8">
        <f t="shared" ref="E10" si="0">E11+E12+E18+E20+E26+E30+E32</f>
        <v>47233.949000000001</v>
      </c>
    </row>
    <row r="11" spans="1:5" ht="30.75" customHeight="1" x14ac:dyDescent="0.25">
      <c r="A11" s="15" t="s">
        <v>42</v>
      </c>
      <c r="B11" s="12" t="s">
        <v>43</v>
      </c>
      <c r="C11" s="8"/>
      <c r="D11" s="8">
        <v>1100</v>
      </c>
      <c r="E11" s="8">
        <v>2252</v>
      </c>
    </row>
    <row r="12" spans="1:5" ht="25.15" customHeight="1" x14ac:dyDescent="0.25">
      <c r="A12" s="5" t="s">
        <v>7</v>
      </c>
      <c r="B12" s="12" t="s">
        <v>8</v>
      </c>
      <c r="C12" s="8">
        <f>SUM(C13:C17)</f>
        <v>12553.805</v>
      </c>
      <c r="D12" s="8">
        <f>SUM(D13:D17)</f>
        <v>11040.043000000001</v>
      </c>
      <c r="E12" s="8">
        <f t="shared" ref="E12" si="1">SUM(E13:E17)</f>
        <v>11040.043000000001</v>
      </c>
    </row>
    <row r="13" spans="1:5" ht="63" x14ac:dyDescent="0.25">
      <c r="A13" s="6" t="s">
        <v>9</v>
      </c>
      <c r="B13" s="11" t="s">
        <v>10</v>
      </c>
      <c r="C13" s="9">
        <v>11077.453</v>
      </c>
      <c r="D13" s="9">
        <v>10767.903</v>
      </c>
      <c r="E13" s="9">
        <v>10767.903</v>
      </c>
    </row>
    <row r="14" spans="1:5" ht="47.25" x14ac:dyDescent="0.25">
      <c r="A14" s="6" t="s">
        <v>11</v>
      </c>
      <c r="B14" s="11" t="s">
        <v>12</v>
      </c>
      <c r="C14" s="9">
        <v>24.94</v>
      </c>
      <c r="D14" s="9">
        <v>24.94</v>
      </c>
      <c r="E14" s="9">
        <v>24.94</v>
      </c>
    </row>
    <row r="15" spans="1:5" ht="31.5" x14ac:dyDescent="0.25">
      <c r="A15" s="6" t="s">
        <v>57</v>
      </c>
      <c r="B15" s="11" t="s">
        <v>58</v>
      </c>
      <c r="C15" s="9">
        <v>700.49800000000005</v>
      </c>
      <c r="D15" s="9"/>
      <c r="E15" s="9"/>
    </row>
    <row r="16" spans="1:5" ht="15.75" x14ac:dyDescent="0.25">
      <c r="A16" s="6" t="s">
        <v>13</v>
      </c>
      <c r="B16" s="11" t="s">
        <v>14</v>
      </c>
      <c r="C16" s="9">
        <v>100</v>
      </c>
      <c r="D16" s="9">
        <v>100</v>
      </c>
      <c r="E16" s="9">
        <v>100</v>
      </c>
    </row>
    <row r="17" spans="1:5" ht="15.75" x14ac:dyDescent="0.25">
      <c r="A17" s="6" t="s">
        <v>15</v>
      </c>
      <c r="B17" s="11" t="s">
        <v>16</v>
      </c>
      <c r="C17" s="9">
        <v>650.91399999999999</v>
      </c>
      <c r="D17" s="9">
        <v>147.19999999999999</v>
      </c>
      <c r="E17" s="9">
        <v>147.19999999999999</v>
      </c>
    </row>
    <row r="18" spans="1:5" ht="37.9" hidden="1" customHeight="1" x14ac:dyDescent="0.25">
      <c r="A18" s="14" t="s">
        <v>38</v>
      </c>
      <c r="B18" s="12" t="s">
        <v>39</v>
      </c>
      <c r="C18" s="8">
        <f>C19</f>
        <v>0</v>
      </c>
      <c r="D18" s="8">
        <f t="shared" ref="D18:E18" si="2">D19</f>
        <v>0</v>
      </c>
      <c r="E18" s="8">
        <f t="shared" si="2"/>
        <v>0</v>
      </c>
    </row>
    <row r="19" spans="1:5" ht="47.25" hidden="1" x14ac:dyDescent="0.25">
      <c r="A19" s="6" t="s">
        <v>41</v>
      </c>
      <c r="B19" s="11" t="s">
        <v>40</v>
      </c>
      <c r="C19" s="9">
        <v>0</v>
      </c>
      <c r="D19" s="9">
        <v>0</v>
      </c>
      <c r="E19" s="9">
        <v>0</v>
      </c>
    </row>
    <row r="20" spans="1:5" ht="35.25" customHeight="1" x14ac:dyDescent="0.25">
      <c r="A20" s="5" t="s">
        <v>17</v>
      </c>
      <c r="B20" s="12" t="s">
        <v>18</v>
      </c>
      <c r="C20" s="8">
        <f>SUM(C21:C25)</f>
        <v>23413.73</v>
      </c>
      <c r="D20" s="8">
        <f t="shared" ref="D20:E20" si="3">SUM(D23:D24)</f>
        <v>14721.207</v>
      </c>
      <c r="E20" s="8">
        <f t="shared" si="3"/>
        <v>14421.207</v>
      </c>
    </row>
    <row r="21" spans="1:5" ht="35.25" customHeight="1" x14ac:dyDescent="0.25">
      <c r="A21" s="26" t="s">
        <v>60</v>
      </c>
      <c r="B21" s="11" t="s">
        <v>62</v>
      </c>
      <c r="C21" s="9">
        <v>1352.3340000000001</v>
      </c>
      <c r="D21" s="9"/>
      <c r="E21" s="9"/>
    </row>
    <row r="22" spans="1:5" ht="35.25" customHeight="1" x14ac:dyDescent="0.25">
      <c r="A22" s="26" t="s">
        <v>61</v>
      </c>
      <c r="B22" s="11" t="s">
        <v>63</v>
      </c>
      <c r="C22" s="9">
        <v>657.52200000000005</v>
      </c>
      <c r="D22" s="9"/>
      <c r="E22" s="9"/>
    </row>
    <row r="23" spans="1:5" ht="21.75" customHeight="1" x14ac:dyDescent="0.25">
      <c r="A23" s="6" t="s">
        <v>19</v>
      </c>
      <c r="B23" s="11" t="s">
        <v>20</v>
      </c>
      <c r="C23" s="9">
        <v>14158.5</v>
      </c>
      <c r="D23" s="9">
        <v>8600</v>
      </c>
      <c r="E23" s="9">
        <v>8300</v>
      </c>
    </row>
    <row r="24" spans="1:5" ht="28.5" customHeight="1" x14ac:dyDescent="0.25">
      <c r="A24" s="6" t="s">
        <v>21</v>
      </c>
      <c r="B24" s="11" t="s">
        <v>22</v>
      </c>
      <c r="C24" s="9">
        <v>7245.3739999999998</v>
      </c>
      <c r="D24" s="9">
        <v>6121.2070000000003</v>
      </c>
      <c r="E24" s="9">
        <v>6121.2070000000003</v>
      </c>
    </row>
    <row r="25" spans="1:5" ht="28.5" hidden="1" customHeight="1" x14ac:dyDescent="0.25">
      <c r="A25" s="6" t="s">
        <v>55</v>
      </c>
      <c r="B25" s="11" t="s">
        <v>56</v>
      </c>
      <c r="C25" s="9">
        <v>0</v>
      </c>
      <c r="D25" s="9"/>
      <c r="E25" s="9"/>
    </row>
    <row r="26" spans="1:5" ht="27.75" customHeight="1" x14ac:dyDescent="0.25">
      <c r="A26" s="5" t="s">
        <v>23</v>
      </c>
      <c r="B26" s="12" t="s">
        <v>24</v>
      </c>
      <c r="C26" s="8">
        <f>C27+C28+C29</f>
        <v>23557.080999999998</v>
      </c>
      <c r="D26" s="8">
        <f>D27+D28+D29</f>
        <v>18542.525999999998</v>
      </c>
      <c r="E26" s="8">
        <f>E27+E28+E29</f>
        <v>19072.425999999999</v>
      </c>
    </row>
    <row r="27" spans="1:5" ht="23.25" customHeight="1" x14ac:dyDescent="0.25">
      <c r="A27" s="6" t="s">
        <v>25</v>
      </c>
      <c r="B27" s="11" t="s">
        <v>26</v>
      </c>
      <c r="C27" s="9">
        <v>6754.92</v>
      </c>
      <c r="D27" s="9">
        <v>5135</v>
      </c>
      <c r="E27" s="9">
        <v>5013.5</v>
      </c>
    </row>
    <row r="28" spans="1:5" ht="22.5" customHeight="1" x14ac:dyDescent="0.25">
      <c r="A28" s="6" t="s">
        <v>27</v>
      </c>
      <c r="B28" s="11" t="s">
        <v>28</v>
      </c>
      <c r="C28" s="9">
        <v>2100</v>
      </c>
      <c r="D28" s="9">
        <v>2100</v>
      </c>
      <c r="E28" s="9">
        <v>2100</v>
      </c>
    </row>
    <row r="29" spans="1:5" ht="26.45" customHeight="1" x14ac:dyDescent="0.25">
      <c r="A29" s="6" t="s">
        <v>29</v>
      </c>
      <c r="B29" s="11" t="s">
        <v>30</v>
      </c>
      <c r="C29" s="9">
        <v>14702.161</v>
      </c>
      <c r="D29" s="9">
        <v>11307.526</v>
      </c>
      <c r="E29" s="9">
        <v>11958.925999999999</v>
      </c>
    </row>
    <row r="30" spans="1:5" ht="15.75" x14ac:dyDescent="0.25">
      <c r="A30" s="5" t="s">
        <v>31</v>
      </c>
      <c r="B30" s="12" t="s">
        <v>32</v>
      </c>
      <c r="C30" s="8">
        <f>C31</f>
        <v>448.27300000000002</v>
      </c>
      <c r="D30" s="8">
        <f t="shared" ref="D30:E30" si="4">D31</f>
        <v>448.27300000000002</v>
      </c>
      <c r="E30" s="8">
        <f t="shared" si="4"/>
        <v>448.27300000000002</v>
      </c>
    </row>
    <row r="31" spans="1:5" ht="21" customHeight="1" x14ac:dyDescent="0.25">
      <c r="A31" s="6" t="s">
        <v>33</v>
      </c>
      <c r="B31" s="11" t="s">
        <v>34</v>
      </c>
      <c r="C31" s="9">
        <v>448.27300000000002</v>
      </c>
      <c r="D31" s="9">
        <v>448.27300000000002</v>
      </c>
      <c r="E31" s="9">
        <v>448.27300000000002</v>
      </c>
    </row>
    <row r="32" spans="1:5" ht="27" customHeight="1" x14ac:dyDescent="0.25">
      <c r="A32" s="5" t="s">
        <v>35</v>
      </c>
      <c r="B32" s="12" t="s">
        <v>36</v>
      </c>
      <c r="C32" s="8">
        <f>C33</f>
        <v>8316.4</v>
      </c>
      <c r="D32" s="8">
        <f t="shared" ref="D32:E32" si="5">D33</f>
        <v>0</v>
      </c>
      <c r="E32" s="8">
        <f t="shared" si="5"/>
        <v>0</v>
      </c>
    </row>
    <row r="33" spans="1:6" ht="24" customHeight="1" x14ac:dyDescent="0.25">
      <c r="A33" s="6" t="s">
        <v>64</v>
      </c>
      <c r="B33" s="11" t="s">
        <v>65</v>
      </c>
      <c r="C33" s="9">
        <v>8316.4</v>
      </c>
      <c r="D33" s="9">
        <v>0</v>
      </c>
      <c r="E33" s="9">
        <v>0</v>
      </c>
    </row>
    <row r="34" spans="1:6" x14ac:dyDescent="0.25">
      <c r="C34" s="10"/>
      <c r="D34" s="10"/>
      <c r="E34" s="10"/>
    </row>
    <row r="36" spans="1:6" ht="58.9" customHeight="1" x14ac:dyDescent="0.3">
      <c r="A36" s="31" t="s">
        <v>44</v>
      </c>
      <c r="B36" s="31"/>
      <c r="C36" s="31"/>
      <c r="D36" s="31"/>
      <c r="E36" s="31"/>
      <c r="F36" s="31"/>
    </row>
    <row r="37" spans="1:6" x14ac:dyDescent="0.25">
      <c r="F37" s="18" t="s">
        <v>46</v>
      </c>
    </row>
    <row r="38" spans="1:6" ht="15.6" customHeight="1" x14ac:dyDescent="0.25">
      <c r="A38" s="27" t="s">
        <v>1</v>
      </c>
      <c r="B38" s="29" t="s">
        <v>2</v>
      </c>
      <c r="C38" s="29" t="s">
        <v>48</v>
      </c>
      <c r="D38" s="27" t="s">
        <v>50</v>
      </c>
      <c r="E38" s="27" t="s">
        <v>49</v>
      </c>
      <c r="F38" s="27" t="s">
        <v>51</v>
      </c>
    </row>
    <row r="39" spans="1:6" ht="15.6" customHeight="1" x14ac:dyDescent="0.25">
      <c r="A39" s="28"/>
      <c r="B39" s="30"/>
      <c r="C39" s="30"/>
      <c r="D39" s="28" t="s">
        <v>3</v>
      </c>
      <c r="E39" s="28" t="s">
        <v>3</v>
      </c>
      <c r="F39" s="28" t="s">
        <v>3</v>
      </c>
    </row>
    <row r="40" spans="1:6" x14ac:dyDescent="0.25">
      <c r="A40" s="3" t="s">
        <v>4</v>
      </c>
      <c r="B40" s="13" t="s">
        <v>5</v>
      </c>
      <c r="C40" s="13">
        <v>3</v>
      </c>
      <c r="D40" s="3">
        <v>4</v>
      </c>
      <c r="E40" s="3">
        <v>5</v>
      </c>
      <c r="F40" s="3">
        <v>6</v>
      </c>
    </row>
    <row r="41" spans="1:6" ht="15.75" x14ac:dyDescent="0.25">
      <c r="A41" s="4" t="s">
        <v>6</v>
      </c>
      <c r="B41" s="19" t="s">
        <v>47</v>
      </c>
      <c r="C41" s="23">
        <v>84762.156000000003</v>
      </c>
      <c r="D41" s="8">
        <f>C10</f>
        <v>68289.289000000004</v>
      </c>
      <c r="E41" s="8">
        <f t="shared" ref="E41:F41" si="6">D10</f>
        <v>45852.048999999999</v>
      </c>
      <c r="F41" s="8">
        <f t="shared" si="6"/>
        <v>47233.949000000001</v>
      </c>
    </row>
    <row r="42" spans="1:6" ht="31.5" x14ac:dyDescent="0.25">
      <c r="A42" s="15" t="s">
        <v>42</v>
      </c>
      <c r="B42" s="12" t="s">
        <v>43</v>
      </c>
      <c r="C42" s="20"/>
      <c r="D42" s="21"/>
      <c r="E42" s="21">
        <f>D11/D10*100</f>
        <v>2.3990203796563159</v>
      </c>
      <c r="F42" s="21">
        <f>E11/E10*100</f>
        <v>4.7677571909136791</v>
      </c>
    </row>
    <row r="43" spans="1:6" ht="15.75" x14ac:dyDescent="0.25">
      <c r="A43" s="5" t="s">
        <v>7</v>
      </c>
      <c r="B43" s="12" t="s">
        <v>8</v>
      </c>
      <c r="C43" s="24">
        <f>13778.461/C41*100</f>
        <v>16.255439514775912</v>
      </c>
      <c r="D43" s="21">
        <f>C12/C10*100</f>
        <v>18.383270910903757</v>
      </c>
      <c r="E43" s="21">
        <f>D12/D10*100</f>
        <v>24.077534681165506</v>
      </c>
      <c r="F43" s="21">
        <f>E12/E10*100</f>
        <v>23.373110302507211</v>
      </c>
    </row>
    <row r="44" spans="1:6" ht="31.5" x14ac:dyDescent="0.25">
      <c r="A44" s="14" t="s">
        <v>38</v>
      </c>
      <c r="B44" s="12" t="s">
        <v>39</v>
      </c>
      <c r="C44" s="20"/>
      <c r="D44" s="21">
        <f>C18/C10*100</f>
        <v>0</v>
      </c>
      <c r="E44" s="21">
        <f t="shared" ref="E44:F44" si="7">D18/D10*100</f>
        <v>0</v>
      </c>
      <c r="F44" s="21">
        <f t="shared" si="7"/>
        <v>0</v>
      </c>
    </row>
    <row r="45" spans="1:6" ht="15.75" x14ac:dyDescent="0.25">
      <c r="A45" s="5" t="s">
        <v>17</v>
      </c>
      <c r="B45" s="12" t="s">
        <v>18</v>
      </c>
      <c r="C45" s="24">
        <f>22111.259/C41*100</f>
        <v>26.086239476966583</v>
      </c>
      <c r="D45" s="21">
        <f>C20/C10*100</f>
        <v>34.286094265822562</v>
      </c>
      <c r="E45" s="21">
        <f t="shared" ref="E45:F45" si="8">D20/D10*100</f>
        <v>32.105886914672013</v>
      </c>
      <c r="F45" s="21">
        <f t="shared" si="8"/>
        <v>30.531444660703684</v>
      </c>
    </row>
    <row r="46" spans="1:6" ht="31.5" x14ac:dyDescent="0.25">
      <c r="A46" s="5" t="s">
        <v>23</v>
      </c>
      <c r="B46" s="12" t="s">
        <v>24</v>
      </c>
      <c r="C46" s="24">
        <f>17083.509/C41*100</f>
        <v>20.154641889949094</v>
      </c>
      <c r="D46" s="21">
        <f>C26/C10*100</f>
        <v>34.496011519463906</v>
      </c>
      <c r="E46" s="21">
        <f t="shared" ref="E46:F46" si="9">D26/D10*100</f>
        <v>40.439907058461003</v>
      </c>
      <c r="F46" s="21">
        <f t="shared" si="9"/>
        <v>40.378639524719809</v>
      </c>
    </row>
    <row r="47" spans="1:6" ht="15.75" x14ac:dyDescent="0.25">
      <c r="A47" s="5" t="s">
        <v>53</v>
      </c>
      <c r="B47" s="12" t="s">
        <v>52</v>
      </c>
      <c r="C47" s="24">
        <f>300/C41*100</f>
        <v>0.35393153520068554</v>
      </c>
      <c r="D47" s="21"/>
      <c r="E47" s="21"/>
      <c r="F47" s="21"/>
    </row>
    <row r="48" spans="1:6" ht="15.75" x14ac:dyDescent="0.25">
      <c r="A48" s="5" t="s">
        <v>31</v>
      </c>
      <c r="B48" s="12" t="s">
        <v>32</v>
      </c>
      <c r="C48" s="24">
        <f>418.476/C41*100</f>
        <v>0.49370617708214026</v>
      </c>
      <c r="D48" s="21">
        <f>C30/C10*100</f>
        <v>0.65643237257895604</v>
      </c>
      <c r="E48" s="21">
        <f t="shared" ref="E48:F48" si="10">D30/D10*100</f>
        <v>0.97765096604515989</v>
      </c>
      <c r="F48" s="21">
        <f t="shared" si="10"/>
        <v>0.94904832115561621</v>
      </c>
    </row>
    <row r="49" spans="1:6" ht="15.75" x14ac:dyDescent="0.25">
      <c r="A49" s="5" t="s">
        <v>35</v>
      </c>
      <c r="B49" s="12" t="s">
        <v>36</v>
      </c>
      <c r="C49" s="24">
        <f>31070.45/C41*100</f>
        <v>36.656040226253801</v>
      </c>
      <c r="D49" s="21">
        <f>C32/C10*100</f>
        <v>12.178190931230811</v>
      </c>
      <c r="E49" s="21">
        <f t="shared" ref="E49:F49" si="11">D32/D10*100</f>
        <v>0</v>
      </c>
      <c r="F49" s="21">
        <f t="shared" si="11"/>
        <v>0</v>
      </c>
    </row>
    <row r="51" spans="1:6" ht="15.75" x14ac:dyDescent="0.25">
      <c r="A51" s="17" t="s">
        <v>45</v>
      </c>
      <c r="C51" s="25">
        <f>C43+C45+C46+C47+C48+C49</f>
        <v>99.999998820228214</v>
      </c>
      <c r="D51" s="22">
        <f t="shared" ref="D51:F51" si="12">D42+D43+D44+D45+D46+D48+D49</f>
        <v>100</v>
      </c>
      <c r="E51" s="22">
        <f t="shared" si="12"/>
        <v>100</v>
      </c>
      <c r="F51" s="22">
        <f t="shared" si="12"/>
        <v>100</v>
      </c>
    </row>
  </sheetData>
  <mergeCells count="14">
    <mergeCell ref="A1:E1"/>
    <mergeCell ref="A4:E4"/>
    <mergeCell ref="A7:A8"/>
    <mergeCell ref="C7:C8"/>
    <mergeCell ref="D7:D8"/>
    <mergeCell ref="E7:E8"/>
    <mergeCell ref="E38:E39"/>
    <mergeCell ref="F38:F39"/>
    <mergeCell ref="C38:C39"/>
    <mergeCell ref="A36:F36"/>
    <mergeCell ref="B7:B8"/>
    <mergeCell ref="A38:A39"/>
    <mergeCell ref="B38:B39"/>
    <mergeCell ref="D38:D39"/>
  </mergeCells>
  <pageMargins left="0.11811023622047245" right="0" top="0.74803149606299213" bottom="0.74803149606299213" header="0.31496062992125984" footer="0.31496062992125984"/>
  <pageSetup paperSize="9" scale="6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2021-06-28T13:45:28Z</dcterms:modified>
</cp:coreProperties>
</file>