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2023" sheetId="1" r:id="rId1"/>
  </sheets>
  <definedNames>
    <definedName name="_xlnm.Print_Area" localSheetId="0">'2023'!$A$1:$I$58</definedName>
  </definedNames>
  <calcPr calcId="145621"/>
</workbook>
</file>

<file path=xl/calcChain.xml><?xml version="1.0" encoding="utf-8"?>
<calcChain xmlns="http://schemas.openxmlformats.org/spreadsheetml/2006/main">
  <c r="E21" i="1" l="1"/>
  <c r="G21" i="1"/>
  <c r="H21" i="1"/>
  <c r="E22" i="1"/>
  <c r="G22" i="1"/>
  <c r="H22" i="1"/>
  <c r="F36" i="1" l="1"/>
  <c r="H13" i="1"/>
  <c r="H42" i="1"/>
  <c r="E58" i="1" l="1"/>
  <c r="E55" i="1"/>
  <c r="G9" i="1" l="1"/>
  <c r="E9" i="1"/>
  <c r="D43" i="1"/>
  <c r="D12" i="1"/>
  <c r="D40" i="1"/>
  <c r="G40" i="1" s="1"/>
  <c r="D23" i="1"/>
  <c r="G41" i="1"/>
  <c r="E41" i="1"/>
  <c r="D35" i="1"/>
  <c r="G35" i="1" s="1"/>
  <c r="E37" i="1"/>
  <c r="G37" i="1"/>
  <c r="H37" i="1"/>
  <c r="D55" i="1"/>
  <c r="G55" i="1" s="1"/>
  <c r="D53" i="1"/>
  <c r="H53" i="1" s="1"/>
  <c r="D51" i="1"/>
  <c r="D49" i="1"/>
  <c r="G49" i="1" s="1"/>
  <c r="D44" i="1"/>
  <c r="E44" i="1" s="1"/>
  <c r="D31" i="1"/>
  <c r="F31" i="1" s="1"/>
  <c r="D29" i="1"/>
  <c r="H29" i="1" s="1"/>
  <c r="D27" i="1"/>
  <c r="F27" i="1" s="1"/>
  <c r="H23" i="1"/>
  <c r="D21" i="1"/>
  <c r="D19" i="1"/>
  <c r="F19" i="1" s="1"/>
  <c r="D17" i="1"/>
  <c r="G17" i="1" s="1"/>
  <c r="C12" i="1"/>
  <c r="H12" i="1"/>
  <c r="B12" i="1"/>
  <c r="C10" i="1"/>
  <c r="H10" i="1" s="1"/>
  <c r="D10" i="1"/>
  <c r="E8" i="1"/>
  <c r="E11" i="1"/>
  <c r="C8" i="1"/>
  <c r="D8" i="1"/>
  <c r="H8" i="1" s="1"/>
  <c r="B8" i="1"/>
  <c r="B10" i="1"/>
  <c r="G56" i="1"/>
  <c r="E56" i="1"/>
  <c r="H54" i="1"/>
  <c r="G54" i="1"/>
  <c r="H52" i="1"/>
  <c r="G52" i="1"/>
  <c r="E52" i="1"/>
  <c r="H51" i="1"/>
  <c r="G51" i="1"/>
  <c r="G50" i="1"/>
  <c r="E50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G44" i="1"/>
  <c r="G42" i="1"/>
  <c r="E42" i="1"/>
  <c r="H39" i="1"/>
  <c r="G39" i="1"/>
  <c r="E39" i="1"/>
  <c r="H38" i="1"/>
  <c r="G38" i="1"/>
  <c r="E38" i="1"/>
  <c r="H36" i="1"/>
  <c r="G36" i="1"/>
  <c r="E36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E31" i="1"/>
  <c r="H30" i="1"/>
  <c r="G30" i="1"/>
  <c r="E30" i="1"/>
  <c r="H28" i="1"/>
  <c r="G28" i="1"/>
  <c r="F28" i="1"/>
  <c r="E28" i="1"/>
  <c r="H26" i="1"/>
  <c r="G26" i="1"/>
  <c r="F26" i="1"/>
  <c r="E26" i="1"/>
  <c r="H25" i="1"/>
  <c r="G25" i="1"/>
  <c r="E25" i="1"/>
  <c r="H24" i="1"/>
  <c r="G24" i="1"/>
  <c r="F24" i="1"/>
  <c r="E24" i="1"/>
  <c r="G23" i="1"/>
  <c r="E23" i="1"/>
  <c r="H20" i="1"/>
  <c r="G20" i="1"/>
  <c r="F20" i="1"/>
  <c r="E20" i="1"/>
  <c r="G19" i="1"/>
  <c r="G18" i="1"/>
  <c r="E18" i="1"/>
  <c r="E17" i="1"/>
  <c r="H16" i="1"/>
  <c r="G16" i="1"/>
  <c r="F16" i="1"/>
  <c r="E16" i="1"/>
  <c r="H15" i="1"/>
  <c r="G15" i="1"/>
  <c r="F15" i="1"/>
  <c r="E15" i="1"/>
  <c r="G14" i="1"/>
  <c r="E14" i="1"/>
  <c r="G13" i="1"/>
  <c r="F13" i="1"/>
  <c r="E13" i="1"/>
  <c r="H11" i="1"/>
  <c r="G11" i="1"/>
  <c r="F11" i="1"/>
  <c r="G10" i="1"/>
  <c r="H9" i="1"/>
  <c r="F9" i="1"/>
  <c r="H40" i="1" l="1"/>
  <c r="D7" i="1"/>
  <c r="D58" i="1" s="1"/>
  <c r="H44" i="1"/>
  <c r="F44" i="1"/>
  <c r="H19" i="1"/>
  <c r="G53" i="1"/>
  <c r="B7" i="1"/>
  <c r="F23" i="1"/>
  <c r="E49" i="1"/>
  <c r="E10" i="1"/>
  <c r="E43" i="1"/>
  <c r="E35" i="1"/>
  <c r="G27" i="1"/>
  <c r="H27" i="1"/>
  <c r="E51" i="1"/>
  <c r="E40" i="1"/>
  <c r="H35" i="1"/>
  <c r="F35" i="1"/>
  <c r="G29" i="1"/>
  <c r="E29" i="1"/>
  <c r="E27" i="1"/>
  <c r="E19" i="1"/>
  <c r="E12" i="1"/>
  <c r="F10" i="1"/>
  <c r="G12" i="1"/>
  <c r="F12" i="1"/>
  <c r="C7" i="1"/>
  <c r="C58" i="1" s="1"/>
  <c r="F8" i="1"/>
  <c r="G8" i="1"/>
  <c r="B58" i="1"/>
  <c r="F7" i="1" l="1"/>
  <c r="E7" i="1"/>
  <c r="H43" i="1"/>
  <c r="G43" i="1"/>
  <c r="F43" i="1"/>
  <c r="G58" i="1"/>
  <c r="H7" i="1"/>
  <c r="G7" i="1"/>
  <c r="H58" i="1"/>
  <c r="F58" i="1"/>
</calcChain>
</file>

<file path=xl/sharedStrings.xml><?xml version="1.0" encoding="utf-8"?>
<sst xmlns="http://schemas.openxmlformats.org/spreadsheetml/2006/main" count="119" uniqueCount="87">
  <si>
    <t>Единица измерения: тыс.руб.</t>
  </si>
  <si>
    <t xml:space="preserve">Наименование показателя 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</si>
  <si>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</si>
  <si>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</si>
  <si>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</si>
  <si>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</si>
  <si>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</si>
  <si>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</si>
  <si>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</si>
  <si>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</si>
  <si>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</si>
  <si>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</si>
  <si>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</si>
  <si>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</si>
  <si>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</si>
  <si>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</si>
  <si>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</si>
  <si>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</si>
  <si>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</si>
  <si>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</si>
  <si>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</si>
  <si>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</si>
  <si>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</si>
  <si>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</si>
  <si>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В связи с уточнением прогноза ГАДБ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</si>
  <si>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</si>
  <si>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</si>
  <si>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</si>
  <si>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</si>
  <si>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</si>
  <si>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</si>
  <si>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-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</si>
  <si>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</si>
  <si>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</si>
  <si>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</si>
  <si>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 xml:space="preserve">За счет увеличения количества дел, рассматриваемых в судах общей юрисдикции, мировыми судьями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</si>
  <si>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</si>
  <si>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</si>
  <si>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Увеличение количества договоров за пользование муниципальным имуществом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</si>
  <si>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</si>
  <si>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</si>
  <si>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Увеличение количества договоров аренды муниципальных жилых помещений 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</si>
  <si>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</si>
  <si>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</si>
  <si>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</si>
  <si>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</si>
  <si>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</si>
  <si>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</si>
  <si>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В связи с увеличением количества договоров купли-продажи муниципального имущества</t>
  </si>
  <si>
    <t>Доходы от продажи земельных участков, находящихся в государственной и муниципальной собственности</t>
  </si>
  <si>
    <t>В связи с увеличением количества заключенных договоров купли-продажи земельных участков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</si>
  <si>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</si>
  <si>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</si>
  <si>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</si>
  <si>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 xml:space="preserve">Данный вид доходов в бюджете планируется по фактическим поступлениям штрафов 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</si>
  <si>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</si>
  <si>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</si>
  <si>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</si>
  <si>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</si>
  <si>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</si>
  <si>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</si>
  <si>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</si>
  <si>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В связи с дополнительным распределением объёмов безвозмездных поступлений от других бюджетов бюджетной системы РФ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</si>
  <si>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</si>
  <si>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</si>
  <si>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</si>
  <si>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</si>
  <si>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</si>
  <si>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</si>
  <si>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</si>
  <si>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</si>
  <si>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</si>
  <si>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</si>
  <si>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</si>
  <si>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</si>
  <si>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2023 год</t>
  </si>
  <si>
    <t>ЗАДОЛЖЕННОСТЬ И ПЕРЕРАСЧЕТЫ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</si>
  <si>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</si>
  <si>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</si>
  <si>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Невыясненные поступления</t>
  </si>
  <si>
    <t xml:space="preserve">на рост поступлений НДФЛ оказало влияние введение с 29.05.2023 первоочередного порядка зачета денежных средств с ЕНС в счет НДФЛ и изменение с 30.06.2023 зачета денежных средств с ЕНС на НДФЛ в счет предстоящих платежей (до наступления срока уплаты) при положительном сальдо ЕНС и поданном уведомлении об исчисленных суммах налога по авансовым платежам (Федеральный закон от 29.05.2023 № 196-ФЗ «О внесении изменений в часть первую Налогового кодекса Российской Федерации»). </t>
  </si>
  <si>
    <t xml:space="preserve"> -</t>
  </si>
  <si>
    <t xml:space="preserve">с 01.01.2023 года производится уменьшение ПСН на сумму фиксированных страховых взносов и страховых взносов на ОПС в размере 1% с доходов, превышающих 300 тыс. руб., до их фактической уплаты в календарном году действия патента. Отсутствие в 2023 году сумм досрочной уплаты по налогу. </t>
  </si>
  <si>
    <t>В связи с уточнением прогноза ГАДБ. Увеличение с 01.01.2023 года норматива отчислений доходов от уплаты УСН в местный бюджет с 50% до 100%. Изменение с 01.01.2023 налогового законодательства в части представления уведомлений об исчисленных суммах авансовых платежей</t>
  </si>
  <si>
    <t xml:space="preserve"> - </t>
  </si>
  <si>
    <t>В связи с уточнением прогноза ГАДБ. Уменьшение поступлений за размещение отходов производства</t>
  </si>
  <si>
    <t>В связи с увеличением площади земельных участов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</si>
</sst>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1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D9D9D9"/>
      </right>
      <top/>
      <bottom style="thin">
        <color rgb="FFB9CDE5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9CDE5"/>
      </top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rgb="FFB9CDE5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B9CDE5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B9CDE5"/>
      </top>
      <bottom style="thin">
        <color theme="0" tint="-0.14999847407452621"/>
      </bottom>
      <diagonal/>
    </border>
  </borders>
  <cellStyleXfs count="78">
    <xf numFmtId="0" fontId="0" fillId="0" borderId="0"/>
    <xf numFmtId="0" fontId="1" fillId="0" borderId="0">
      <alignment horizontal="center" vertical="top" wrapText="1"/>
    </xf>
    <xf numFmtId="0" fontId="5" fillId="0" borderId="0">
      <alignment horizontal="right" vertical="top" wrapText="1"/>
    </xf>
    <xf numFmtId="49" fontId="7" fillId="0" borderId="2">
      <alignment horizontal="center" vertical="center" wrapText="1"/>
    </xf>
    <xf numFmtId="49" fontId="7" fillId="0" borderId="4">
      <alignment horizontal="center" vertical="center" wrapText="1"/>
    </xf>
    <xf numFmtId="49" fontId="7" fillId="0" borderId="11">
      <alignment horizontal="center" vertical="center" wrapText="1"/>
    </xf>
    <xf numFmtId="49" fontId="7" fillId="0" borderId="13">
      <alignment horizontal="center" vertical="center" wrapText="1"/>
    </xf>
    <xf numFmtId="49" fontId="7" fillId="0" borderId="14">
      <alignment horizontal="center" vertical="center" wrapText="1"/>
    </xf>
    <xf numFmtId="49" fontId="9" fillId="2" borderId="16">
      <alignment horizontal="center" vertical="top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4" fontId="9" fillId="2" borderId="18">
      <alignment horizontal="right" vertical="top" shrinkToFit="1"/>
    </xf>
    <xf numFmtId="164" fontId="9" fillId="5" borderId="21">
      <alignment horizontal="right" shrinkToFit="1"/>
    </xf>
    <xf numFmtId="164" fontId="9" fillId="5" borderId="23">
      <alignment horizontal="right" shrinkToFit="1"/>
    </xf>
    <xf numFmtId="4" fontId="7" fillId="6" borderId="22">
      <alignment horizontal="right" vertical="top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164" fontId="7" fillId="7" borderId="27">
      <alignment horizontal="right" vertical="top" shrinkToFit="1"/>
    </xf>
    <xf numFmtId="164" fontId="5" fillId="0" borderId="27">
      <alignment horizontal="right" vertical="top" shrinkToFit="1"/>
    </xf>
    <xf numFmtId="164" fontId="7" fillId="6" borderId="24">
      <alignment horizontal="right" vertical="top" shrinkToFit="1"/>
    </xf>
    <xf numFmtId="0" fontId="5" fillId="0" borderId="37"/>
    <xf numFmtId="0" fontId="5" fillId="0" borderId="38"/>
    <xf numFmtId="0" fontId="5" fillId="0" borderId="39"/>
    <xf numFmtId="0" fontId="9" fillId="5" borderId="40"/>
    <xf numFmtId="164" fontId="5" fillId="0" borderId="9">
      <alignment horizontal="right" vertical="top" shrinkToFit="1"/>
    </xf>
    <xf numFmtId="164" fontId="5" fillId="0" borderId="27">
      <alignment horizontal="right" vertical="top" shrinkToFit="1"/>
    </xf>
    <xf numFmtId="0" fontId="5" fillId="0" borderId="41"/>
    <xf numFmtId="0" fontId="5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9" fillId="5" borderId="21">
      <alignment horizontal="right" shrinkToFit="1"/>
    </xf>
    <xf numFmtId="4" fontId="9" fillId="5" borderId="23">
      <alignment horizontal="right" shrinkToFit="1"/>
    </xf>
    <xf numFmtId="0" fontId="9" fillId="2" borderId="17">
      <alignment horizontal="left" vertical="top" wrapText="1"/>
    </xf>
    <xf numFmtId="4" fontId="9" fillId="2" borderId="17">
      <alignment horizontal="right" vertical="top" wrapText="1" shrinkToFit="1"/>
    </xf>
    <xf numFmtId="49" fontId="7" fillId="6" borderId="19">
      <alignment horizontal="center" vertical="top" shrinkToFit="1"/>
    </xf>
    <xf numFmtId="0" fontId="7" fillId="6" borderId="22">
      <alignment horizontal="left" vertical="top" wrapText="1"/>
    </xf>
    <xf numFmtId="4" fontId="7" fillId="6" borderId="24">
      <alignment horizontal="right" vertical="top" shrinkToFit="1"/>
    </xf>
    <xf numFmtId="49" fontId="7" fillId="7" borderId="25">
      <alignment horizontal="center" vertical="top" shrinkToFit="1"/>
    </xf>
    <xf numFmtId="0" fontId="7" fillId="7" borderId="9">
      <alignment horizontal="left" vertical="top" wrapText="1"/>
    </xf>
    <xf numFmtId="4" fontId="7" fillId="7" borderId="9">
      <alignment horizontal="right" vertical="top" shrinkToFit="1"/>
    </xf>
    <xf numFmtId="4" fontId="7" fillId="7" borderId="27">
      <alignment horizontal="right" vertical="top" shrinkToFit="1"/>
    </xf>
    <xf numFmtId="49" fontId="10" fillId="0" borderId="25">
      <alignment horizontal="center" vertical="top" shrinkToFit="1"/>
    </xf>
    <xf numFmtId="0" fontId="5" fillId="0" borderId="9">
      <alignment horizontal="left" vertical="top" wrapText="1"/>
    </xf>
    <xf numFmtId="4" fontId="5" fillId="0" borderId="9">
      <alignment horizontal="right" vertical="top" shrinkToFit="1"/>
    </xf>
    <xf numFmtId="4" fontId="5" fillId="0" borderId="27">
      <alignment horizontal="right" vertical="top" shrinkToFit="1"/>
    </xf>
    <xf numFmtId="4" fontId="5" fillId="0" borderId="27">
      <alignment horizontal="right" vertical="top" shrinkToFit="1"/>
    </xf>
    <xf numFmtId="4" fontId="5" fillId="0" borderId="27">
      <alignment horizontal="right" vertical="top" shrinkToFit="1"/>
    </xf>
    <xf numFmtId="164" fontId="7" fillId="7" borderId="27">
      <alignment horizontal="right" vertical="top" shrinkToFit="1"/>
    </xf>
    <xf numFmtId="164" fontId="7" fillId="7" borderId="27">
      <alignment horizontal="right" vertical="top" shrinkToFit="1"/>
    </xf>
    <xf numFmtId="164" fontId="7" fillId="7" borderId="27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164" fontId="9" fillId="5" borderId="21">
      <alignment horizontal="right" shrinkToFit="1"/>
    </xf>
    <xf numFmtId="164" fontId="9" fillId="5" borderId="23">
      <alignment horizontal="right" shrinkToFit="1"/>
    </xf>
    <xf numFmtId="164" fontId="7" fillId="7" borderId="9">
      <alignment horizontal="right" vertical="top" shrinkToFit="1"/>
    </xf>
    <xf numFmtId="164" fontId="7" fillId="7" borderId="27">
      <alignment horizontal="right" vertical="top" shrinkToFit="1"/>
    </xf>
    <xf numFmtId="164" fontId="9" fillId="2" borderId="17">
      <alignment horizontal="right" vertical="top" wrapText="1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164" fontId="9" fillId="2" borderId="18">
      <alignment horizontal="right" vertical="top" shrinkToFit="1"/>
    </xf>
    <xf numFmtId="164" fontId="7" fillId="6" borderId="22">
      <alignment horizontal="right" vertical="top" shrinkToFit="1"/>
    </xf>
    <xf numFmtId="164" fontId="7" fillId="7" borderId="9">
      <alignment horizontal="right" vertical="top" shrinkToFit="1"/>
    </xf>
    <xf numFmtId="164" fontId="5" fillId="0" borderId="9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4" fillId="0" borderId="0" xfId="0" applyFont="1" applyFill="1" applyBorder="1" applyProtection="1">
      <protection locked="0"/>
    </xf>
    <xf numFmtId="0" fontId="2" fillId="0" borderId="0" xfId="1" applyNumberFormat="1" applyFont="1" applyFill="1" applyBorder="1" applyAlignment="1" applyProtection="1">
      <alignment vertical="center" wrapText="1"/>
    </xf>
    <xf numFmtId="49" fontId="8" fillId="0" borderId="8" xfId="4" applyNumberFormat="1" applyFont="1" applyBorder="1" applyAlignment="1" applyProtection="1">
      <alignment horizontal="center" vertical="center" wrapText="1"/>
    </xf>
    <xf numFmtId="49" fontId="8" fillId="0" borderId="10" xfId="4" applyNumberFormat="1" applyFont="1" applyBorder="1" applyAlignment="1" applyProtection="1">
      <alignment horizontal="center" vertical="center" wrapText="1"/>
    </xf>
    <xf numFmtId="0" fontId="4" fillId="0" borderId="10" xfId="0" applyFont="1" applyBorder="1" applyProtection="1">
      <protection locked="0"/>
    </xf>
    <xf numFmtId="49" fontId="8" fillId="0" borderId="11" xfId="5" applyNumberFormat="1" applyFont="1" applyFill="1" applyBorder="1" applyProtection="1">
      <alignment horizontal="center" vertical="center" wrapText="1"/>
    </xf>
    <xf numFmtId="49" fontId="8" fillId="0" borderId="12" xfId="5" applyNumberFormat="1" applyFont="1" applyFill="1" applyBorder="1" applyProtection="1">
      <alignment horizontal="center" vertical="center" wrapText="1"/>
    </xf>
    <xf numFmtId="49" fontId="8" fillId="0" borderId="13" xfId="6" applyNumberFormat="1" applyFont="1" applyFill="1" applyBorder="1" applyProtection="1">
      <alignment horizontal="center" vertical="center" wrapText="1"/>
    </xf>
    <xf numFmtId="49" fontId="8" fillId="0" borderId="14" xfId="7" applyNumberFormat="1" applyFont="1" applyFill="1" applyBorder="1" applyProtection="1">
      <alignment horizontal="center" vertical="center" wrapText="1"/>
    </xf>
    <xf numFmtId="49" fontId="8" fillId="0" borderId="15" xfId="7" applyNumberFormat="1" applyFont="1" applyBorder="1" applyProtection="1">
      <alignment horizontal="center" vertical="center" wrapText="1"/>
    </xf>
    <xf numFmtId="0" fontId="8" fillId="3" borderId="16" xfId="8" applyNumberFormat="1" applyFont="1" applyFill="1" applyBorder="1" applyAlignment="1" applyProtection="1">
      <alignment horizontal="left" vertical="top" wrapText="1"/>
    </xf>
    <xf numFmtId="164" fontId="8" fillId="3" borderId="17" xfId="8" applyNumberFormat="1" applyFont="1" applyFill="1" applyBorder="1" applyAlignment="1" applyProtection="1">
      <alignment horizontal="right" vertical="top" wrapText="1"/>
    </xf>
    <xf numFmtId="164" fontId="8" fillId="3" borderId="17" xfId="9" applyNumberFormat="1" applyFont="1" applyFill="1" applyBorder="1" applyProtection="1">
      <alignment horizontal="right" vertical="top" wrapText="1" shrinkToFit="1"/>
    </xf>
    <xf numFmtId="164" fontId="8" fillId="3" borderId="18" xfId="10" applyNumberFormat="1" applyFont="1" applyFill="1" applyBorder="1" applyProtection="1">
      <alignment horizontal="right" vertical="top" shrinkToFit="1"/>
    </xf>
    <xf numFmtId="165" fontId="8" fillId="3" borderId="18" xfId="10" applyNumberFormat="1" applyFont="1" applyFill="1" applyBorder="1" applyProtection="1">
      <alignment horizontal="right" vertical="top" shrinkToFit="1"/>
    </xf>
    <xf numFmtId="0" fontId="8" fillId="4" borderId="19" xfId="11" applyNumberFormat="1" applyFont="1" applyFill="1" applyBorder="1" applyAlignment="1" applyProtection="1">
      <alignment horizontal="left" vertical="top" wrapText="1"/>
    </xf>
    <xf numFmtId="164" fontId="8" fillId="4" borderId="20" xfId="11" applyNumberFormat="1" applyFont="1" applyFill="1" applyBorder="1" applyAlignment="1" applyProtection="1">
      <alignment horizontal="right" vertical="top" wrapText="1"/>
    </xf>
    <xf numFmtId="164" fontId="8" fillId="4" borderId="22" xfId="12" applyNumberFormat="1" applyFont="1" applyFill="1" applyBorder="1" applyAlignment="1" applyProtection="1">
      <alignment horizontal="right" vertical="top" shrinkToFit="1"/>
    </xf>
    <xf numFmtId="164" fontId="8" fillId="4" borderId="24" xfId="13" applyNumberFormat="1" applyFont="1" applyFill="1" applyBorder="1" applyAlignment="1" applyProtection="1">
      <alignment horizontal="right" vertical="top" shrinkToFit="1"/>
    </xf>
    <xf numFmtId="165" fontId="8" fillId="4" borderId="24" xfId="13" applyNumberFormat="1" applyFont="1" applyFill="1" applyBorder="1" applyAlignment="1" applyProtection="1">
      <alignment horizontal="right" vertical="top" shrinkToFit="1"/>
    </xf>
    <xf numFmtId="0" fontId="6" fillId="0" borderId="25" xfId="14" applyNumberFormat="1" applyFont="1" applyFill="1" applyBorder="1" applyAlignment="1" applyProtection="1">
      <alignment horizontal="left" vertical="top" wrapText="1"/>
    </xf>
    <xf numFmtId="164" fontId="6" fillId="0" borderId="26" xfId="14" applyNumberFormat="1" applyFont="1" applyFill="1" applyBorder="1" applyAlignment="1" applyProtection="1">
      <alignment horizontal="right" vertical="top" wrapText="1"/>
    </xf>
    <xf numFmtId="164" fontId="6" fillId="0" borderId="9" xfId="15" applyNumberFormat="1" applyFont="1" applyFill="1" applyBorder="1" applyAlignment="1" applyProtection="1">
      <alignment horizontal="right" vertical="top" shrinkToFit="1"/>
    </xf>
    <xf numFmtId="164" fontId="6" fillId="0" borderId="27" xfId="16" applyNumberFormat="1" applyFont="1" applyFill="1" applyBorder="1" applyProtection="1">
      <alignment horizontal="right" vertical="top" shrinkToFit="1"/>
    </xf>
    <xf numFmtId="164" fontId="6" fillId="0" borderId="27" xfId="17" applyNumberFormat="1" applyFont="1" applyFill="1" applyProtection="1">
      <alignment horizontal="right" vertical="top" shrinkToFit="1"/>
    </xf>
    <xf numFmtId="165" fontId="6" fillId="0" borderId="27" xfId="17" applyNumberFormat="1" applyFont="1" applyFill="1" applyProtection="1">
      <alignment horizontal="right" vertical="top" shrinkToFit="1"/>
    </xf>
    <xf numFmtId="164" fontId="6" fillId="0" borderId="27" xfId="18" applyNumberFormat="1" applyFont="1" applyFill="1" applyProtection="1">
      <alignment horizontal="right" vertical="top" shrinkToFit="1"/>
    </xf>
    <xf numFmtId="165" fontId="6" fillId="0" borderId="27" xfId="18" applyNumberFormat="1" applyFont="1" applyFill="1" applyProtection="1">
      <alignment horizontal="right" vertical="top" shrinkToFit="1"/>
    </xf>
    <xf numFmtId="165" fontId="6" fillId="0" borderId="27" xfId="18" applyNumberFormat="1" applyFont="1" applyFill="1" applyAlignment="1" applyProtection="1">
      <alignment horizontal="left" vertical="top" shrinkToFit="1"/>
    </xf>
    <xf numFmtId="165" fontId="6" fillId="0" borderId="27" xfId="18" applyNumberFormat="1" applyFont="1" applyFill="1" applyAlignment="1" applyProtection="1">
      <alignment horizontal="left" vertical="top" wrapText="1" shrinkToFit="1"/>
    </xf>
    <xf numFmtId="164" fontId="6" fillId="0" borderId="24" xfId="19" applyNumberFormat="1" applyFont="1" applyFill="1" applyProtection="1">
      <alignment horizontal="right" vertical="top" shrinkToFit="1"/>
    </xf>
    <xf numFmtId="165" fontId="6" fillId="0" borderId="24" xfId="19" applyNumberFormat="1" applyFont="1" applyFill="1" applyProtection="1">
      <alignment horizontal="right" vertical="top" shrinkToFit="1"/>
    </xf>
    <xf numFmtId="165" fontId="6" fillId="0" borderId="30" xfId="18" applyNumberFormat="1" applyFont="1" applyFill="1" applyBorder="1" applyProtection="1">
      <alignment horizontal="right" vertical="top" shrinkToFit="1"/>
    </xf>
    <xf numFmtId="165" fontId="6" fillId="0" borderId="30" xfId="18" applyNumberFormat="1" applyFont="1" applyFill="1" applyBorder="1" applyAlignment="1" applyProtection="1">
      <alignment horizontal="left" vertical="top" wrapText="1" shrinkToFit="1"/>
    </xf>
    <xf numFmtId="165" fontId="6" fillId="0" borderId="31" xfId="18" applyNumberFormat="1" applyFont="1" applyFill="1" applyBorder="1" applyProtection="1">
      <alignment horizontal="right" vertical="top" shrinkToFit="1"/>
    </xf>
    <xf numFmtId="165" fontId="6" fillId="0" borderId="31" xfId="18" applyNumberFormat="1" applyFont="1" applyFill="1" applyBorder="1" applyAlignment="1" applyProtection="1">
      <alignment horizontal="left" vertical="top" wrapText="1" shrinkToFit="1"/>
    </xf>
    <xf numFmtId="165" fontId="6" fillId="0" borderId="32" xfId="18" applyNumberFormat="1" applyFont="1" applyFill="1" applyBorder="1" applyAlignment="1" applyProtection="1">
      <alignment horizontal="left" vertical="top" wrapText="1" shrinkToFit="1"/>
    </xf>
    <xf numFmtId="164" fontId="6" fillId="0" borderId="0" xfId="11" applyNumberFormat="1" applyFont="1" applyFill="1" applyBorder="1" applyAlignment="1" applyProtection="1">
      <alignment horizontal="right" vertical="top" wrapText="1"/>
    </xf>
    <xf numFmtId="164" fontId="6" fillId="0" borderId="0" xfId="12" applyNumberFormat="1" applyFont="1" applyFill="1" applyBorder="1" applyAlignment="1" applyProtection="1">
      <alignment horizontal="right" vertical="top" shrinkToFit="1"/>
    </xf>
    <xf numFmtId="164" fontId="6" fillId="0" borderId="0" xfId="13" applyNumberFormat="1" applyFont="1" applyFill="1" applyBorder="1" applyAlignment="1" applyProtection="1">
      <alignment horizontal="right" vertical="top" shrinkToFit="1"/>
    </xf>
    <xf numFmtId="165" fontId="6" fillId="0" borderId="0" xfId="13" applyNumberFormat="1" applyFont="1" applyFill="1" applyBorder="1" applyAlignment="1" applyProtection="1">
      <alignment horizontal="right" vertical="top" shrinkToFit="1"/>
    </xf>
    <xf numFmtId="165" fontId="6" fillId="0" borderId="29" xfId="18" applyNumberFormat="1" applyFont="1" applyFill="1" applyBorder="1" applyAlignment="1" applyProtection="1">
      <alignment horizontal="left" vertical="center" wrapText="1" shrinkToFit="1"/>
    </xf>
    <xf numFmtId="0" fontId="6" fillId="0" borderId="34" xfId="14" applyNumberFormat="1" applyFont="1" applyFill="1" applyBorder="1" applyAlignment="1" applyProtection="1">
      <alignment horizontal="left" vertical="top" wrapText="1"/>
    </xf>
    <xf numFmtId="164" fontId="6" fillId="0" borderId="34" xfId="14" applyNumberFormat="1" applyFont="1" applyFill="1" applyBorder="1" applyAlignment="1" applyProtection="1">
      <alignment horizontal="right" vertical="top" wrapText="1"/>
    </xf>
    <xf numFmtId="164" fontId="6" fillId="0" borderId="35" xfId="15" applyNumberFormat="1" applyFont="1" applyFill="1" applyBorder="1" applyAlignment="1" applyProtection="1">
      <alignment horizontal="right" vertical="top" shrinkToFit="1"/>
    </xf>
    <xf numFmtId="164" fontId="6" fillId="0" borderId="36" xfId="16" applyNumberFormat="1" applyFont="1" applyFill="1" applyBorder="1" applyProtection="1">
      <alignment horizontal="right" vertical="top" shrinkToFit="1"/>
    </xf>
    <xf numFmtId="164" fontId="4" fillId="0" borderId="0" xfId="0" applyNumberFormat="1" applyFont="1" applyFill="1" applyAlignment="1" applyProtection="1">
      <alignment horizontal="right" vertical="top" wrapText="1"/>
      <protection locked="0"/>
    </xf>
    <xf numFmtId="165" fontId="4" fillId="0" borderId="0" xfId="0" applyNumberFormat="1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6" fillId="0" borderId="37" xfId="20" applyNumberFormat="1" applyFont="1" applyFill="1" applyBorder="1" applyProtection="1"/>
    <xf numFmtId="164" fontId="6" fillId="0" borderId="38" xfId="20" applyNumberFormat="1" applyFont="1" applyFill="1" applyBorder="1" applyAlignment="1" applyProtection="1">
      <alignment horizontal="right"/>
    </xf>
    <xf numFmtId="0" fontId="6" fillId="0" borderId="38" xfId="21" applyNumberFormat="1" applyFont="1" applyFill="1" applyBorder="1" applyProtection="1"/>
    <xf numFmtId="0" fontId="6" fillId="0" borderId="39" xfId="22" applyNumberFormat="1" applyFont="1" applyFill="1" applyBorder="1" applyProtection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8" fillId="8" borderId="40" xfId="23" applyNumberFormat="1" applyFont="1" applyFill="1" applyBorder="1" applyProtection="1"/>
    <xf numFmtId="164" fontId="8" fillId="8" borderId="21" xfId="23" applyNumberFormat="1" applyFont="1" applyFill="1" applyBorder="1" applyAlignment="1" applyProtection="1">
      <alignment horizontal="right"/>
    </xf>
    <xf numFmtId="164" fontId="8" fillId="8" borderId="21" xfId="24" applyNumberFormat="1" applyFont="1" applyFill="1" applyBorder="1" applyAlignment="1" applyProtection="1">
      <alignment horizontal="right" shrinkToFit="1"/>
    </xf>
    <xf numFmtId="164" fontId="8" fillId="8" borderId="23" xfId="25" applyNumberFormat="1" applyFont="1" applyFill="1" applyBorder="1" applyAlignment="1" applyProtection="1">
      <alignment horizontal="right" shrinkToFit="1"/>
    </xf>
    <xf numFmtId="165" fontId="8" fillId="8" borderId="23" xfId="25" applyNumberFormat="1" applyFont="1" applyFill="1" applyBorder="1" applyAlignment="1" applyProtection="1">
      <alignment horizontal="right" shrinkToFit="1"/>
    </xf>
    <xf numFmtId="0" fontId="6" fillId="0" borderId="41" xfId="26" applyNumberFormat="1" applyFont="1" applyFill="1" applyBorder="1" applyProtection="1"/>
    <xf numFmtId="164" fontId="6" fillId="0" borderId="41" xfId="26" applyNumberFormat="1" applyFont="1" applyFill="1" applyBorder="1" applyProtection="1"/>
    <xf numFmtId="164" fontId="4" fillId="0" borderId="0" xfId="0" applyNumberFormat="1" applyFont="1" applyFill="1" applyBorder="1" applyProtection="1">
      <protection locked="0"/>
    </xf>
    <xf numFmtId="0" fontId="8" fillId="9" borderId="34" xfId="14" applyNumberFormat="1" applyFont="1" applyFill="1" applyBorder="1" applyAlignment="1" applyProtection="1">
      <alignment horizontal="left" vertical="top" wrapText="1"/>
    </xf>
    <xf numFmtId="164" fontId="6" fillId="9" borderId="34" xfId="14" applyNumberFormat="1" applyFont="1" applyFill="1" applyBorder="1" applyAlignment="1" applyProtection="1">
      <alignment horizontal="right" vertical="top" wrapText="1"/>
    </xf>
    <xf numFmtId="164" fontId="6" fillId="9" borderId="35" xfId="15" applyNumberFormat="1" applyFont="1" applyFill="1" applyBorder="1" applyAlignment="1" applyProtection="1">
      <alignment horizontal="right" vertical="top" shrinkToFit="1"/>
    </xf>
    <xf numFmtId="164" fontId="6" fillId="9" borderId="36" xfId="16" applyNumberFormat="1" applyFont="1" applyFill="1" applyBorder="1" applyProtection="1">
      <alignment horizontal="right" vertical="top" shrinkToFit="1"/>
    </xf>
    <xf numFmtId="164" fontId="6" fillId="9" borderId="27" xfId="17" applyNumberFormat="1" applyFont="1" applyFill="1" applyProtection="1">
      <alignment horizontal="right" vertical="top" shrinkToFit="1"/>
    </xf>
    <xf numFmtId="165" fontId="6" fillId="9" borderId="27" xfId="17" applyNumberFormat="1" applyFont="1" applyFill="1" applyProtection="1">
      <alignment horizontal="right" vertical="top" shrinkToFit="1"/>
    </xf>
    <xf numFmtId="164" fontId="6" fillId="9" borderId="27" xfId="18" applyNumberFormat="1" applyFont="1" applyFill="1" applyProtection="1">
      <alignment horizontal="right" vertical="top" shrinkToFit="1"/>
    </xf>
    <xf numFmtId="165" fontId="6" fillId="9" borderId="27" xfId="18" applyNumberFormat="1" applyFont="1" applyFill="1" applyProtection="1">
      <alignment horizontal="right" vertical="top" shrinkToFit="1"/>
    </xf>
    <xf numFmtId="165" fontId="6" fillId="9" borderId="27" xfId="18" applyNumberFormat="1" applyFont="1" applyFill="1" applyAlignment="1" applyProtection="1">
      <alignment horizontal="left" vertical="top" wrapText="1" shrinkToFit="1"/>
    </xf>
    <xf numFmtId="0" fontId="6" fillId="10" borderId="34" xfId="14" applyNumberFormat="1" applyFont="1" applyFill="1" applyBorder="1" applyAlignment="1" applyProtection="1">
      <alignment horizontal="left" vertical="top" wrapText="1"/>
    </xf>
    <xf numFmtId="164" fontId="6" fillId="10" borderId="34" xfId="14" applyNumberFormat="1" applyFont="1" applyFill="1" applyBorder="1" applyAlignment="1" applyProtection="1">
      <alignment horizontal="right" vertical="top" wrapText="1"/>
    </xf>
    <xf numFmtId="164" fontId="6" fillId="10" borderId="35" xfId="15" applyNumberFormat="1" applyFont="1" applyFill="1" applyBorder="1" applyAlignment="1" applyProtection="1">
      <alignment horizontal="right" vertical="top" shrinkToFit="1"/>
    </xf>
    <xf numFmtId="164" fontId="6" fillId="10" borderId="36" xfId="16" applyNumberFormat="1" applyFont="1" applyFill="1" applyBorder="1" applyProtection="1">
      <alignment horizontal="right" vertical="top" shrinkToFit="1"/>
    </xf>
    <xf numFmtId="164" fontId="6" fillId="10" borderId="27" xfId="17" applyNumberFormat="1" applyFont="1" applyFill="1" applyProtection="1">
      <alignment horizontal="right" vertical="top" shrinkToFit="1"/>
    </xf>
    <xf numFmtId="165" fontId="6" fillId="10" borderId="27" xfId="17" applyNumberFormat="1" applyFont="1" applyFill="1" applyProtection="1">
      <alignment horizontal="right" vertical="top" shrinkToFit="1"/>
    </xf>
    <xf numFmtId="164" fontId="6" fillId="10" borderId="27" xfId="18" applyNumberFormat="1" applyFont="1" applyFill="1" applyProtection="1">
      <alignment horizontal="right" vertical="top" shrinkToFit="1"/>
    </xf>
    <xf numFmtId="165" fontId="6" fillId="10" borderId="27" xfId="18" applyNumberFormat="1" applyFont="1" applyFill="1" applyProtection="1">
      <alignment horizontal="right" vertical="top" shrinkToFit="1"/>
    </xf>
    <xf numFmtId="165" fontId="6" fillId="10" borderId="27" xfId="18" applyNumberFormat="1" applyFont="1" applyFill="1" applyAlignment="1" applyProtection="1">
      <alignment horizontal="left" vertical="top" wrapText="1" shrinkToFit="1"/>
    </xf>
    <xf numFmtId="0" fontId="6" fillId="11" borderId="0" xfId="11" applyNumberFormat="1" applyFont="1" applyFill="1" applyBorder="1" applyAlignment="1" applyProtection="1">
      <alignment horizontal="left" vertical="top" wrapText="1"/>
    </xf>
    <xf numFmtId="164" fontId="6" fillId="11" borderId="0" xfId="13" applyNumberFormat="1" applyFont="1" applyFill="1" applyBorder="1" applyAlignment="1" applyProtection="1">
      <alignment horizontal="right" vertical="top" shrinkToFit="1"/>
    </xf>
    <xf numFmtId="165" fontId="6" fillId="11" borderId="0" xfId="13" applyNumberFormat="1" applyFont="1" applyFill="1" applyBorder="1" applyAlignment="1" applyProtection="1">
      <alignment horizontal="right" vertical="top" shrinkToFit="1"/>
    </xf>
    <xf numFmtId="165" fontId="6" fillId="0" borderId="27" xfId="17" applyNumberFormat="1" applyFont="1" applyFill="1" applyAlignment="1" applyProtection="1">
      <alignment horizontal="left" vertical="top" wrapText="1" shrinkToFit="1"/>
    </xf>
    <xf numFmtId="165" fontId="6" fillId="0" borderId="28" xfId="18" applyNumberFormat="1" applyFont="1" applyFill="1" applyBorder="1" applyAlignment="1" applyProtection="1">
      <alignment vertical="center" shrinkToFit="1"/>
    </xf>
    <xf numFmtId="165" fontId="6" fillId="0" borderId="29" xfId="18" applyNumberFormat="1" applyFont="1" applyFill="1" applyBorder="1" applyAlignment="1" applyProtection="1">
      <alignment vertical="center" wrapText="1" shrinkToFit="1"/>
    </xf>
    <xf numFmtId="165" fontId="6" fillId="0" borderId="28" xfId="18" applyNumberFormat="1" applyFont="1" applyFill="1" applyBorder="1" applyAlignment="1" applyProtection="1">
      <alignment horizontal="left" vertical="center" wrapText="1" shrinkToFit="1"/>
    </xf>
    <xf numFmtId="165" fontId="6" fillId="0" borderId="29" xfId="18" applyNumberFormat="1" applyFont="1" applyFill="1" applyBorder="1" applyAlignment="1" applyProtection="1">
      <alignment horizontal="left" vertical="center" wrapText="1" shrinkToFit="1"/>
    </xf>
    <xf numFmtId="165" fontId="6" fillId="0" borderId="33" xfId="18" applyNumberFormat="1" applyFont="1" applyFill="1" applyBorder="1" applyAlignment="1" applyProtection="1">
      <alignment horizontal="left" vertical="center" wrapText="1" shrinkToFit="1"/>
    </xf>
    <xf numFmtId="0" fontId="6" fillId="0" borderId="0" xfId="27" applyNumberFormat="1" applyFont="1" applyFill="1" applyBorder="1" applyProtection="1">
      <alignment horizontal="left" vertical="top" wrapText="1"/>
    </xf>
    <xf numFmtId="0" fontId="6" fillId="0" borderId="0" xfId="27" applyFont="1" applyFill="1" applyBorder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right" vertical="top" wrapText="1"/>
    </xf>
    <xf numFmtId="49" fontId="8" fillId="0" borderId="3" xfId="3" applyNumberFormat="1" applyFont="1" applyBorder="1" applyProtection="1">
      <alignment horizontal="center" vertical="center" wrapText="1"/>
    </xf>
    <xf numFmtId="49" fontId="8" fillId="0" borderId="9" xfId="3" applyNumberFormat="1" applyFont="1" applyBorder="1" applyProtection="1">
      <alignment horizontal="center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49" fontId="8" fillId="0" borderId="9" xfId="3" applyNumberFormat="1" applyFont="1" applyBorder="1" applyAlignment="1" applyProtection="1">
      <alignment horizontal="center" vertical="center" wrapText="1"/>
    </xf>
    <xf numFmtId="49" fontId="8" fillId="0" borderId="5" xfId="4" applyNumberFormat="1" applyFont="1" applyBorder="1" applyProtection="1">
      <alignment horizontal="center" vertical="center" wrapText="1"/>
    </xf>
    <xf numFmtId="49" fontId="8" fillId="0" borderId="5" xfId="4" applyFont="1" applyBorder="1">
      <alignment horizontal="center" vertical="center" wrapText="1"/>
    </xf>
    <xf numFmtId="49" fontId="8" fillId="0" borderId="6" xfId="4" applyNumberFormat="1" applyFont="1" applyBorder="1" applyAlignment="1" applyProtection="1">
      <alignment horizontal="center" vertical="center" wrapText="1"/>
    </xf>
    <xf numFmtId="49" fontId="8" fillId="0" borderId="7" xfId="4" applyNumberFormat="1" applyFont="1" applyBorder="1" applyAlignment="1" applyProtection="1">
      <alignment horizontal="center" vertical="center" wrapText="1"/>
    </xf>
    <xf numFmtId="165" fontId="6" fillId="0" borderId="27" xfId="17" applyNumberFormat="1" applyFont="1" applyFill="1" applyAlignment="1" applyProtection="1">
      <alignment horizontal="right" vertical="top" shrinkToFit="1"/>
    </xf>
    <xf numFmtId="165" fontId="6" fillId="9" borderId="27" xfId="17" applyNumberFormat="1" applyFont="1" applyFill="1" applyAlignment="1" applyProtection="1">
      <alignment horizontal="right" vertical="top" shrinkToFit="1"/>
    </xf>
    <xf numFmtId="0" fontId="6" fillId="0" borderId="42" xfId="11" applyNumberFormat="1" applyFont="1" applyFill="1" applyBorder="1" applyAlignment="1" applyProtection="1">
      <alignment horizontal="left" vertical="top" wrapText="1"/>
    </xf>
    <xf numFmtId="164" fontId="6" fillId="0" borderId="42" xfId="13" applyNumberFormat="1" applyFont="1" applyFill="1" applyBorder="1" applyAlignment="1" applyProtection="1">
      <alignment horizontal="right" vertical="top" shrinkToFit="1"/>
    </xf>
    <xf numFmtId="164" fontId="6" fillId="11" borderId="43" xfId="12" applyNumberFormat="1" applyFont="1" applyFill="1" applyBorder="1" applyAlignment="1" applyProtection="1">
      <alignment horizontal="right" vertical="top" shrinkToFit="1"/>
    </xf>
    <xf numFmtId="164" fontId="6" fillId="11" borderId="44" xfId="13" applyNumberFormat="1" applyFont="1" applyFill="1" applyBorder="1" applyAlignment="1" applyProtection="1">
      <alignment horizontal="right" vertical="top" shrinkToFit="1"/>
    </xf>
    <xf numFmtId="164" fontId="6" fillId="11" borderId="44" xfId="11" applyNumberFormat="1" applyFont="1" applyFill="1" applyBorder="1" applyAlignment="1" applyProtection="1">
      <alignment horizontal="right" vertical="top" wrapText="1"/>
    </xf>
    <xf numFmtId="165" fontId="6" fillId="0" borderId="42" xfId="13" applyNumberFormat="1" applyFont="1" applyFill="1" applyBorder="1" applyAlignment="1" applyProtection="1">
      <alignment horizontal="right" vertical="top" shrinkToFit="1"/>
    </xf>
    <xf numFmtId="164" fontId="6" fillId="11" borderId="45" xfId="13" applyNumberFormat="1" applyFont="1" applyFill="1" applyBorder="1" applyAlignment="1" applyProtection="1">
      <alignment horizontal="right" vertical="top" shrinkToFit="1"/>
    </xf>
  </cellXfs>
  <cellStyles count="78">
    <cellStyle name="br" xfId="28"/>
    <cellStyle name="br 2" xfId="29"/>
    <cellStyle name="br_Лист1" xfId="30"/>
    <cellStyle name="col" xfId="31"/>
    <cellStyle name="col 2" xfId="32"/>
    <cellStyle name="col_Лист1" xfId="33"/>
    <cellStyle name="ex58" xfId="34"/>
    <cellStyle name="ex59" xfId="35"/>
    <cellStyle name="ex60" xfId="8"/>
    <cellStyle name="ex61" xfId="36"/>
    <cellStyle name="ex62" xfId="37"/>
    <cellStyle name="ex63" xfId="11"/>
    <cellStyle name="ex64" xfId="38"/>
    <cellStyle name="ex65" xfId="39"/>
    <cellStyle name="ex66" xfId="14"/>
    <cellStyle name="ex67" xfId="40"/>
    <cellStyle name="ex68" xfId="41"/>
    <cellStyle name="ex69" xfId="42"/>
    <cellStyle name="ex70" xfId="43"/>
    <cellStyle name="ex71" xfId="44"/>
    <cellStyle name="ex72" xfId="45"/>
    <cellStyle name="ex73" xfId="46"/>
    <cellStyle name="ex74" xfId="47"/>
    <cellStyle name="ex75" xfId="48"/>
    <cellStyle name="ex75 2" xfId="49"/>
    <cellStyle name="ex75_Лист1" xfId="50"/>
    <cellStyle name="st57" xfId="2"/>
    <cellStyle name="st66" xfId="51"/>
    <cellStyle name="st66 2" xfId="52"/>
    <cellStyle name="st66_Лист1" xfId="53"/>
    <cellStyle name="st67" xfId="54"/>
    <cellStyle name="st67 2" xfId="55"/>
    <cellStyle name="st67_Лист1" xfId="56"/>
    <cellStyle name="st68" xfId="57"/>
    <cellStyle name="st69" xfId="58"/>
    <cellStyle name="st70" xfId="59"/>
    <cellStyle name="st71" xfId="60"/>
    <cellStyle name="st72" xfId="24"/>
    <cellStyle name="st73" xfId="25"/>
    <cellStyle name="st74" xfId="9"/>
    <cellStyle name="st74 2" xfId="61"/>
    <cellStyle name="st74_Лист1" xfId="62"/>
    <cellStyle name="st75" xfId="10"/>
    <cellStyle name="st75 2" xfId="63"/>
    <cellStyle name="st75_Лист1" xfId="64"/>
    <cellStyle name="st76" xfId="12"/>
    <cellStyle name="st77" xfId="13"/>
    <cellStyle name="st78" xfId="15"/>
    <cellStyle name="st79" xfId="16"/>
    <cellStyle name="st80" xfId="65"/>
    <cellStyle name="st81" xfId="19"/>
    <cellStyle name="st82" xfId="66"/>
    <cellStyle name="st83" xfId="17"/>
    <cellStyle name="st84" xfId="67"/>
    <cellStyle name="st85" xfId="18"/>
    <cellStyle name="st85 2" xfId="68"/>
    <cellStyle name="st85_Лист1" xfId="69"/>
    <cellStyle name="style0" xfId="70"/>
    <cellStyle name="td" xfId="71"/>
    <cellStyle name="tr" xfId="72"/>
    <cellStyle name="tr 2" xfId="73"/>
    <cellStyle name="tr_Лист1" xfId="74"/>
    <cellStyle name="xl_bot_header" xfId="6"/>
    <cellStyle name="xl_bot_left_header" xfId="5"/>
    <cellStyle name="xl_bot_right_header" xfId="7"/>
    <cellStyle name="xl_footer" xfId="27"/>
    <cellStyle name="xl_header" xfId="1"/>
    <cellStyle name="xl_top_header" xfId="3"/>
    <cellStyle name="xl_top_right_header" xfId="4"/>
    <cellStyle name="xl_total_bot" xfId="26"/>
    <cellStyle name="xl_total_left" xfId="23"/>
    <cellStyle name="xl_total_top" xfId="21"/>
    <cellStyle name="xl_total_top_left" xfId="20"/>
    <cellStyle name="xl_total_top_right" xfId="22"/>
    <cellStyle name="Обычный" xfId="0" builtinId="0"/>
    <cellStyle name="Обычный 2" xfId="75"/>
    <cellStyle name="Обычный 3" xfId="76"/>
    <cellStyle name="Обычный 4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BreakPreview" zoomScaleNormal="100" zoomScaleSheetLayoutView="100" workbookViewId="0">
      <selection activeCell="H58" sqref="H58"/>
    </sheetView>
  </sheetViews>
  <sheetFormatPr defaultRowHeight="15.75" outlineLevelRow="2" x14ac:dyDescent="0.25"/>
  <cols>
    <col min="1" max="1" width="42.7109375" style="1" customWidth="1"/>
    <col min="2" max="2" width="19.28515625" style="1" customWidth="1"/>
    <col min="3" max="4" width="17.7109375" style="1" customWidth="1"/>
    <col min="5" max="5" width="17.5703125" style="55" customWidth="1"/>
    <col min="6" max="6" width="12.7109375" style="55" customWidth="1"/>
    <col min="7" max="7" width="17.7109375" style="55" customWidth="1"/>
    <col min="8" max="8" width="12.85546875" style="55" customWidth="1"/>
    <col min="9" max="9" width="63.28515625" style="55" customWidth="1"/>
    <col min="10" max="16384" width="9.140625" style="1"/>
  </cols>
  <sheetData>
    <row r="1" spans="1:9" ht="46.5" customHeight="1" x14ac:dyDescent="0.25">
      <c r="A1" s="94" t="s">
        <v>75</v>
      </c>
      <c r="B1" s="94"/>
      <c r="C1" s="94"/>
      <c r="D1" s="94"/>
      <c r="E1" s="94"/>
      <c r="F1" s="94"/>
      <c r="G1" s="94"/>
      <c r="H1" s="94"/>
      <c r="I1" s="94"/>
    </row>
    <row r="2" spans="1:9" ht="15.9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2" customHeight="1" x14ac:dyDescent="0.25">
      <c r="A3" s="95" t="s">
        <v>0</v>
      </c>
      <c r="B3" s="95"/>
      <c r="C3" s="95"/>
      <c r="D3" s="95"/>
      <c r="E3" s="95"/>
      <c r="F3" s="95"/>
      <c r="G3" s="95"/>
      <c r="H3" s="95"/>
      <c r="I3" s="95"/>
    </row>
    <row r="4" spans="1:9" ht="49.5" customHeight="1" x14ac:dyDescent="0.25">
      <c r="A4" s="96" t="s">
        <v>1</v>
      </c>
      <c r="B4" s="98" t="s">
        <v>2</v>
      </c>
      <c r="C4" s="98" t="s">
        <v>3</v>
      </c>
      <c r="D4" s="100" t="s">
        <v>4</v>
      </c>
      <c r="E4" s="102" t="s">
        <v>5</v>
      </c>
      <c r="F4" s="103"/>
      <c r="G4" s="102" t="s">
        <v>6</v>
      </c>
      <c r="H4" s="103"/>
      <c r="I4" s="3" t="s">
        <v>7</v>
      </c>
    </row>
    <row r="5" spans="1:9" ht="18.75" customHeight="1" x14ac:dyDescent="0.25">
      <c r="A5" s="97"/>
      <c r="B5" s="99"/>
      <c r="C5" s="99"/>
      <c r="D5" s="101"/>
      <c r="E5" s="4" t="s">
        <v>8</v>
      </c>
      <c r="F5" s="4" t="s">
        <v>9</v>
      </c>
      <c r="G5" s="4" t="s">
        <v>8</v>
      </c>
      <c r="H5" s="4" t="s">
        <v>9</v>
      </c>
      <c r="I5" s="5"/>
    </row>
    <row r="6" spans="1:9" ht="18" customHeight="1" x14ac:dyDescent="0.25">
      <c r="A6" s="6" t="s">
        <v>10</v>
      </c>
      <c r="B6" s="7" t="s">
        <v>11</v>
      </c>
      <c r="C6" s="8" t="s">
        <v>12</v>
      </c>
      <c r="D6" s="9" t="s">
        <v>13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18</v>
      </c>
    </row>
    <row r="7" spans="1:9" ht="32.25" thickBot="1" x14ac:dyDescent="0.3">
      <c r="A7" s="11" t="s">
        <v>19</v>
      </c>
      <c r="B7" s="12">
        <f>B8+B10+B12+B17+B19+B21+B23+B27+B29+B31+B35+B40</f>
        <v>305962.46599999996</v>
      </c>
      <c r="C7" s="13">
        <f>C8+C10+C12+C17+C19+C21+C23+C27+C29+C31+C35+C40</f>
        <v>318232.94700000004</v>
      </c>
      <c r="D7" s="14">
        <f>D8+D10+D12+D17+D19+D21+D23+D27+D29+D31+D35+D40</f>
        <v>356526.97882000008</v>
      </c>
      <c r="E7" s="14">
        <f>D7-B7</f>
        <v>50564.51282000012</v>
      </c>
      <c r="F7" s="15">
        <f>D7/B7-100%</f>
        <v>0.16526377722423025</v>
      </c>
      <c r="G7" s="14">
        <f>D7-C7</f>
        <v>38294.031820000033</v>
      </c>
      <c r="H7" s="15">
        <f>D7/C7-100%</f>
        <v>0.12033333500192245</v>
      </c>
      <c r="I7" s="14"/>
    </row>
    <row r="8" spans="1:9" outlineLevel="1" x14ac:dyDescent="0.25">
      <c r="A8" s="16" t="s">
        <v>20</v>
      </c>
      <c r="B8" s="17">
        <f>B9</f>
        <v>243500.717</v>
      </c>
      <c r="C8" s="17">
        <f t="shared" ref="C8:D8" si="0">C9</f>
        <v>243500.717</v>
      </c>
      <c r="D8" s="17">
        <f t="shared" si="0"/>
        <v>271797.53201000002</v>
      </c>
      <c r="E8" s="17">
        <f>E9</f>
        <v>28296.81501000002</v>
      </c>
      <c r="F8" s="20">
        <f t="shared" ref="F8:F58" si="1">D8/B8-100%</f>
        <v>0.11620834369042132</v>
      </c>
      <c r="G8" s="19">
        <f t="shared" ref="G8:G58" si="2">D8-C8</f>
        <v>28296.81501000002</v>
      </c>
      <c r="H8" s="20">
        <f t="shared" ref="H8:H58" si="3">D8/C8-100%</f>
        <v>0.11620834369042132</v>
      </c>
      <c r="I8" s="19"/>
    </row>
    <row r="9" spans="1:9" ht="141.75" outlineLevel="2" x14ac:dyDescent="0.25">
      <c r="A9" s="21" t="s">
        <v>21</v>
      </c>
      <c r="B9" s="22">
        <v>243500.717</v>
      </c>
      <c r="C9" s="23">
        <v>243500.717</v>
      </c>
      <c r="D9" s="24">
        <v>271797.53201000002</v>
      </c>
      <c r="E9" s="25">
        <f>D9-B9</f>
        <v>28296.81501000002</v>
      </c>
      <c r="F9" s="26">
        <f t="shared" si="1"/>
        <v>0.11620834369042132</v>
      </c>
      <c r="G9" s="25">
        <f>D9-C9</f>
        <v>28296.81501000002</v>
      </c>
      <c r="H9" s="26">
        <f t="shared" si="3"/>
        <v>0.11620834369042132</v>
      </c>
      <c r="I9" s="86" t="s">
        <v>80</v>
      </c>
    </row>
    <row r="10" spans="1:9" ht="63" outlineLevel="1" x14ac:dyDescent="0.25">
      <c r="A10" s="16" t="s">
        <v>22</v>
      </c>
      <c r="B10" s="17">
        <f>B11</f>
        <v>11455.87</v>
      </c>
      <c r="C10" s="17">
        <f t="shared" ref="C10:D10" si="4">C11</f>
        <v>12998</v>
      </c>
      <c r="D10" s="17">
        <f t="shared" si="4"/>
        <v>13334.40833</v>
      </c>
      <c r="E10" s="19">
        <f t="shared" ref="E10:E56" si="5">D10-B10</f>
        <v>1878.5383299999994</v>
      </c>
      <c r="F10" s="20">
        <f t="shared" si="1"/>
        <v>0.16398041615346526</v>
      </c>
      <c r="G10" s="19">
        <f t="shared" si="2"/>
        <v>336.40833000000021</v>
      </c>
      <c r="H10" s="20">
        <f t="shared" si="3"/>
        <v>2.5881545622403523E-2</v>
      </c>
      <c r="I10" s="19"/>
    </row>
    <row r="11" spans="1:9" ht="47.25" outlineLevel="2" x14ac:dyDescent="0.25">
      <c r="A11" s="21" t="s">
        <v>23</v>
      </c>
      <c r="B11" s="22">
        <v>11455.87</v>
      </c>
      <c r="C11" s="23">
        <v>12998</v>
      </c>
      <c r="D11" s="24">
        <v>13334.40833</v>
      </c>
      <c r="E11" s="25">
        <f>D11-B11</f>
        <v>1878.5383299999994</v>
      </c>
      <c r="F11" s="26">
        <f t="shared" si="1"/>
        <v>0.16398041615346526</v>
      </c>
      <c r="G11" s="27">
        <f t="shared" si="2"/>
        <v>336.40833000000021</v>
      </c>
      <c r="H11" s="28">
        <f t="shared" si="3"/>
        <v>2.5881545622403523E-2</v>
      </c>
      <c r="I11" s="29" t="s">
        <v>24</v>
      </c>
    </row>
    <row r="12" spans="1:9" outlineLevel="1" x14ac:dyDescent="0.25">
      <c r="A12" s="16" t="s">
        <v>25</v>
      </c>
      <c r="B12" s="17">
        <f>B13+B14+B15+B16</f>
        <v>21695</v>
      </c>
      <c r="C12" s="17">
        <f t="shared" ref="C12" si="6">C13+C14+C15+C16</f>
        <v>34683.199000000001</v>
      </c>
      <c r="D12" s="17">
        <f>D13+D14+D15+D16</f>
        <v>34242.181879999996</v>
      </c>
      <c r="E12" s="19">
        <f t="shared" si="5"/>
        <v>12547.181879999996</v>
      </c>
      <c r="F12" s="20">
        <f t="shared" si="1"/>
        <v>0.57834440562341527</v>
      </c>
      <c r="G12" s="19">
        <f t="shared" si="2"/>
        <v>-441.01712000000407</v>
      </c>
      <c r="H12" s="20">
        <f t="shared" si="3"/>
        <v>-1.271558370379855E-2</v>
      </c>
      <c r="I12" s="19"/>
    </row>
    <row r="13" spans="1:9" ht="80.25" customHeight="1" outlineLevel="2" x14ac:dyDescent="0.25">
      <c r="A13" s="21" t="s">
        <v>26</v>
      </c>
      <c r="B13" s="22">
        <v>20837</v>
      </c>
      <c r="C13" s="23">
        <v>34098</v>
      </c>
      <c r="D13" s="24">
        <v>33850.066899999998</v>
      </c>
      <c r="E13" s="25">
        <f t="shared" si="5"/>
        <v>13013.066899999998</v>
      </c>
      <c r="F13" s="26">
        <f t="shared" si="1"/>
        <v>0.62451729615587648</v>
      </c>
      <c r="G13" s="27">
        <f t="shared" si="2"/>
        <v>-247.93310000000201</v>
      </c>
      <c r="H13" s="28">
        <f>D13/C13-100%</f>
        <v>-7.2711918587601287E-3</v>
      </c>
      <c r="I13" s="30" t="s">
        <v>83</v>
      </c>
    </row>
    <row r="14" spans="1:9" ht="31.5" outlineLevel="2" x14ac:dyDescent="0.25">
      <c r="A14" s="21" t="s">
        <v>27</v>
      </c>
      <c r="B14" s="22">
        <v>0</v>
      </c>
      <c r="C14" s="23">
        <v>0</v>
      </c>
      <c r="D14" s="24">
        <v>-136.72823</v>
      </c>
      <c r="E14" s="25">
        <f t="shared" si="5"/>
        <v>-136.72823</v>
      </c>
      <c r="F14" s="104" t="s">
        <v>81</v>
      </c>
      <c r="G14" s="27">
        <f t="shared" si="2"/>
        <v>-136.72823</v>
      </c>
      <c r="H14" s="104" t="s">
        <v>81</v>
      </c>
      <c r="I14" s="87"/>
    </row>
    <row r="15" spans="1:9" outlineLevel="2" x14ac:dyDescent="0.25">
      <c r="A15" s="21" t="s">
        <v>28</v>
      </c>
      <c r="B15" s="22">
        <v>103</v>
      </c>
      <c r="C15" s="23">
        <v>345.25299999999999</v>
      </c>
      <c r="D15" s="24">
        <v>352.32521000000003</v>
      </c>
      <c r="E15" s="25">
        <f t="shared" si="5"/>
        <v>249.32521000000003</v>
      </c>
      <c r="F15" s="26">
        <f t="shared" si="1"/>
        <v>2.4206331067961169</v>
      </c>
      <c r="G15" s="27">
        <f t="shared" si="2"/>
        <v>7.072210000000041</v>
      </c>
      <c r="H15" s="28">
        <f t="shared" si="3"/>
        <v>2.0484137719295914E-2</v>
      </c>
      <c r="I15" s="29" t="s">
        <v>24</v>
      </c>
    </row>
    <row r="16" spans="1:9" ht="82.5" customHeight="1" outlineLevel="2" x14ac:dyDescent="0.25">
      <c r="A16" s="21" t="s">
        <v>29</v>
      </c>
      <c r="B16" s="22">
        <v>755</v>
      </c>
      <c r="C16" s="23">
        <v>239.946</v>
      </c>
      <c r="D16" s="24">
        <v>176.518</v>
      </c>
      <c r="E16" s="25">
        <f t="shared" si="5"/>
        <v>-578.48199999999997</v>
      </c>
      <c r="F16" s="26">
        <f t="shared" si="1"/>
        <v>-0.76620132450331124</v>
      </c>
      <c r="G16" s="27">
        <f t="shared" si="2"/>
        <v>-63.427999999999997</v>
      </c>
      <c r="H16" s="28">
        <f t="shared" si="3"/>
        <v>-0.26434281046568808</v>
      </c>
      <c r="I16" s="88" t="s">
        <v>82</v>
      </c>
    </row>
    <row r="17" spans="1:9" outlineLevel="1" x14ac:dyDescent="0.25">
      <c r="A17" s="16" t="s">
        <v>30</v>
      </c>
      <c r="B17" s="17">
        <v>0</v>
      </c>
      <c r="C17" s="18">
        <v>0</v>
      </c>
      <c r="D17" s="19">
        <f>D18</f>
        <v>-0.62170999999999998</v>
      </c>
      <c r="E17" s="19">
        <f t="shared" si="5"/>
        <v>-0.62170999999999998</v>
      </c>
      <c r="F17" s="20" t="s">
        <v>31</v>
      </c>
      <c r="G17" s="19">
        <f t="shared" si="2"/>
        <v>-0.62170999999999998</v>
      </c>
      <c r="H17" s="104" t="s">
        <v>81</v>
      </c>
      <c r="I17" s="19"/>
    </row>
    <row r="18" spans="1:9" outlineLevel="2" x14ac:dyDescent="0.25">
      <c r="A18" s="21" t="s">
        <v>32</v>
      </c>
      <c r="B18" s="22">
        <v>0</v>
      </c>
      <c r="C18" s="23">
        <v>0</v>
      </c>
      <c r="D18" s="24">
        <v>-0.62170999999999998</v>
      </c>
      <c r="E18" s="25">
        <f t="shared" si="5"/>
        <v>-0.62170999999999998</v>
      </c>
      <c r="F18" s="26" t="s">
        <v>31</v>
      </c>
      <c r="G18" s="27">
        <f t="shared" si="2"/>
        <v>-0.62170999999999998</v>
      </c>
      <c r="H18" s="104" t="s">
        <v>81</v>
      </c>
      <c r="I18" s="29" t="s">
        <v>24</v>
      </c>
    </row>
    <row r="19" spans="1:9" outlineLevel="1" x14ac:dyDescent="0.25">
      <c r="A19" s="16" t="s">
        <v>33</v>
      </c>
      <c r="B19" s="17">
        <v>3846</v>
      </c>
      <c r="C19" s="18">
        <v>3883.7860000000001</v>
      </c>
      <c r="D19" s="19">
        <f>D20</f>
        <v>4173.0351799999999</v>
      </c>
      <c r="E19" s="19">
        <f t="shared" si="5"/>
        <v>327.03517999999985</v>
      </c>
      <c r="F19" s="20">
        <f t="shared" si="1"/>
        <v>8.5032548101924066E-2</v>
      </c>
      <c r="G19" s="19">
        <f t="shared" si="2"/>
        <v>289.2491799999998</v>
      </c>
      <c r="H19" s="20">
        <f t="shared" si="3"/>
        <v>7.4476085963541605E-2</v>
      </c>
      <c r="I19" s="19"/>
    </row>
    <row r="20" spans="1:9" ht="47.25" outlineLevel="2" x14ac:dyDescent="0.25">
      <c r="A20" s="21" t="s">
        <v>34</v>
      </c>
      <c r="B20" s="22">
        <v>3846</v>
      </c>
      <c r="C20" s="23">
        <v>3883.7860000000001</v>
      </c>
      <c r="D20" s="24">
        <v>4173.0351799999999</v>
      </c>
      <c r="E20" s="25">
        <f t="shared" si="5"/>
        <v>327.03517999999985</v>
      </c>
      <c r="F20" s="26">
        <f t="shared" si="1"/>
        <v>8.5032548101924066E-2</v>
      </c>
      <c r="G20" s="27">
        <f t="shared" si="2"/>
        <v>289.2491799999998</v>
      </c>
      <c r="H20" s="28">
        <f t="shared" si="3"/>
        <v>7.4476085963541605E-2</v>
      </c>
      <c r="I20" s="30" t="s">
        <v>35</v>
      </c>
    </row>
    <row r="21" spans="1:9" ht="63" outlineLevel="2" x14ac:dyDescent="0.25">
      <c r="A21" s="65" t="s">
        <v>76</v>
      </c>
      <c r="B21" s="66">
        <v>0</v>
      </c>
      <c r="C21" s="67">
        <v>2E-3</v>
      </c>
      <c r="D21" s="68">
        <f>D22</f>
        <v>1.8E-3</v>
      </c>
      <c r="E21" s="69">
        <f t="shared" ref="E21:E22" si="7">D21-B21</f>
        <v>1.8E-3</v>
      </c>
      <c r="F21" s="70" t="s">
        <v>31</v>
      </c>
      <c r="G21" s="71">
        <f t="shared" ref="G21:G22" si="8">D21-C21</f>
        <v>-2.0000000000000009E-4</v>
      </c>
      <c r="H21" s="72">
        <f t="shared" ref="H21:H22" si="9">D21/C21-100%</f>
        <v>-0.10000000000000009</v>
      </c>
      <c r="I21" s="73"/>
    </row>
    <row r="22" spans="1:9" ht="65.25" customHeight="1" outlineLevel="2" x14ac:dyDescent="0.25">
      <c r="A22" s="74" t="s">
        <v>77</v>
      </c>
      <c r="B22" s="75">
        <v>0</v>
      </c>
      <c r="C22" s="76">
        <v>2E-3</v>
      </c>
      <c r="D22" s="77">
        <v>1.8E-3</v>
      </c>
      <c r="E22" s="78">
        <f t="shared" si="7"/>
        <v>1.8E-3</v>
      </c>
      <c r="F22" s="79" t="s">
        <v>31</v>
      </c>
      <c r="G22" s="80">
        <f t="shared" si="8"/>
        <v>-2.0000000000000009E-4</v>
      </c>
      <c r="H22" s="81">
        <f t="shared" si="9"/>
        <v>-0.10000000000000009</v>
      </c>
      <c r="I22" s="82"/>
    </row>
    <row r="23" spans="1:9" ht="78.75" outlineLevel="1" x14ac:dyDescent="0.25">
      <c r="A23" s="16" t="s">
        <v>36</v>
      </c>
      <c r="B23" s="17">
        <v>9240</v>
      </c>
      <c r="C23" s="18">
        <v>13934.047</v>
      </c>
      <c r="D23" s="19">
        <f>D24+D25+D26</f>
        <v>15421.508779999998</v>
      </c>
      <c r="E23" s="19">
        <f t="shared" si="5"/>
        <v>6181.5087799999983</v>
      </c>
      <c r="F23" s="20">
        <f t="shared" si="1"/>
        <v>0.66899445670995661</v>
      </c>
      <c r="G23" s="19">
        <f t="shared" si="2"/>
        <v>1487.4617799999978</v>
      </c>
      <c r="H23" s="20">
        <f t="shared" si="3"/>
        <v>0.10675016239000756</v>
      </c>
      <c r="I23" s="19"/>
    </row>
    <row r="24" spans="1:9" ht="141.75" outlineLevel="2" x14ac:dyDescent="0.25">
      <c r="A24" s="21" t="s">
        <v>37</v>
      </c>
      <c r="B24" s="22">
        <v>9130</v>
      </c>
      <c r="C24" s="23">
        <v>12599.722</v>
      </c>
      <c r="D24" s="24">
        <v>13968.814829999999</v>
      </c>
      <c r="E24" s="25">
        <f t="shared" si="5"/>
        <v>4838.8148299999993</v>
      </c>
      <c r="F24" s="26">
        <f t="shared" si="1"/>
        <v>0.52999067141292433</v>
      </c>
      <c r="G24" s="27">
        <f t="shared" si="2"/>
        <v>1369.0928299999996</v>
      </c>
      <c r="H24" s="28">
        <f t="shared" si="3"/>
        <v>0.10866055854248202</v>
      </c>
      <c r="I24" s="30" t="s">
        <v>38</v>
      </c>
    </row>
    <row r="25" spans="1:9" ht="63" customHeight="1" outlineLevel="2" x14ac:dyDescent="0.25">
      <c r="A25" s="21" t="s">
        <v>39</v>
      </c>
      <c r="B25" s="22">
        <v>0</v>
      </c>
      <c r="C25" s="23">
        <v>6.84</v>
      </c>
      <c r="D25" s="24">
        <v>14.008010000000001</v>
      </c>
      <c r="E25" s="25">
        <f t="shared" si="5"/>
        <v>14.008010000000001</v>
      </c>
      <c r="F25" s="26" t="s">
        <v>84</v>
      </c>
      <c r="G25" s="27">
        <f t="shared" si="2"/>
        <v>7.1680100000000007</v>
      </c>
      <c r="H25" s="28">
        <f t="shared" si="3"/>
        <v>1.0479546783625731</v>
      </c>
      <c r="I25" s="30"/>
    </row>
    <row r="26" spans="1:9" ht="141.75" outlineLevel="2" x14ac:dyDescent="0.25">
      <c r="A26" s="21" t="s">
        <v>40</v>
      </c>
      <c r="B26" s="22">
        <v>110</v>
      </c>
      <c r="C26" s="23">
        <v>1327.4849999999999</v>
      </c>
      <c r="D26" s="24">
        <v>1438.6859400000001</v>
      </c>
      <c r="E26" s="31">
        <f t="shared" si="5"/>
        <v>1328.6859400000001</v>
      </c>
      <c r="F26" s="32">
        <f t="shared" si="1"/>
        <v>12.078963090909092</v>
      </c>
      <c r="G26" s="27">
        <f t="shared" si="2"/>
        <v>111.20094000000017</v>
      </c>
      <c r="H26" s="28">
        <f t="shared" si="3"/>
        <v>8.3768132973254028E-2</v>
      </c>
      <c r="I26" s="30" t="s">
        <v>41</v>
      </c>
    </row>
    <row r="27" spans="1:9" ht="31.5" outlineLevel="1" x14ac:dyDescent="0.25">
      <c r="A27" s="16" t="s">
        <v>42</v>
      </c>
      <c r="B27" s="17">
        <v>14755.87</v>
      </c>
      <c r="C27" s="18">
        <v>647.94799999999998</v>
      </c>
      <c r="D27" s="19">
        <f>D28</f>
        <v>1124.6846700000001</v>
      </c>
      <c r="E27" s="19">
        <f t="shared" si="5"/>
        <v>-13631.18533</v>
      </c>
      <c r="F27" s="20">
        <f t="shared" si="1"/>
        <v>-0.9237805246318922</v>
      </c>
      <c r="G27" s="19">
        <f t="shared" si="2"/>
        <v>476.73667000000012</v>
      </c>
      <c r="H27" s="20">
        <f t="shared" si="3"/>
        <v>0.73576378042682467</v>
      </c>
      <c r="I27" s="19"/>
    </row>
    <row r="28" spans="1:9" ht="41.25" customHeight="1" outlineLevel="2" x14ac:dyDescent="0.25">
      <c r="A28" s="21" t="s">
        <v>43</v>
      </c>
      <c r="B28" s="22">
        <v>14755.87</v>
      </c>
      <c r="C28" s="23">
        <v>647.94799999999998</v>
      </c>
      <c r="D28" s="24">
        <v>1124.6846700000001</v>
      </c>
      <c r="E28" s="31">
        <f t="shared" si="5"/>
        <v>-13631.18533</v>
      </c>
      <c r="F28" s="32">
        <f t="shared" si="1"/>
        <v>-0.9237805246318922</v>
      </c>
      <c r="G28" s="27">
        <f t="shared" si="2"/>
        <v>476.73667000000012</v>
      </c>
      <c r="H28" s="28">
        <f t="shared" si="3"/>
        <v>0.73576378042682467</v>
      </c>
      <c r="I28" s="30" t="s">
        <v>85</v>
      </c>
    </row>
    <row r="29" spans="1:9" ht="48" customHeight="1" outlineLevel="1" x14ac:dyDescent="0.25">
      <c r="A29" s="16" t="s">
        <v>44</v>
      </c>
      <c r="B29" s="17">
        <v>0</v>
      </c>
      <c r="C29" s="18">
        <v>5306.5590000000002</v>
      </c>
      <c r="D29" s="19">
        <f>D30</f>
        <v>5351.0069700000004</v>
      </c>
      <c r="E29" s="19">
        <f t="shared" si="5"/>
        <v>5351.0069700000004</v>
      </c>
      <c r="F29" s="20" t="s">
        <v>31</v>
      </c>
      <c r="G29" s="19">
        <f t="shared" si="2"/>
        <v>44.447970000000169</v>
      </c>
      <c r="H29" s="20">
        <f t="shared" si="3"/>
        <v>8.3760436848059339E-3</v>
      </c>
      <c r="I29" s="19"/>
    </row>
    <row r="30" spans="1:9" ht="31.5" outlineLevel="2" x14ac:dyDescent="0.25">
      <c r="A30" s="21" t="s">
        <v>45</v>
      </c>
      <c r="B30" s="22">
        <v>0</v>
      </c>
      <c r="C30" s="23">
        <v>5306.5590000000002</v>
      </c>
      <c r="D30" s="24">
        <v>5351.0069700000004</v>
      </c>
      <c r="E30" s="31">
        <f t="shared" si="5"/>
        <v>5351.0069700000004</v>
      </c>
      <c r="F30" s="32" t="s">
        <v>31</v>
      </c>
      <c r="G30" s="27">
        <f t="shared" si="2"/>
        <v>44.447970000000169</v>
      </c>
      <c r="H30" s="33">
        <f t="shared" si="3"/>
        <v>8.3760436848059339E-3</v>
      </c>
      <c r="I30" s="34"/>
    </row>
    <row r="31" spans="1:9" ht="47.25" outlineLevel="1" x14ac:dyDescent="0.25">
      <c r="A31" s="16" t="s">
        <v>46</v>
      </c>
      <c r="B31" s="17">
        <v>900.1</v>
      </c>
      <c r="C31" s="18">
        <v>1858.327</v>
      </c>
      <c r="D31" s="19">
        <f>D32+D33+D34</f>
        <v>2152.4892299999997</v>
      </c>
      <c r="E31" s="19">
        <f t="shared" si="5"/>
        <v>1252.3892299999998</v>
      </c>
      <c r="F31" s="20">
        <f t="shared" si="1"/>
        <v>1.3913889901122092</v>
      </c>
      <c r="G31" s="19">
        <f t="shared" si="2"/>
        <v>294.16222999999968</v>
      </c>
      <c r="H31" s="20">
        <f t="shared" si="3"/>
        <v>0.15829411615931943</v>
      </c>
      <c r="I31" s="19"/>
    </row>
    <row r="32" spans="1:9" ht="126" outlineLevel="2" x14ac:dyDescent="0.25">
      <c r="A32" s="21" t="s">
        <v>47</v>
      </c>
      <c r="B32" s="22">
        <v>600</v>
      </c>
      <c r="C32" s="23">
        <v>1279.1420000000001</v>
      </c>
      <c r="D32" s="24">
        <v>1432.9967099999999</v>
      </c>
      <c r="E32" s="25">
        <f t="shared" si="5"/>
        <v>832.99670999999989</v>
      </c>
      <c r="F32" s="26">
        <f t="shared" si="1"/>
        <v>1.38832785</v>
      </c>
      <c r="G32" s="27">
        <f t="shared" si="2"/>
        <v>153.85470999999984</v>
      </c>
      <c r="H32" s="35">
        <f t="shared" si="3"/>
        <v>0.12027961711834956</v>
      </c>
      <c r="I32" s="36" t="s">
        <v>48</v>
      </c>
    </row>
    <row r="33" spans="1:9" ht="47.25" outlineLevel="2" x14ac:dyDescent="0.25">
      <c r="A33" s="21" t="s">
        <v>49</v>
      </c>
      <c r="B33" s="22">
        <v>275</v>
      </c>
      <c r="C33" s="23">
        <v>522.25400000000002</v>
      </c>
      <c r="D33" s="24">
        <v>662.56141000000002</v>
      </c>
      <c r="E33" s="25">
        <f t="shared" si="5"/>
        <v>387.56141000000002</v>
      </c>
      <c r="F33" s="26">
        <f t="shared" si="1"/>
        <v>1.4093142181818181</v>
      </c>
      <c r="G33" s="27">
        <f t="shared" si="2"/>
        <v>140.30741</v>
      </c>
      <c r="H33" s="28">
        <f t="shared" si="3"/>
        <v>0.26865741574023372</v>
      </c>
      <c r="I33" s="37" t="s">
        <v>50</v>
      </c>
    </row>
    <row r="34" spans="1:9" ht="111" customHeight="1" outlineLevel="2" x14ac:dyDescent="0.25">
      <c r="A34" s="21" t="s">
        <v>51</v>
      </c>
      <c r="B34" s="22">
        <v>25.1</v>
      </c>
      <c r="C34" s="23">
        <v>56.930999999999997</v>
      </c>
      <c r="D34" s="24">
        <v>56.931109999999997</v>
      </c>
      <c r="E34" s="31">
        <f t="shared" si="5"/>
        <v>31.831109999999995</v>
      </c>
      <c r="F34" s="26">
        <f t="shared" si="1"/>
        <v>1.2681717131474102</v>
      </c>
      <c r="G34" s="27">
        <f t="shared" si="2"/>
        <v>1.0999999999938836E-4</v>
      </c>
      <c r="H34" s="28">
        <f t="shared" si="3"/>
        <v>1.9321634960878242E-6</v>
      </c>
      <c r="I34" s="37" t="s">
        <v>86</v>
      </c>
    </row>
    <row r="35" spans="1:9" ht="31.5" customHeight="1" outlineLevel="1" x14ac:dyDescent="0.25">
      <c r="A35" s="16" t="s">
        <v>52</v>
      </c>
      <c r="B35" s="17">
        <v>568.90899999999999</v>
      </c>
      <c r="C35" s="18">
        <v>1420.173</v>
      </c>
      <c r="D35" s="19">
        <f>D36+D38+D39+D37</f>
        <v>8920.3626800000002</v>
      </c>
      <c r="E35" s="19">
        <f>D35-B35</f>
        <v>8351.4536800000005</v>
      </c>
      <c r="F35" s="20">
        <f t="shared" si="1"/>
        <v>14.67977071904294</v>
      </c>
      <c r="G35" s="19">
        <f t="shared" si="2"/>
        <v>7500.1896800000004</v>
      </c>
      <c r="H35" s="20">
        <f t="shared" si="3"/>
        <v>5.281180306906271</v>
      </c>
      <c r="I35" s="19"/>
    </row>
    <row r="36" spans="1:9" ht="63" outlineLevel="2" x14ac:dyDescent="0.25">
      <c r="A36" s="21" t="s">
        <v>53</v>
      </c>
      <c r="B36" s="22">
        <v>418.90899999999999</v>
      </c>
      <c r="C36" s="23">
        <v>887.42700000000002</v>
      </c>
      <c r="D36" s="24">
        <v>1037.86346</v>
      </c>
      <c r="E36" s="25">
        <f t="shared" si="5"/>
        <v>618.95446000000004</v>
      </c>
      <c r="F36" s="26">
        <f t="shared" si="1"/>
        <v>1.4775391791534678</v>
      </c>
      <c r="G36" s="27">
        <f t="shared" si="2"/>
        <v>150.43646000000001</v>
      </c>
      <c r="H36" s="28">
        <f t="shared" si="3"/>
        <v>0.1695198140241394</v>
      </c>
      <c r="I36" s="89" t="s">
        <v>54</v>
      </c>
    </row>
    <row r="37" spans="1:9" ht="189" outlineLevel="2" x14ac:dyDescent="0.25">
      <c r="A37" s="21" t="s">
        <v>78</v>
      </c>
      <c r="B37" s="22">
        <v>0</v>
      </c>
      <c r="C37" s="23">
        <v>55</v>
      </c>
      <c r="D37" s="24">
        <v>55</v>
      </c>
      <c r="E37" s="25">
        <f t="shared" si="5"/>
        <v>55</v>
      </c>
      <c r="F37" s="104" t="s">
        <v>81</v>
      </c>
      <c r="G37" s="27">
        <f t="shared" si="2"/>
        <v>0</v>
      </c>
      <c r="H37" s="28">
        <f t="shared" si="3"/>
        <v>0</v>
      </c>
      <c r="I37" s="89"/>
    </row>
    <row r="38" spans="1:9" ht="31.5" outlineLevel="2" x14ac:dyDescent="0.25">
      <c r="A38" s="21" t="s">
        <v>55</v>
      </c>
      <c r="B38" s="22">
        <v>0</v>
      </c>
      <c r="C38" s="23">
        <v>126.816</v>
      </c>
      <c r="D38" s="24">
        <v>148.77540999999999</v>
      </c>
      <c r="E38" s="25">
        <f t="shared" si="5"/>
        <v>148.77540999999999</v>
      </c>
      <c r="F38" s="104" t="s">
        <v>81</v>
      </c>
      <c r="G38" s="27">
        <f t="shared" si="2"/>
        <v>21.959409999999991</v>
      </c>
      <c r="H38" s="28">
        <f t="shared" si="3"/>
        <v>0.17315961708301786</v>
      </c>
      <c r="I38" s="89"/>
    </row>
    <row r="39" spans="1:9" ht="31.5" outlineLevel="2" x14ac:dyDescent="0.25">
      <c r="A39" s="21" t="s">
        <v>56</v>
      </c>
      <c r="B39" s="22">
        <v>150</v>
      </c>
      <c r="C39" s="23">
        <v>350.93</v>
      </c>
      <c r="D39" s="24">
        <v>7678.7238100000004</v>
      </c>
      <c r="E39" s="25">
        <f t="shared" si="5"/>
        <v>7528.7238100000004</v>
      </c>
      <c r="F39" s="26" t="s">
        <v>31</v>
      </c>
      <c r="G39" s="27">
        <f t="shared" si="2"/>
        <v>7327.7938100000001</v>
      </c>
      <c r="H39" s="28">
        <f t="shared" si="3"/>
        <v>20.881069757501496</v>
      </c>
      <c r="I39" s="90"/>
    </row>
    <row r="40" spans="1:9" outlineLevel="1" x14ac:dyDescent="0.25">
      <c r="A40" s="16" t="s">
        <v>57</v>
      </c>
      <c r="B40" s="17">
        <v>0</v>
      </c>
      <c r="C40" s="18">
        <v>0.189</v>
      </c>
      <c r="D40" s="19">
        <f>D42+D41</f>
        <v>10.388999999999999</v>
      </c>
      <c r="E40" s="19">
        <f t="shared" si="5"/>
        <v>10.388999999999999</v>
      </c>
      <c r="F40" s="20" t="s">
        <v>31</v>
      </c>
      <c r="G40" s="19">
        <f t="shared" si="2"/>
        <v>10.199999999999999</v>
      </c>
      <c r="H40" s="20">
        <f t="shared" si="3"/>
        <v>53.968253968253961</v>
      </c>
      <c r="I40" s="19"/>
    </row>
    <row r="41" spans="1:9" outlineLevel="1" x14ac:dyDescent="0.25">
      <c r="A41" s="83" t="s">
        <v>79</v>
      </c>
      <c r="B41" s="110">
        <v>0</v>
      </c>
      <c r="C41" s="108">
        <v>0</v>
      </c>
      <c r="D41" s="109">
        <v>10.199999999999999</v>
      </c>
      <c r="E41" s="109">
        <f t="shared" ref="E41" si="10">D41-B41</f>
        <v>10.199999999999999</v>
      </c>
      <c r="F41" s="85" t="s">
        <v>31</v>
      </c>
      <c r="G41" s="112">
        <f t="shared" ref="G41" si="11">D41-C41</f>
        <v>10.199999999999999</v>
      </c>
      <c r="H41" s="104" t="s">
        <v>81</v>
      </c>
      <c r="I41" s="84"/>
    </row>
    <row r="42" spans="1:9" outlineLevel="2" x14ac:dyDescent="0.25">
      <c r="A42" s="106" t="s">
        <v>58</v>
      </c>
      <c r="B42" s="38">
        <v>0</v>
      </c>
      <c r="C42" s="39">
        <v>0.189</v>
      </c>
      <c r="D42" s="107">
        <v>0.189</v>
      </c>
      <c r="E42" s="40">
        <f t="shared" si="5"/>
        <v>0.189</v>
      </c>
      <c r="F42" s="111" t="s">
        <v>31</v>
      </c>
      <c r="G42" s="40">
        <f t="shared" si="2"/>
        <v>0</v>
      </c>
      <c r="H42" s="41">
        <f>D42/C42-100%</f>
        <v>0</v>
      </c>
      <c r="I42" s="40"/>
    </row>
    <row r="43" spans="1:9" ht="16.5" customHeight="1" thickBot="1" x14ac:dyDescent="0.3">
      <c r="A43" s="11" t="s">
        <v>59</v>
      </c>
      <c r="B43" s="12">
        <v>463316.06209999998</v>
      </c>
      <c r="C43" s="13">
        <v>539391.01133000001</v>
      </c>
      <c r="D43" s="14">
        <f>D44+D49+D51+D53+D55</f>
        <v>537190.89674999996</v>
      </c>
      <c r="E43" s="14">
        <f>D43-B43</f>
        <v>73874.834649999975</v>
      </c>
      <c r="F43" s="15">
        <f t="shared" si="1"/>
        <v>0.15944803276441388</v>
      </c>
      <c r="G43" s="14">
        <f t="shared" si="2"/>
        <v>-2200.1145800000522</v>
      </c>
      <c r="H43" s="15">
        <f t="shared" si="3"/>
        <v>-4.0788862509502088E-3</v>
      </c>
      <c r="I43" s="14"/>
    </row>
    <row r="44" spans="1:9" ht="63" customHeight="1" outlineLevel="1" x14ac:dyDescent="0.25">
      <c r="A44" s="16" t="s">
        <v>60</v>
      </c>
      <c r="B44" s="17">
        <v>398430.66837999999</v>
      </c>
      <c r="C44" s="18">
        <v>507455.48142000003</v>
      </c>
      <c r="D44" s="19">
        <f>D45+D46+D47+D48</f>
        <v>536713.47027000005</v>
      </c>
      <c r="E44" s="19">
        <f t="shared" si="5"/>
        <v>138282.80189000006</v>
      </c>
      <c r="F44" s="20">
        <f t="shared" si="1"/>
        <v>0.34706866931767899</v>
      </c>
      <c r="G44" s="19">
        <f t="shared" si="2"/>
        <v>29257.988850000023</v>
      </c>
      <c r="H44" s="20">
        <f t="shared" si="3"/>
        <v>5.7656267241666503E-2</v>
      </c>
      <c r="I44" s="19"/>
    </row>
    <row r="45" spans="1:9" ht="33.75" customHeight="1" outlineLevel="2" x14ac:dyDescent="0.25">
      <c r="A45" s="21" t="s">
        <v>61</v>
      </c>
      <c r="B45" s="22">
        <v>30624.400000000001</v>
      </c>
      <c r="C45" s="23">
        <v>34402.457589999998</v>
      </c>
      <c r="D45" s="24">
        <v>34676.212879999999</v>
      </c>
      <c r="E45" s="25">
        <f t="shared" si="5"/>
        <v>4051.8128799999977</v>
      </c>
      <c r="F45" s="26">
        <f t="shared" si="1"/>
        <v>0.13230668617181074</v>
      </c>
      <c r="G45" s="27">
        <f t="shared" si="2"/>
        <v>273.75529000000097</v>
      </c>
      <c r="H45" s="28">
        <f t="shared" si="3"/>
        <v>7.9574341246939628E-3</v>
      </c>
      <c r="I45" s="91" t="s">
        <v>62</v>
      </c>
    </row>
    <row r="46" spans="1:9" ht="48" customHeight="1" outlineLevel="2" x14ac:dyDescent="0.25">
      <c r="A46" s="21" t="s">
        <v>63</v>
      </c>
      <c r="B46" s="22">
        <v>83461.656099999993</v>
      </c>
      <c r="C46" s="23">
        <v>143648.78451999999</v>
      </c>
      <c r="D46" s="24">
        <v>142376.87809000001</v>
      </c>
      <c r="E46" s="25">
        <f t="shared" si="5"/>
        <v>58915.22199000002</v>
      </c>
      <c r="F46" s="26">
        <f t="shared" si="1"/>
        <v>0.70589567404953546</v>
      </c>
      <c r="G46" s="27">
        <f t="shared" si="2"/>
        <v>-1271.9064299999736</v>
      </c>
      <c r="H46" s="28">
        <f t="shared" si="3"/>
        <v>-8.8542790964087903E-3</v>
      </c>
      <c r="I46" s="89"/>
    </row>
    <row r="47" spans="1:9" ht="31.5" outlineLevel="2" x14ac:dyDescent="0.25">
      <c r="A47" s="21" t="s">
        <v>64</v>
      </c>
      <c r="B47" s="22">
        <v>309874.03200000001</v>
      </c>
      <c r="C47" s="23">
        <v>317651.60800000001</v>
      </c>
      <c r="D47" s="24">
        <v>316534.16709</v>
      </c>
      <c r="E47" s="25">
        <f t="shared" si="5"/>
        <v>6660.1350899999961</v>
      </c>
      <c r="F47" s="26">
        <f t="shared" si="1"/>
        <v>2.1493040404237496E-2</v>
      </c>
      <c r="G47" s="27">
        <f t="shared" si="2"/>
        <v>-1117.4409100000048</v>
      </c>
      <c r="H47" s="28">
        <f t="shared" si="3"/>
        <v>-3.5178191510997214E-3</v>
      </c>
      <c r="I47" s="28"/>
    </row>
    <row r="48" spans="1:9" ht="47.25" outlineLevel="2" x14ac:dyDescent="0.25">
      <c r="A48" s="21" t="s">
        <v>65</v>
      </c>
      <c r="B48" s="22">
        <v>39355.974000000002</v>
      </c>
      <c r="C48" s="23">
        <v>43642.211219999997</v>
      </c>
      <c r="D48" s="24">
        <v>43126.212209999998</v>
      </c>
      <c r="E48" s="25">
        <f t="shared" si="5"/>
        <v>3770.2382099999959</v>
      </c>
      <c r="F48" s="26">
        <f t="shared" si="1"/>
        <v>9.5798371296820006E-2</v>
      </c>
      <c r="G48" s="27">
        <f t="shared" si="2"/>
        <v>-515.99900999999954</v>
      </c>
      <c r="H48" s="28">
        <f t="shared" si="3"/>
        <v>-1.1823392893610563E-2</v>
      </c>
      <c r="I48" s="42" t="s">
        <v>62</v>
      </c>
    </row>
    <row r="49" spans="1:9" ht="46.5" customHeight="1" outlineLevel="1" x14ac:dyDescent="0.25">
      <c r="A49" s="16" t="s">
        <v>66</v>
      </c>
      <c r="B49" s="17">
        <v>0</v>
      </c>
      <c r="C49" s="18">
        <v>0</v>
      </c>
      <c r="D49" s="19">
        <f>D50</f>
        <v>0</v>
      </c>
      <c r="E49" s="19">
        <f t="shared" si="5"/>
        <v>0</v>
      </c>
      <c r="F49" s="20" t="s">
        <v>31</v>
      </c>
      <c r="G49" s="19">
        <f t="shared" si="2"/>
        <v>0</v>
      </c>
      <c r="H49" s="105" t="s">
        <v>81</v>
      </c>
      <c r="I49" s="19"/>
    </row>
    <row r="50" spans="1:9" ht="47.25" outlineLevel="2" x14ac:dyDescent="0.25">
      <c r="A50" s="21" t="s">
        <v>67</v>
      </c>
      <c r="B50" s="22">
        <v>0</v>
      </c>
      <c r="C50" s="23">
        <v>0</v>
      </c>
      <c r="D50" s="24">
        <v>0</v>
      </c>
      <c r="E50" s="25">
        <f t="shared" si="5"/>
        <v>0</v>
      </c>
      <c r="F50" s="26" t="s">
        <v>31</v>
      </c>
      <c r="G50" s="27">
        <f t="shared" si="2"/>
        <v>0</v>
      </c>
      <c r="H50" s="104" t="s">
        <v>81</v>
      </c>
      <c r="I50" s="30"/>
    </row>
    <row r="51" spans="1:9" ht="35.25" customHeight="1" outlineLevel="1" x14ac:dyDescent="0.25">
      <c r="A51" s="16" t="s">
        <v>68</v>
      </c>
      <c r="B51" s="17">
        <v>0</v>
      </c>
      <c r="C51" s="18">
        <v>21.7</v>
      </c>
      <c r="D51" s="19">
        <f>D52</f>
        <v>21.7</v>
      </c>
      <c r="E51" s="19">
        <f t="shared" si="5"/>
        <v>21.7</v>
      </c>
      <c r="F51" s="20" t="s">
        <v>31</v>
      </c>
      <c r="G51" s="19">
        <f t="shared" si="2"/>
        <v>0</v>
      </c>
      <c r="H51" s="20">
        <f t="shared" si="3"/>
        <v>0</v>
      </c>
      <c r="I51" s="19"/>
    </row>
    <row r="52" spans="1:9" ht="31.5" outlineLevel="2" x14ac:dyDescent="0.25">
      <c r="A52" s="43" t="s">
        <v>69</v>
      </c>
      <c r="B52" s="44">
        <v>0</v>
      </c>
      <c r="C52" s="45">
        <v>21.7</v>
      </c>
      <c r="D52" s="46">
        <v>21.7</v>
      </c>
      <c r="E52" s="25">
        <f t="shared" si="5"/>
        <v>21.7</v>
      </c>
      <c r="F52" s="26" t="s">
        <v>31</v>
      </c>
      <c r="G52" s="27">
        <f t="shared" si="2"/>
        <v>0</v>
      </c>
      <c r="H52" s="28">
        <f t="shared" si="3"/>
        <v>0</v>
      </c>
      <c r="I52" s="30"/>
    </row>
    <row r="53" spans="1:9" ht="125.25" customHeight="1" outlineLevel="1" x14ac:dyDescent="0.25">
      <c r="A53" s="16" t="s">
        <v>70</v>
      </c>
      <c r="B53" s="17">
        <v>0</v>
      </c>
      <c r="C53" s="18">
        <v>24.25</v>
      </c>
      <c r="D53" s="19">
        <f>D54</f>
        <v>580.13500999999997</v>
      </c>
      <c r="E53" s="19">
        <v>32.70776</v>
      </c>
      <c r="F53" s="20" t="s">
        <v>31</v>
      </c>
      <c r="G53" s="19">
        <f t="shared" si="2"/>
        <v>555.88500999999997</v>
      </c>
      <c r="H53" s="20">
        <f t="shared" si="3"/>
        <v>22.923093195876287</v>
      </c>
      <c r="I53" s="19"/>
    </row>
    <row r="54" spans="1:9" ht="141.75" outlineLevel="2" x14ac:dyDescent="0.25">
      <c r="A54" s="21" t="s">
        <v>71</v>
      </c>
      <c r="B54" s="22">
        <v>0</v>
      </c>
      <c r="C54" s="23">
        <v>24.25</v>
      </c>
      <c r="D54" s="24">
        <v>580.13500999999997</v>
      </c>
      <c r="E54" s="47">
        <v>32.70776</v>
      </c>
      <c r="F54" s="48" t="s">
        <v>31</v>
      </c>
      <c r="G54" s="49">
        <f t="shared" si="2"/>
        <v>555.88500999999997</v>
      </c>
      <c r="H54" s="48">
        <f t="shared" si="3"/>
        <v>22.923093195876287</v>
      </c>
      <c r="I54" s="50"/>
    </row>
    <row r="55" spans="1:9" ht="78.75" customHeight="1" outlineLevel="1" x14ac:dyDescent="0.25">
      <c r="A55" s="16" t="s">
        <v>72</v>
      </c>
      <c r="B55" s="17">
        <v>0</v>
      </c>
      <c r="C55" s="18">
        <v>0</v>
      </c>
      <c r="D55" s="19">
        <f>D56</f>
        <v>-124.40853</v>
      </c>
      <c r="E55" s="19">
        <f>D55-B55</f>
        <v>-124.40853</v>
      </c>
      <c r="F55" s="20" t="s">
        <v>31</v>
      </c>
      <c r="G55" s="19">
        <f t="shared" si="2"/>
        <v>-124.40853</v>
      </c>
      <c r="H55" s="20" t="s">
        <v>31</v>
      </c>
      <c r="I55" s="19"/>
    </row>
    <row r="56" spans="1:9" ht="66" customHeight="1" outlineLevel="2" x14ac:dyDescent="0.25">
      <c r="A56" s="21" t="s">
        <v>73</v>
      </c>
      <c r="B56" s="22">
        <v>0</v>
      </c>
      <c r="C56" s="23">
        <v>0</v>
      </c>
      <c r="D56" s="24">
        <v>-124.40853</v>
      </c>
      <c r="E56" s="47">
        <f t="shared" si="5"/>
        <v>-124.40853</v>
      </c>
      <c r="F56" s="48" t="s">
        <v>31</v>
      </c>
      <c r="G56" s="47">
        <f t="shared" si="2"/>
        <v>-124.40853</v>
      </c>
      <c r="H56" s="48" t="s">
        <v>31</v>
      </c>
      <c r="I56" s="50"/>
    </row>
    <row r="57" spans="1:9" ht="16.5" thickBot="1" x14ac:dyDescent="0.3">
      <c r="A57" s="51"/>
      <c r="B57" s="52"/>
      <c r="C57" s="53"/>
      <c r="D57" s="54"/>
      <c r="F57" s="56"/>
      <c r="H57" s="56"/>
    </row>
    <row r="58" spans="1:9" ht="16.5" thickBot="1" x14ac:dyDescent="0.3">
      <c r="A58" s="57" t="s">
        <v>74</v>
      </c>
      <c r="B58" s="58">
        <f>B43+B7</f>
        <v>769278.5281</v>
      </c>
      <c r="C58" s="59">
        <f>C43+C7</f>
        <v>857623.95833000005</v>
      </c>
      <c r="D58" s="60">
        <f>D43+D7</f>
        <v>893717.87557000003</v>
      </c>
      <c r="E58" s="60">
        <f>D58-B58</f>
        <v>124439.34747000004</v>
      </c>
      <c r="F58" s="61">
        <f t="shared" si="1"/>
        <v>0.16176110852508274</v>
      </c>
      <c r="G58" s="60">
        <f t="shared" si="2"/>
        <v>36093.917239999981</v>
      </c>
      <c r="H58" s="61">
        <f t="shared" si="3"/>
        <v>4.2085947913912625E-2</v>
      </c>
      <c r="I58" s="60"/>
    </row>
    <row r="59" spans="1:9" x14ac:dyDescent="0.25">
      <c r="A59" s="62"/>
      <c r="B59" s="62"/>
      <c r="C59" s="63"/>
      <c r="D59" s="63"/>
    </row>
    <row r="60" spans="1:9" x14ac:dyDescent="0.25">
      <c r="A60" s="92"/>
      <c r="B60" s="92"/>
      <c r="C60" s="93"/>
      <c r="D60" s="93"/>
    </row>
    <row r="61" spans="1:9" x14ac:dyDescent="0.25">
      <c r="B61" s="64"/>
      <c r="C61" s="64"/>
      <c r="D61" s="64"/>
      <c r="E61" s="64"/>
      <c r="F61" s="64"/>
    </row>
    <row r="62" spans="1:9" x14ac:dyDescent="0.25">
      <c r="D62" s="64"/>
    </row>
    <row r="63" spans="1:9" x14ac:dyDescent="0.25">
      <c r="B63" s="64"/>
      <c r="C63" s="64"/>
    </row>
  </sheetData>
  <mergeCells count="11">
    <mergeCell ref="I36:I39"/>
    <mergeCell ref="I45:I46"/>
    <mergeCell ref="A60:D60"/>
    <mergeCell ref="A1:I1"/>
    <mergeCell ref="A3:I3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Revizor</dc:creator>
  <cp:lastModifiedBy>Sazonenko</cp:lastModifiedBy>
  <dcterms:created xsi:type="dcterms:W3CDTF">2024-04-23T11:39:37Z</dcterms:created>
  <dcterms:modified xsi:type="dcterms:W3CDTF">2024-04-24T08:06:41Z</dcterms:modified>
</cp:coreProperties>
</file>