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435" yWindow="-30" windowWidth="15315" windowHeight="12405"/>
  </bookViews>
  <sheets>
    <sheet name="2023" sheetId="4" r:id="rId1"/>
  </sheets>
  <calcPr calcId="145621"/>
</workbook>
</file>

<file path=xl/calcChain.xml><?xml version="1.0" encoding="utf-8"?>
<calcChain xmlns="http://schemas.openxmlformats.org/spreadsheetml/2006/main">
  <c r="D49" i="4" l="1"/>
  <c r="E44" i="4"/>
  <c r="D44" i="4"/>
  <c r="I45" i="4"/>
  <c r="H45" i="4"/>
  <c r="F45" i="4"/>
  <c r="I14" i="4"/>
  <c r="I13" i="4"/>
  <c r="H14" i="4"/>
  <c r="H13" i="4"/>
  <c r="G14" i="4"/>
  <c r="G13" i="4"/>
  <c r="F14" i="4"/>
  <c r="F13" i="4" s="1"/>
  <c r="C49" i="4"/>
  <c r="D13" i="4"/>
  <c r="E13" i="4"/>
  <c r="C13" i="4"/>
  <c r="D46" i="4"/>
  <c r="E46" i="4"/>
  <c r="C46" i="4"/>
  <c r="D41" i="4"/>
  <c r="E41" i="4"/>
  <c r="C41" i="4"/>
  <c r="D37" i="4"/>
  <c r="E37" i="4"/>
  <c r="C37" i="4"/>
  <c r="D34" i="4"/>
  <c r="E34" i="4"/>
  <c r="C34" i="4"/>
  <c r="D28" i="4"/>
  <c r="E28" i="4"/>
  <c r="C28" i="4"/>
  <c r="D25" i="4"/>
  <c r="E25" i="4"/>
  <c r="C25" i="4"/>
  <c r="G27" i="4"/>
  <c r="G26" i="4"/>
  <c r="F27" i="4"/>
  <c r="H27" i="4"/>
  <c r="I27" i="4"/>
  <c r="D21" i="4"/>
  <c r="E21" i="4"/>
  <c r="C21" i="4"/>
  <c r="G20" i="4"/>
  <c r="D15" i="4"/>
  <c r="E15" i="4"/>
  <c r="C15" i="4"/>
  <c r="D6" i="4"/>
  <c r="E6" i="4"/>
  <c r="C6" i="4"/>
  <c r="E49" i="4" l="1"/>
  <c r="H44" i="4"/>
  <c r="F44" i="4"/>
  <c r="F49" i="4" s="1"/>
  <c r="I44" i="4"/>
  <c r="G25" i="4"/>
  <c r="I47" i="4"/>
  <c r="H47" i="4"/>
  <c r="G47" i="4"/>
  <c r="F47" i="4"/>
  <c r="I46" i="4"/>
  <c r="H46" i="4"/>
  <c r="G46" i="4"/>
  <c r="F46" i="4"/>
  <c r="I43" i="4"/>
  <c r="H43" i="4"/>
  <c r="G43" i="4"/>
  <c r="F43" i="4"/>
  <c r="I42" i="4"/>
  <c r="H42" i="4"/>
  <c r="G42" i="4"/>
  <c r="F42" i="4"/>
  <c r="I41" i="4"/>
  <c r="H41" i="4"/>
  <c r="G41" i="4"/>
  <c r="F41" i="4"/>
  <c r="I40" i="4"/>
  <c r="H40" i="4"/>
  <c r="G40" i="4"/>
  <c r="F40" i="4"/>
  <c r="I39" i="4"/>
  <c r="H39" i="4"/>
  <c r="G39" i="4"/>
  <c r="F39" i="4"/>
  <c r="I38" i="4"/>
  <c r="H38" i="4"/>
  <c r="G38" i="4"/>
  <c r="F38" i="4"/>
  <c r="I37" i="4"/>
  <c r="H37" i="4"/>
  <c r="G37" i="4"/>
  <c r="F37" i="4"/>
  <c r="I36" i="4"/>
  <c r="H36" i="4"/>
  <c r="G36" i="4"/>
  <c r="F36" i="4"/>
  <c r="I35" i="4"/>
  <c r="H35" i="4"/>
  <c r="G35" i="4"/>
  <c r="F35" i="4"/>
  <c r="I34" i="4"/>
  <c r="H34" i="4"/>
  <c r="G34" i="4"/>
  <c r="F34" i="4"/>
  <c r="I33" i="4"/>
  <c r="H33" i="4"/>
  <c r="G33" i="4"/>
  <c r="F33" i="4"/>
  <c r="H32" i="4"/>
  <c r="G32" i="4"/>
  <c r="F32" i="4"/>
  <c r="I31" i="4"/>
  <c r="H31" i="4"/>
  <c r="G31" i="4"/>
  <c r="F31" i="4"/>
  <c r="I30" i="4"/>
  <c r="H30" i="4"/>
  <c r="G30" i="4"/>
  <c r="F30" i="4"/>
  <c r="I29" i="4"/>
  <c r="H29" i="4"/>
  <c r="G29" i="4"/>
  <c r="F29" i="4"/>
  <c r="I28" i="4"/>
  <c r="H28" i="4"/>
  <c r="G28" i="4"/>
  <c r="F28" i="4"/>
  <c r="I26" i="4"/>
  <c r="H26" i="4"/>
  <c r="F26" i="4"/>
  <c r="I25" i="4"/>
  <c r="H25" i="4"/>
  <c r="F25" i="4"/>
  <c r="I24" i="4"/>
  <c r="H24" i="4"/>
  <c r="G24" i="4"/>
  <c r="F24" i="4"/>
  <c r="I23" i="4"/>
  <c r="H23" i="4"/>
  <c r="G23" i="4"/>
  <c r="F23" i="4"/>
  <c r="I22" i="4"/>
  <c r="H22" i="4"/>
  <c r="G22" i="4"/>
  <c r="F22" i="4"/>
  <c r="I21" i="4"/>
  <c r="H21" i="4"/>
  <c r="G21" i="4"/>
  <c r="F21" i="4"/>
  <c r="I20" i="4"/>
  <c r="H20" i="4"/>
  <c r="F20" i="4"/>
  <c r="I19" i="4"/>
  <c r="H19" i="4"/>
  <c r="G19" i="4"/>
  <c r="F19" i="4"/>
  <c r="I18" i="4"/>
  <c r="H18" i="4"/>
  <c r="G18" i="4"/>
  <c r="F18" i="4"/>
  <c r="I17" i="4"/>
  <c r="H17" i="4"/>
  <c r="G17" i="4"/>
  <c r="F17" i="4"/>
  <c r="I16" i="4"/>
  <c r="H16" i="4"/>
  <c r="G16" i="4"/>
  <c r="F16" i="4"/>
  <c r="I15" i="4"/>
  <c r="H15" i="4"/>
  <c r="G15" i="4"/>
  <c r="F15" i="4"/>
  <c r="I12" i="4"/>
  <c r="H12" i="4"/>
  <c r="G12" i="4"/>
  <c r="F12" i="4"/>
  <c r="H11" i="4"/>
  <c r="G11" i="4"/>
  <c r="F11" i="4"/>
  <c r="I10" i="4"/>
  <c r="H10" i="4"/>
  <c r="G10" i="4"/>
  <c r="F10" i="4"/>
  <c r="I9" i="4"/>
  <c r="H9" i="4"/>
  <c r="G9" i="4"/>
  <c r="F9" i="4"/>
  <c r="I8" i="4"/>
  <c r="H8" i="4"/>
  <c r="G8" i="4"/>
  <c r="F8" i="4"/>
  <c r="I7" i="4"/>
  <c r="H7" i="4"/>
  <c r="G7" i="4"/>
  <c r="F7" i="4"/>
  <c r="G49" i="4" l="1"/>
  <c r="I49" i="4"/>
  <c r="H49" i="4"/>
  <c r="F6" i="4"/>
  <c r="G6" i="4"/>
  <c r="I6" i="4"/>
  <c r="H6" i="4"/>
</calcChain>
</file>

<file path=xl/sharedStrings.xml><?xml version="1.0" encoding="utf-8"?>
<sst xmlns="http://schemas.openxmlformats.org/spreadsheetml/2006/main" count="135" uniqueCount="129">
  <si>
    <t>1</t>
  </si>
  <si>
    <t>2</t>
  </si>
  <si>
    <t>3</t>
  </si>
  <si>
    <t>4</t>
  </si>
  <si>
    <t>Исполнено</t>
  </si>
  <si>
    <t>Уточненный план</t>
  </si>
  <si>
    <t>5</t>
  </si>
  <si>
    <t>Отклонение исполнения от первоначального плана</t>
  </si>
  <si>
    <t>Первоначальный план</t>
  </si>
  <si>
    <t>сумма</t>
  </si>
  <si>
    <t>%</t>
  </si>
  <si>
    <t>Отклонение исполнения от уточненного плана</t>
  </si>
  <si>
    <t>-</t>
  </si>
  <si>
    <t>Единица измерения: тыс.руб.</t>
  </si>
  <si>
    <t xml:space="preserve">Код раздела, подраздела 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</si>
  <si>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</si>
  <si>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</si>
  <si>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</si>
  <si>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</si>
  <si>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</si>
  <si>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</si>
  <si>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</si>
  <si>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</si>
  <si>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</si>
  <si>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</si>
  <si>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</si>
  <si>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</si>
  <si>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</si>
  <si>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</si>
  <si>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</si>
  <si>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</si>
  <si>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</si>
  <si>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</si>
  <si>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</si>
  <si>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</si>
  <si>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</si>
  <si>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</si>
  <si>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</si>
  <si>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</si>
  <si>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</si>
  <si>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</si>
  <si>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</si>
  <si>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</si>
  <si>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</si>
  <si>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</si>
  <si>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</si>
  <si>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</si>
  <si>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</si>
  <si>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</si>
  <si>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</si>
  <si>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</si>
  <si>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</si>
  <si>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</si>
  <si>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</si>
  <si>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</si>
  <si>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</si>
  <si>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</si>
  <si>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</si>
  <si>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</si>
  <si>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</si>
  <si>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</si>
  <si>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</si>
  <si>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</si>
  <si>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</si>
  <si>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</si>
  <si>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</si>
  <si>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</si>
  <si>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</si>
  <si>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</si>
  <si>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</si>
  <si>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</si>
  <si>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</si>
  <si>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</si>
  <si>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1102</t>
  </si>
  <si>
    <t>Массовый спорт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</si>
  <si>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</si>
  <si>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</si>
  <si>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</si>
  <si>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</si>
  <si>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</si>
  <si>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</si>
  <si>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Итого:</t>
  </si>
  <si>
    <t>Наименование показателя</t>
  </si>
  <si>
    <t>0111</t>
  </si>
  <si>
    <t>Резервные фонды</t>
  </si>
  <si>
    <t>6</t>
  </si>
  <si>
    <t>7</t>
  </si>
  <si>
    <t>8</t>
  </si>
  <si>
    <t>9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</si>
  <si>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</si>
  <si>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Уменьшение ассигнований в связи с вакансией работников КСП</t>
  </si>
  <si>
    <t>0410</t>
  </si>
  <si>
    <t>Связь и информатика</t>
  </si>
  <si>
    <t>0600</t>
  </si>
  <si>
    <t>ОХРАНА ОКРУЖАЮЩЕЙ СРЕДЫ</t>
  </si>
  <si>
    <t>0602</t>
  </si>
  <si>
    <t>Сбор, удаление отходов и очистка сточных вод</t>
  </si>
  <si>
    <t>Увеличение ассигнований за счет безвозмездных поступлений из республиканского бюджета Республики Коми на реализацию муниципальными дошкольными и общеобразовательными организациями образовательных программ,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</si>
  <si>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 xml:space="preserve">Увеличение ассигнований за счет безвозмездных поступлений из республиканского бюджета Республики Коми на софинансирование расходных обязательств, связанных с повышением оплаты труда работникам муниципальных учреждений культуры, укрепления материально-технической базы домов культуры, на реализацию народных проектов </t>
  </si>
  <si>
    <t>Увеличение ассигнований на софинансирование расходных обязательств, связанных с повышением оплаты труда работникам муниципальных учреждений культуры за счет безвозмездных поступлений из республиканского бюджета Республики Коми, на выполнение муниципального задания, на расходы по обеспечению выполнения функций ОМС</t>
  </si>
  <si>
    <t>Сведения о фактически произведенных расходах МР "Княжпогостский" по разделам и подразделам классификации расходов в сравнении с первоначально утвержденными и с уточненными значениями с учетом внесенных изменений за 2023 год</t>
  </si>
  <si>
    <t>Отсутствие чрезвычайных ситуаций в районе</t>
  </si>
  <si>
    <t>Увеличение ассигнований на предоставление межбюджетных трансфертов бюджетам поселений на решение вопросов местного значения, на расходы по обеспечению выполнения функций ОМС, на исполнение судебных решений.</t>
  </si>
  <si>
    <t>Увеличение ассигнований за счет остатков дорожного фонда предыдущих лет и превышения фактически поступивших средств над прогнозными данными по акцизам</t>
  </si>
  <si>
    <t>Уменьшение ассигнований за счет безвозмездных поступлений из республиканского бюджета Республики Коми на возмещение недополученных доходов, возникающих в результате государственного регулирования цен на топливо твердое, - используемое для нужд отопления</t>
  </si>
  <si>
    <t>Увеличение ассигнований на решение вопросов  по обеспечению населения муниципального образования питьевой водой за счет безвозмездных поступлений</t>
  </si>
  <si>
    <t>0605</t>
  </si>
  <si>
    <t>Другие вопросы в области охраны окружающей среды</t>
  </si>
  <si>
    <t>Уточнение прогнозных назначений по доходам</t>
  </si>
  <si>
    <t>Уточнение классификации по новому порядку применения формирования КБК, расходы отнесены на раздел 0709</t>
  </si>
  <si>
    <t>Неосвоение средств по фактически предоставленным расходам педагогических работников по оплате коммунальных услуг</t>
  </si>
  <si>
    <t>Уменьшение ассигнований по предоставлению компенсации родителям (законным представителям) платы за присмотр и уход за детьми, посещающими образовательные организации по фактическим расходам</t>
  </si>
  <si>
    <t xml:space="preserve">Увеличение ассигнований за счет безвозмездных поступлений из республиканского бюджета Республики Коми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образования, на реализацию мероприятий, направленных на исполнение наказов избирателей, на реализацию народных проектов, отнесение расходов по спортивной школе, переименнованной в учреждение дополнительного образования. </t>
  </si>
  <si>
    <t>Уменьшение ассигнований в связи с отнесением расходов по спортивной школе на раздел 0703</t>
  </si>
  <si>
    <t>Увеличение ассигнований на спорт мероприятия в связи с внесением изменений в календарный план спортивных мероприятий на основании изменений в муниципальную программу "Развитие физкультуры и спорта"</t>
  </si>
  <si>
    <t>0300</t>
  </si>
  <si>
    <t>0314</t>
  </si>
  <si>
    <t>Другие вопросы в области национальной безопасности и правоохранительной деятельности</t>
  </si>
  <si>
    <t>НАЦИОНАЛЬНАЯ БЕЗОПАСНОСТЬ И ПРАВООХРАНИТЕЛЬНАЯ ДЕЯТЕЛЬНОСТЬ</t>
  </si>
  <si>
    <t>Несовоение расходов в связи с отсутствием фактически предъявленных расходов</t>
  </si>
  <si>
    <t>1300</t>
  </si>
  <si>
    <t>Обслуживание государственного (муниципального) внутреннего долга</t>
  </si>
  <si>
    <t>1301</t>
  </si>
  <si>
    <t>ОБСЛУЖИВАНИЕ ГОСУДАРСТВЕННОГО (МУНИЦИПАЛЬНОГО) ДОЛГА</t>
  </si>
  <si>
    <t>Первоначально кредит не планировался</t>
  </si>
  <si>
    <t>Увеличение расходов на текущие расходы по содержанию аппарата администрации (ГСМ, проезд, коммунальные услуги)</t>
  </si>
  <si>
    <t>Увеличение расходов за счет внесения изменений в условия оплаты труда по решению Совета МР "Княжпогостский"</t>
  </si>
  <si>
    <t>Увеличение расходов по коммунальным расходам муниципального жилфонда за счет субсидии РК</t>
  </si>
  <si>
    <t>Увеличение ассигнований по аппарату управления на проезд к месту отдыха и текущие расходы, уточнения классификации КБК с разделов 0707, 0702.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</si>
</sst>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6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 style="thin">
        <color rgb="FFBFBFBF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rgb="FFBFBFBF"/>
      </left>
      <right/>
      <top style="thin">
        <color rgb="FFBFBFBF"/>
      </top>
      <bottom style="thin">
        <color theme="9" tint="-0.249977111117893"/>
      </bottom>
      <diagonal/>
    </border>
    <border>
      <left/>
      <right/>
      <top style="thin">
        <color rgb="FFBFBFBF"/>
      </top>
      <bottom style="thin">
        <color theme="9" tint="-0.249977111117893"/>
      </bottom>
      <diagonal/>
    </border>
    <border>
      <left/>
      <right style="thin">
        <color rgb="FFBFBFBF"/>
      </right>
      <top style="thin">
        <color rgb="FFBFBFBF"/>
      </top>
      <bottom style="thin">
        <color theme="9" tint="-0.249977111117893"/>
      </bottom>
      <diagonal/>
    </border>
    <border>
      <left style="thin">
        <color rgb="FFFAC090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7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4" fillId="2" borderId="6">
      <alignment horizontal="center" vertical="top" shrinkToFit="1"/>
    </xf>
    <xf numFmtId="0" fontId="4" fillId="2" borderId="7">
      <alignment horizontal="left" vertical="top" wrapText="1"/>
    </xf>
    <xf numFmtId="164" fontId="4" fillId="2" borderId="7">
      <alignment horizontal="right" vertical="top" wrapText="1" shrinkToFit="1"/>
    </xf>
    <xf numFmtId="164" fontId="4" fillId="2" borderId="8">
      <alignment horizontal="right" vertical="top" shrinkToFit="1"/>
    </xf>
    <xf numFmtId="49" fontId="3" fillId="3" borderId="9">
      <alignment horizontal="center" vertical="top" shrinkToFit="1"/>
    </xf>
    <xf numFmtId="0" fontId="3" fillId="3" borderId="10">
      <alignment horizontal="left" vertical="top" wrapText="1"/>
    </xf>
    <xf numFmtId="164" fontId="3" fillId="3" borderId="10">
      <alignment horizontal="right" vertical="top" shrinkToFit="1"/>
    </xf>
    <xf numFmtId="164" fontId="3" fillId="3" borderId="11">
      <alignment horizontal="right" vertical="top" shrinkToFit="1"/>
    </xf>
    <xf numFmtId="49" fontId="3" fillId="4" borderId="12">
      <alignment horizontal="center" vertical="top" shrinkToFit="1"/>
    </xf>
    <xf numFmtId="0" fontId="3" fillId="4" borderId="13">
      <alignment horizontal="left" vertical="top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49" fontId="5" fillId="0" borderId="12">
      <alignment horizontal="center" vertical="top" shrinkToFit="1"/>
    </xf>
    <xf numFmtId="0" fontId="2" fillId="0" borderId="13">
      <alignment horizontal="left" vertical="top" wrapText="1"/>
    </xf>
    <xf numFmtId="164" fontId="2" fillId="0" borderId="13">
      <alignment horizontal="right" vertical="top" shrinkToFit="1"/>
    </xf>
    <xf numFmtId="164" fontId="6" fillId="0" borderId="14">
      <alignment horizontal="right" vertical="top" shrinkToFit="1"/>
    </xf>
    <xf numFmtId="0" fontId="4" fillId="5" borderId="15"/>
    <xf numFmtId="164" fontId="4" fillId="5" borderId="15">
      <alignment horizontal="right" shrinkToFit="1"/>
    </xf>
    <xf numFmtId="164" fontId="4" fillId="5" borderId="16">
      <alignment horizontal="right" shrinkToFit="1"/>
    </xf>
    <xf numFmtId="0" fontId="2" fillId="0" borderId="17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" fontId="4" fillId="5" borderId="15">
      <alignment horizontal="right" shrinkToFit="1"/>
    </xf>
    <xf numFmtId="4" fontId="4" fillId="5" borderId="16">
      <alignment horizontal="right" shrinkToFit="1"/>
    </xf>
    <xf numFmtId="4" fontId="4" fillId="2" borderId="7">
      <alignment horizontal="right" vertical="top" wrapText="1" shrinkToFit="1"/>
    </xf>
    <xf numFmtId="4" fontId="4" fillId="2" borderId="8">
      <alignment horizontal="right" vertical="top" shrinkToFit="1"/>
    </xf>
    <xf numFmtId="4" fontId="3" fillId="3" borderId="10">
      <alignment horizontal="right" vertical="top" shrinkToFit="1"/>
    </xf>
    <xf numFmtId="4" fontId="3" fillId="3" borderId="11">
      <alignment horizontal="right" vertical="top" shrinkToFit="1"/>
    </xf>
    <xf numFmtId="4" fontId="3" fillId="4" borderId="13">
      <alignment horizontal="right" vertical="top" shrinkToFit="1"/>
    </xf>
    <xf numFmtId="4" fontId="3" fillId="4" borderId="14">
      <alignment horizontal="right" vertical="top" shrinkToFit="1"/>
    </xf>
    <xf numFmtId="4" fontId="2" fillId="0" borderId="13">
      <alignment horizontal="right" vertical="top" shrinkToFit="1"/>
    </xf>
    <xf numFmtId="4" fontId="6" fillId="0" borderId="14">
      <alignment horizontal="right" vertical="top" shrinkToFit="1"/>
    </xf>
    <xf numFmtId="49" fontId="3" fillId="0" borderId="20">
      <alignment horizontal="center" vertical="center" wrapText="1"/>
    </xf>
    <xf numFmtId="49" fontId="3" fillId="0" borderId="21">
      <alignment horizontal="center" vertical="center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164" fontId="2" fillId="0" borderId="13">
      <alignment horizontal="right" vertical="top" shrinkToFit="1"/>
    </xf>
    <xf numFmtId="164" fontId="2" fillId="0" borderId="14">
      <alignment horizontal="right" vertical="top" shrinkToFit="1"/>
    </xf>
    <xf numFmtId="0" fontId="2" fillId="0" borderId="22"/>
    <xf numFmtId="0" fontId="2" fillId="0" borderId="23"/>
    <xf numFmtId="0" fontId="2" fillId="0" borderId="24"/>
    <xf numFmtId="0" fontId="4" fillId="5" borderId="25"/>
    <xf numFmtId="164" fontId="4" fillId="5" borderId="15">
      <alignment horizontal="right" shrinkToFit="1"/>
    </xf>
    <xf numFmtId="164" fontId="4" fillId="5" borderId="16">
      <alignment horizontal="right" shrinkToFit="1"/>
    </xf>
    <xf numFmtId="164" fontId="12" fillId="4" borderId="14">
      <alignment horizontal="right" vertical="top" shrinkToFit="1"/>
    </xf>
    <xf numFmtId="164" fontId="13" fillId="0" borderId="14">
      <alignment horizontal="right" vertical="top" shrinkToFit="1"/>
    </xf>
  </cellStyleXfs>
  <cellXfs count="75">
    <xf numFmtId="0" fontId="0" fillId="0" borderId="0" xfId="0"/>
    <xf numFmtId="0" fontId="9" fillId="0" borderId="1" xfId="0" applyFont="1" applyFill="1" applyBorder="1" applyProtection="1">
      <protection locked="0"/>
    </xf>
    <xf numFmtId="49" fontId="10" fillId="0" borderId="12" xfId="11" applyNumberFormat="1" applyFont="1" applyFill="1" applyBorder="1" applyProtection="1">
      <alignment horizontal="center" vertical="top" shrinkToFit="1"/>
    </xf>
    <xf numFmtId="0" fontId="10" fillId="0" borderId="13" xfId="12" quotePrefix="1" applyNumberFormat="1" applyFont="1" applyFill="1" applyBorder="1" applyProtection="1">
      <alignment horizontal="left" vertical="top" wrapText="1"/>
    </xf>
    <xf numFmtId="164" fontId="10" fillId="0" borderId="13" xfId="47" applyNumberFormat="1" applyFont="1" applyFill="1" applyBorder="1" applyProtection="1">
      <alignment horizontal="right" vertical="top" shrinkToFit="1"/>
    </xf>
    <xf numFmtId="164" fontId="10" fillId="0" borderId="14" xfId="48" applyNumberFormat="1" applyFont="1" applyFill="1" applyBorder="1" applyProtection="1">
      <alignment horizontal="right" vertical="top" shrinkToFit="1"/>
    </xf>
    <xf numFmtId="164" fontId="10" fillId="0" borderId="14" xfId="56" applyNumberFormat="1" applyFont="1" applyProtection="1">
      <alignment horizontal="right" vertical="top" shrinkToFit="1"/>
    </xf>
    <xf numFmtId="164" fontId="9" fillId="0" borderId="1" xfId="0" applyNumberFormat="1" applyFont="1" applyFill="1" applyBorder="1" applyAlignment="1" applyProtection="1">
      <alignment horizontal="right" vertical="top"/>
      <protection locked="0"/>
    </xf>
    <xf numFmtId="165" fontId="9" fillId="0" borderId="1" xfId="0" applyNumberFormat="1" applyFont="1" applyFill="1" applyBorder="1" applyAlignment="1" applyProtection="1">
      <alignment horizontal="right" vertical="top"/>
      <protection locked="0"/>
    </xf>
    <xf numFmtId="0" fontId="10" fillId="0" borderId="1" xfId="26" applyNumberFormat="1" applyFont="1" applyFill="1" applyBorder="1" applyProtection="1"/>
    <xf numFmtId="164" fontId="9" fillId="0" borderId="26" xfId="0" applyNumberFormat="1" applyFont="1" applyFill="1" applyBorder="1" applyAlignment="1" applyProtection="1">
      <alignment horizontal="right" vertical="top"/>
      <protection locked="0"/>
    </xf>
    <xf numFmtId="165" fontId="9" fillId="0" borderId="27" xfId="0" applyNumberFormat="1" applyFont="1" applyFill="1" applyBorder="1" applyAlignment="1" applyProtection="1">
      <alignment horizontal="right" vertical="top"/>
      <protection locked="0"/>
    </xf>
    <xf numFmtId="164" fontId="9" fillId="0" borderId="27" xfId="0" applyNumberFormat="1" applyFont="1" applyFill="1" applyBorder="1" applyAlignment="1" applyProtection="1">
      <alignment horizontal="right" vertical="top"/>
      <protection locked="0"/>
    </xf>
    <xf numFmtId="0" fontId="10" fillId="0" borderId="28" xfId="49" applyNumberFormat="1" applyFont="1" applyFill="1" applyBorder="1" applyProtection="1"/>
    <xf numFmtId="0" fontId="10" fillId="0" borderId="29" xfId="50" applyNumberFormat="1" applyFont="1" applyFill="1" applyBorder="1" applyProtection="1"/>
    <xf numFmtId="164" fontId="10" fillId="0" borderId="29" xfId="50" applyNumberFormat="1" applyFont="1" applyFill="1" applyBorder="1" applyAlignment="1" applyProtection="1">
      <alignment horizontal="right" vertical="top"/>
    </xf>
    <xf numFmtId="0" fontId="10" fillId="0" borderId="30" xfId="51" applyNumberFormat="1" applyFont="1" applyFill="1" applyBorder="1" applyProtection="1"/>
    <xf numFmtId="164" fontId="10" fillId="0" borderId="1" xfId="26" applyNumberFormat="1" applyFont="1" applyFill="1" applyBorder="1" applyProtection="1"/>
    <xf numFmtId="0" fontId="8" fillId="10" borderId="31" xfId="52" applyNumberFormat="1" applyFont="1" applyFill="1" applyBorder="1" applyProtection="1"/>
    <xf numFmtId="0" fontId="8" fillId="10" borderId="19" xfId="23" applyNumberFormat="1" applyFont="1" applyFill="1" applyBorder="1" applyProtection="1"/>
    <xf numFmtId="164" fontId="8" fillId="10" borderId="18" xfId="23" applyNumberFormat="1" applyFont="1" applyFill="1" applyBorder="1" applyAlignment="1" applyProtection="1">
      <alignment horizontal="right" vertical="top"/>
    </xf>
    <xf numFmtId="164" fontId="14" fillId="7" borderId="18" xfId="0" applyNumberFormat="1" applyFont="1" applyFill="1" applyBorder="1" applyAlignment="1" applyProtection="1">
      <alignment horizontal="right" vertical="top"/>
      <protection locked="0"/>
    </xf>
    <xf numFmtId="165" fontId="14" fillId="7" borderId="18" xfId="0" applyNumberFormat="1" applyFont="1" applyFill="1" applyBorder="1" applyAlignment="1" applyProtection="1">
      <alignment horizontal="right" vertical="top"/>
      <protection locked="0"/>
    </xf>
    <xf numFmtId="0" fontId="9" fillId="0" borderId="1" xfId="0" applyFont="1" applyFill="1" applyBorder="1" applyAlignment="1" applyProtection="1">
      <alignment vertical="top"/>
      <protection locked="0"/>
    </xf>
    <xf numFmtId="49" fontId="8" fillId="11" borderId="33" xfId="4" applyNumberFormat="1" applyFont="1" applyFill="1" applyBorder="1" applyAlignment="1" applyProtection="1">
      <alignment horizontal="center" vertical="center" wrapText="1"/>
    </xf>
    <xf numFmtId="49" fontId="8" fillId="0" borderId="33" xfId="4" applyNumberFormat="1" applyFont="1" applyBorder="1" applyAlignment="1" applyProtection="1">
      <alignment horizontal="center" vertical="center" wrapText="1"/>
    </xf>
    <xf numFmtId="49" fontId="8" fillId="0" borderId="34" xfId="6" applyNumberFormat="1" applyFont="1" applyFill="1" applyBorder="1" applyProtection="1">
      <alignment horizontal="center" vertical="center" wrapText="1"/>
    </xf>
    <xf numFmtId="0" fontId="14" fillId="0" borderId="34" xfId="0" applyFont="1" applyFill="1" applyBorder="1" applyAlignment="1" applyProtection="1">
      <alignment horizontal="center"/>
      <protection locked="0"/>
    </xf>
    <xf numFmtId="164" fontId="14" fillId="6" borderId="37" xfId="0" applyNumberFormat="1" applyFont="1" applyFill="1" applyBorder="1" applyAlignment="1" applyProtection="1">
      <alignment horizontal="right" vertical="top"/>
      <protection locked="0"/>
    </xf>
    <xf numFmtId="165" fontId="14" fillId="6" borderId="37" xfId="0" applyNumberFormat="1" applyFont="1" applyFill="1" applyBorder="1" applyAlignment="1" applyProtection="1">
      <alignment horizontal="right" vertical="top"/>
      <protection locked="0"/>
    </xf>
    <xf numFmtId="164" fontId="9" fillId="0" borderId="37" xfId="0" applyNumberFormat="1" applyFont="1" applyFill="1" applyBorder="1" applyAlignment="1" applyProtection="1">
      <alignment horizontal="right" vertical="top"/>
      <protection locked="0"/>
    </xf>
    <xf numFmtId="165" fontId="9" fillId="0" borderId="37" xfId="0" applyNumberFormat="1" applyFont="1" applyFill="1" applyBorder="1" applyAlignment="1" applyProtection="1">
      <alignment horizontal="right" vertical="top"/>
      <protection locked="0"/>
    </xf>
    <xf numFmtId="0" fontId="9" fillId="0" borderId="37" xfId="0" applyFont="1" applyFill="1" applyBorder="1" applyAlignment="1" applyProtection="1">
      <alignment vertical="top" wrapText="1"/>
      <protection locked="0"/>
    </xf>
    <xf numFmtId="49" fontId="8" fillId="0" borderId="34" xfId="44" applyNumberFormat="1" applyFont="1" applyFill="1" applyBorder="1" applyProtection="1">
      <alignment horizontal="center" vertical="center" wrapText="1"/>
    </xf>
    <xf numFmtId="49" fontId="8" fillId="0" borderId="34" xfId="5" applyNumberFormat="1" applyFont="1" applyFill="1" applyBorder="1" applyProtection="1">
      <alignment horizontal="center" vertical="center" wrapText="1"/>
    </xf>
    <xf numFmtId="49" fontId="8" fillId="9" borderId="37" xfId="7" applyNumberFormat="1" applyFont="1" applyFill="1" applyBorder="1" applyProtection="1">
      <alignment horizontal="center" vertical="top" shrinkToFit="1"/>
    </xf>
    <xf numFmtId="0" fontId="8" fillId="9" borderId="37" xfId="8" quotePrefix="1" applyNumberFormat="1" applyFont="1" applyFill="1" applyBorder="1" applyProtection="1">
      <alignment horizontal="left" vertical="top" wrapText="1"/>
    </xf>
    <xf numFmtId="164" fontId="8" fillId="8" borderId="37" xfId="55" applyNumberFormat="1" applyFont="1" applyFill="1" applyBorder="1" applyAlignment="1" applyProtection="1">
      <alignment horizontal="right" vertical="top" shrinkToFit="1"/>
    </xf>
    <xf numFmtId="49" fontId="10" fillId="0" borderId="37" xfId="11" applyNumberFormat="1" applyFont="1" applyFill="1" applyBorder="1" applyProtection="1">
      <alignment horizontal="center" vertical="top" shrinkToFit="1"/>
    </xf>
    <xf numFmtId="0" fontId="10" fillId="0" borderId="37" xfId="12" quotePrefix="1" applyNumberFormat="1" applyFont="1" applyFill="1" applyBorder="1" applyProtection="1">
      <alignment horizontal="left" vertical="top" wrapText="1"/>
    </xf>
    <xf numFmtId="164" fontId="10" fillId="0" borderId="37" xfId="56" applyNumberFormat="1" applyFont="1" applyBorder="1" applyAlignment="1" applyProtection="1">
      <alignment horizontal="right" vertical="top" shrinkToFit="1"/>
    </xf>
    <xf numFmtId="164" fontId="10" fillId="0" borderId="37" xfId="47" applyNumberFormat="1" applyFont="1" applyFill="1" applyBorder="1" applyProtection="1">
      <alignment horizontal="right" vertical="top" shrinkToFit="1"/>
    </xf>
    <xf numFmtId="164" fontId="10" fillId="0" borderId="37" xfId="48" applyNumberFormat="1" applyFont="1" applyFill="1" applyBorder="1" applyProtection="1">
      <alignment horizontal="right" vertical="top" shrinkToFit="1"/>
    </xf>
    <xf numFmtId="164" fontId="10" fillId="0" borderId="37" xfId="12" quotePrefix="1" applyNumberFormat="1" applyFont="1" applyFill="1" applyBorder="1" applyAlignment="1" applyProtection="1">
      <alignment horizontal="right" vertical="top" wrapText="1"/>
    </xf>
    <xf numFmtId="164" fontId="8" fillId="8" borderId="37" xfId="55" applyNumberFormat="1" applyFont="1" applyFill="1" applyBorder="1" applyProtection="1">
      <alignment horizontal="right" vertical="top" shrinkToFit="1"/>
    </xf>
    <xf numFmtId="164" fontId="10" fillId="0" borderId="37" xfId="56" applyNumberFormat="1" applyFont="1" applyBorder="1" applyProtection="1">
      <alignment horizontal="right" vertical="top" shrinkToFit="1"/>
    </xf>
    <xf numFmtId="164" fontId="8" fillId="9" borderId="37" xfId="8" quotePrefix="1" applyNumberFormat="1" applyFont="1" applyFill="1" applyBorder="1" applyAlignment="1" applyProtection="1">
      <alignment horizontal="right" vertical="top" wrapText="1"/>
    </xf>
    <xf numFmtId="164" fontId="10" fillId="0" borderId="37" xfId="8" quotePrefix="1" applyNumberFormat="1" applyFont="1" applyFill="1" applyBorder="1" applyAlignment="1" applyProtection="1">
      <alignment horizontal="right" vertical="top" wrapText="1"/>
    </xf>
    <xf numFmtId="165" fontId="9" fillId="0" borderId="37" xfId="0" applyNumberFormat="1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49" fontId="8" fillId="6" borderId="37" xfId="11" applyNumberFormat="1" applyFont="1" applyFill="1" applyBorder="1" applyProtection="1">
      <alignment horizontal="center" vertical="top" shrinkToFit="1"/>
    </xf>
    <xf numFmtId="0" fontId="8" fillId="6" borderId="37" xfId="12" quotePrefix="1" applyNumberFormat="1" applyFont="1" applyFill="1" applyBorder="1" applyProtection="1">
      <alignment horizontal="left" vertical="top" wrapText="1"/>
    </xf>
    <xf numFmtId="164" fontId="8" fillId="6" borderId="37" xfId="12" quotePrefix="1" applyNumberFormat="1" applyFont="1" applyFill="1" applyBorder="1" applyAlignment="1" applyProtection="1">
      <alignment horizontal="right" vertical="top" wrapText="1"/>
    </xf>
    <xf numFmtId="0" fontId="9" fillId="6" borderId="37" xfId="0" applyFont="1" applyFill="1" applyBorder="1" applyAlignment="1" applyProtection="1">
      <alignment vertical="top" wrapText="1"/>
      <protection locked="0"/>
    </xf>
    <xf numFmtId="164" fontId="8" fillId="6" borderId="37" xfId="56" applyNumberFormat="1" applyFont="1" applyFill="1" applyBorder="1" applyProtection="1">
      <alignment horizontal="right" vertical="top" shrinkToFit="1"/>
    </xf>
    <xf numFmtId="164" fontId="8" fillId="6" borderId="37" xfId="47" applyNumberFormat="1" applyFont="1" applyFill="1" applyBorder="1" applyProtection="1">
      <alignment horizontal="right" vertical="top" shrinkToFit="1"/>
    </xf>
    <xf numFmtId="164" fontId="8" fillId="6" borderId="37" xfId="48" applyNumberFormat="1" applyFont="1" applyFill="1" applyBorder="1" applyProtection="1">
      <alignment horizontal="right" vertical="top" shrinkToFit="1"/>
    </xf>
    <xf numFmtId="0" fontId="10" fillId="0" borderId="1" xfId="27" applyNumberFormat="1" applyFont="1" applyFill="1" applyBorder="1" applyProtection="1">
      <alignment horizontal="left" vertical="top" wrapText="1"/>
    </xf>
    <xf numFmtId="0" fontId="10" fillId="0" borderId="1" xfId="27" applyFont="1" applyFill="1" applyBorder="1">
      <alignment horizontal="left" vertical="top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0" fillId="0" borderId="36" xfId="2" applyNumberFormat="1" applyFont="1" applyFill="1" applyBorder="1" applyAlignment="1" applyProtection="1">
      <alignment horizontal="right" vertical="top" wrapText="1"/>
    </xf>
    <xf numFmtId="0" fontId="0" fillId="0" borderId="36" xfId="0" applyBorder="1" applyAlignment="1"/>
    <xf numFmtId="49" fontId="8" fillId="0" borderId="33" xfId="43" applyNumberFormat="1" applyFont="1" applyFill="1" applyBorder="1" applyProtection="1">
      <alignment horizontal="center" vertical="center" wrapText="1"/>
    </xf>
    <xf numFmtId="49" fontId="8" fillId="0" borderId="33" xfId="43" applyFont="1" applyFill="1" applyBorder="1">
      <alignment horizontal="center" vertical="center" wrapText="1"/>
    </xf>
    <xf numFmtId="49" fontId="8" fillId="0" borderId="33" xfId="3" applyNumberFormat="1" applyFont="1" applyFill="1" applyBorder="1" applyProtection="1">
      <alignment horizontal="center" vertical="center" wrapText="1"/>
    </xf>
    <xf numFmtId="49" fontId="8" fillId="0" borderId="33" xfId="3" applyNumberFormat="1" applyFont="1" applyFill="1" applyBorder="1" applyAlignment="1" applyProtection="1">
      <alignment horizontal="center" vertical="center" wrapText="1"/>
    </xf>
    <xf numFmtId="49" fontId="8" fillId="0" borderId="33" xfId="4" applyNumberFormat="1" applyFont="1" applyFill="1" applyBorder="1" applyProtection="1">
      <alignment horizontal="center" vertical="center" wrapText="1"/>
    </xf>
    <xf numFmtId="49" fontId="8" fillId="0" borderId="33" xfId="4" applyFont="1" applyFill="1" applyBorder="1">
      <alignment horizontal="center" vertical="center" wrapText="1"/>
    </xf>
    <xf numFmtId="49" fontId="8" fillId="0" borderId="33" xfId="4" applyNumberFormat="1" applyFont="1" applyBorder="1" applyAlignment="1" applyProtection="1">
      <alignment horizontal="center" vertical="center" wrapText="1"/>
    </xf>
    <xf numFmtId="0" fontId="14" fillId="0" borderId="34" xfId="0" applyFont="1" applyFill="1" applyBorder="1" applyAlignment="1" applyProtection="1">
      <alignment horizontal="center" vertical="center" wrapText="1"/>
      <protection locked="0"/>
    </xf>
    <xf numFmtId="0" fontId="15" fillId="0" borderId="35" xfId="0" applyFont="1" applyBorder="1" applyAlignment="1">
      <alignment horizontal="center" vertical="center" wrapText="1"/>
    </xf>
    <xf numFmtId="49" fontId="8" fillId="0" borderId="33" xfId="4" applyNumberFormat="1" applyFont="1" applyFill="1" applyBorder="1" applyAlignment="1" applyProtection="1">
      <alignment horizontal="center" vertical="center" wrapText="1"/>
    </xf>
    <xf numFmtId="165" fontId="9" fillId="6" borderId="37" xfId="0" applyNumberFormat="1" applyFont="1" applyFill="1" applyBorder="1" applyAlignment="1" applyProtection="1">
      <alignment horizontal="right" vertical="top"/>
      <protection locked="0"/>
    </xf>
    <xf numFmtId="165" fontId="14" fillId="7" borderId="32" xfId="0" applyNumberFormat="1" applyFont="1" applyFill="1" applyBorder="1" applyAlignment="1" applyProtection="1">
      <alignment horizontal="right" vertical="top"/>
      <protection locked="0"/>
    </xf>
  </cellXfs>
  <cellStyles count="57">
    <cellStyle name="br" xfId="30"/>
    <cellStyle name="col" xfId="2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st57" xfId="2"/>
    <cellStyle name="st66" xfId="55"/>
    <cellStyle name="st67" xfId="56"/>
    <cellStyle name="st68" xfId="53"/>
    <cellStyle name="st69" xfId="54"/>
    <cellStyle name="st70" xfId="45"/>
    <cellStyle name="st71" xfId="46"/>
    <cellStyle name="st72" xfId="47"/>
    <cellStyle name="st73" xfId="48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yle0" xfId="31"/>
    <cellStyle name="td" xfId="32"/>
    <cellStyle name="tr" xfId="28"/>
    <cellStyle name="xl_bot_header" xfId="5"/>
    <cellStyle name="xl_bot_left_header" xfId="44"/>
    <cellStyle name="xl_bot_right_header" xfId="6"/>
    <cellStyle name="xl_footer" xfId="27"/>
    <cellStyle name="xl_header" xfId="1"/>
    <cellStyle name="xl_top_header" xfId="3"/>
    <cellStyle name="xl_top_left_header" xfId="43"/>
    <cellStyle name="xl_top_right_header" xfId="4"/>
    <cellStyle name="xl_total_bot" xfId="26"/>
    <cellStyle name="xl_total_center" xfId="23"/>
    <cellStyle name="xl_total_left" xfId="52"/>
    <cellStyle name="xl_total_top" xfId="50"/>
    <cellStyle name="xl_total_top_left" xfId="49"/>
    <cellStyle name="xl_total_top_right" xfId="51"/>
    <cellStyle name="Обычный" xfId="0" builtinId="0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K1" sqref="K1"/>
    </sheetView>
  </sheetViews>
  <sheetFormatPr defaultRowHeight="15.75" outlineLevelRow="2" x14ac:dyDescent="0.25"/>
  <cols>
    <col min="1" max="1" width="12.5703125" style="1" customWidth="1"/>
    <col min="2" max="2" width="40.5703125" style="1" customWidth="1"/>
    <col min="3" max="3" width="19" style="1" customWidth="1"/>
    <col min="4" max="5" width="17.7109375" style="1" customWidth="1"/>
    <col min="6" max="6" width="17.5703125" style="1" customWidth="1"/>
    <col min="7" max="7" width="12.7109375" style="1" customWidth="1"/>
    <col min="8" max="8" width="17.7109375" style="1" customWidth="1"/>
    <col min="9" max="9" width="12.7109375" style="1" customWidth="1"/>
    <col min="10" max="10" width="61.7109375" style="1" customWidth="1"/>
    <col min="11" max="16384" width="9.140625" style="1"/>
  </cols>
  <sheetData>
    <row r="1" spans="1:10" ht="57" customHeight="1" x14ac:dyDescent="0.25">
      <c r="A1" s="59" t="s">
        <v>100</v>
      </c>
      <c r="B1" s="59"/>
      <c r="C1" s="59"/>
      <c r="D1" s="59"/>
      <c r="E1" s="59"/>
      <c r="F1" s="59"/>
      <c r="G1" s="59"/>
      <c r="H1" s="59"/>
      <c r="I1" s="59"/>
      <c r="J1" s="60"/>
    </row>
    <row r="2" spans="1:10" ht="15.2" customHeight="1" x14ac:dyDescent="0.25">
      <c r="A2" s="61" t="s">
        <v>13</v>
      </c>
      <c r="B2" s="61"/>
      <c r="C2" s="61"/>
      <c r="D2" s="61"/>
      <c r="E2" s="61"/>
      <c r="F2" s="61"/>
      <c r="G2" s="61"/>
      <c r="H2" s="61"/>
      <c r="I2" s="61"/>
      <c r="J2" s="62"/>
    </row>
    <row r="3" spans="1:10" ht="38.450000000000003" customHeight="1" x14ac:dyDescent="0.25">
      <c r="A3" s="63" t="s">
        <v>14</v>
      </c>
      <c r="B3" s="65" t="s">
        <v>82</v>
      </c>
      <c r="C3" s="66" t="s">
        <v>8</v>
      </c>
      <c r="D3" s="66" t="s">
        <v>5</v>
      </c>
      <c r="E3" s="67" t="s">
        <v>4</v>
      </c>
      <c r="F3" s="69" t="s">
        <v>7</v>
      </c>
      <c r="G3" s="69"/>
      <c r="H3" s="69" t="s">
        <v>11</v>
      </c>
      <c r="I3" s="69"/>
      <c r="J3" s="70" t="s">
        <v>89</v>
      </c>
    </row>
    <row r="4" spans="1:10" ht="28.5" customHeight="1" x14ac:dyDescent="0.25">
      <c r="A4" s="64"/>
      <c r="B4" s="65"/>
      <c r="C4" s="66"/>
      <c r="D4" s="66"/>
      <c r="E4" s="68"/>
      <c r="F4" s="25" t="s">
        <v>9</v>
      </c>
      <c r="G4" s="72" t="s">
        <v>10</v>
      </c>
      <c r="H4" s="25" t="s">
        <v>9</v>
      </c>
      <c r="I4" s="24" t="s">
        <v>10</v>
      </c>
      <c r="J4" s="71"/>
    </row>
    <row r="5" spans="1:10" x14ac:dyDescent="0.25">
      <c r="A5" s="33" t="s">
        <v>0</v>
      </c>
      <c r="B5" s="34" t="s">
        <v>1</v>
      </c>
      <c r="C5" s="34" t="s">
        <v>2</v>
      </c>
      <c r="D5" s="34" t="s">
        <v>3</v>
      </c>
      <c r="E5" s="26" t="s">
        <v>6</v>
      </c>
      <c r="F5" s="26" t="s">
        <v>85</v>
      </c>
      <c r="G5" s="26" t="s">
        <v>86</v>
      </c>
      <c r="H5" s="26" t="s">
        <v>87</v>
      </c>
      <c r="I5" s="26" t="s">
        <v>88</v>
      </c>
      <c r="J5" s="27">
        <v>10</v>
      </c>
    </row>
    <row r="6" spans="1:10" ht="31.5" x14ac:dyDescent="0.25">
      <c r="A6" s="35" t="s">
        <v>15</v>
      </c>
      <c r="B6" s="36" t="s">
        <v>16</v>
      </c>
      <c r="C6" s="37">
        <f>C7+C8+C9+C10+C11+C12</f>
        <v>113384.17713</v>
      </c>
      <c r="D6" s="37">
        <f t="shared" ref="D6:F6" si="0">D7+D8+D9+D10+D11+D12</f>
        <v>151954.99385999999</v>
      </c>
      <c r="E6" s="37">
        <f t="shared" si="0"/>
        <v>134735.40389000002</v>
      </c>
      <c r="F6" s="37">
        <f t="shared" si="0"/>
        <v>21351.226760000012</v>
      </c>
      <c r="G6" s="29">
        <f>E6/C6-100%</f>
        <v>0.18830869791928628</v>
      </c>
      <c r="H6" s="28">
        <f>E6-D6</f>
        <v>-17219.589969999972</v>
      </c>
      <c r="I6" s="29">
        <f>E6/D6-100%</f>
        <v>-0.11332032947771908</v>
      </c>
      <c r="J6" s="29"/>
    </row>
    <row r="7" spans="1:10" ht="63.75" customHeight="1" outlineLevel="1" x14ac:dyDescent="0.25">
      <c r="A7" s="38" t="s">
        <v>17</v>
      </c>
      <c r="B7" s="39" t="s">
        <v>18</v>
      </c>
      <c r="C7" s="40">
        <v>3563.1434800000002</v>
      </c>
      <c r="D7" s="41">
        <v>4312.5972700000002</v>
      </c>
      <c r="E7" s="41">
        <v>4103.8139799999999</v>
      </c>
      <c r="F7" s="30">
        <f t="shared" ref="F7:F47" si="1">E7-C7</f>
        <v>540.67049999999972</v>
      </c>
      <c r="G7" s="31">
        <f>E7/C7-100%</f>
        <v>0.15173974975602156</v>
      </c>
      <c r="H7" s="30">
        <f t="shared" ref="H7:H49" si="2">E7-D7</f>
        <v>-208.78329000000031</v>
      </c>
      <c r="I7" s="31">
        <f t="shared" ref="I7:I49" si="3">E7/D7-100%</f>
        <v>-4.8412424561962486E-2</v>
      </c>
      <c r="J7" s="32" t="s">
        <v>126</v>
      </c>
    </row>
    <row r="8" spans="1:10" ht="94.5" outlineLevel="1" x14ac:dyDescent="0.25">
      <c r="A8" s="38" t="s">
        <v>19</v>
      </c>
      <c r="B8" s="39" t="s">
        <v>20</v>
      </c>
      <c r="C8" s="40">
        <v>40207.548649999997</v>
      </c>
      <c r="D8" s="41">
        <v>59482.797579999999</v>
      </c>
      <c r="E8" s="41">
        <v>43768.045400000003</v>
      </c>
      <c r="F8" s="30">
        <f t="shared" si="1"/>
        <v>3560.4967500000057</v>
      </c>
      <c r="G8" s="31">
        <f t="shared" ref="G8:G49" si="4">E8/C8-100%</f>
        <v>8.8552942657448064E-2</v>
      </c>
      <c r="H8" s="30">
        <f t="shared" si="2"/>
        <v>-15714.752179999996</v>
      </c>
      <c r="I8" s="31">
        <f t="shared" si="3"/>
        <v>-0.26418986361333807</v>
      </c>
      <c r="J8" s="32" t="s">
        <v>125</v>
      </c>
    </row>
    <row r="9" spans="1:10" outlineLevel="1" x14ac:dyDescent="0.25">
      <c r="A9" s="38" t="s">
        <v>21</v>
      </c>
      <c r="B9" s="39" t="s">
        <v>22</v>
      </c>
      <c r="C9" s="40">
        <v>4.9550000000000001</v>
      </c>
      <c r="D9" s="41">
        <v>40.222999999999999</v>
      </c>
      <c r="E9" s="41">
        <v>4.9550000000000001</v>
      </c>
      <c r="F9" s="30">
        <f t="shared" si="1"/>
        <v>0</v>
      </c>
      <c r="G9" s="31">
        <f t="shared" si="4"/>
        <v>0</v>
      </c>
      <c r="H9" s="30">
        <f t="shared" si="2"/>
        <v>-35.268000000000001</v>
      </c>
      <c r="I9" s="31">
        <f t="shared" si="3"/>
        <v>-0.87681177435795443</v>
      </c>
      <c r="J9" s="32"/>
    </row>
    <row r="10" spans="1:10" ht="63" outlineLevel="1" x14ac:dyDescent="0.25">
      <c r="A10" s="38" t="s">
        <v>23</v>
      </c>
      <c r="B10" s="39" t="s">
        <v>24</v>
      </c>
      <c r="C10" s="40">
        <v>20225.618999999999</v>
      </c>
      <c r="D10" s="41">
        <v>17970.482</v>
      </c>
      <c r="E10" s="41">
        <v>17964.066200000001</v>
      </c>
      <c r="F10" s="30">
        <f t="shared" si="1"/>
        <v>-2261.5527999999977</v>
      </c>
      <c r="G10" s="31">
        <f t="shared" si="4"/>
        <v>-0.11181624651388899</v>
      </c>
      <c r="H10" s="30">
        <f t="shared" si="2"/>
        <v>-6.4157999999988533</v>
      </c>
      <c r="I10" s="31">
        <f t="shared" si="3"/>
        <v>-3.5701880450389467E-4</v>
      </c>
      <c r="J10" s="32" t="s">
        <v>90</v>
      </c>
    </row>
    <row r="11" spans="1:10" outlineLevel="1" x14ac:dyDescent="0.25">
      <c r="A11" s="38" t="s">
        <v>83</v>
      </c>
      <c r="B11" s="39" t="s">
        <v>84</v>
      </c>
      <c r="C11" s="43">
        <v>500</v>
      </c>
      <c r="D11" s="41">
        <v>500</v>
      </c>
      <c r="E11" s="42">
        <v>0</v>
      </c>
      <c r="F11" s="30">
        <f t="shared" si="1"/>
        <v>-500</v>
      </c>
      <c r="G11" s="31">
        <f t="shared" si="4"/>
        <v>-1</v>
      </c>
      <c r="H11" s="30">
        <f t="shared" si="2"/>
        <v>-500</v>
      </c>
      <c r="I11" s="31" t="s">
        <v>12</v>
      </c>
      <c r="J11" s="32" t="s">
        <v>101</v>
      </c>
    </row>
    <row r="12" spans="1:10" ht="66" customHeight="1" outlineLevel="1" x14ac:dyDescent="0.25">
      <c r="A12" s="38" t="s">
        <v>25</v>
      </c>
      <c r="B12" s="39" t="s">
        <v>26</v>
      </c>
      <c r="C12" s="43">
        <v>48882.911</v>
      </c>
      <c r="D12" s="41">
        <v>69648.894010000004</v>
      </c>
      <c r="E12" s="41">
        <v>68894.523310000004</v>
      </c>
      <c r="F12" s="30">
        <f t="shared" si="1"/>
        <v>20011.612310000004</v>
      </c>
      <c r="G12" s="31">
        <f t="shared" si="4"/>
        <v>0.40937849036854623</v>
      </c>
      <c r="H12" s="30">
        <f t="shared" si="2"/>
        <v>-754.37069999999949</v>
      </c>
      <c r="I12" s="31">
        <f t="shared" si="3"/>
        <v>-1.0831050668108078E-2</v>
      </c>
      <c r="J12" s="32" t="s">
        <v>102</v>
      </c>
    </row>
    <row r="13" spans="1:10" ht="56.25" customHeight="1" outlineLevel="1" x14ac:dyDescent="0.25">
      <c r="A13" s="50" t="s">
        <v>115</v>
      </c>
      <c r="B13" s="51" t="s">
        <v>118</v>
      </c>
      <c r="C13" s="52">
        <f>C14</f>
        <v>50</v>
      </c>
      <c r="D13" s="52">
        <f t="shared" ref="D13:F13" si="5">D14</f>
        <v>34.1</v>
      </c>
      <c r="E13" s="52">
        <f t="shared" si="5"/>
        <v>34.1</v>
      </c>
      <c r="F13" s="52">
        <f t="shared" si="5"/>
        <v>-15.899999999999999</v>
      </c>
      <c r="G13" s="29">
        <f t="shared" si="4"/>
        <v>-0.31799999999999995</v>
      </c>
      <c r="H13" s="28">
        <f t="shared" si="2"/>
        <v>0</v>
      </c>
      <c r="I13" s="29">
        <f t="shared" si="3"/>
        <v>0</v>
      </c>
      <c r="J13" s="53"/>
    </row>
    <row r="14" spans="1:10" ht="47.25" outlineLevel="1" x14ac:dyDescent="0.25">
      <c r="A14" s="38" t="s">
        <v>116</v>
      </c>
      <c r="B14" s="39" t="s">
        <v>117</v>
      </c>
      <c r="C14" s="43">
        <v>50</v>
      </c>
      <c r="D14" s="41">
        <v>34.1</v>
      </c>
      <c r="E14" s="41">
        <v>34.1</v>
      </c>
      <c r="F14" s="30">
        <f t="shared" si="1"/>
        <v>-15.899999999999999</v>
      </c>
      <c r="G14" s="31">
        <f t="shared" si="4"/>
        <v>-0.31799999999999995</v>
      </c>
      <c r="H14" s="30">
        <f t="shared" si="2"/>
        <v>0</v>
      </c>
      <c r="I14" s="31">
        <f t="shared" si="3"/>
        <v>0</v>
      </c>
      <c r="J14" s="32" t="s">
        <v>119</v>
      </c>
    </row>
    <row r="15" spans="1:10" x14ac:dyDescent="0.25">
      <c r="A15" s="35" t="s">
        <v>27</v>
      </c>
      <c r="B15" s="36" t="s">
        <v>28</v>
      </c>
      <c r="C15" s="44">
        <f>C16+C17+C18+C19+C20</f>
        <v>42263.413939999999</v>
      </c>
      <c r="D15" s="44">
        <f>D16+D17+D18+D19+D20</f>
        <v>48543.068960000004</v>
      </c>
      <c r="E15" s="44">
        <f>E16+E17+E18+E19+E20</f>
        <v>44581.739759999997</v>
      </c>
      <c r="F15" s="28">
        <f t="shared" si="1"/>
        <v>2318.3258199999982</v>
      </c>
      <c r="G15" s="29">
        <f t="shared" si="4"/>
        <v>5.4854201397247504E-2</v>
      </c>
      <c r="H15" s="28">
        <f t="shared" si="2"/>
        <v>-3961.3292000000074</v>
      </c>
      <c r="I15" s="29">
        <f t="shared" si="3"/>
        <v>-8.1604424377539564E-2</v>
      </c>
      <c r="J15" s="29"/>
    </row>
    <row r="16" spans="1:10" outlineLevel="1" x14ac:dyDescent="0.25">
      <c r="A16" s="38" t="s">
        <v>29</v>
      </c>
      <c r="B16" s="39" t="s">
        <v>30</v>
      </c>
      <c r="C16" s="45">
        <v>88.888999999999996</v>
      </c>
      <c r="D16" s="41">
        <v>88.888999999999996</v>
      </c>
      <c r="E16" s="42">
        <v>88.888999999999996</v>
      </c>
      <c r="F16" s="30">
        <f t="shared" si="1"/>
        <v>0</v>
      </c>
      <c r="G16" s="31">
        <f t="shared" si="4"/>
        <v>0</v>
      </c>
      <c r="H16" s="30">
        <f t="shared" si="2"/>
        <v>0</v>
      </c>
      <c r="I16" s="31">
        <f t="shared" si="3"/>
        <v>0</v>
      </c>
      <c r="J16" s="32"/>
    </row>
    <row r="17" spans="1:10" outlineLevel="1" x14ac:dyDescent="0.25">
      <c r="A17" s="38" t="s">
        <v>31</v>
      </c>
      <c r="B17" s="39" t="s">
        <v>32</v>
      </c>
      <c r="C17" s="45">
        <v>12499.998079999999</v>
      </c>
      <c r="D17" s="41">
        <v>12589.41488</v>
      </c>
      <c r="E17" s="42">
        <v>12462.49898</v>
      </c>
      <c r="F17" s="30">
        <f t="shared" si="1"/>
        <v>-37.499099999999089</v>
      </c>
      <c r="G17" s="31">
        <f t="shared" si="4"/>
        <v>-2.9999284607888921E-3</v>
      </c>
      <c r="H17" s="30">
        <f t="shared" si="2"/>
        <v>-126.91589999999997</v>
      </c>
      <c r="I17" s="31">
        <f t="shared" si="3"/>
        <v>-1.0081159546312501E-2</v>
      </c>
      <c r="J17" s="32"/>
    </row>
    <row r="18" spans="1:10" ht="50.25" customHeight="1" outlineLevel="1" x14ac:dyDescent="0.25">
      <c r="A18" s="38" t="s">
        <v>33</v>
      </c>
      <c r="B18" s="39" t="s">
        <v>34</v>
      </c>
      <c r="C18" s="45">
        <v>27649.75</v>
      </c>
      <c r="D18" s="41">
        <v>35177.484020000004</v>
      </c>
      <c r="E18" s="42">
        <v>31503.953659999999</v>
      </c>
      <c r="F18" s="30">
        <f t="shared" si="1"/>
        <v>3854.2036599999992</v>
      </c>
      <c r="G18" s="31">
        <f t="shared" si="4"/>
        <v>0.13939379777394012</v>
      </c>
      <c r="H18" s="30">
        <f t="shared" si="2"/>
        <v>-3673.5303600000043</v>
      </c>
      <c r="I18" s="31">
        <f t="shared" si="3"/>
        <v>-0.10442845650676535</v>
      </c>
      <c r="J18" s="32" t="s">
        <v>103</v>
      </c>
    </row>
    <row r="19" spans="1:10" outlineLevel="1" x14ac:dyDescent="0.25">
      <c r="A19" s="38" t="s">
        <v>91</v>
      </c>
      <c r="B19" s="39" t="s">
        <v>92</v>
      </c>
      <c r="C19" s="45">
        <v>185.54285999999999</v>
      </c>
      <c r="D19" s="41">
        <v>185.54285999999999</v>
      </c>
      <c r="E19" s="42">
        <v>185.54285999999999</v>
      </c>
      <c r="F19" s="30">
        <f t="shared" si="1"/>
        <v>0</v>
      </c>
      <c r="G19" s="31">
        <f t="shared" si="4"/>
        <v>0</v>
      </c>
      <c r="H19" s="30">
        <f t="shared" si="2"/>
        <v>0</v>
      </c>
      <c r="I19" s="31">
        <f t="shared" si="3"/>
        <v>0</v>
      </c>
      <c r="J19" s="32"/>
    </row>
    <row r="20" spans="1:10" ht="79.5" customHeight="1" outlineLevel="1" x14ac:dyDescent="0.25">
      <c r="A20" s="38" t="s">
        <v>35</v>
      </c>
      <c r="B20" s="39" t="s">
        <v>36</v>
      </c>
      <c r="C20" s="45">
        <v>1839.2339999999999</v>
      </c>
      <c r="D20" s="41">
        <v>501.73820000000001</v>
      </c>
      <c r="E20" s="42">
        <v>340.85525999999999</v>
      </c>
      <c r="F20" s="30">
        <f t="shared" si="1"/>
        <v>-1498.3787399999999</v>
      </c>
      <c r="G20" s="31">
        <f t="shared" si="4"/>
        <v>-0.8146754246604837</v>
      </c>
      <c r="H20" s="30">
        <f t="shared" si="2"/>
        <v>-160.88294000000002</v>
      </c>
      <c r="I20" s="31">
        <f t="shared" si="3"/>
        <v>-0.3206511682785963</v>
      </c>
      <c r="J20" s="32" t="s">
        <v>104</v>
      </c>
    </row>
    <row r="21" spans="1:10" ht="31.5" x14ac:dyDescent="0.25">
      <c r="A21" s="35" t="s">
        <v>37</v>
      </c>
      <c r="B21" s="36" t="s">
        <v>38</v>
      </c>
      <c r="C21" s="44">
        <f>C22+C23+C24</f>
        <v>20126.434999999998</v>
      </c>
      <c r="D21" s="44">
        <f t="shared" ref="D21:E21" si="6">D22+D23+D24</f>
        <v>47293.747089999997</v>
      </c>
      <c r="E21" s="44">
        <f t="shared" si="6"/>
        <v>35769.953640000007</v>
      </c>
      <c r="F21" s="28">
        <f t="shared" si="1"/>
        <v>15643.518640000009</v>
      </c>
      <c r="G21" s="29">
        <f t="shared" si="4"/>
        <v>0.77726227421796312</v>
      </c>
      <c r="H21" s="28">
        <f t="shared" si="2"/>
        <v>-11523.79344999999</v>
      </c>
      <c r="I21" s="29">
        <f t="shared" si="3"/>
        <v>-0.24366420846439196</v>
      </c>
      <c r="J21" s="29"/>
    </row>
    <row r="22" spans="1:10" ht="31.5" outlineLevel="1" x14ac:dyDescent="0.25">
      <c r="A22" s="38" t="s">
        <v>39</v>
      </c>
      <c r="B22" s="39" t="s">
        <v>40</v>
      </c>
      <c r="C22" s="45">
        <v>2413.1</v>
      </c>
      <c r="D22" s="41">
        <v>7845.5648499999998</v>
      </c>
      <c r="E22" s="42">
        <v>7129.9462199999998</v>
      </c>
      <c r="F22" s="30">
        <f t="shared" si="1"/>
        <v>4716.8462199999994</v>
      </c>
      <c r="G22" s="31">
        <f t="shared" si="4"/>
        <v>1.9546832787700468</v>
      </c>
      <c r="H22" s="30">
        <f t="shared" si="2"/>
        <v>-715.61862999999994</v>
      </c>
      <c r="I22" s="31">
        <f t="shared" si="3"/>
        <v>-9.121314318114393E-2</v>
      </c>
      <c r="J22" s="32" t="s">
        <v>127</v>
      </c>
    </row>
    <row r="23" spans="1:10" ht="47.25" outlineLevel="1" x14ac:dyDescent="0.25">
      <c r="A23" s="38" t="s">
        <v>41</v>
      </c>
      <c r="B23" s="39" t="s">
        <v>42</v>
      </c>
      <c r="C23" s="45">
        <v>686.68100000000004</v>
      </c>
      <c r="D23" s="41">
        <v>22268.125489999999</v>
      </c>
      <c r="E23" s="42">
        <v>11461.827020000001</v>
      </c>
      <c r="F23" s="30">
        <f t="shared" si="1"/>
        <v>10775.14602</v>
      </c>
      <c r="G23" s="31">
        <f t="shared" si="4"/>
        <v>15.691632679512029</v>
      </c>
      <c r="H23" s="30">
        <f t="shared" si="2"/>
        <v>-10806.298469999998</v>
      </c>
      <c r="I23" s="31">
        <f t="shared" si="3"/>
        <v>-0.48528101185943151</v>
      </c>
      <c r="J23" s="32" t="s">
        <v>105</v>
      </c>
    </row>
    <row r="24" spans="1:10" outlineLevel="1" x14ac:dyDescent="0.25">
      <c r="A24" s="38" t="s">
        <v>43</v>
      </c>
      <c r="B24" s="39" t="s">
        <v>44</v>
      </c>
      <c r="C24" s="45">
        <v>17026.653999999999</v>
      </c>
      <c r="D24" s="41">
        <v>17180.05675</v>
      </c>
      <c r="E24" s="42">
        <v>17178.180400000001</v>
      </c>
      <c r="F24" s="30">
        <f t="shared" si="1"/>
        <v>151.52640000000247</v>
      </c>
      <c r="G24" s="31">
        <f t="shared" si="4"/>
        <v>8.8993644905219771E-3</v>
      </c>
      <c r="H24" s="30">
        <f t="shared" si="2"/>
        <v>-1.8763499999986379</v>
      </c>
      <c r="I24" s="31">
        <f t="shared" si="3"/>
        <v>-1.0921675215058713E-4</v>
      </c>
      <c r="J24" s="32"/>
    </row>
    <row r="25" spans="1:10" x14ac:dyDescent="0.25">
      <c r="A25" s="35" t="s">
        <v>93</v>
      </c>
      <c r="B25" s="36" t="s">
        <v>94</v>
      </c>
      <c r="C25" s="44">
        <f>C26+C27</f>
        <v>15324.779</v>
      </c>
      <c r="D25" s="44">
        <f t="shared" ref="D25:E25" si="7">D26+D27</f>
        <v>3798.43408</v>
      </c>
      <c r="E25" s="44">
        <f t="shared" si="7"/>
        <v>3592.6420799999996</v>
      </c>
      <c r="F25" s="28">
        <f t="shared" si="1"/>
        <v>-11732.136920000001</v>
      </c>
      <c r="G25" s="73">
        <f t="shared" si="4"/>
        <v>-0.76556646722278998</v>
      </c>
      <c r="H25" s="28">
        <f t="shared" si="2"/>
        <v>-205.79200000000037</v>
      </c>
      <c r="I25" s="29">
        <f t="shared" si="3"/>
        <v>-5.4178115419604822E-2</v>
      </c>
      <c r="J25" s="29"/>
    </row>
    <row r="26" spans="1:10" ht="31.5" outlineLevel="2" x14ac:dyDescent="0.25">
      <c r="A26" s="38" t="s">
        <v>95</v>
      </c>
      <c r="B26" s="39" t="s">
        <v>96</v>
      </c>
      <c r="C26" s="45">
        <v>6424.7790000000005</v>
      </c>
      <c r="D26" s="41">
        <v>1729.3119999999999</v>
      </c>
      <c r="E26" s="42">
        <v>1553.2139999999999</v>
      </c>
      <c r="F26" s="30">
        <f t="shared" si="1"/>
        <v>-4871.5650000000005</v>
      </c>
      <c r="G26" s="31">
        <f t="shared" si="4"/>
        <v>-0.75824631477596349</v>
      </c>
      <c r="H26" s="30">
        <f t="shared" si="2"/>
        <v>-176.09799999999996</v>
      </c>
      <c r="I26" s="31">
        <f t="shared" si="3"/>
        <v>-0.10183124849651193</v>
      </c>
      <c r="J26" s="32" t="s">
        <v>108</v>
      </c>
    </row>
    <row r="27" spans="1:10" ht="31.5" outlineLevel="2" x14ac:dyDescent="0.25">
      <c r="A27" s="38" t="s">
        <v>106</v>
      </c>
      <c r="B27" s="39" t="s">
        <v>107</v>
      </c>
      <c r="C27" s="45">
        <v>8900</v>
      </c>
      <c r="D27" s="41">
        <v>2069.1220800000001</v>
      </c>
      <c r="E27" s="42">
        <v>2039.4280799999999</v>
      </c>
      <c r="F27" s="30">
        <f t="shared" si="1"/>
        <v>-6860.5719200000003</v>
      </c>
      <c r="G27" s="31">
        <f t="shared" si="4"/>
        <v>-0.77085077752808995</v>
      </c>
      <c r="H27" s="30">
        <f t="shared" si="2"/>
        <v>-29.694000000000187</v>
      </c>
      <c r="I27" s="31">
        <f t="shared" si="3"/>
        <v>-1.4351014030066445E-2</v>
      </c>
      <c r="J27" s="32" t="s">
        <v>108</v>
      </c>
    </row>
    <row r="28" spans="1:10" x14ac:dyDescent="0.25">
      <c r="A28" s="35" t="s">
        <v>45</v>
      </c>
      <c r="B28" s="36" t="s">
        <v>46</v>
      </c>
      <c r="C28" s="44">
        <f>C29+C30+C31+C32+C33</f>
        <v>459045.62907000002</v>
      </c>
      <c r="D28" s="44">
        <f t="shared" ref="D28:E28" si="8">D29+D30+D31+D32+D33</f>
        <v>530174.14386000007</v>
      </c>
      <c r="E28" s="44">
        <f t="shared" si="8"/>
        <v>525012.45938000001</v>
      </c>
      <c r="F28" s="28">
        <f t="shared" si="1"/>
        <v>65966.83030999999</v>
      </c>
      <c r="G28" s="29">
        <f t="shared" si="4"/>
        <v>0.14370429894658843</v>
      </c>
      <c r="H28" s="28">
        <f t="shared" si="2"/>
        <v>-5161.6844800000545</v>
      </c>
      <c r="I28" s="29">
        <f t="shared" si="3"/>
        <v>-9.7358283872912565E-3</v>
      </c>
      <c r="J28" s="29"/>
    </row>
    <row r="29" spans="1:10" outlineLevel="1" x14ac:dyDescent="0.25">
      <c r="A29" s="38" t="s">
        <v>47</v>
      </c>
      <c r="B29" s="39" t="s">
        <v>48</v>
      </c>
      <c r="C29" s="45">
        <v>149443.73871999999</v>
      </c>
      <c r="D29" s="41">
        <v>151123.01415</v>
      </c>
      <c r="E29" s="42">
        <v>149517.81101</v>
      </c>
      <c r="F29" s="30">
        <f t="shared" si="1"/>
        <v>74.07229000001098</v>
      </c>
      <c r="G29" s="31">
        <f t="shared" si="4"/>
        <v>4.9565335178614056E-4</v>
      </c>
      <c r="H29" s="30">
        <f t="shared" si="2"/>
        <v>-1605.2031399999978</v>
      </c>
      <c r="I29" s="31">
        <f t="shared" si="3"/>
        <v>-1.0621831155423589E-2</v>
      </c>
      <c r="J29" s="32"/>
    </row>
    <row r="30" spans="1:10" ht="126" outlineLevel="1" x14ac:dyDescent="0.25">
      <c r="A30" s="38" t="s">
        <v>49</v>
      </c>
      <c r="B30" s="39" t="s">
        <v>50</v>
      </c>
      <c r="C30" s="45">
        <v>240608.07136999999</v>
      </c>
      <c r="D30" s="41">
        <v>281774.89685000002</v>
      </c>
      <c r="E30" s="42">
        <v>279560.85251</v>
      </c>
      <c r="F30" s="30">
        <f t="shared" si="1"/>
        <v>38952.781140000006</v>
      </c>
      <c r="G30" s="31">
        <f t="shared" si="4"/>
        <v>0.16189307747743653</v>
      </c>
      <c r="H30" s="30">
        <f t="shared" si="2"/>
        <v>-2214.0443400000222</v>
      </c>
      <c r="I30" s="31">
        <f t="shared" si="3"/>
        <v>-7.8574932144457321E-3</v>
      </c>
      <c r="J30" s="32" t="s">
        <v>97</v>
      </c>
    </row>
    <row r="31" spans="1:10" ht="111.75" customHeight="1" outlineLevel="1" x14ac:dyDescent="0.25">
      <c r="A31" s="38" t="s">
        <v>51</v>
      </c>
      <c r="B31" s="39" t="s">
        <v>52</v>
      </c>
      <c r="C31" s="45">
        <v>41901.481639999998</v>
      </c>
      <c r="D31" s="41">
        <v>68770.237720000005</v>
      </c>
      <c r="E31" s="42">
        <v>67583.875549999997</v>
      </c>
      <c r="F31" s="30">
        <f t="shared" si="1"/>
        <v>25682.393909999999</v>
      </c>
      <c r="G31" s="31">
        <f t="shared" si="4"/>
        <v>0.6129232882658513</v>
      </c>
      <c r="H31" s="30">
        <f t="shared" si="2"/>
        <v>-1186.3621700000076</v>
      </c>
      <c r="I31" s="31">
        <f t="shared" si="3"/>
        <v>-1.7251098866784664E-2</v>
      </c>
      <c r="J31" s="32" t="s">
        <v>112</v>
      </c>
    </row>
    <row r="32" spans="1:10" ht="32.25" customHeight="1" outlineLevel="1" x14ac:dyDescent="0.25">
      <c r="A32" s="38" t="s">
        <v>53</v>
      </c>
      <c r="B32" s="39" t="s">
        <v>54</v>
      </c>
      <c r="C32" s="45">
        <v>1398.0833399999999</v>
      </c>
      <c r="D32" s="41">
        <v>0</v>
      </c>
      <c r="E32" s="42">
        <v>0</v>
      </c>
      <c r="F32" s="30">
        <f t="shared" si="1"/>
        <v>-1398.0833399999999</v>
      </c>
      <c r="G32" s="31">
        <f t="shared" si="4"/>
        <v>-1</v>
      </c>
      <c r="H32" s="30">
        <f t="shared" si="2"/>
        <v>0</v>
      </c>
      <c r="I32" s="31" t="s">
        <v>12</v>
      </c>
      <c r="J32" s="32" t="s">
        <v>109</v>
      </c>
    </row>
    <row r="33" spans="1:10" ht="47.25" outlineLevel="1" x14ac:dyDescent="0.25">
      <c r="A33" s="38" t="s">
        <v>55</v>
      </c>
      <c r="B33" s="39" t="s">
        <v>56</v>
      </c>
      <c r="C33" s="45">
        <v>25694.254000000001</v>
      </c>
      <c r="D33" s="41">
        <v>28505.995139999999</v>
      </c>
      <c r="E33" s="42">
        <v>28349.920310000001</v>
      </c>
      <c r="F33" s="30">
        <f t="shared" si="1"/>
        <v>2655.6663100000005</v>
      </c>
      <c r="G33" s="31">
        <f t="shared" si="4"/>
        <v>0.1033564278612642</v>
      </c>
      <c r="H33" s="30">
        <f t="shared" si="2"/>
        <v>-156.07482999999775</v>
      </c>
      <c r="I33" s="31">
        <f t="shared" si="3"/>
        <v>-5.475158093358079E-3</v>
      </c>
      <c r="J33" s="32" t="s">
        <v>128</v>
      </c>
    </row>
    <row r="34" spans="1:10" x14ac:dyDescent="0.25">
      <c r="A34" s="35" t="s">
        <v>57</v>
      </c>
      <c r="B34" s="36" t="s">
        <v>58</v>
      </c>
      <c r="C34" s="44">
        <f>C35+C36</f>
        <v>96326.700539999991</v>
      </c>
      <c r="D34" s="44">
        <f t="shared" ref="D34:E34" si="9">D35+D36</f>
        <v>111806.43226</v>
      </c>
      <c r="E34" s="44">
        <f t="shared" si="9"/>
        <v>110761.81028999999</v>
      </c>
      <c r="F34" s="28">
        <f t="shared" si="1"/>
        <v>14435.109750000003</v>
      </c>
      <c r="G34" s="29">
        <f t="shared" si="4"/>
        <v>0.14985574787756573</v>
      </c>
      <c r="H34" s="28">
        <f t="shared" si="2"/>
        <v>-1044.6219700000074</v>
      </c>
      <c r="I34" s="29">
        <f t="shared" si="3"/>
        <v>-9.3431294504666695E-3</v>
      </c>
      <c r="J34" s="29"/>
    </row>
    <row r="35" spans="1:10" ht="96" customHeight="1" outlineLevel="1" x14ac:dyDescent="0.25">
      <c r="A35" s="38" t="s">
        <v>59</v>
      </c>
      <c r="B35" s="39" t="s">
        <v>60</v>
      </c>
      <c r="C35" s="45">
        <v>57178.85426</v>
      </c>
      <c r="D35" s="41">
        <v>67684.730110000004</v>
      </c>
      <c r="E35" s="42">
        <v>66763.66476</v>
      </c>
      <c r="F35" s="30">
        <f t="shared" si="1"/>
        <v>9584.8104999999996</v>
      </c>
      <c r="G35" s="31">
        <f t="shared" si="4"/>
        <v>0.16762858619755772</v>
      </c>
      <c r="H35" s="30">
        <f t="shared" si="2"/>
        <v>-921.0653500000044</v>
      </c>
      <c r="I35" s="31">
        <f t="shared" si="3"/>
        <v>-1.36081705357044E-2</v>
      </c>
      <c r="J35" s="32" t="s">
        <v>98</v>
      </c>
    </row>
    <row r="36" spans="1:10" ht="97.5" customHeight="1" outlineLevel="1" x14ac:dyDescent="0.25">
      <c r="A36" s="38" t="s">
        <v>61</v>
      </c>
      <c r="B36" s="39" t="s">
        <v>62</v>
      </c>
      <c r="C36" s="45">
        <v>39147.846279999998</v>
      </c>
      <c r="D36" s="41">
        <v>44121.702149999997</v>
      </c>
      <c r="E36" s="42">
        <v>43998.145530000002</v>
      </c>
      <c r="F36" s="30">
        <f t="shared" si="1"/>
        <v>4850.2992500000037</v>
      </c>
      <c r="G36" s="31">
        <f t="shared" si="4"/>
        <v>0.12389696269135353</v>
      </c>
      <c r="H36" s="30">
        <f t="shared" si="2"/>
        <v>-123.55661999999575</v>
      </c>
      <c r="I36" s="31">
        <f t="shared" si="3"/>
        <v>-2.8003593238524749E-3</v>
      </c>
      <c r="J36" s="32" t="s">
        <v>99</v>
      </c>
    </row>
    <row r="37" spans="1:10" x14ac:dyDescent="0.25">
      <c r="A37" s="35" t="s">
        <v>63</v>
      </c>
      <c r="B37" s="36" t="s">
        <v>64</v>
      </c>
      <c r="C37" s="44">
        <f>C38+C39+C40</f>
        <v>14206.38004</v>
      </c>
      <c r="D37" s="44">
        <f t="shared" ref="D37:E37" si="10">D38+D39+D40</f>
        <v>14299.392879999999</v>
      </c>
      <c r="E37" s="44">
        <f t="shared" si="10"/>
        <v>14021.582999999999</v>
      </c>
      <c r="F37" s="28">
        <f t="shared" si="1"/>
        <v>-184.79704000000129</v>
      </c>
      <c r="G37" s="29">
        <f t="shared" si="4"/>
        <v>-1.3008031566076661E-2</v>
      </c>
      <c r="H37" s="28">
        <f t="shared" si="2"/>
        <v>-277.8098800000007</v>
      </c>
      <c r="I37" s="29">
        <f t="shared" si="3"/>
        <v>-1.9428089173531449E-2</v>
      </c>
      <c r="J37" s="29"/>
    </row>
    <row r="38" spans="1:10" outlineLevel="1" x14ac:dyDescent="0.25">
      <c r="A38" s="38" t="s">
        <v>65</v>
      </c>
      <c r="B38" s="39" t="s">
        <v>66</v>
      </c>
      <c r="C38" s="45">
        <v>4509.0950400000002</v>
      </c>
      <c r="D38" s="41">
        <v>4978.7078799999999</v>
      </c>
      <c r="E38" s="42">
        <v>4978.7079999999996</v>
      </c>
      <c r="F38" s="30">
        <f t="shared" si="1"/>
        <v>469.61295999999948</v>
      </c>
      <c r="G38" s="31">
        <f t="shared" si="4"/>
        <v>0.10414794007091932</v>
      </c>
      <c r="H38" s="30">
        <f t="shared" si="2"/>
        <v>1.1999999969702912E-4</v>
      </c>
      <c r="I38" s="31">
        <f t="shared" si="3"/>
        <v>2.4102639217815636E-8</v>
      </c>
      <c r="J38" s="32"/>
    </row>
    <row r="39" spans="1:10" ht="51" customHeight="1" outlineLevel="1" x14ac:dyDescent="0.25">
      <c r="A39" s="38" t="s">
        <v>67</v>
      </c>
      <c r="B39" s="39" t="s">
        <v>68</v>
      </c>
      <c r="C39" s="45">
        <v>2100</v>
      </c>
      <c r="D39" s="41">
        <v>2100</v>
      </c>
      <c r="E39" s="42">
        <v>1834.252</v>
      </c>
      <c r="F39" s="30">
        <f t="shared" si="1"/>
        <v>-265.74800000000005</v>
      </c>
      <c r="G39" s="31">
        <f t="shared" si="4"/>
        <v>-0.1265466666666667</v>
      </c>
      <c r="H39" s="30">
        <f t="shared" si="2"/>
        <v>-265.74800000000005</v>
      </c>
      <c r="I39" s="31">
        <f t="shared" si="3"/>
        <v>-0.1265466666666667</v>
      </c>
      <c r="J39" s="32" t="s">
        <v>110</v>
      </c>
    </row>
    <row r="40" spans="1:10" ht="50.25" customHeight="1" outlineLevel="1" x14ac:dyDescent="0.25">
      <c r="A40" s="38" t="s">
        <v>69</v>
      </c>
      <c r="B40" s="39" t="s">
        <v>70</v>
      </c>
      <c r="C40" s="45">
        <v>7597.2849999999999</v>
      </c>
      <c r="D40" s="41">
        <v>7220.6850000000004</v>
      </c>
      <c r="E40" s="42">
        <v>7208.6229999999996</v>
      </c>
      <c r="F40" s="30">
        <f t="shared" si="1"/>
        <v>-388.66200000000026</v>
      </c>
      <c r="G40" s="31">
        <f t="shared" si="4"/>
        <v>-5.1158012368892392E-2</v>
      </c>
      <c r="H40" s="30">
        <f t="shared" si="2"/>
        <v>-12.062000000000808</v>
      </c>
      <c r="I40" s="31">
        <f t="shared" si="3"/>
        <v>-1.6704786318750831E-3</v>
      </c>
      <c r="J40" s="32" t="s">
        <v>111</v>
      </c>
    </row>
    <row r="41" spans="1:10" ht="31.5" x14ac:dyDescent="0.25">
      <c r="A41" s="35" t="s">
        <v>71</v>
      </c>
      <c r="B41" s="36" t="s">
        <v>72</v>
      </c>
      <c r="C41" s="46">
        <f>C42+C43</f>
        <v>27952.306250000001</v>
      </c>
      <c r="D41" s="46">
        <f t="shared" ref="D41:E41" si="11">D42+D43</f>
        <v>13206.26721</v>
      </c>
      <c r="E41" s="46">
        <f t="shared" si="11"/>
        <v>13076.64906</v>
      </c>
      <c r="F41" s="28">
        <f t="shared" si="1"/>
        <v>-14875.657190000002</v>
      </c>
      <c r="G41" s="29">
        <f t="shared" si="4"/>
        <v>-0.53217995885402125</v>
      </c>
      <c r="H41" s="28">
        <f t="shared" si="2"/>
        <v>-129.61815000000024</v>
      </c>
      <c r="I41" s="29">
        <f t="shared" si="3"/>
        <v>-9.8148968167062201E-3</v>
      </c>
      <c r="J41" s="29"/>
    </row>
    <row r="42" spans="1:10" ht="51.75" customHeight="1" outlineLevel="1" x14ac:dyDescent="0.25">
      <c r="A42" s="38" t="s">
        <v>73</v>
      </c>
      <c r="B42" s="39" t="s">
        <v>74</v>
      </c>
      <c r="C42" s="47">
        <v>27472.306250000001</v>
      </c>
      <c r="D42" s="41">
        <v>12187.80171</v>
      </c>
      <c r="E42" s="42">
        <v>12058.183559999999</v>
      </c>
      <c r="F42" s="30">
        <f t="shared" si="1"/>
        <v>-15414.122690000002</v>
      </c>
      <c r="G42" s="31">
        <f t="shared" si="4"/>
        <v>-0.56107858400129773</v>
      </c>
      <c r="H42" s="30">
        <f t="shared" si="2"/>
        <v>-129.61815000000024</v>
      </c>
      <c r="I42" s="31">
        <f t="shared" si="3"/>
        <v>-1.0635072106042642E-2</v>
      </c>
      <c r="J42" s="48" t="s">
        <v>113</v>
      </c>
    </row>
    <row r="43" spans="1:10" ht="63" outlineLevel="1" x14ac:dyDescent="0.25">
      <c r="A43" s="38" t="s">
        <v>75</v>
      </c>
      <c r="B43" s="39" t="s">
        <v>76</v>
      </c>
      <c r="C43" s="45">
        <v>480</v>
      </c>
      <c r="D43" s="41">
        <v>1018.4655</v>
      </c>
      <c r="E43" s="42">
        <v>1018.4655</v>
      </c>
      <c r="F43" s="30">
        <f t="shared" si="1"/>
        <v>538.46550000000002</v>
      </c>
      <c r="G43" s="31">
        <f t="shared" si="4"/>
        <v>1.121803125</v>
      </c>
      <c r="H43" s="30">
        <f t="shared" si="2"/>
        <v>0</v>
      </c>
      <c r="I43" s="31">
        <f t="shared" si="3"/>
        <v>0</v>
      </c>
      <c r="J43" s="32" t="s">
        <v>114</v>
      </c>
    </row>
    <row r="44" spans="1:10" ht="47.25" outlineLevel="1" x14ac:dyDescent="0.25">
      <c r="A44" s="50" t="s">
        <v>120</v>
      </c>
      <c r="B44" s="51" t="s">
        <v>123</v>
      </c>
      <c r="C44" s="54">
        <v>0</v>
      </c>
      <c r="D44" s="55">
        <f>D45</f>
        <v>2.7534200000000002</v>
      </c>
      <c r="E44" s="56">
        <f>E45</f>
        <v>2.7530000000000001</v>
      </c>
      <c r="F44" s="28">
        <f t="shared" si="1"/>
        <v>2.7530000000000001</v>
      </c>
      <c r="G44" s="29" t="s">
        <v>12</v>
      </c>
      <c r="H44" s="28">
        <f t="shared" si="2"/>
        <v>-4.2000000000008697E-4</v>
      </c>
      <c r="I44" s="29">
        <f t="shared" si="3"/>
        <v>-1.525375714566124E-4</v>
      </c>
      <c r="J44" s="53"/>
    </row>
    <row r="45" spans="1:10" ht="35.25" customHeight="1" outlineLevel="1" x14ac:dyDescent="0.25">
      <c r="A45" s="38" t="s">
        <v>122</v>
      </c>
      <c r="B45" s="39" t="s">
        <v>121</v>
      </c>
      <c r="C45" s="45">
        <v>0</v>
      </c>
      <c r="D45" s="41">
        <v>2.7534200000000002</v>
      </c>
      <c r="E45" s="42">
        <v>2.7530000000000001</v>
      </c>
      <c r="F45" s="30">
        <f t="shared" si="1"/>
        <v>2.7530000000000001</v>
      </c>
      <c r="G45" s="31" t="s">
        <v>12</v>
      </c>
      <c r="H45" s="30">
        <f t="shared" si="2"/>
        <v>-4.2000000000008697E-4</v>
      </c>
      <c r="I45" s="31">
        <f t="shared" si="3"/>
        <v>-1.525375714566124E-4</v>
      </c>
      <c r="J45" s="32" t="s">
        <v>124</v>
      </c>
    </row>
    <row r="46" spans="1:10" ht="65.25" customHeight="1" x14ac:dyDescent="0.25">
      <c r="A46" s="35" t="s">
        <v>77</v>
      </c>
      <c r="B46" s="36" t="s">
        <v>78</v>
      </c>
      <c r="C46" s="44">
        <f>C47</f>
        <v>6320.3270000000002</v>
      </c>
      <c r="D46" s="44">
        <f t="shared" ref="D46:E46" si="12">D47</f>
        <v>6320.3270000000002</v>
      </c>
      <c r="E46" s="44">
        <f t="shared" si="12"/>
        <v>6320.3270000000002</v>
      </c>
      <c r="F46" s="28">
        <f t="shared" si="1"/>
        <v>0</v>
      </c>
      <c r="G46" s="29">
        <f t="shared" si="4"/>
        <v>0</v>
      </c>
      <c r="H46" s="28">
        <f t="shared" si="2"/>
        <v>0</v>
      </c>
      <c r="I46" s="29">
        <f t="shared" si="3"/>
        <v>0</v>
      </c>
      <c r="J46" s="29"/>
    </row>
    <row r="47" spans="1:10" ht="63" outlineLevel="1" x14ac:dyDescent="0.25">
      <c r="A47" s="2" t="s">
        <v>79</v>
      </c>
      <c r="B47" s="3" t="s">
        <v>80</v>
      </c>
      <c r="C47" s="6">
        <v>6320.3270000000002</v>
      </c>
      <c r="D47" s="4">
        <v>6320.3270000000002</v>
      </c>
      <c r="E47" s="5">
        <v>6320.3270000000002</v>
      </c>
      <c r="F47" s="7">
        <f t="shared" si="1"/>
        <v>0</v>
      </c>
      <c r="G47" s="8">
        <f t="shared" si="4"/>
        <v>0</v>
      </c>
      <c r="H47" s="7">
        <f t="shared" si="2"/>
        <v>0</v>
      </c>
      <c r="I47" s="8">
        <f t="shared" si="3"/>
        <v>0</v>
      </c>
      <c r="J47" s="49"/>
    </row>
    <row r="48" spans="1:10" x14ac:dyDescent="0.25">
      <c r="A48" s="13"/>
      <c r="B48" s="14"/>
      <c r="C48" s="15"/>
      <c r="D48" s="14"/>
      <c r="E48" s="16"/>
      <c r="F48" s="10"/>
      <c r="G48" s="11"/>
      <c r="H48" s="12"/>
      <c r="I48" s="11"/>
      <c r="J48" s="23"/>
    </row>
    <row r="49" spans="1:10" x14ac:dyDescent="0.25">
      <c r="A49" s="18" t="s">
        <v>81</v>
      </c>
      <c r="B49" s="19"/>
      <c r="C49" s="20">
        <f>C6+C15+C21+C25+C28+C34+C37+C41+C46+C13</f>
        <v>795000.14797000005</v>
      </c>
      <c r="D49" s="20">
        <f>D6+D15+D21+D25+D28+D34+D37+D41+D46+D13+D44</f>
        <v>927433.6606200001</v>
      </c>
      <c r="E49" s="20">
        <f t="shared" ref="E49:F49" si="13">E6+E15+E21+E25+E28+E34+E37+E41+E46+E13+E44</f>
        <v>887909.42109999992</v>
      </c>
      <c r="F49" s="20">
        <f t="shared" si="13"/>
        <v>92909.273130000016</v>
      </c>
      <c r="G49" s="74">
        <f t="shared" si="4"/>
        <v>0.11686698847445487</v>
      </c>
      <c r="H49" s="21">
        <f t="shared" si="2"/>
        <v>-39524.239520000177</v>
      </c>
      <c r="I49" s="22">
        <f t="shared" si="3"/>
        <v>-4.2616783494333954E-2</v>
      </c>
      <c r="J49" s="22"/>
    </row>
    <row r="50" spans="1:10" x14ac:dyDescent="0.25">
      <c r="A50" s="9"/>
      <c r="B50" s="9"/>
      <c r="C50" s="17"/>
      <c r="D50" s="17"/>
      <c r="E50" s="17"/>
    </row>
    <row r="51" spans="1:10" x14ac:dyDescent="0.25">
      <c r="A51" s="57"/>
      <c r="B51" s="58"/>
      <c r="C51" s="58"/>
      <c r="D51" s="58"/>
      <c r="E51" s="58"/>
    </row>
  </sheetData>
  <mergeCells count="11">
    <mergeCell ref="A51:E51"/>
    <mergeCell ref="A1:J1"/>
    <mergeCell ref="A2:J2"/>
    <mergeCell ref="A3:A4"/>
    <mergeCell ref="B3:B4"/>
    <mergeCell ref="C3:C4"/>
    <mergeCell ref="D3:D4"/>
    <mergeCell ref="E3:E4"/>
    <mergeCell ref="F3:G3"/>
    <mergeCell ref="H3:I3"/>
    <mergeCell ref="J3:J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Sazonenko</cp:lastModifiedBy>
  <dcterms:created xsi:type="dcterms:W3CDTF">2021-04-06T12:16:01Z</dcterms:created>
  <dcterms:modified xsi:type="dcterms:W3CDTF">2024-04-24T11:25:37Z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