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8" yWindow="-36" windowWidth="14952" windowHeight="12408"/>
  </bookViews>
  <sheets>
    <sheet name="Доходы" sheetId="2" r:id="rId1"/>
  </sheets>
  <definedNames>
    <definedName name="_xlnm._FilterDatabase" localSheetId="0" hidden="1">Доходы!$A$6:$H$52</definedName>
    <definedName name="_xlnm.Print_Titles" localSheetId="0">Доходы!$6:$6</definedName>
    <definedName name="_xlnm.Print_Area" localSheetId="0">Доходы!$A$1:$I$52</definedName>
  </definedNames>
  <calcPr calcId="145621"/>
</workbook>
</file>

<file path=xl/calcChain.xml><?xml version="1.0" encoding="utf-8"?>
<calcChain xmlns="http://schemas.openxmlformats.org/spreadsheetml/2006/main">
  <c r="G27" i="2" l="1"/>
  <c r="F27" i="2"/>
  <c r="E27" i="2"/>
  <c r="G26" i="2"/>
  <c r="F26" i="2"/>
  <c r="E26" i="2"/>
  <c r="C26" i="2"/>
  <c r="D26" i="2"/>
  <c r="B26" i="2"/>
  <c r="C24" i="2"/>
  <c r="D24" i="2"/>
  <c r="B24" i="2"/>
  <c r="C10" i="2" l="1"/>
  <c r="D10" i="2"/>
  <c r="B10" i="2"/>
  <c r="E10" i="2" l="1"/>
  <c r="G10" i="2"/>
  <c r="H10" i="2"/>
  <c r="C30" i="2"/>
  <c r="D30" i="2"/>
  <c r="B30" i="2"/>
  <c r="C20" i="2"/>
  <c r="D20" i="2"/>
  <c r="B20" i="2"/>
  <c r="C43" i="2"/>
  <c r="D43" i="2"/>
  <c r="B43" i="2"/>
  <c r="H50" i="2"/>
  <c r="G50" i="2"/>
  <c r="E50" i="2"/>
  <c r="D49" i="2"/>
  <c r="C49" i="2"/>
  <c r="B49" i="2"/>
  <c r="E49" i="2" l="1"/>
  <c r="G49" i="2"/>
  <c r="H49" i="2"/>
  <c r="E45" i="2"/>
  <c r="F45" i="2"/>
  <c r="G45" i="2"/>
  <c r="E46" i="2"/>
  <c r="F46" i="2"/>
  <c r="G46" i="2"/>
  <c r="F48" i="2" l="1"/>
  <c r="G19" i="2"/>
  <c r="F19" i="2"/>
  <c r="D8" i="2"/>
  <c r="C8" i="2"/>
  <c r="B8" i="2"/>
  <c r="C12" i="2"/>
  <c r="D12" i="2"/>
  <c r="B12" i="2"/>
  <c r="D35" i="2"/>
  <c r="C35" i="2"/>
  <c r="B35" i="2"/>
  <c r="D47" i="2"/>
  <c r="C47" i="2"/>
  <c r="B47" i="2"/>
  <c r="H37" i="2"/>
  <c r="G37" i="2"/>
  <c r="F37" i="2"/>
  <c r="E37" i="2"/>
  <c r="H36" i="2"/>
  <c r="G36" i="2"/>
  <c r="E36" i="2"/>
  <c r="E31" i="2"/>
  <c r="E14" i="2"/>
  <c r="G14" i="2"/>
  <c r="H14" i="2"/>
  <c r="E15" i="2"/>
  <c r="G15" i="2"/>
  <c r="H15" i="2"/>
  <c r="E16" i="2"/>
  <c r="G16" i="2"/>
  <c r="H16" i="2"/>
  <c r="E17" i="2"/>
  <c r="G17" i="2"/>
  <c r="H17" i="2"/>
  <c r="E18" i="2"/>
  <c r="G18" i="2"/>
  <c r="H18" i="2"/>
  <c r="H19" i="2"/>
  <c r="D7" i="2" l="1"/>
  <c r="C7" i="2"/>
  <c r="B7" i="2"/>
  <c r="C29" i="2"/>
  <c r="C28" i="2" s="1"/>
  <c r="B29" i="2"/>
  <c r="B28" i="2" s="1"/>
  <c r="D29" i="2"/>
  <c r="D28" i="2" s="1"/>
  <c r="E19" i="2"/>
  <c r="H38" i="2"/>
  <c r="G38" i="2"/>
  <c r="F38" i="2"/>
  <c r="E38" i="2"/>
  <c r="G28" i="2" l="1"/>
  <c r="H28" i="2"/>
  <c r="E28" i="2"/>
  <c r="F28" i="2"/>
  <c r="B52" i="2"/>
  <c r="D52" i="2"/>
  <c r="C52" i="2"/>
  <c r="H11" i="2"/>
  <c r="H12" i="2"/>
  <c r="H13" i="2"/>
  <c r="H20" i="2"/>
  <c r="H21" i="2"/>
  <c r="H22" i="2"/>
  <c r="H29" i="2"/>
  <c r="H30" i="2"/>
  <c r="H31" i="2"/>
  <c r="H32" i="2"/>
  <c r="H33" i="2"/>
  <c r="H34" i="2"/>
  <c r="H35" i="2"/>
  <c r="H39" i="2"/>
  <c r="H40" i="2"/>
  <c r="H41" i="2"/>
  <c r="H42" i="2"/>
  <c r="H43" i="2"/>
  <c r="H47" i="2"/>
  <c r="H48" i="2"/>
  <c r="H8" i="2"/>
  <c r="H9" i="2"/>
  <c r="F7" i="2"/>
  <c r="H7" i="2"/>
  <c r="G11" i="2"/>
  <c r="G12" i="2"/>
  <c r="G13" i="2"/>
  <c r="G20" i="2"/>
  <c r="G21" i="2"/>
  <c r="G22" i="2"/>
  <c r="G23" i="2"/>
  <c r="G24" i="2"/>
  <c r="G25" i="2"/>
  <c r="G29" i="2"/>
  <c r="G30" i="2"/>
  <c r="G31" i="2"/>
  <c r="G32" i="2"/>
  <c r="G33" i="2"/>
  <c r="G34" i="2"/>
  <c r="G35" i="2"/>
  <c r="G39" i="2"/>
  <c r="G40" i="2"/>
  <c r="G41" i="2"/>
  <c r="G42" i="2"/>
  <c r="G43" i="2"/>
  <c r="G44" i="2"/>
  <c r="G47" i="2"/>
  <c r="G48" i="2"/>
  <c r="G9" i="2"/>
  <c r="G8" i="2"/>
  <c r="G7" i="2"/>
  <c r="G52" i="2" l="1"/>
  <c r="H52" i="2"/>
  <c r="F52" i="2"/>
  <c r="F47" i="2"/>
  <c r="F44" i="2"/>
  <c r="F43" i="2"/>
  <c r="F35" i="2"/>
  <c r="F33" i="2"/>
  <c r="F32" i="2"/>
  <c r="F30" i="2"/>
  <c r="F29" i="2"/>
  <c r="F25" i="2"/>
  <c r="F24" i="2"/>
  <c r="F22" i="2"/>
  <c r="F21" i="2"/>
  <c r="F20" i="2"/>
  <c r="F9" i="2"/>
  <c r="F8" i="2"/>
  <c r="E52" i="2"/>
  <c r="E48" i="2"/>
  <c r="E47" i="2"/>
  <c r="E44" i="2"/>
  <c r="E43" i="2"/>
  <c r="E39" i="2"/>
  <c r="E40" i="2"/>
  <c r="E41" i="2"/>
  <c r="E42" i="2"/>
  <c r="E35" i="2"/>
  <c r="E32" i="2"/>
  <c r="E33" i="2"/>
  <c r="E34" i="2"/>
  <c r="E30" i="2"/>
  <c r="E29" i="2"/>
  <c r="E25" i="2"/>
  <c r="E24" i="2"/>
  <c r="E23" i="2"/>
  <c r="E22" i="2"/>
  <c r="E21" i="2"/>
  <c r="E20" i="2"/>
  <c r="E13" i="2"/>
  <c r="E12" i="2"/>
  <c r="E11" i="2"/>
  <c r="E9" i="2"/>
  <c r="E8" i="2"/>
  <c r="E7" i="2"/>
</calcChain>
</file>

<file path=xl/sharedStrings.xml><?xml version="1.0" encoding="utf-8"?>
<sst xmlns="http://schemas.openxmlformats.org/spreadsheetml/2006/main" count="103" uniqueCount="69">
  <si>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</si>
  <si>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</si>
  <si>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</si>
  <si>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</si>
  <si>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</si>
  <si>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</si>
  <si>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</si>
  <si>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</si>
  <si>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</si>
  <si>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</si>
  <si>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</si>
  <si>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</si>
  <si>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</si>
  <si>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</si>
  <si>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</si>
  <si>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</si>
  <si>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</si>
  <si>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</si>
  <si>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</si>
  <si>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</si>
  <si>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</si>
  <si>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</si>
  <si>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</si>
  <si>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</si>
  <si>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</si>
  <si>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</si>
  <si>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</si>
  <si>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</si>
  <si>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</si>
  <si>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</si>
  <si>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</si>
  <si>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</si>
  <si>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</si>
  <si>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</si>
  <si>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</si>
  <si>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</si>
  <si>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</si>
  <si>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</si>
  <si>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</si>
  <si>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</si>
  <si>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</si>
  <si>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</si>
  <si>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</si>
  <si>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</si>
  <si>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</si>
  <si>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</si>
  <si>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НАЛОГИ НА ИМУЩЕСТВО</t>
  </si>
  <si>
    <t>Налог на имущество физических лиц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</si>
  <si>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</si>
  <si>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</si>
  <si>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На основании прогноза ГАД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</si>
  <si>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</si>
  <si>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</si>
  <si>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</si>
  <si>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</si>
  <si>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</si>
  <si>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</si>
  <si>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</si>
  <si>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</si>
  <si>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</si>
  <si>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</si>
  <si>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За счет уменьшения поступлений госпошлины</t>
  </si>
  <si>
    <t>Сведения о фактических поступлениях доходов СП "Шошка" по видам доходов в сравнении с первоначально утвержденными значениями и с уточненными значениями с учетом внесенных изменений за 2020 год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</si>
  <si>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</si>
  <si>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</si>
  <si>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Увеличение поступлений на софинансирование народного бюджета </t>
  </si>
  <si>
    <t>Уменьшение в связи с сокращением народных проектов прошедших отбор</t>
  </si>
  <si>
    <t>В связи с перераспределением объёмов субвенций от других бюджетов бюджетной системы РФ</t>
  </si>
  <si>
    <t>В связи с отсутствием договоров купли-продажи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</si>
</sst>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94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38" xfId="22" applyNumberFormat="1" applyFont="1" applyBorder="1" applyProtection="1">
      <alignment horizontal="right" vertical="top" shrinkToFit="1"/>
    </xf>
    <xf numFmtId="0" fontId="10" fillId="0" borderId="39" xfId="20" quotePrefix="1" applyNumberFormat="1" applyFont="1" applyBorder="1" applyProtection="1">
      <alignment horizontal="left" vertical="top" wrapText="1"/>
    </xf>
    <xf numFmtId="0" fontId="14" fillId="0" borderId="40" xfId="0" applyFont="1" applyFill="1" applyBorder="1" applyAlignment="1">
      <alignment vertical="top" wrapTex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0" fontId="15" fillId="0" borderId="0" xfId="0" applyFont="1" applyProtection="1">
      <protection locked="0"/>
    </xf>
    <xf numFmtId="0" fontId="8" fillId="6" borderId="15" xfId="16" quotePrefix="1" applyNumberFormat="1" applyFont="1" applyFill="1" applyProtection="1">
      <alignment horizontal="left" vertical="top" wrapText="1"/>
    </xf>
    <xf numFmtId="164" fontId="8" fillId="6" borderId="15" xfId="16" quotePrefix="1" applyNumberFormat="1" applyFont="1" applyFill="1" applyAlignment="1" applyProtection="1">
      <alignment horizontal="right" vertical="top" wrapText="1"/>
    </xf>
    <xf numFmtId="165" fontId="8" fillId="6" borderId="35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horizontal="left" vertical="center" wrapText="1" shrinkToFit="1"/>
    </xf>
    <xf numFmtId="165" fontId="10" fillId="0" borderId="36" xfId="22" applyNumberFormat="1" applyFont="1" applyFill="1" applyBorder="1" applyAlignment="1" applyProtection="1">
      <alignment horizontal="left" vertical="center" wrapText="1" shrinkToFit="1"/>
    </xf>
    <xf numFmtId="165" fontId="10" fillId="0" borderId="35" xfId="22" applyNumberFormat="1" applyFont="1" applyFill="1" applyBorder="1" applyAlignment="1" applyProtection="1">
      <alignment vertical="top" wrapText="1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view="pageBreakPreview" zoomScale="70" zoomScaleNormal="80" zoomScaleSheetLayoutView="70" workbookViewId="0">
      <pane ySplit="6" topLeftCell="A7" activePane="bottomLeft" state="frozen"/>
      <selection pane="bottomLeft" activeCell="I10" sqref="I10"/>
    </sheetView>
  </sheetViews>
  <sheetFormatPr defaultColWidth="9.109375" defaultRowHeight="15.6" outlineLevelRow="3" x14ac:dyDescent="0.3"/>
  <cols>
    <col min="1" max="1" width="42.6640625" style="1" customWidth="1"/>
    <col min="2" max="2" width="19.33203125" style="1" customWidth="1"/>
    <col min="3" max="3" width="17.109375" style="1" customWidth="1"/>
    <col min="4" max="4" width="17.6640625" style="1" customWidth="1"/>
    <col min="5" max="5" width="17.5546875" style="1" customWidth="1"/>
    <col min="6" max="6" width="12.6640625" style="1" customWidth="1"/>
    <col min="7" max="7" width="17.6640625" style="1" customWidth="1"/>
    <col min="8" max="8" width="12.88671875" style="1" customWidth="1"/>
    <col min="9" max="9" width="63.33203125" style="1" customWidth="1"/>
    <col min="10" max="10" width="20.33203125" style="1" customWidth="1"/>
    <col min="11" max="11" width="16.44140625" style="1" customWidth="1"/>
    <col min="12" max="12" width="15" style="1" customWidth="1"/>
    <col min="13" max="16384" width="9.109375" style="1"/>
  </cols>
  <sheetData>
    <row r="1" spans="1:10" ht="45.75" customHeight="1" x14ac:dyDescent="0.3">
      <c r="A1" s="73" t="s">
        <v>62</v>
      </c>
      <c r="B1" s="73"/>
      <c r="C1" s="73"/>
      <c r="D1" s="73"/>
      <c r="E1" s="73"/>
      <c r="F1" s="73"/>
      <c r="G1" s="73"/>
      <c r="H1" s="73"/>
      <c r="I1" s="73"/>
    </row>
    <row r="2" spans="1:10" x14ac:dyDescent="0.3">
      <c r="A2" s="77"/>
      <c r="B2" s="77"/>
      <c r="C2" s="77"/>
      <c r="D2" s="77"/>
    </row>
    <row r="3" spans="1:10" ht="15.75" customHeight="1" x14ac:dyDescent="0.3">
      <c r="A3" s="72" t="s">
        <v>41</v>
      </c>
      <c r="B3" s="72"/>
      <c r="C3" s="72"/>
      <c r="D3" s="72"/>
      <c r="E3" s="72"/>
      <c r="F3" s="72"/>
      <c r="G3" s="72"/>
      <c r="H3" s="72"/>
      <c r="I3" s="72"/>
    </row>
    <row r="4" spans="1:10" ht="49.5" customHeight="1" x14ac:dyDescent="0.3">
      <c r="A4" s="80" t="s">
        <v>27</v>
      </c>
      <c r="B4" s="75" t="s">
        <v>33</v>
      </c>
      <c r="C4" s="75" t="s">
        <v>29</v>
      </c>
      <c r="D4" s="78" t="s">
        <v>28</v>
      </c>
      <c r="E4" s="82" t="s">
        <v>32</v>
      </c>
      <c r="F4" s="83"/>
      <c r="G4" s="82" t="s">
        <v>39</v>
      </c>
      <c r="H4" s="83"/>
      <c r="I4" s="52" t="s">
        <v>43</v>
      </c>
      <c r="J4" s="50"/>
    </row>
    <row r="5" spans="1:10" ht="22.5" customHeight="1" x14ac:dyDescent="0.3">
      <c r="A5" s="81"/>
      <c r="B5" s="76"/>
      <c r="C5" s="76"/>
      <c r="D5" s="79"/>
      <c r="E5" s="10" t="s">
        <v>37</v>
      </c>
      <c r="F5" s="10" t="s">
        <v>38</v>
      </c>
      <c r="G5" s="10" t="s">
        <v>37</v>
      </c>
      <c r="H5" s="10" t="s">
        <v>38</v>
      </c>
      <c r="I5" s="51"/>
    </row>
    <row r="6" spans="1:10" x14ac:dyDescent="0.3">
      <c r="A6" s="2" t="s">
        <v>0</v>
      </c>
      <c r="B6" s="2" t="s">
        <v>1</v>
      </c>
      <c r="C6" s="2" t="s">
        <v>2</v>
      </c>
      <c r="D6" s="8" t="s">
        <v>3</v>
      </c>
      <c r="E6" s="9" t="s">
        <v>30</v>
      </c>
      <c r="F6" s="9" t="s">
        <v>31</v>
      </c>
      <c r="G6" s="9" t="s">
        <v>35</v>
      </c>
      <c r="H6" s="9" t="s">
        <v>36</v>
      </c>
      <c r="I6" s="9" t="s">
        <v>44</v>
      </c>
    </row>
    <row r="7" spans="1:10" ht="31.8" thickBot="1" x14ac:dyDescent="0.35">
      <c r="A7" s="11" t="s">
        <v>4</v>
      </c>
      <c r="B7" s="12">
        <f>B8+B12+B20+B24+B10</f>
        <v>75</v>
      </c>
      <c r="C7" s="12">
        <f t="shared" ref="C7:D7" si="0">C8+C12+C20+C24+C10</f>
        <v>148.70000000000002</v>
      </c>
      <c r="D7" s="12">
        <f t="shared" si="0"/>
        <v>131.28</v>
      </c>
      <c r="E7" s="13">
        <f t="shared" ref="E7:E13" si="1">D7-B7</f>
        <v>56.28</v>
      </c>
      <c r="F7" s="14">
        <f>D7/B7-100%</f>
        <v>0.75039999999999996</v>
      </c>
      <c r="G7" s="13">
        <f>D7-C7</f>
        <v>-17.420000000000016</v>
      </c>
      <c r="H7" s="14">
        <f>D7/C7-100%</f>
        <v>-0.11714862138533966</v>
      </c>
      <c r="I7" s="14"/>
    </row>
    <row r="8" spans="1:10" outlineLevel="1" x14ac:dyDescent="0.3">
      <c r="A8" s="15" t="s">
        <v>5</v>
      </c>
      <c r="B8" s="16">
        <f>B9</f>
        <v>23</v>
      </c>
      <c r="C8" s="17">
        <f>C9</f>
        <v>39</v>
      </c>
      <c r="D8" s="18">
        <f>D9</f>
        <v>38.726999999999997</v>
      </c>
      <c r="E8" s="18">
        <f t="shared" si="1"/>
        <v>15.726999999999997</v>
      </c>
      <c r="F8" s="19">
        <f>D8/B8-100%</f>
        <v>0.68378260869565199</v>
      </c>
      <c r="G8" s="18">
        <f>D8-C8</f>
        <v>-0.27300000000000324</v>
      </c>
      <c r="H8" s="19">
        <f>D8/C8-100%</f>
        <v>-7.0000000000001172E-3</v>
      </c>
      <c r="I8" s="19"/>
    </row>
    <row r="9" spans="1:10" outlineLevel="2" x14ac:dyDescent="0.3">
      <c r="A9" s="55" t="s">
        <v>6</v>
      </c>
      <c r="B9" s="56">
        <v>23</v>
      </c>
      <c r="C9" s="57">
        <v>39</v>
      </c>
      <c r="D9" s="58">
        <v>38.726999999999997</v>
      </c>
      <c r="E9" s="58">
        <f t="shared" si="1"/>
        <v>15.726999999999997</v>
      </c>
      <c r="F9" s="59">
        <f>D9/B9-100%</f>
        <v>0.68378260869565199</v>
      </c>
      <c r="G9" s="58">
        <f>D9-C9</f>
        <v>-0.27300000000000324</v>
      </c>
      <c r="H9" s="59">
        <f>D9/C9-100%</f>
        <v>-7.0000000000001172E-3</v>
      </c>
      <c r="I9" s="63" t="s">
        <v>50</v>
      </c>
    </row>
    <row r="10" spans="1:10" outlineLevel="1" x14ac:dyDescent="0.3">
      <c r="A10" s="15" t="s">
        <v>7</v>
      </c>
      <c r="B10" s="17">
        <f>B11</f>
        <v>0</v>
      </c>
      <c r="C10" s="17">
        <f t="shared" ref="C10:D10" si="2">C11</f>
        <v>9.0299999999999994</v>
      </c>
      <c r="D10" s="17">
        <f t="shared" si="2"/>
        <v>9.0280000000000005</v>
      </c>
      <c r="E10" s="18">
        <f t="shared" si="1"/>
        <v>9.0280000000000005</v>
      </c>
      <c r="F10" s="19" t="s">
        <v>40</v>
      </c>
      <c r="G10" s="20">
        <f t="shared" ref="G10:G25" si="3">D10-C10</f>
        <v>-1.9999999999988916E-3</v>
      </c>
      <c r="H10" s="21">
        <f t="shared" ref="H10:H22" si="4">D10/C10-100%</f>
        <v>-2.21483942414058E-4</v>
      </c>
      <c r="I10" s="21"/>
    </row>
    <row r="11" spans="1:10" outlineLevel="3" x14ac:dyDescent="0.3">
      <c r="A11" s="27" t="s">
        <v>8</v>
      </c>
      <c r="B11" s="28">
        <v>0</v>
      </c>
      <c r="C11" s="29">
        <v>9.0299999999999994</v>
      </c>
      <c r="D11" s="30">
        <v>9.0280000000000005</v>
      </c>
      <c r="E11" s="30">
        <f t="shared" si="1"/>
        <v>9.0280000000000005</v>
      </c>
      <c r="F11" s="31" t="s">
        <v>40</v>
      </c>
      <c r="G11" s="5">
        <f t="shared" si="3"/>
        <v>-1.9999999999988916E-3</v>
      </c>
      <c r="H11" s="7">
        <f t="shared" si="4"/>
        <v>-2.21483942414058E-4</v>
      </c>
      <c r="I11" s="53"/>
    </row>
    <row r="12" spans="1:10" outlineLevel="1" x14ac:dyDescent="0.3">
      <c r="A12" s="15" t="s">
        <v>46</v>
      </c>
      <c r="B12" s="16">
        <f>B13+B19</f>
        <v>33</v>
      </c>
      <c r="C12" s="16">
        <f t="shared" ref="C12:D12" si="5">C13+C19</f>
        <v>57.81</v>
      </c>
      <c r="D12" s="16">
        <f t="shared" si="5"/>
        <v>37.623999999999995</v>
      </c>
      <c r="E12" s="18">
        <f t="shared" si="1"/>
        <v>4.6239999999999952</v>
      </c>
      <c r="F12" s="42" t="s">
        <v>40</v>
      </c>
      <c r="G12" s="20">
        <f t="shared" si="3"/>
        <v>-20.186000000000007</v>
      </c>
      <c r="H12" s="21">
        <f t="shared" si="4"/>
        <v>-0.34917834284725835</v>
      </c>
      <c r="I12" s="21"/>
    </row>
    <row r="13" spans="1:10" outlineLevel="2" x14ac:dyDescent="0.3">
      <c r="A13" s="55" t="s">
        <v>47</v>
      </c>
      <c r="B13" s="56">
        <v>24</v>
      </c>
      <c r="C13" s="57">
        <v>49.95</v>
      </c>
      <c r="D13" s="58">
        <v>29.736999999999998</v>
      </c>
      <c r="E13" s="58">
        <f t="shared" si="1"/>
        <v>5.7369999999999983</v>
      </c>
      <c r="F13" s="59" t="s">
        <v>40</v>
      </c>
      <c r="G13" s="30">
        <f t="shared" si="3"/>
        <v>-20.213000000000005</v>
      </c>
      <c r="H13" s="7">
        <f t="shared" si="4"/>
        <v>-0.40466466466466477</v>
      </c>
      <c r="I13" s="84" t="s">
        <v>50</v>
      </c>
    </row>
    <row r="14" spans="1:10" ht="62.4" hidden="1" customHeight="1" outlineLevel="3" x14ac:dyDescent="0.3">
      <c r="A14" s="27" t="s">
        <v>10</v>
      </c>
      <c r="B14" s="56">
        <v>0</v>
      </c>
      <c r="C14" s="57">
        <v>10.552</v>
      </c>
      <c r="D14" s="58">
        <v>10.63008</v>
      </c>
      <c r="E14" s="58">
        <f t="shared" ref="E14:E19" si="6">D14-B14</f>
        <v>10.63008</v>
      </c>
      <c r="F14" s="60" t="s">
        <v>40</v>
      </c>
      <c r="G14" s="30">
        <f t="shared" ref="G14:G18" si="7">D14-C14</f>
        <v>7.8079999999999927E-2</v>
      </c>
      <c r="H14" s="7">
        <f t="shared" ref="H14:H19" si="8">D14/C14-100%</f>
        <v>7.3995451099317933E-3</v>
      </c>
      <c r="I14" s="85"/>
    </row>
    <row r="15" spans="1:10" ht="62.4" hidden="1" customHeight="1" outlineLevel="3" x14ac:dyDescent="0.3">
      <c r="A15" s="3" t="s">
        <v>10</v>
      </c>
      <c r="B15" s="56">
        <v>0</v>
      </c>
      <c r="C15" s="57">
        <v>10.552</v>
      </c>
      <c r="D15" s="58">
        <v>10.63008</v>
      </c>
      <c r="E15" s="58">
        <f t="shared" si="6"/>
        <v>10.63008</v>
      </c>
      <c r="F15" s="60" t="s">
        <v>40</v>
      </c>
      <c r="G15" s="30">
        <f t="shared" si="7"/>
        <v>7.8079999999999927E-2</v>
      </c>
      <c r="H15" s="7">
        <f t="shared" si="8"/>
        <v>7.3995451099317933E-3</v>
      </c>
      <c r="I15" s="85"/>
    </row>
    <row r="16" spans="1:10" ht="62.4" hidden="1" customHeight="1" outlineLevel="3" x14ac:dyDescent="0.3">
      <c r="A16" s="3" t="s">
        <v>11</v>
      </c>
      <c r="B16" s="56">
        <v>0</v>
      </c>
      <c r="C16" s="57">
        <v>10.552</v>
      </c>
      <c r="D16" s="58">
        <v>10.63008</v>
      </c>
      <c r="E16" s="58">
        <f t="shared" si="6"/>
        <v>10.63008</v>
      </c>
      <c r="F16" s="60" t="s">
        <v>40</v>
      </c>
      <c r="G16" s="30">
        <f t="shared" si="7"/>
        <v>7.8079999999999927E-2</v>
      </c>
      <c r="H16" s="7">
        <f t="shared" si="8"/>
        <v>7.3995451099317933E-3</v>
      </c>
      <c r="I16" s="85"/>
    </row>
    <row r="17" spans="1:9" ht="62.4" hidden="1" customHeight="1" outlineLevel="3" x14ac:dyDescent="0.3">
      <c r="A17" s="3" t="s">
        <v>11</v>
      </c>
      <c r="B17" s="56">
        <v>0</v>
      </c>
      <c r="C17" s="57">
        <v>10.552</v>
      </c>
      <c r="D17" s="58">
        <v>10.63008</v>
      </c>
      <c r="E17" s="58">
        <f t="shared" si="6"/>
        <v>10.63008</v>
      </c>
      <c r="F17" s="60" t="s">
        <v>40</v>
      </c>
      <c r="G17" s="30">
        <f t="shared" si="7"/>
        <v>7.8079999999999927E-2</v>
      </c>
      <c r="H17" s="7">
        <f t="shared" si="8"/>
        <v>7.3995451099317933E-3</v>
      </c>
      <c r="I17" s="85"/>
    </row>
    <row r="18" spans="1:9" ht="62.4" hidden="1" customHeight="1" outlineLevel="3" x14ac:dyDescent="0.3">
      <c r="A18" s="3" t="s">
        <v>11</v>
      </c>
      <c r="B18" s="56">
        <v>0</v>
      </c>
      <c r="C18" s="57">
        <v>10.552</v>
      </c>
      <c r="D18" s="58">
        <v>10.63008</v>
      </c>
      <c r="E18" s="58">
        <f t="shared" si="6"/>
        <v>10.63008</v>
      </c>
      <c r="F18" s="60" t="s">
        <v>40</v>
      </c>
      <c r="G18" s="30">
        <f t="shared" si="7"/>
        <v>7.8079999999999927E-2</v>
      </c>
      <c r="H18" s="7">
        <f t="shared" si="8"/>
        <v>7.3995451099317933E-3</v>
      </c>
      <c r="I18" s="85"/>
    </row>
    <row r="19" spans="1:9" outlineLevel="3" x14ac:dyDescent="0.3">
      <c r="A19" s="3" t="s">
        <v>9</v>
      </c>
      <c r="B19" s="56">
        <v>9</v>
      </c>
      <c r="C19" s="57">
        <v>7.86</v>
      </c>
      <c r="D19" s="58">
        <v>7.8869999999999996</v>
      </c>
      <c r="E19" s="58">
        <f t="shared" si="6"/>
        <v>-1.1130000000000004</v>
      </c>
      <c r="F19" s="59">
        <f>D19/B19-100%</f>
        <v>-0.1236666666666667</v>
      </c>
      <c r="G19" s="30">
        <f>D19-C19</f>
        <v>2.6999999999999247E-2</v>
      </c>
      <c r="H19" s="7">
        <f t="shared" si="8"/>
        <v>3.4351145038167274E-3</v>
      </c>
      <c r="I19" s="86"/>
    </row>
    <row r="20" spans="1:9" outlineLevel="1" x14ac:dyDescent="0.3">
      <c r="A20" s="15" t="s">
        <v>12</v>
      </c>
      <c r="B20" s="16">
        <f>B21</f>
        <v>7</v>
      </c>
      <c r="C20" s="16">
        <f t="shared" ref="C20:D20" si="9">C21</f>
        <v>1.4</v>
      </c>
      <c r="D20" s="16">
        <f t="shared" si="9"/>
        <v>1.4</v>
      </c>
      <c r="E20" s="18">
        <f t="shared" ref="E20:E25" si="10">D20-B20</f>
        <v>-5.6</v>
      </c>
      <c r="F20" s="19">
        <f t="shared" ref="F20:F25" si="11">D20/B20-100%</f>
        <v>-0.8</v>
      </c>
      <c r="G20" s="20">
        <f t="shared" si="3"/>
        <v>0</v>
      </c>
      <c r="H20" s="21">
        <f t="shared" si="4"/>
        <v>0</v>
      </c>
      <c r="I20" s="21"/>
    </row>
    <row r="21" spans="1:9" ht="109.2" outlineLevel="2" x14ac:dyDescent="0.3">
      <c r="A21" s="55" t="s">
        <v>51</v>
      </c>
      <c r="B21" s="56">
        <v>7</v>
      </c>
      <c r="C21" s="57">
        <v>1.4</v>
      </c>
      <c r="D21" s="58">
        <v>1.4</v>
      </c>
      <c r="E21" s="58">
        <f t="shared" si="10"/>
        <v>-5.6</v>
      </c>
      <c r="F21" s="59">
        <f t="shared" si="11"/>
        <v>-0.8</v>
      </c>
      <c r="G21" s="5">
        <f t="shared" si="3"/>
        <v>0</v>
      </c>
      <c r="H21" s="7">
        <f t="shared" si="4"/>
        <v>0</v>
      </c>
      <c r="I21" s="54" t="s">
        <v>61</v>
      </c>
    </row>
    <row r="22" spans="1:9" ht="78" hidden="1" outlineLevel="3" x14ac:dyDescent="0.3">
      <c r="A22" s="27" t="s">
        <v>13</v>
      </c>
      <c r="B22" s="28"/>
      <c r="C22" s="29"/>
      <c r="D22" s="30"/>
      <c r="E22" s="30">
        <f t="shared" si="10"/>
        <v>0</v>
      </c>
      <c r="F22" s="31" t="e">
        <f t="shared" si="11"/>
        <v>#DIV/0!</v>
      </c>
      <c r="G22" s="5">
        <f t="shared" si="3"/>
        <v>0</v>
      </c>
      <c r="H22" s="7" t="e">
        <f t="shared" si="4"/>
        <v>#DIV/0!</v>
      </c>
      <c r="I22" s="7"/>
    </row>
    <row r="23" spans="1:9" ht="78" hidden="1" outlineLevel="3" x14ac:dyDescent="0.3">
      <c r="A23" s="27" t="s">
        <v>13</v>
      </c>
      <c r="B23" s="28"/>
      <c r="C23" s="29"/>
      <c r="D23" s="30"/>
      <c r="E23" s="30">
        <f t="shared" si="10"/>
        <v>0</v>
      </c>
      <c r="F23" s="31" t="s">
        <v>40</v>
      </c>
      <c r="G23" s="5">
        <f t="shared" si="3"/>
        <v>0</v>
      </c>
      <c r="H23" s="7" t="s">
        <v>40</v>
      </c>
      <c r="I23" s="7"/>
    </row>
    <row r="24" spans="1:9" ht="78" outlineLevel="1" collapsed="1" x14ac:dyDescent="0.3">
      <c r="A24" s="15" t="s">
        <v>14</v>
      </c>
      <c r="B24" s="16">
        <f>B25</f>
        <v>12</v>
      </c>
      <c r="C24" s="16">
        <f t="shared" ref="C24:D24" si="12">C25</f>
        <v>41.46</v>
      </c>
      <c r="D24" s="16">
        <f t="shared" si="12"/>
        <v>44.500999999999998</v>
      </c>
      <c r="E24" s="18">
        <f t="shared" si="10"/>
        <v>32.500999999999998</v>
      </c>
      <c r="F24" s="19">
        <f t="shared" si="11"/>
        <v>2.7084166666666665</v>
      </c>
      <c r="G24" s="20">
        <f t="shared" si="3"/>
        <v>3.0409999999999968</v>
      </c>
      <c r="H24" s="21" t="s">
        <v>40</v>
      </c>
      <c r="I24" s="21"/>
    </row>
    <row r="25" spans="1:9" ht="143.25" customHeight="1" outlineLevel="2" x14ac:dyDescent="0.3">
      <c r="A25" s="55" t="s">
        <v>15</v>
      </c>
      <c r="B25" s="56">
        <v>12</v>
      </c>
      <c r="C25" s="57">
        <v>41.46</v>
      </c>
      <c r="D25" s="58">
        <v>44.500999999999998</v>
      </c>
      <c r="E25" s="58">
        <f t="shared" si="10"/>
        <v>32.500999999999998</v>
      </c>
      <c r="F25" s="59">
        <f t="shared" si="11"/>
        <v>2.7084166666666665</v>
      </c>
      <c r="G25" s="30">
        <f t="shared" si="3"/>
        <v>3.0409999999999968</v>
      </c>
      <c r="H25" s="31" t="s">
        <v>40</v>
      </c>
      <c r="I25" s="64" t="s">
        <v>50</v>
      </c>
    </row>
    <row r="26" spans="1:9" s="87" customFormat="1" ht="69" customHeight="1" outlineLevel="2" x14ac:dyDescent="0.3">
      <c r="A26" s="88" t="s">
        <v>63</v>
      </c>
      <c r="B26" s="89">
        <f>B27</f>
        <v>10</v>
      </c>
      <c r="C26" s="89">
        <f t="shared" ref="C26:D26" si="13">C27</f>
        <v>0</v>
      </c>
      <c r="D26" s="89">
        <f t="shared" si="13"/>
        <v>0</v>
      </c>
      <c r="E26" s="58">
        <f t="shared" ref="E26:E27" si="14">D26-B26</f>
        <v>-10</v>
      </c>
      <c r="F26" s="59">
        <f t="shared" ref="F26:F27" si="15">D26/B26-100%</f>
        <v>-1</v>
      </c>
      <c r="G26" s="30">
        <f t="shared" ref="G26:G27" si="16">D26-C26</f>
        <v>0</v>
      </c>
      <c r="H26" s="31" t="s">
        <v>40</v>
      </c>
      <c r="I26" s="90"/>
    </row>
    <row r="27" spans="1:9" ht="56.4" customHeight="1" outlineLevel="2" x14ac:dyDescent="0.3">
      <c r="A27" s="55" t="s">
        <v>64</v>
      </c>
      <c r="B27" s="56">
        <v>10</v>
      </c>
      <c r="C27" s="57">
        <v>0</v>
      </c>
      <c r="D27" s="58">
        <v>0</v>
      </c>
      <c r="E27" s="58">
        <f t="shared" si="14"/>
        <v>-10</v>
      </c>
      <c r="F27" s="59">
        <f t="shared" si="15"/>
        <v>-1</v>
      </c>
      <c r="G27" s="30">
        <f t="shared" si="16"/>
        <v>0</v>
      </c>
      <c r="H27" s="31" t="s">
        <v>40</v>
      </c>
      <c r="I27" s="93" t="s">
        <v>68</v>
      </c>
    </row>
    <row r="28" spans="1:9" x14ac:dyDescent="0.3">
      <c r="A28" s="46" t="s">
        <v>16</v>
      </c>
      <c r="B28" s="47">
        <f>B29</f>
        <v>3241.3919999999998</v>
      </c>
      <c r="C28" s="47">
        <f t="shared" ref="C28:D28" si="17">C29</f>
        <v>3606.4229999999998</v>
      </c>
      <c r="D28" s="47">
        <f t="shared" si="17"/>
        <v>3606.4229999999998</v>
      </c>
      <c r="E28" s="48">
        <f>D28-B28</f>
        <v>365.03099999999995</v>
      </c>
      <c r="F28" s="49">
        <f t="shared" ref="F28:F32" si="18">D28/B28-100%</f>
        <v>0.11261550593078518</v>
      </c>
      <c r="G28" s="44">
        <f t="shared" ref="G28:G40" si="19">D28-C28</f>
        <v>0</v>
      </c>
      <c r="H28" s="45">
        <f>D28/C28-100%</f>
        <v>0</v>
      </c>
      <c r="I28" s="45"/>
    </row>
    <row r="29" spans="1:9" ht="62.4" outlineLevel="1" x14ac:dyDescent="0.3">
      <c r="A29" s="15" t="s">
        <v>17</v>
      </c>
      <c r="B29" s="16">
        <f>B30+B35+B43+B47</f>
        <v>3241.3919999999998</v>
      </c>
      <c r="C29" s="16">
        <f t="shared" ref="C29:D29" si="20">C30+C35+C43+C47</f>
        <v>3606.4229999999998</v>
      </c>
      <c r="D29" s="16">
        <f t="shared" si="20"/>
        <v>3606.4229999999998</v>
      </c>
      <c r="E29" s="18">
        <f>D29-B29</f>
        <v>365.03099999999995</v>
      </c>
      <c r="F29" s="19">
        <f t="shared" si="18"/>
        <v>0.11261550593078518</v>
      </c>
      <c r="G29" s="20">
        <f t="shared" si="19"/>
        <v>0</v>
      </c>
      <c r="H29" s="21">
        <f t="shared" ref="H29:H40" si="21">D29/C29-100%</f>
        <v>0</v>
      </c>
      <c r="I29" s="21"/>
    </row>
    <row r="30" spans="1:9" ht="31.2" customHeight="1" outlineLevel="2" x14ac:dyDescent="0.3">
      <c r="A30" s="22" t="s">
        <v>19</v>
      </c>
      <c r="B30" s="23">
        <f>B32+B34</f>
        <v>2335.35</v>
      </c>
      <c r="C30" s="23">
        <f t="shared" ref="C30:D30" si="22">C32+C34</f>
        <v>2503.5</v>
      </c>
      <c r="D30" s="23">
        <f t="shared" si="22"/>
        <v>2503.5</v>
      </c>
      <c r="E30" s="25">
        <f>D30-B30</f>
        <v>168.15000000000009</v>
      </c>
      <c r="F30" s="26">
        <f t="shared" si="18"/>
        <v>7.2002055366433337E-2</v>
      </c>
      <c r="G30" s="5">
        <f t="shared" si="19"/>
        <v>0</v>
      </c>
      <c r="H30" s="7">
        <f t="shared" si="21"/>
        <v>0</v>
      </c>
      <c r="I30" s="70" t="s">
        <v>45</v>
      </c>
    </row>
    <row r="31" spans="1:9" ht="62.4" hidden="1" customHeight="1" outlineLevel="3" x14ac:dyDescent="0.3">
      <c r="A31" s="27" t="s">
        <v>20</v>
      </c>
      <c r="B31" s="28">
        <v>0</v>
      </c>
      <c r="C31" s="29">
        <v>0</v>
      </c>
      <c r="D31" s="30">
        <v>0</v>
      </c>
      <c r="E31" s="30">
        <f>D31-B31</f>
        <v>0</v>
      </c>
      <c r="F31" s="32" t="s">
        <v>40</v>
      </c>
      <c r="G31" s="5">
        <f t="shared" si="19"/>
        <v>0</v>
      </c>
      <c r="H31" s="7" t="e">
        <f t="shared" si="21"/>
        <v>#DIV/0!</v>
      </c>
      <c r="I31" s="71"/>
    </row>
    <row r="32" spans="1:9" ht="62.4" outlineLevel="3" x14ac:dyDescent="0.3">
      <c r="A32" s="27" t="s">
        <v>52</v>
      </c>
      <c r="B32" s="28">
        <v>2335.35</v>
      </c>
      <c r="C32" s="29">
        <v>2347.5</v>
      </c>
      <c r="D32" s="30">
        <v>2347.5</v>
      </c>
      <c r="E32" s="30">
        <f t="shared" ref="E32:E34" si="23">D32-B32</f>
        <v>12.150000000000091</v>
      </c>
      <c r="F32" s="31">
        <f t="shared" si="18"/>
        <v>5.202646284282908E-3</v>
      </c>
      <c r="G32" s="5">
        <f t="shared" si="19"/>
        <v>0</v>
      </c>
      <c r="H32" s="7">
        <f t="shared" si="21"/>
        <v>0</v>
      </c>
      <c r="I32" s="71"/>
    </row>
    <row r="33" spans="1:12" ht="62.4" hidden="1" customHeight="1" outlineLevel="3" x14ac:dyDescent="0.3">
      <c r="A33" s="3" t="s">
        <v>21</v>
      </c>
      <c r="B33" s="6">
        <v>0</v>
      </c>
      <c r="C33" s="4">
        <v>0</v>
      </c>
      <c r="D33" s="5">
        <v>0</v>
      </c>
      <c r="E33" s="5">
        <f t="shared" si="23"/>
        <v>0</v>
      </c>
      <c r="F33" s="7" t="e">
        <f t="shared" ref="F33" si="24">D33/B33-100%</f>
        <v>#DIV/0!</v>
      </c>
      <c r="G33" s="5">
        <f t="shared" si="19"/>
        <v>0</v>
      </c>
      <c r="H33" s="7" t="e">
        <f t="shared" si="21"/>
        <v>#DIV/0!</v>
      </c>
      <c r="I33" s="71"/>
    </row>
    <row r="34" spans="1:12" ht="48" customHeight="1" outlineLevel="3" x14ac:dyDescent="0.3">
      <c r="A34" s="3" t="s">
        <v>53</v>
      </c>
      <c r="B34" s="6">
        <v>0</v>
      </c>
      <c r="C34" s="4">
        <v>156</v>
      </c>
      <c r="D34" s="5">
        <v>156</v>
      </c>
      <c r="E34" s="5">
        <f t="shared" si="23"/>
        <v>156</v>
      </c>
      <c r="F34" s="7" t="s">
        <v>40</v>
      </c>
      <c r="G34" s="5">
        <f t="shared" si="19"/>
        <v>0</v>
      </c>
      <c r="H34" s="7">
        <f t="shared" si="21"/>
        <v>0</v>
      </c>
      <c r="I34" s="71"/>
    </row>
    <row r="35" spans="1:12" ht="46.8" outlineLevel="2" x14ac:dyDescent="0.3">
      <c r="A35" s="22" t="s">
        <v>18</v>
      </c>
      <c r="B35" s="23">
        <f>B36+B37+B38</f>
        <v>0</v>
      </c>
      <c r="C35" s="24">
        <f>C36+C37+C38</f>
        <v>300</v>
      </c>
      <c r="D35" s="25">
        <f>D36+D37+D38</f>
        <v>300</v>
      </c>
      <c r="E35" s="25">
        <f>D35-B35</f>
        <v>300</v>
      </c>
      <c r="F35" s="26" t="e">
        <f>D35/B35-100%</f>
        <v>#DIV/0!</v>
      </c>
      <c r="G35" s="30">
        <f t="shared" si="19"/>
        <v>0</v>
      </c>
      <c r="H35" s="7">
        <f t="shared" si="21"/>
        <v>0</v>
      </c>
      <c r="I35" s="71"/>
    </row>
    <row r="36" spans="1:12" ht="62.4" hidden="1" outlineLevel="2" x14ac:dyDescent="0.3">
      <c r="A36" s="55" t="s">
        <v>48</v>
      </c>
      <c r="B36" s="56">
        <v>0</v>
      </c>
      <c r="C36" s="57">
        <v>0</v>
      </c>
      <c r="D36" s="30">
        <v>0</v>
      </c>
      <c r="E36" s="30">
        <f>D36-B36</f>
        <v>0</v>
      </c>
      <c r="F36" s="31" t="s">
        <v>40</v>
      </c>
      <c r="G36" s="30">
        <f>D36-C36</f>
        <v>0</v>
      </c>
      <c r="H36" s="31" t="e">
        <f>D36/C36-100%</f>
        <v>#DIV/0!</v>
      </c>
      <c r="I36" s="71"/>
    </row>
    <row r="37" spans="1:12" ht="46.8" hidden="1" outlineLevel="2" x14ac:dyDescent="0.3">
      <c r="A37" s="55" t="s">
        <v>49</v>
      </c>
      <c r="B37" s="56">
        <v>0</v>
      </c>
      <c r="C37" s="57">
        <v>0</v>
      </c>
      <c r="D37" s="30">
        <v>0</v>
      </c>
      <c r="E37" s="30">
        <f>D37-B37</f>
        <v>0</v>
      </c>
      <c r="F37" s="31" t="e">
        <f>D37/B37-100%</f>
        <v>#DIV/0!</v>
      </c>
      <c r="G37" s="30">
        <f>D37-C37</f>
        <v>0</v>
      </c>
      <c r="H37" s="31" t="e">
        <f>D37/C37-100%</f>
        <v>#DIV/0!</v>
      </c>
      <c r="I37" s="71"/>
    </row>
    <row r="38" spans="1:12" ht="33" customHeight="1" outlineLevel="3" x14ac:dyDescent="0.3">
      <c r="A38" s="27" t="s">
        <v>54</v>
      </c>
      <c r="B38" s="28">
        <v>0</v>
      </c>
      <c r="C38" s="29">
        <v>300</v>
      </c>
      <c r="D38" s="30">
        <v>300</v>
      </c>
      <c r="E38" s="30">
        <f>D38-B38</f>
        <v>300</v>
      </c>
      <c r="F38" s="31" t="e">
        <f>D38/B38-100%</f>
        <v>#DIV/0!</v>
      </c>
      <c r="G38" s="30">
        <f>D38-C38</f>
        <v>0</v>
      </c>
      <c r="H38" s="31">
        <f>D38/C38-100%</f>
        <v>0</v>
      </c>
      <c r="I38" s="71"/>
      <c r="J38" s="43"/>
      <c r="K38" s="43"/>
      <c r="L38" s="43"/>
    </row>
    <row r="39" spans="1:12" ht="80.25" hidden="1" customHeight="1" outlineLevel="3" x14ac:dyDescent="0.3">
      <c r="A39" s="3" t="s">
        <v>22</v>
      </c>
      <c r="B39" s="6">
        <v>0</v>
      </c>
      <c r="C39" s="4">
        <v>0</v>
      </c>
      <c r="D39" s="5">
        <v>0</v>
      </c>
      <c r="E39" s="5">
        <f t="shared" ref="E39:E42" si="25">D39-B39</f>
        <v>0</v>
      </c>
      <c r="F39" s="7" t="s">
        <v>40</v>
      </c>
      <c r="G39" s="5">
        <f t="shared" si="19"/>
        <v>0</v>
      </c>
      <c r="H39" s="7" t="e">
        <f t="shared" si="21"/>
        <v>#DIV/0!</v>
      </c>
      <c r="I39" s="71"/>
    </row>
    <row r="40" spans="1:12" ht="33.75" hidden="1" customHeight="1" outlineLevel="3" x14ac:dyDescent="0.3">
      <c r="A40" s="3" t="s">
        <v>23</v>
      </c>
      <c r="B40" s="6">
        <v>0</v>
      </c>
      <c r="C40" s="4">
        <v>0</v>
      </c>
      <c r="D40" s="5">
        <v>0</v>
      </c>
      <c r="E40" s="5">
        <f t="shared" si="25"/>
        <v>0</v>
      </c>
      <c r="F40" s="7" t="s">
        <v>40</v>
      </c>
      <c r="G40" s="5">
        <f t="shared" si="19"/>
        <v>0</v>
      </c>
      <c r="H40" s="7" t="e">
        <f t="shared" si="21"/>
        <v>#DIV/0!</v>
      </c>
      <c r="I40" s="71"/>
    </row>
    <row r="41" spans="1:12" ht="96.75" hidden="1" customHeight="1" outlineLevel="3" x14ac:dyDescent="0.3">
      <c r="A41" s="3" t="s">
        <v>34</v>
      </c>
      <c r="B41" s="6">
        <v>0</v>
      </c>
      <c r="C41" s="4">
        <v>0</v>
      </c>
      <c r="D41" s="5">
        <v>0</v>
      </c>
      <c r="E41" s="5">
        <f t="shared" si="25"/>
        <v>0</v>
      </c>
      <c r="F41" s="7" t="s">
        <v>40</v>
      </c>
      <c r="G41" s="5">
        <f t="shared" ref="G41:G52" si="26">D41-C41</f>
        <v>0</v>
      </c>
      <c r="H41" s="7" t="e">
        <f t="shared" ref="H41:H48" si="27">D41/C41-100%</f>
        <v>#DIV/0!</v>
      </c>
      <c r="I41" s="71"/>
    </row>
    <row r="42" spans="1:12" ht="46.8" hidden="1" customHeight="1" outlineLevel="3" x14ac:dyDescent="0.3">
      <c r="A42" s="3" t="s">
        <v>24</v>
      </c>
      <c r="B42" s="6">
        <v>0</v>
      </c>
      <c r="C42" s="4">
        <v>0</v>
      </c>
      <c r="D42" s="5">
        <v>0</v>
      </c>
      <c r="E42" s="5">
        <f t="shared" si="25"/>
        <v>0</v>
      </c>
      <c r="F42" s="7" t="s">
        <v>40</v>
      </c>
      <c r="G42" s="5">
        <f t="shared" si="26"/>
        <v>0</v>
      </c>
      <c r="H42" s="7" t="e">
        <f t="shared" si="27"/>
        <v>#DIV/0!</v>
      </c>
      <c r="I42" s="71"/>
    </row>
    <row r="43" spans="1:12" ht="31.2" outlineLevel="2" collapsed="1" x14ac:dyDescent="0.3">
      <c r="A43" s="22" t="s">
        <v>25</v>
      </c>
      <c r="B43" s="23">
        <f>B44+B45+B46</f>
        <v>175.70100000000002</v>
      </c>
      <c r="C43" s="23">
        <f t="shared" ref="C43:D43" si="28">C44+C45+C46</f>
        <v>135.94</v>
      </c>
      <c r="D43" s="23">
        <f t="shared" si="28"/>
        <v>135.94</v>
      </c>
      <c r="E43" s="25">
        <f>D43-B43</f>
        <v>-39.761000000000024</v>
      </c>
      <c r="F43" s="26">
        <f>D43/B43-100%</f>
        <v>-0.22629922425028892</v>
      </c>
      <c r="G43" s="30">
        <f t="shared" si="26"/>
        <v>0</v>
      </c>
      <c r="H43" s="7">
        <f t="shared" si="27"/>
        <v>0</v>
      </c>
      <c r="I43" s="67"/>
    </row>
    <row r="44" spans="1:12" ht="62.4" outlineLevel="3" x14ac:dyDescent="0.3">
      <c r="A44" s="3" t="s">
        <v>55</v>
      </c>
      <c r="B44" s="6">
        <v>19.501000000000001</v>
      </c>
      <c r="C44" s="4">
        <v>19.501000000000001</v>
      </c>
      <c r="D44" s="5">
        <v>19.501000000000001</v>
      </c>
      <c r="E44" s="5">
        <f t="shared" ref="E44" si="29">D44-B44</f>
        <v>0</v>
      </c>
      <c r="F44" s="7">
        <f t="shared" ref="F44:F48" si="30">D44/B44-100%</f>
        <v>0</v>
      </c>
      <c r="G44" s="5">
        <f t="shared" si="26"/>
        <v>0</v>
      </c>
      <c r="H44" s="7" t="s">
        <v>40</v>
      </c>
      <c r="I44" s="91" t="s">
        <v>67</v>
      </c>
    </row>
    <row r="45" spans="1:12" ht="62.4" outlineLevel="3" x14ac:dyDescent="0.3">
      <c r="A45" s="3" t="s">
        <v>56</v>
      </c>
      <c r="B45" s="6">
        <v>152.30000000000001</v>
      </c>
      <c r="C45" s="4">
        <v>112.7</v>
      </c>
      <c r="D45" s="5">
        <v>112.7</v>
      </c>
      <c r="E45" s="5">
        <f t="shared" ref="E45:E46" si="31">D45-B45</f>
        <v>-39.600000000000009</v>
      </c>
      <c r="F45" s="7">
        <f t="shared" ref="F45:F46" si="32">D45/B45-100%</f>
        <v>-0.26001313197636244</v>
      </c>
      <c r="G45" s="5">
        <f t="shared" ref="G45:G46" si="33">D45-C45</f>
        <v>0</v>
      </c>
      <c r="H45" s="7" t="s">
        <v>40</v>
      </c>
      <c r="I45" s="92"/>
    </row>
    <row r="46" spans="1:12" ht="62.4" outlineLevel="3" x14ac:dyDescent="0.3">
      <c r="A46" s="3" t="s">
        <v>57</v>
      </c>
      <c r="B46" s="6">
        <v>3.9</v>
      </c>
      <c r="C46" s="4">
        <v>3.7389999999999999</v>
      </c>
      <c r="D46" s="5">
        <v>3.7389999999999999</v>
      </c>
      <c r="E46" s="5">
        <f t="shared" si="31"/>
        <v>-0.16100000000000003</v>
      </c>
      <c r="F46" s="7">
        <f t="shared" si="32"/>
        <v>-4.1282051282051313E-2</v>
      </c>
      <c r="G46" s="5">
        <f t="shared" si="33"/>
        <v>0</v>
      </c>
      <c r="H46" s="7" t="s">
        <v>40</v>
      </c>
      <c r="I46" s="92"/>
    </row>
    <row r="47" spans="1:12" outlineLevel="2" x14ac:dyDescent="0.3">
      <c r="A47" s="22" t="s">
        <v>26</v>
      </c>
      <c r="B47" s="23">
        <f>B48</f>
        <v>730.34100000000001</v>
      </c>
      <c r="C47" s="24">
        <f>C48</f>
        <v>666.98299999999995</v>
      </c>
      <c r="D47" s="25">
        <f>D48</f>
        <v>666.98299999999995</v>
      </c>
      <c r="E47" s="25">
        <f>D47-B47</f>
        <v>-63.358000000000061</v>
      </c>
      <c r="F47" s="26">
        <f>D47/B47-100%</f>
        <v>-8.675125728940325E-2</v>
      </c>
      <c r="G47" s="61">
        <f t="shared" si="26"/>
        <v>0</v>
      </c>
      <c r="H47" s="62">
        <f t="shared" si="27"/>
        <v>0</v>
      </c>
      <c r="I47" s="65"/>
    </row>
    <row r="48" spans="1:12" ht="46.8" outlineLevel="3" x14ac:dyDescent="0.3">
      <c r="A48" s="68" t="s">
        <v>58</v>
      </c>
      <c r="B48" s="6">
        <v>730.34100000000001</v>
      </c>
      <c r="C48" s="4">
        <v>666.98299999999995</v>
      </c>
      <c r="D48" s="5">
        <v>666.98299999999995</v>
      </c>
      <c r="E48" s="5">
        <f t="shared" ref="E48" si="34">D48-B48</f>
        <v>-63.358000000000061</v>
      </c>
      <c r="F48" s="7">
        <f t="shared" si="30"/>
        <v>-8.675125728940325E-2</v>
      </c>
      <c r="G48" s="5">
        <f t="shared" si="26"/>
        <v>0</v>
      </c>
      <c r="H48" s="7">
        <f t="shared" si="27"/>
        <v>0</v>
      </c>
      <c r="I48" s="66" t="s">
        <v>66</v>
      </c>
    </row>
    <row r="49" spans="1:9" ht="31.2" outlineLevel="3" x14ac:dyDescent="0.3">
      <c r="A49" s="69" t="s">
        <v>59</v>
      </c>
      <c r="B49" s="23">
        <f>B50</f>
        <v>0</v>
      </c>
      <c r="C49" s="24">
        <f>C50</f>
        <v>4.5999999999999996</v>
      </c>
      <c r="D49" s="25">
        <f>D50</f>
        <v>4.5999999999999996</v>
      </c>
      <c r="E49" s="25">
        <f>D49-B49</f>
        <v>4.5999999999999996</v>
      </c>
      <c r="F49" s="26" t="s">
        <v>40</v>
      </c>
      <c r="G49" s="61">
        <f t="shared" ref="G49:G50" si="35">D49-C49</f>
        <v>0</v>
      </c>
      <c r="H49" s="62">
        <f t="shared" ref="H49:H50" si="36">D49/C49-100%</f>
        <v>0</v>
      </c>
      <c r="I49" s="66"/>
    </row>
    <row r="50" spans="1:9" ht="31.2" outlineLevel="3" x14ac:dyDescent="0.3">
      <c r="A50" s="69" t="s">
        <v>60</v>
      </c>
      <c r="B50" s="6">
        <v>0</v>
      </c>
      <c r="C50" s="4">
        <v>4.5999999999999996</v>
      </c>
      <c r="D50" s="5">
        <v>4.5999999999999996</v>
      </c>
      <c r="E50" s="5">
        <f t="shared" ref="E50" si="37">D50-B50</f>
        <v>4.5999999999999996</v>
      </c>
      <c r="F50" s="7" t="s">
        <v>40</v>
      </c>
      <c r="G50" s="5">
        <f t="shared" si="35"/>
        <v>0</v>
      </c>
      <c r="H50" s="7">
        <f t="shared" si="36"/>
        <v>0</v>
      </c>
      <c r="I50" s="66" t="s">
        <v>65</v>
      </c>
    </row>
    <row r="51" spans="1:9" outlineLevel="3" x14ac:dyDescent="0.3">
      <c r="A51" s="3"/>
      <c r="B51" s="6"/>
      <c r="C51" s="4"/>
      <c r="D51" s="5"/>
      <c r="E51" s="5"/>
      <c r="F51" s="7"/>
      <c r="G51" s="5"/>
      <c r="H51" s="7"/>
      <c r="I51" s="66"/>
    </row>
    <row r="52" spans="1:9" x14ac:dyDescent="0.3">
      <c r="A52" s="41" t="s">
        <v>42</v>
      </c>
      <c r="B52" s="40">
        <f>B28+B7+B49</f>
        <v>3316.3919999999998</v>
      </c>
      <c r="C52" s="40">
        <f>C28+C7+C49</f>
        <v>3759.7229999999995</v>
      </c>
      <c r="D52" s="40">
        <f>D28+D7+D49</f>
        <v>3742.3029999999999</v>
      </c>
      <c r="E52" s="39">
        <f>D52-B52</f>
        <v>425.91100000000006</v>
      </c>
      <c r="F52" s="38">
        <f>D52/B52-100%</f>
        <v>0.1284260123652452</v>
      </c>
      <c r="G52" s="37">
        <f t="shared" si="26"/>
        <v>-17.419999999999618</v>
      </c>
      <c r="H52" s="36">
        <f>D52/C52-100%</f>
        <v>-4.6333200610788605E-3</v>
      </c>
      <c r="I52" s="36"/>
    </row>
    <row r="53" spans="1:9" x14ac:dyDescent="0.3">
      <c r="A53" s="33"/>
      <c r="B53" s="34"/>
      <c r="C53" s="33"/>
      <c r="D53" s="33"/>
      <c r="E53" s="35"/>
      <c r="F53" s="35"/>
      <c r="G53" s="35"/>
      <c r="H53" s="35"/>
    </row>
    <row r="54" spans="1:9" x14ac:dyDescent="0.3">
      <c r="A54" s="74"/>
      <c r="B54" s="74"/>
      <c r="C54" s="74"/>
      <c r="D54" s="74"/>
    </row>
  </sheetData>
  <mergeCells count="13">
    <mergeCell ref="I30:I42"/>
    <mergeCell ref="A3:I3"/>
    <mergeCell ref="A1:I1"/>
    <mergeCell ref="A54:D54"/>
    <mergeCell ref="C4:C5"/>
    <mergeCell ref="A2:D2"/>
    <mergeCell ref="D4:D5"/>
    <mergeCell ref="A4:A5"/>
    <mergeCell ref="B4:B5"/>
    <mergeCell ref="G4:H4"/>
    <mergeCell ref="E4:F4"/>
    <mergeCell ref="I13:I19"/>
    <mergeCell ref="I44:I46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Podryadchikova</cp:lastModifiedBy>
  <cp:lastPrinted>2021-04-26T07:38:42Z</cp:lastPrinted>
  <dcterms:created xsi:type="dcterms:W3CDTF">2021-04-06T12:16:01Z</dcterms:created>
  <dcterms:modified xsi:type="dcterms:W3CDTF">2021-04-28T06:18:43Z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