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G:\MyDoc1\ИСПОЛНЕНИЕ БЮДЖЕТА\2023 год\Серёгово\Решение об исполнении\"/>
    </mc:Choice>
  </mc:AlternateContent>
  <bookViews>
    <workbookView xWindow="630" yWindow="570" windowWidth="27495" windowHeight="11700"/>
  </bookViews>
  <sheets>
    <sheet name="Документ" sheetId="2" r:id="rId1"/>
  </sheets>
  <definedNames>
    <definedName name="_xlnm.Print_Titles" localSheetId="0">Документ!#REF!</definedName>
  </definedNames>
  <calcPr calcId="162913"/>
</workbook>
</file>

<file path=xl/calcChain.xml><?xml version="1.0" encoding="utf-8"?>
<calcChain xmlns="http://schemas.openxmlformats.org/spreadsheetml/2006/main">
  <c r="D21" i="2" l="1"/>
  <c r="B17" i="2" l="1"/>
  <c r="H18" i="2"/>
  <c r="H17" i="2" s="1"/>
  <c r="G18" i="2"/>
  <c r="G17" i="2" s="1"/>
  <c r="F18" i="2"/>
  <c r="F17" i="2" s="1"/>
  <c r="E18" i="2"/>
  <c r="E17" i="2" s="1"/>
  <c r="D17" i="2"/>
  <c r="C17" i="2"/>
  <c r="D33" i="2"/>
  <c r="D25" i="2" s="1"/>
  <c r="C33" i="2"/>
  <c r="C25" i="2" s="1"/>
  <c r="H34" i="2" l="1"/>
  <c r="G34" i="2"/>
  <c r="F34" i="2"/>
  <c r="E34" i="2"/>
  <c r="H27" i="2" l="1"/>
  <c r="G27" i="2"/>
  <c r="F27" i="2"/>
  <c r="E27" i="2"/>
  <c r="F36" i="2" l="1"/>
  <c r="G31" i="2" l="1"/>
  <c r="H31" i="2"/>
  <c r="E31" i="2"/>
  <c r="B25" i="2" l="1"/>
  <c r="B24" i="2" s="1"/>
  <c r="B21" i="2"/>
  <c r="B19" i="2"/>
  <c r="B15" i="2"/>
  <c r="B11" i="2"/>
  <c r="B9" i="2"/>
  <c r="C21" i="2"/>
  <c r="H10" i="2"/>
  <c r="H12" i="2"/>
  <c r="H13" i="2"/>
  <c r="H14" i="2"/>
  <c r="H16" i="2"/>
  <c r="H20" i="2"/>
  <c r="H23" i="2"/>
  <c r="H26" i="2"/>
  <c r="H28" i="2"/>
  <c r="H29" i="2"/>
  <c r="H30" i="2"/>
  <c r="H32" i="2"/>
  <c r="H36" i="2"/>
  <c r="G10" i="2"/>
  <c r="G12" i="2"/>
  <c r="G13" i="2"/>
  <c r="G14" i="2"/>
  <c r="G16" i="2"/>
  <c r="G20" i="2"/>
  <c r="G23" i="2"/>
  <c r="G26" i="2"/>
  <c r="G28" i="2"/>
  <c r="G29" i="2"/>
  <c r="G30" i="2"/>
  <c r="G32" i="2"/>
  <c r="G36" i="2"/>
  <c r="F10" i="2"/>
  <c r="F12" i="2"/>
  <c r="F13" i="2"/>
  <c r="F14" i="2"/>
  <c r="F16" i="2"/>
  <c r="F20" i="2"/>
  <c r="F23" i="2"/>
  <c r="F26" i="2"/>
  <c r="F28" i="2"/>
  <c r="F29" i="2"/>
  <c r="F30" i="2"/>
  <c r="F32" i="2"/>
  <c r="E10" i="2"/>
  <c r="E12" i="2"/>
  <c r="E13" i="2"/>
  <c r="E14" i="2"/>
  <c r="E16" i="2"/>
  <c r="E20" i="2"/>
  <c r="E23" i="2"/>
  <c r="E26" i="2"/>
  <c r="E28" i="2"/>
  <c r="E29" i="2"/>
  <c r="E30" i="2"/>
  <c r="E32" i="2"/>
  <c r="E36" i="2"/>
  <c r="D35" i="2"/>
  <c r="F35" i="2" s="1"/>
  <c r="C35" i="2"/>
  <c r="D19" i="2"/>
  <c r="C19" i="2"/>
  <c r="D15" i="2"/>
  <c r="C15" i="2"/>
  <c r="D9" i="2"/>
  <c r="C9" i="2"/>
  <c r="C11" i="2"/>
  <c r="D11" i="2"/>
  <c r="B8" i="2" l="1"/>
  <c r="F15" i="2"/>
  <c r="D8" i="2"/>
  <c r="C8" i="2"/>
  <c r="B37" i="2"/>
  <c r="G21" i="2"/>
  <c r="G35" i="2"/>
  <c r="E15" i="2"/>
  <c r="F25" i="2"/>
  <c r="F24" i="2" s="1"/>
  <c r="H19" i="2"/>
  <c r="H35" i="2"/>
  <c r="E21" i="2"/>
  <c r="H9" i="2"/>
  <c r="D24" i="2"/>
  <c r="E35" i="2"/>
  <c r="G25" i="2"/>
  <c r="E25" i="2"/>
  <c r="E24" i="2"/>
  <c r="C24" i="2"/>
  <c r="H25" i="2"/>
  <c r="H21" i="2"/>
  <c r="F21" i="2"/>
  <c r="F19" i="2"/>
  <c r="E19" i="2"/>
  <c r="G15" i="2"/>
  <c r="H15" i="2"/>
  <c r="F11" i="2"/>
  <c r="E11" i="2"/>
  <c r="G11" i="2"/>
  <c r="H11" i="2"/>
  <c r="G9" i="2"/>
  <c r="E9" i="2"/>
  <c r="F9" i="2"/>
  <c r="G19" i="2"/>
  <c r="D37" i="2" l="1"/>
  <c r="G8" i="2"/>
  <c r="F8" i="2"/>
  <c r="F37" i="2" s="1"/>
  <c r="E8" i="2"/>
  <c r="E37" i="2" s="1"/>
  <c r="H8" i="2"/>
  <c r="G24" i="2"/>
  <c r="C37" i="2"/>
  <c r="H24" i="2"/>
  <c r="G37" i="2" l="1"/>
  <c r="H37" i="2"/>
</calcChain>
</file>

<file path=xl/sharedStrings.xml><?xml version="1.0" encoding="utf-8"?>
<sst xmlns="http://schemas.openxmlformats.org/spreadsheetml/2006/main" count="56" uniqueCount="54">
  <si>
    <t>1</t>
  </si>
  <si>
    <t>2</t>
  </si>
  <si>
    <t>3</t>
  </si>
  <si>
    <t>4</t>
  </si>
  <si>
    <t>5</t>
  </si>
  <si>
    <t>6</t>
  </si>
  <si>
    <t>НАЛОГОВЫЕ И НЕНАЛОГОВЫЕ ДОХОДЫ</t>
  </si>
  <si>
    <t>НАЛОГИ НА ПРИБЫЛЬ, ДОХОДЫ</t>
  </si>
  <si>
    <t>ГОСУДАРСТВЕННАЯ ПОШЛИНА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</si>
  <si>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</si>
  <si>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ДОХОДЫ ОТ ИСПОЛЬЗОВАНИЯ ИМУЩЕСТВА, НАХОДЯЩЕГОСЯ В ГОСУДАРСТВЕННОЙ И МУНИЦИПАЛЬНОЙ СОБСТВЕННОСТИ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</si>
  <si>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</si>
  <si>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ПРОЧИЕ НЕНАЛОГОВЫЕ ДОХОДЫ</t>
  </si>
  <si>
    <t>Прочие неналоговые доходы бюджетов сельских поселений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</si>
  <si>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</si>
  <si>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</si>
  <si>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Дотации бюджетам сельских поселений на выравнивание бюджетной обеспеченности из бюджетов муниципальных районов</t>
  </si>
  <si>
    <t>Субвенции бюджетам сельских поселений на выполнение передаваемых полномочий субъектов Российской Федерации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</si>
  <si>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</si>
  <si>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Субвенции бюджетам сельских поселений на государственную регистрацию актов гражданского состояния</t>
  </si>
  <si>
    <t>Прочие межбюджетные трансферты, передаваемые бюджетам сельских поселений</t>
  </si>
  <si>
    <t xml:space="preserve">Наименование показателя </t>
  </si>
  <si>
    <t>Первоначальный план</t>
  </si>
  <si>
    <t>Уточненный план</t>
  </si>
  <si>
    <t>Исполнено</t>
  </si>
  <si>
    <t>Отклонение исполнения от первоначального плана</t>
  </si>
  <si>
    <t>Отклонение исполнения от уточненного плана</t>
  </si>
  <si>
    <t xml:space="preserve">Пояснения отклонений 5% и более, как в большую, так и в меньшую сторону, между первоначально утвержденными и фактическими значениями </t>
  </si>
  <si>
    <t>сумма</t>
  </si>
  <si>
    <t>%</t>
  </si>
  <si>
    <t>7</t>
  </si>
  <si>
    <t>8</t>
  </si>
  <si>
    <t>9</t>
  </si>
  <si>
    <t xml:space="preserve">Налог на доходы физических лиц </t>
  </si>
  <si>
    <t>НАЛОГИ НА ИМУЩЕСТВО</t>
  </si>
  <si>
    <t>Налог на имущество физических лиц</t>
  </si>
  <si>
    <t>Земельный налог с организаций</t>
  </si>
  <si>
    <t>Земельный налог с физических лиц</t>
  </si>
  <si>
    <t>ИТОГО:</t>
  </si>
  <si>
    <t>В связи с дополнительным распределением объёмов безвозмездных поступлений от других бюджетов бюджетной системы РФ</t>
  </si>
  <si>
    <t>Единица измерения: тыс. руб.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</si>
  <si>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</si>
  <si>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</si>
  <si>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ВОЗВРАТ ОСТАТКОВ СУБСИДИЙ, СУБВЕНЦИЙ И ИНЫХ МЕЖБЮДЖЕТНЫХ ТРАНСФЕРТОВ, ИМЕЮЩИХ ЦЕЛЕВОЕ НАЗНАЧЕНИЕ, ПРОШЛЫХ ЛЕТ</t>
  </si>
  <si>
    <t>Прочие субсидии бюджетам сельских поселений</t>
  </si>
  <si>
    <t>Поступления от денежных пожертвований, предоставляемых физическими лицами получателям средств бюджетов сельских поселений</t>
  </si>
  <si>
    <t>ПРОЧИЕ БЕЗВОЗМЕЗДНЫЕ ПОСТУПЛЕНИЯ</t>
  </si>
  <si>
    <t>Прочие доходы от компенсации затрат бюджетов сельских поселений</t>
  </si>
  <si>
    <t>ДОХОДЫ ОТ ОКАЗАНИЯ ПЛАТНЫХ УСЛУГ И КОМПЕНСАЦИИ ЗАТРАТ ГОСУДАРСТВА</t>
  </si>
  <si>
    <t>Сведения о фактических поступлениях доходов сельского поселения "Серёгово" по видам доходов в сравнении с первоначально утвержденными значениями и с уточненными значениями с учетом внесенных изменений за 2023 год</t>
  </si>
  <si>
    <t>В связи с фактическим недопоступлением НДФЛ</t>
  </si>
  <si>
    <t>Невыясненные поступления, зачисляемые в бюджеты сельских поселений</t>
  </si>
  <si>
    <t>Возврат целевых средств прошлых лет</t>
  </si>
  <si>
    <t xml:space="preserve">Увеличение на решение вопросов местного значения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</si>
</sst>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"/>
  </numFmts>
  <fonts count="20" x14ac:knownFonts="1">
    <font>
      <sz val="11"/>
      <name val="Calibri"/>
      <family val="2"/>
      <scheme val="minor"/>
    </font>
    <font>
      <b/>
      <sz val="12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rgb="FF000000"/>
      <name val="Arial Cyr"/>
    </font>
    <font>
      <sz val="10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11"/>
      <name val="Calibri"/>
      <family val="2"/>
      <scheme val="minor"/>
    </font>
    <font>
      <b/>
      <sz val="14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2"/>
      <color rgb="FF000000"/>
      <name val="Times New Roman"/>
      <family val="1"/>
      <charset val="204"/>
    </font>
    <font>
      <sz val="10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DCE6F2"/>
      </patternFill>
    </fill>
    <fill>
      <patternFill patternType="solid">
        <fgColor rgb="FFF1F5F9"/>
      </patternFill>
    </fill>
    <fill>
      <patternFill patternType="solid">
        <fgColor rgb="FFFFD5AB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/>
      <bottom/>
      <diagonal/>
    </border>
    <border>
      <left style="thin">
        <color rgb="FFD9D9D9"/>
      </left>
      <right style="thin">
        <color rgb="FFD9D9D9"/>
      </right>
      <top style="thin">
        <color rgb="FFA6A6A6"/>
      </top>
      <bottom style="thin">
        <color rgb="FFD9D9D9"/>
      </bottom>
      <diagonal/>
    </border>
    <border>
      <left style="thin">
        <color rgb="FFD9D9D9"/>
      </left>
      <right style="thin">
        <color rgb="FFA6A6A6"/>
      </right>
      <top style="thin">
        <color rgb="FFA6A6A6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A6A6A6"/>
      </bottom>
      <diagonal/>
    </border>
    <border>
      <left style="thin">
        <color rgb="FFD9D9D9"/>
      </left>
      <right style="thin">
        <color rgb="FFA6A6A6"/>
      </right>
      <top style="thin">
        <color rgb="FFD9D9D9"/>
      </top>
      <bottom style="thin">
        <color rgb="FFA6A6A6"/>
      </bottom>
      <diagonal/>
    </border>
    <border>
      <left style="thin">
        <color rgb="FFB9CDE5"/>
      </left>
      <right style="thin">
        <color rgb="FFD9D9D9"/>
      </right>
      <top/>
      <bottom style="thin">
        <color rgb="FFB9CDE5"/>
      </bottom>
      <diagonal/>
    </border>
    <border>
      <left style="thin">
        <color rgb="FFD9D9D9"/>
      </left>
      <right style="thin">
        <color rgb="FFD9D9D9"/>
      </right>
      <top/>
      <bottom style="thin">
        <color rgb="FFB9CDE5"/>
      </bottom>
      <diagonal/>
    </border>
    <border>
      <left style="thin">
        <color rgb="FFD9D9D9"/>
      </left>
      <right style="thin">
        <color rgb="FFB9CDE5"/>
      </right>
      <top/>
      <bottom style="thin">
        <color rgb="FFB9CDE5"/>
      </bottom>
      <diagonal/>
    </border>
    <border>
      <left style="thin">
        <color rgb="FFBFBFBF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BFBFBF"/>
      </right>
      <top/>
      <bottom style="thin">
        <color rgb="FFD9D9D9"/>
      </bottom>
      <diagonal/>
    </border>
    <border>
      <left/>
      <right/>
      <top style="medium">
        <color rgb="FFFAC090"/>
      </top>
      <bottom style="medium">
        <color rgb="FFFAC090"/>
      </bottom>
      <diagonal/>
    </border>
    <border>
      <left/>
      <right style="thin">
        <color rgb="FFFAC090"/>
      </right>
      <top style="medium">
        <color rgb="FFFAC090"/>
      </top>
      <bottom style="medium">
        <color rgb="FFFAC090"/>
      </bottom>
      <diagonal/>
    </border>
    <border>
      <left/>
      <right/>
      <top style="medium">
        <color rgb="FFFAC09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A6A6A6"/>
      </bottom>
      <diagonal/>
    </border>
    <border>
      <left style="thin">
        <color rgb="FFBFBFBF"/>
      </left>
      <right style="thin">
        <color rgb="FFD9D9D9"/>
      </right>
      <top/>
      <bottom/>
      <diagonal/>
    </border>
  </borders>
  <cellStyleXfs count="33">
    <xf numFmtId="0" fontId="0" fillId="0" borderId="0"/>
    <xf numFmtId="0" fontId="1" fillId="0" borderId="1">
      <alignment horizontal="center" vertical="top" wrapText="1"/>
    </xf>
    <xf numFmtId="0" fontId="2" fillId="0" borderId="1">
      <alignment horizontal="right" vertical="top" wrapText="1"/>
    </xf>
    <xf numFmtId="49" fontId="3" fillId="0" borderId="2">
      <alignment horizontal="center" vertical="center" wrapText="1"/>
    </xf>
    <xf numFmtId="49" fontId="3" fillId="0" borderId="3">
      <alignment horizontal="center" vertical="center" wrapText="1"/>
    </xf>
    <xf numFmtId="49" fontId="3" fillId="0" borderId="4">
      <alignment horizontal="center" vertical="center" wrapText="1"/>
    </xf>
    <xf numFmtId="49" fontId="3" fillId="0" borderId="5">
      <alignment horizontal="center" vertical="center" wrapText="1"/>
    </xf>
    <xf numFmtId="49" fontId="3" fillId="2" borderId="6">
      <alignment horizontal="center" vertical="top" shrinkToFit="1"/>
    </xf>
    <xf numFmtId="49" fontId="3" fillId="2" borderId="7">
      <alignment horizontal="center" vertical="top" shrinkToFit="1"/>
    </xf>
    <xf numFmtId="0" fontId="3" fillId="2" borderId="7">
      <alignment horizontal="left" vertical="top" wrapText="1"/>
    </xf>
    <xf numFmtId="4" fontId="3" fillId="2" borderId="7">
      <alignment horizontal="right" vertical="top" shrinkToFit="1"/>
    </xf>
    <xf numFmtId="4" fontId="3" fillId="2" borderId="8">
      <alignment horizontal="right" vertical="top" shrinkToFit="1"/>
    </xf>
    <xf numFmtId="49" fontId="3" fillId="3" borderId="9">
      <alignment horizontal="center" vertical="top" shrinkToFit="1"/>
    </xf>
    <xf numFmtId="49" fontId="3" fillId="3" borderId="10">
      <alignment horizontal="center" vertical="top" shrinkToFit="1"/>
    </xf>
    <xf numFmtId="0" fontId="3" fillId="3" borderId="10">
      <alignment horizontal="left" vertical="top" wrapText="1"/>
    </xf>
    <xf numFmtId="4" fontId="3" fillId="3" borderId="10">
      <alignment horizontal="right" vertical="top" shrinkToFit="1"/>
    </xf>
    <xf numFmtId="4" fontId="3" fillId="3" borderId="11">
      <alignment horizontal="right" vertical="top" shrinkToFit="1"/>
    </xf>
    <xf numFmtId="49" fontId="4" fillId="0" borderId="9">
      <alignment horizontal="center" vertical="top" shrinkToFit="1"/>
    </xf>
    <xf numFmtId="49" fontId="2" fillId="0" borderId="10">
      <alignment horizontal="center" vertical="top" shrinkToFit="1"/>
    </xf>
    <xf numFmtId="0" fontId="2" fillId="0" borderId="10">
      <alignment horizontal="left" vertical="top" wrapText="1"/>
    </xf>
    <xf numFmtId="4" fontId="2" fillId="0" borderId="10">
      <alignment horizontal="right" vertical="top" shrinkToFit="1"/>
    </xf>
    <xf numFmtId="4" fontId="5" fillId="0" borderId="11">
      <alignment horizontal="right" vertical="top" shrinkToFit="1"/>
    </xf>
    <xf numFmtId="0" fontId="6" fillId="4" borderId="12"/>
    <xf numFmtId="4" fontId="6" fillId="4" borderId="12">
      <alignment horizontal="right" shrinkToFit="1"/>
    </xf>
    <xf numFmtId="4" fontId="6" fillId="4" borderId="13">
      <alignment horizontal="right" shrinkToFit="1"/>
    </xf>
    <xf numFmtId="0" fontId="2" fillId="0" borderId="14"/>
    <xf numFmtId="0" fontId="2" fillId="0" borderId="1">
      <alignment horizontal="left" vertical="top" wrapText="1"/>
    </xf>
    <xf numFmtId="0" fontId="7" fillId="0" borderId="0"/>
    <xf numFmtId="0" fontId="7" fillId="0" borderId="0"/>
    <xf numFmtId="0" fontId="7" fillId="0" borderId="0"/>
    <xf numFmtId="0" fontId="2" fillId="0" borderId="1"/>
    <xf numFmtId="0" fontId="2" fillId="0" borderId="1"/>
    <xf numFmtId="164" fontId="12" fillId="0" borderId="11">
      <alignment horizontal="right" vertical="top" shrinkToFit="1"/>
    </xf>
  </cellStyleXfs>
  <cellXfs count="61">
    <xf numFmtId="0" fontId="0" fillId="0" borderId="0" xfId="0"/>
    <xf numFmtId="0" fontId="0" fillId="0" borderId="0" xfId="0" applyProtection="1">
      <protection locked="0"/>
    </xf>
    <xf numFmtId="0" fontId="2" fillId="0" borderId="1" xfId="2">
      <alignment horizontal="right" vertical="top" wrapText="1"/>
    </xf>
    <xf numFmtId="0" fontId="2" fillId="0" borderId="1" xfId="25" applyNumberFormat="1" applyBorder="1" applyProtection="1"/>
    <xf numFmtId="0" fontId="0" fillId="0" borderId="1" xfId="0" applyBorder="1" applyProtection="1">
      <protection locked="0"/>
    </xf>
    <xf numFmtId="49" fontId="9" fillId="0" borderId="15" xfId="4" applyNumberFormat="1" applyFont="1" applyBorder="1" applyAlignment="1" applyProtection="1">
      <alignment horizontal="center" vertical="center" wrapText="1"/>
    </xf>
    <xf numFmtId="0" fontId="10" fillId="0" borderId="15" xfId="0" applyFont="1" applyBorder="1" applyProtection="1">
      <protection locked="0"/>
    </xf>
    <xf numFmtId="49" fontId="9" fillId="0" borderId="15" xfId="5" applyNumberFormat="1" applyFont="1" applyBorder="1" applyProtection="1">
      <alignment horizontal="center" vertical="center" wrapText="1"/>
    </xf>
    <xf numFmtId="49" fontId="9" fillId="0" borderId="15" xfId="6" applyNumberFormat="1" applyFont="1" applyBorder="1" applyProtection="1">
      <alignment horizontal="center" vertical="center" wrapText="1"/>
    </xf>
    <xf numFmtId="0" fontId="0" fillId="0" borderId="15" xfId="0" applyBorder="1" applyProtection="1">
      <protection locked="0"/>
    </xf>
    <xf numFmtId="0" fontId="2" fillId="0" borderId="15" xfId="19" quotePrefix="1" applyNumberFormat="1" applyBorder="1" applyProtection="1">
      <alignment horizontal="left" vertical="top" wrapText="1"/>
    </xf>
    <xf numFmtId="0" fontId="0" fillId="5" borderId="15" xfId="0" applyFill="1" applyBorder="1" applyProtection="1">
      <protection locked="0"/>
    </xf>
    <xf numFmtId="0" fontId="3" fillId="5" borderId="15" xfId="9" quotePrefix="1" applyNumberFormat="1" applyFill="1" applyBorder="1" applyProtection="1">
      <alignment horizontal="left" vertical="top" wrapText="1"/>
    </xf>
    <xf numFmtId="0" fontId="3" fillId="5" borderId="15" xfId="14" quotePrefix="1" applyNumberFormat="1" applyFill="1" applyBorder="1" applyProtection="1">
      <alignment horizontal="left" vertical="top" wrapText="1"/>
    </xf>
    <xf numFmtId="0" fontId="6" fillId="6" borderId="15" xfId="22" applyNumberFormat="1" applyFill="1" applyBorder="1" applyProtection="1"/>
    <xf numFmtId="0" fontId="0" fillId="6" borderId="15" xfId="0" applyFill="1" applyBorder="1" applyProtection="1">
      <protection locked="0"/>
    </xf>
    <xf numFmtId="4" fontId="0" fillId="5" borderId="15" xfId="0" applyNumberFormat="1" applyFill="1" applyBorder="1" applyAlignment="1" applyProtection="1">
      <alignment horizontal="center" vertical="center"/>
      <protection locked="0"/>
    </xf>
    <xf numFmtId="4" fontId="0" fillId="0" borderId="15" xfId="0" applyNumberFormat="1" applyBorder="1" applyAlignment="1" applyProtection="1">
      <alignment horizontal="center" vertical="center"/>
      <protection locked="0"/>
    </xf>
    <xf numFmtId="4" fontId="11" fillId="5" borderId="15" xfId="0" applyNumberFormat="1" applyFont="1" applyFill="1" applyBorder="1" applyAlignment="1" applyProtection="1">
      <alignment horizontal="center" vertical="center"/>
      <protection locked="0"/>
    </xf>
    <xf numFmtId="0" fontId="15" fillId="0" borderId="15" xfId="32" applyNumberFormat="1" applyFont="1" applyBorder="1" applyAlignment="1" applyProtection="1">
      <alignment vertical="center" wrapText="1" shrinkToFit="1"/>
    </xf>
    <xf numFmtId="0" fontId="16" fillId="0" borderId="15" xfId="32" applyNumberFormat="1" applyFont="1" applyBorder="1" applyAlignment="1" applyProtection="1">
      <alignment vertical="center" wrapText="1" shrinkToFit="1"/>
    </xf>
    <xf numFmtId="0" fontId="14" fillId="0" borderId="15" xfId="0" applyFont="1" applyBorder="1" applyAlignment="1" applyProtection="1">
      <alignment horizontal="left" wrapText="1"/>
      <protection locked="0"/>
    </xf>
    <xf numFmtId="0" fontId="17" fillId="5" borderId="15" xfId="0" applyFont="1" applyFill="1" applyBorder="1" applyProtection="1">
      <protection locked="0"/>
    </xf>
    <xf numFmtId="0" fontId="3" fillId="3" borderId="9" xfId="12" applyNumberFormat="1" applyAlignment="1" applyProtection="1">
      <alignment horizontal="left" vertical="top" wrapText="1"/>
    </xf>
    <xf numFmtId="4" fontId="6" fillId="6" borderId="15" xfId="23" applyNumberFormat="1" applyFill="1" applyBorder="1" applyAlignment="1" applyProtection="1">
      <alignment horizontal="center" shrinkToFit="1"/>
    </xf>
    <xf numFmtId="4" fontId="0" fillId="7" borderId="15" xfId="0" applyNumberFormat="1" applyFill="1" applyBorder="1" applyAlignment="1" applyProtection="1">
      <alignment horizontal="center" vertical="center"/>
      <protection locked="0"/>
    </xf>
    <xf numFmtId="0" fontId="16" fillId="7" borderId="15" xfId="32" applyNumberFormat="1" applyFont="1" applyFill="1" applyBorder="1" applyAlignment="1" applyProtection="1">
      <alignment vertical="center" wrapText="1" shrinkToFit="1"/>
    </xf>
    <xf numFmtId="0" fontId="2" fillId="0" borderId="10" xfId="20" applyNumberFormat="1" applyAlignment="1" applyProtection="1">
      <alignment horizontal="left" vertical="top" wrapText="1"/>
    </xf>
    <xf numFmtId="0" fontId="18" fillId="7" borderId="15" xfId="0" applyFont="1" applyFill="1" applyBorder="1" applyProtection="1">
      <protection locked="0"/>
    </xf>
    <xf numFmtId="0" fontId="3" fillId="3" borderId="17" xfId="12" applyNumberFormat="1" applyBorder="1" applyAlignment="1" applyProtection="1">
      <alignment horizontal="left" vertical="top" wrapText="1"/>
    </xf>
    <xf numFmtId="0" fontId="2" fillId="0" borderId="15" xfId="20" applyNumberFormat="1" applyBorder="1" applyAlignment="1" applyProtection="1">
      <alignment horizontal="left" vertical="top" wrapText="1"/>
    </xf>
    <xf numFmtId="164" fontId="11" fillId="5" borderId="15" xfId="0" applyNumberFormat="1" applyFont="1" applyFill="1" applyBorder="1" applyAlignment="1" applyProtection="1">
      <alignment horizontal="center" vertical="center"/>
      <protection locked="0"/>
    </xf>
    <xf numFmtId="164" fontId="3" fillId="5" borderId="15" xfId="15" applyNumberFormat="1" applyFill="1" applyBorder="1" applyAlignment="1" applyProtection="1">
      <alignment horizontal="center" vertical="center" shrinkToFit="1"/>
    </xf>
    <xf numFmtId="164" fontId="3" fillId="5" borderId="15" xfId="16" applyNumberFormat="1" applyFill="1" applyBorder="1" applyAlignment="1" applyProtection="1">
      <alignment horizontal="center" vertical="center" shrinkToFit="1"/>
    </xf>
    <xf numFmtId="164" fontId="0" fillId="0" borderId="15" xfId="0" applyNumberFormat="1" applyBorder="1" applyAlignment="1" applyProtection="1">
      <alignment horizontal="center" vertical="center"/>
      <protection locked="0"/>
    </xf>
    <xf numFmtId="164" fontId="2" fillId="0" borderId="15" xfId="20" applyNumberFormat="1" applyBorder="1" applyAlignment="1" applyProtection="1">
      <alignment horizontal="center" vertical="center" shrinkToFit="1"/>
    </xf>
    <xf numFmtId="164" fontId="5" fillId="0" borderId="15" xfId="21" applyNumberFormat="1" applyBorder="1" applyAlignment="1" applyProtection="1">
      <alignment horizontal="center" vertical="center" shrinkToFit="1"/>
    </xf>
    <xf numFmtId="164" fontId="0" fillId="7" borderId="15" xfId="0" applyNumberFormat="1" applyFill="1" applyBorder="1" applyAlignment="1" applyProtection="1">
      <alignment horizontal="center" vertical="center"/>
      <protection locked="0"/>
    </xf>
    <xf numFmtId="164" fontId="3" fillId="7" borderId="15" xfId="20" applyNumberFormat="1" applyFont="1" applyFill="1" applyBorder="1" applyAlignment="1" applyProtection="1">
      <alignment horizontal="center" vertical="center" shrinkToFit="1"/>
    </xf>
    <xf numFmtId="164" fontId="3" fillId="7" borderId="15" xfId="21" applyNumberFormat="1" applyFont="1" applyFill="1" applyBorder="1" applyAlignment="1" applyProtection="1">
      <alignment horizontal="center" vertical="center" shrinkToFit="1"/>
    </xf>
    <xf numFmtId="164" fontId="3" fillId="5" borderId="15" xfId="10" applyNumberFormat="1" applyFill="1" applyBorder="1" applyAlignment="1" applyProtection="1">
      <alignment horizontal="center" vertical="center" shrinkToFit="1"/>
    </xf>
    <xf numFmtId="164" fontId="2" fillId="7" borderId="15" xfId="20" applyNumberFormat="1" applyFill="1" applyBorder="1" applyAlignment="1" applyProtection="1">
      <alignment horizontal="center" vertical="center" shrinkToFit="1"/>
    </xf>
    <xf numFmtId="164" fontId="5" fillId="7" borderId="15" xfId="21" applyNumberFormat="1" applyFill="1" applyBorder="1" applyAlignment="1" applyProtection="1">
      <alignment horizontal="center" vertical="center" shrinkToFit="1"/>
    </xf>
    <xf numFmtId="164" fontId="0" fillId="5" borderId="15" xfId="0" applyNumberFormat="1" applyFill="1" applyBorder="1" applyAlignment="1" applyProtection="1">
      <alignment horizontal="center" vertical="center"/>
      <protection locked="0"/>
    </xf>
    <xf numFmtId="164" fontId="6" fillId="6" borderId="15" xfId="23" applyNumberFormat="1" applyFill="1" applyBorder="1" applyAlignment="1" applyProtection="1">
      <alignment horizontal="center" shrinkToFit="1"/>
    </xf>
    <xf numFmtId="164" fontId="11" fillId="8" borderId="15" xfId="0" applyNumberFormat="1" applyFont="1" applyFill="1" applyBorder="1" applyAlignment="1" applyProtection="1">
      <alignment horizontal="center" vertical="center"/>
      <protection locked="0"/>
    </xf>
    <xf numFmtId="164" fontId="3" fillId="8" borderId="15" xfId="15" applyNumberFormat="1" applyFill="1" applyBorder="1" applyAlignment="1" applyProtection="1">
      <alignment horizontal="center" vertical="center" shrinkToFit="1"/>
    </xf>
    <xf numFmtId="4" fontId="11" fillId="8" borderId="15" xfId="0" applyNumberFormat="1" applyFont="1" applyFill="1" applyBorder="1" applyAlignment="1" applyProtection="1">
      <alignment horizontal="center" vertical="center"/>
      <protection locked="0"/>
    </xf>
    <xf numFmtId="0" fontId="0" fillId="8" borderId="15" xfId="0" applyFill="1" applyBorder="1" applyProtection="1">
      <protection locked="0"/>
    </xf>
    <xf numFmtId="164" fontId="2" fillId="8" borderId="15" xfId="16" applyNumberFormat="1" applyFont="1" applyFill="1" applyBorder="1" applyAlignment="1" applyProtection="1">
      <alignment horizontal="center" vertical="center" shrinkToFit="1"/>
    </xf>
    <xf numFmtId="0" fontId="19" fillId="0" borderId="15" xfId="0" applyFont="1" applyBorder="1" applyAlignment="1" applyProtection="1">
      <alignment wrapText="1"/>
      <protection locked="0"/>
    </xf>
    <xf numFmtId="0" fontId="2" fillId="8" borderId="15" xfId="14" quotePrefix="1" applyNumberFormat="1" applyFont="1" applyFill="1" applyBorder="1" applyProtection="1">
      <alignment horizontal="left" vertical="top" wrapText="1"/>
    </xf>
    <xf numFmtId="0" fontId="1" fillId="0" borderId="1" xfId="1">
      <alignment horizontal="center" vertical="top" wrapText="1"/>
    </xf>
    <xf numFmtId="49" fontId="9" fillId="0" borderId="15" xfId="4" applyNumberFormat="1" applyFont="1" applyBorder="1" applyAlignment="1" applyProtection="1">
      <alignment horizontal="center" vertical="center" wrapText="1"/>
    </xf>
    <xf numFmtId="0" fontId="2" fillId="0" borderId="1" xfId="26">
      <alignment horizontal="left" vertical="top" wrapText="1"/>
    </xf>
    <xf numFmtId="0" fontId="8" fillId="0" borderId="1" xfId="1" applyNumberFormat="1" applyFont="1" applyAlignment="1" applyProtection="1">
      <alignment horizontal="center" vertical="center" wrapText="1"/>
    </xf>
    <xf numFmtId="0" fontId="13" fillId="0" borderId="16" xfId="2" applyNumberFormat="1" applyFont="1" applyBorder="1" applyAlignment="1" applyProtection="1">
      <alignment horizontal="right" vertical="top" wrapText="1"/>
    </xf>
    <xf numFmtId="49" fontId="9" fillId="0" borderId="15" xfId="3" applyNumberFormat="1" applyFont="1" applyBorder="1" applyProtection="1">
      <alignment horizontal="center" vertical="center" wrapText="1"/>
    </xf>
    <xf numFmtId="49" fontId="9" fillId="0" borderId="15" xfId="3" applyNumberFormat="1" applyFont="1" applyBorder="1" applyAlignment="1" applyProtection="1">
      <alignment horizontal="center" vertical="center" wrapText="1"/>
    </xf>
    <xf numFmtId="49" fontId="9" fillId="0" borderId="15" xfId="4" applyNumberFormat="1" applyFont="1" applyBorder="1" applyProtection="1">
      <alignment horizontal="center" vertical="center" wrapText="1"/>
    </xf>
    <xf numFmtId="49" fontId="9" fillId="0" borderId="15" xfId="4" applyFont="1" applyBorder="1">
      <alignment horizontal="center" vertical="center" wrapText="1"/>
    </xf>
  </cellXfs>
  <cellStyles count="33">
    <cellStyle name="br" xfId="29"/>
    <cellStyle name="col" xfId="28"/>
    <cellStyle name="ex58" xfId="23"/>
    <cellStyle name="ex59" xfId="24"/>
    <cellStyle name="ex60" xfId="7"/>
    <cellStyle name="ex61" xfId="8"/>
    <cellStyle name="ex62" xfId="9"/>
    <cellStyle name="ex63" xfId="10"/>
    <cellStyle name="ex64" xfId="11"/>
    <cellStyle name="ex65" xfId="12"/>
    <cellStyle name="ex66" xfId="13"/>
    <cellStyle name="ex67" xfId="14"/>
    <cellStyle name="ex68" xfId="15"/>
    <cellStyle name="ex69" xfId="16"/>
    <cellStyle name="ex70" xfId="17"/>
    <cellStyle name="ex71" xfId="18"/>
    <cellStyle name="ex72" xfId="19"/>
    <cellStyle name="ex73" xfId="20"/>
    <cellStyle name="ex74" xfId="21"/>
    <cellStyle name="st57" xfId="2"/>
    <cellStyle name="st85" xfId="32"/>
    <cellStyle name="style0" xfId="30"/>
    <cellStyle name="td" xfId="31"/>
    <cellStyle name="tr" xfId="27"/>
    <cellStyle name="xl_bot_header" xfId="5"/>
    <cellStyle name="xl_bot_right_header" xfId="6"/>
    <cellStyle name="xl_footer" xfId="26"/>
    <cellStyle name="xl_header" xfId="1"/>
    <cellStyle name="xl_top_header" xfId="3"/>
    <cellStyle name="xl_top_right_header" xfId="4"/>
    <cellStyle name="xl_total_bot" xfId="25"/>
    <cellStyle name="xl_total_center" xfId="22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9"/>
  <sheetViews>
    <sheetView showGridLines="0" tabSelected="1" zoomScaleNormal="100" workbookViewId="0">
      <pane ySplit="7" topLeftCell="A8" activePane="bottomLeft" state="frozen"/>
      <selection pane="bottomLeft" activeCell="I30" sqref="I30"/>
    </sheetView>
  </sheetViews>
  <sheetFormatPr defaultRowHeight="15" x14ac:dyDescent="0.25"/>
  <cols>
    <col min="1" max="1" width="49" style="1" customWidth="1"/>
    <col min="2" max="2" width="15.5703125" style="1" customWidth="1"/>
    <col min="3" max="3" width="14.28515625" style="1" customWidth="1"/>
    <col min="4" max="4" width="12.7109375" style="1" customWidth="1"/>
    <col min="5" max="5" width="10.140625" style="1" customWidth="1"/>
    <col min="6" max="6" width="11" style="1" customWidth="1"/>
    <col min="7" max="7" width="9.140625" style="1"/>
    <col min="8" max="8" width="10.85546875" style="1" customWidth="1"/>
    <col min="9" max="9" width="28.85546875" style="1" customWidth="1"/>
    <col min="10" max="16384" width="9.140625" style="1"/>
  </cols>
  <sheetData>
    <row r="1" spans="1:9" ht="15.2" customHeight="1" x14ac:dyDescent="0.25">
      <c r="A1" s="52"/>
      <c r="B1" s="52"/>
      <c r="C1" s="52"/>
    </row>
    <row r="2" spans="1:9" ht="60" customHeight="1" x14ac:dyDescent="0.25">
      <c r="A2" s="55" t="s">
        <v>49</v>
      </c>
      <c r="B2" s="55"/>
      <c r="C2" s="55"/>
      <c r="D2" s="55"/>
      <c r="E2" s="55"/>
      <c r="F2" s="55"/>
      <c r="G2" s="55"/>
      <c r="H2" s="55"/>
      <c r="I2" s="55"/>
    </row>
    <row r="3" spans="1:9" ht="15.2" customHeight="1" x14ac:dyDescent="0.25">
      <c r="A3" s="56" t="s">
        <v>40</v>
      </c>
      <c r="B3" s="56"/>
      <c r="C3" s="56"/>
      <c r="D3" s="56"/>
      <c r="E3" s="56"/>
      <c r="F3" s="56"/>
      <c r="G3" s="56"/>
      <c r="H3" s="56"/>
      <c r="I3" s="56"/>
    </row>
    <row r="4" spans="1:9" ht="1.5" customHeight="1" x14ac:dyDescent="0.25">
      <c r="A4" s="2"/>
      <c r="B4" s="2"/>
      <c r="C4" s="2"/>
    </row>
    <row r="5" spans="1:9" ht="132.75" customHeight="1" x14ac:dyDescent="0.25">
      <c r="A5" s="57" t="s">
        <v>21</v>
      </c>
      <c r="B5" s="58" t="s">
        <v>22</v>
      </c>
      <c r="C5" s="58" t="s">
        <v>23</v>
      </c>
      <c r="D5" s="59" t="s">
        <v>24</v>
      </c>
      <c r="E5" s="53" t="s">
        <v>25</v>
      </c>
      <c r="F5" s="53"/>
      <c r="G5" s="53" t="s">
        <v>26</v>
      </c>
      <c r="H5" s="53"/>
      <c r="I5" s="5" t="s">
        <v>27</v>
      </c>
    </row>
    <row r="6" spans="1:9" ht="34.5" customHeight="1" x14ac:dyDescent="0.25">
      <c r="A6" s="57"/>
      <c r="B6" s="58"/>
      <c r="C6" s="58"/>
      <c r="D6" s="60"/>
      <c r="E6" s="5" t="s">
        <v>28</v>
      </c>
      <c r="F6" s="5" t="s">
        <v>29</v>
      </c>
      <c r="G6" s="5" t="s">
        <v>28</v>
      </c>
      <c r="H6" s="5" t="s">
        <v>29</v>
      </c>
      <c r="I6" s="6"/>
    </row>
    <row r="7" spans="1:9" ht="15.75" x14ac:dyDescent="0.25">
      <c r="A7" s="7" t="s">
        <v>0</v>
      </c>
      <c r="B7" s="7" t="s">
        <v>1</v>
      </c>
      <c r="C7" s="7" t="s">
        <v>2</v>
      </c>
      <c r="D7" s="8" t="s">
        <v>3</v>
      </c>
      <c r="E7" s="8" t="s">
        <v>4</v>
      </c>
      <c r="F7" s="8" t="s">
        <v>5</v>
      </c>
      <c r="G7" s="8" t="s">
        <v>30</v>
      </c>
      <c r="H7" s="8" t="s">
        <v>31</v>
      </c>
      <c r="I7" s="8" t="s">
        <v>32</v>
      </c>
    </row>
    <row r="8" spans="1:9" x14ac:dyDescent="0.25">
      <c r="A8" s="12" t="s">
        <v>6</v>
      </c>
      <c r="B8" s="31">
        <f>B9+B11+B15+B19+B21+B17</f>
        <v>528.79999999999995</v>
      </c>
      <c r="C8" s="31">
        <f>C9+C11+C15+C19+C21+C17</f>
        <v>528.79999999999995</v>
      </c>
      <c r="D8" s="31">
        <f>D9+D11+D15+D19+D21+D17</f>
        <v>588.41499999999996</v>
      </c>
      <c r="E8" s="18">
        <f>E9+E11+E15+E19+E21</f>
        <v>75.662000000000006</v>
      </c>
      <c r="F8" s="18" t="e">
        <f>F9+F11+F15+F19+F21</f>
        <v>#DIV/0!</v>
      </c>
      <c r="G8" s="18">
        <f>G9+G11+G15+G19+G21</f>
        <v>54.661999999999999</v>
      </c>
      <c r="H8" s="18">
        <f>H9+H11+H15+H19+H21</f>
        <v>0.27695646724918099</v>
      </c>
      <c r="I8" s="11"/>
    </row>
    <row r="9" spans="1:9" x14ac:dyDescent="0.25">
      <c r="A9" s="13" t="s">
        <v>7</v>
      </c>
      <c r="B9" s="31">
        <f>B10</f>
        <v>146</v>
      </c>
      <c r="C9" s="32">
        <f>SUM(C10)</f>
        <v>146</v>
      </c>
      <c r="D9" s="33">
        <f>SUM(D10)</f>
        <v>199.309</v>
      </c>
      <c r="E9" s="16">
        <f t="shared" ref="E9:E36" si="0">D9-B9</f>
        <v>53.308999999999997</v>
      </c>
      <c r="F9" s="16">
        <f t="shared" ref="F9:F36" si="1">D9/B9-100%</f>
        <v>0.36513013698630137</v>
      </c>
      <c r="G9" s="16">
        <f t="shared" ref="G9:G36" si="2">D9-C9</f>
        <v>53.308999999999997</v>
      </c>
      <c r="H9" s="16">
        <f t="shared" ref="H9:H36" si="3">D9/C9-100%</f>
        <v>0.36513013698630137</v>
      </c>
      <c r="I9" s="11"/>
    </row>
    <row r="10" spans="1:9" ht="26.25" x14ac:dyDescent="0.25">
      <c r="A10" s="10" t="s">
        <v>33</v>
      </c>
      <c r="B10" s="34">
        <v>146</v>
      </c>
      <c r="C10" s="35">
        <v>146</v>
      </c>
      <c r="D10" s="36">
        <v>199.309</v>
      </c>
      <c r="E10" s="17">
        <f t="shared" si="0"/>
        <v>53.308999999999997</v>
      </c>
      <c r="F10" s="17">
        <f t="shared" si="1"/>
        <v>0.36513013698630137</v>
      </c>
      <c r="G10" s="17">
        <f t="shared" si="2"/>
        <v>53.308999999999997</v>
      </c>
      <c r="H10" s="17">
        <f t="shared" si="3"/>
        <v>0.36513013698630137</v>
      </c>
      <c r="I10" s="50" t="s">
        <v>50</v>
      </c>
    </row>
    <row r="11" spans="1:9" x14ac:dyDescent="0.25">
      <c r="A11" s="13" t="s">
        <v>34</v>
      </c>
      <c r="B11" s="31">
        <f>SUM(B12:B14)</f>
        <v>179</v>
      </c>
      <c r="C11" s="32">
        <f>SUM(C12:C14)</f>
        <v>149</v>
      </c>
      <c r="D11" s="33">
        <f>SUM(D12:D14)</f>
        <v>163.124</v>
      </c>
      <c r="E11" s="18">
        <f t="shared" si="0"/>
        <v>-15.876000000000005</v>
      </c>
      <c r="F11" s="18">
        <f t="shared" si="1"/>
        <v>-8.869273743016759E-2</v>
      </c>
      <c r="G11" s="18">
        <f t="shared" si="2"/>
        <v>14.123999999999995</v>
      </c>
      <c r="H11" s="18">
        <f t="shared" si="3"/>
        <v>9.4791946308724784E-2</v>
      </c>
      <c r="I11" s="11"/>
    </row>
    <row r="12" spans="1:9" x14ac:dyDescent="0.25">
      <c r="A12" s="10" t="s">
        <v>35</v>
      </c>
      <c r="B12" s="34">
        <v>140</v>
      </c>
      <c r="C12" s="35">
        <v>129</v>
      </c>
      <c r="D12" s="36">
        <v>143.4</v>
      </c>
      <c r="E12" s="17">
        <f t="shared" si="0"/>
        <v>3.4000000000000057</v>
      </c>
      <c r="F12" s="17">
        <f t="shared" si="1"/>
        <v>2.4285714285714244E-2</v>
      </c>
      <c r="G12" s="17">
        <f t="shared" si="2"/>
        <v>14.400000000000006</v>
      </c>
      <c r="H12" s="17">
        <f t="shared" si="3"/>
        <v>0.1116279069767443</v>
      </c>
      <c r="I12" s="9"/>
    </row>
    <row r="13" spans="1:9" x14ac:dyDescent="0.25">
      <c r="A13" s="10" t="s">
        <v>36</v>
      </c>
      <c r="B13" s="34">
        <v>14</v>
      </c>
      <c r="C13" s="35">
        <v>12</v>
      </c>
      <c r="D13" s="36">
        <v>11.327</v>
      </c>
      <c r="E13" s="17">
        <f t="shared" si="0"/>
        <v>-2.673</v>
      </c>
      <c r="F13" s="17">
        <f t="shared" si="1"/>
        <v>-0.19092857142857145</v>
      </c>
      <c r="G13" s="17">
        <f t="shared" si="2"/>
        <v>-0.67300000000000004</v>
      </c>
      <c r="H13" s="17">
        <f t="shared" si="3"/>
        <v>-5.6083333333333374E-2</v>
      </c>
      <c r="I13" s="9"/>
    </row>
    <row r="14" spans="1:9" x14ac:dyDescent="0.25">
      <c r="A14" s="10" t="s">
        <v>37</v>
      </c>
      <c r="B14" s="34">
        <v>25</v>
      </c>
      <c r="C14" s="35">
        <v>8</v>
      </c>
      <c r="D14" s="36">
        <v>8.3970000000000002</v>
      </c>
      <c r="E14" s="17">
        <f t="shared" si="0"/>
        <v>-16.603000000000002</v>
      </c>
      <c r="F14" s="17">
        <f t="shared" si="1"/>
        <v>-0.66412000000000004</v>
      </c>
      <c r="G14" s="17">
        <f t="shared" si="2"/>
        <v>0.39700000000000024</v>
      </c>
      <c r="H14" s="17">
        <f t="shared" si="3"/>
        <v>4.962500000000003E-2</v>
      </c>
      <c r="I14" s="48"/>
    </row>
    <row r="15" spans="1:9" x14ac:dyDescent="0.25">
      <c r="A15" s="13" t="s">
        <v>8</v>
      </c>
      <c r="B15" s="31">
        <f>B16</f>
        <v>1.8</v>
      </c>
      <c r="C15" s="32">
        <f>C16</f>
        <v>0.5</v>
      </c>
      <c r="D15" s="33">
        <f>D16</f>
        <v>0.5</v>
      </c>
      <c r="E15" s="18">
        <f t="shared" si="0"/>
        <v>-1.3</v>
      </c>
      <c r="F15" s="18">
        <f t="shared" si="1"/>
        <v>-0.72222222222222221</v>
      </c>
      <c r="G15" s="18">
        <f t="shared" si="2"/>
        <v>0</v>
      </c>
      <c r="H15" s="18">
        <f t="shared" si="3"/>
        <v>0</v>
      </c>
      <c r="I15" s="11"/>
    </row>
    <row r="16" spans="1:9" ht="66" customHeight="1" x14ac:dyDescent="0.25">
      <c r="A16" s="10" t="s">
        <v>9</v>
      </c>
      <c r="B16" s="34">
        <v>1.8</v>
      </c>
      <c r="C16" s="35">
        <v>0.5</v>
      </c>
      <c r="D16" s="36">
        <v>0.5</v>
      </c>
      <c r="E16" s="17">
        <f t="shared" si="0"/>
        <v>-1.3</v>
      </c>
      <c r="F16" s="17">
        <f t="shared" si="1"/>
        <v>-0.72222222222222221</v>
      </c>
      <c r="G16" s="17">
        <f t="shared" si="2"/>
        <v>0</v>
      </c>
      <c r="H16" s="17">
        <f t="shared" si="3"/>
        <v>0</v>
      </c>
      <c r="I16" s="9"/>
    </row>
    <row r="17" spans="1:9" ht="38.25" x14ac:dyDescent="0.25">
      <c r="A17" s="29" t="s">
        <v>10</v>
      </c>
      <c r="B17" s="37">
        <f>B18</f>
        <v>120</v>
      </c>
      <c r="C17" s="38">
        <f>C18</f>
        <v>99</v>
      </c>
      <c r="D17" s="39">
        <f>D18</f>
        <v>103.953</v>
      </c>
      <c r="E17" s="39">
        <f t="shared" ref="E17:H17" si="4">E18</f>
        <v>-16.046999999999997</v>
      </c>
      <c r="F17" s="39">
        <f t="shared" si="4"/>
        <v>-0.13372499999999998</v>
      </c>
      <c r="G17" s="39">
        <f t="shared" si="4"/>
        <v>4.953000000000003</v>
      </c>
      <c r="H17" s="39">
        <f t="shared" si="4"/>
        <v>5.0030303030303092E-2</v>
      </c>
      <c r="I17" s="28"/>
    </row>
    <row r="18" spans="1:9" ht="76.5" x14ac:dyDescent="0.25">
      <c r="A18" s="30" t="s">
        <v>11</v>
      </c>
      <c r="B18" s="34">
        <v>120</v>
      </c>
      <c r="C18" s="35">
        <v>99</v>
      </c>
      <c r="D18" s="36">
        <v>103.953</v>
      </c>
      <c r="E18" s="17">
        <f t="shared" si="0"/>
        <v>-16.046999999999997</v>
      </c>
      <c r="F18" s="17">
        <f t="shared" si="1"/>
        <v>-0.13372499999999998</v>
      </c>
      <c r="G18" s="17">
        <f t="shared" si="2"/>
        <v>4.953000000000003</v>
      </c>
      <c r="H18" s="17">
        <f t="shared" si="3"/>
        <v>5.0030303030303092E-2</v>
      </c>
      <c r="I18" s="9"/>
    </row>
    <row r="19" spans="1:9" ht="25.5" x14ac:dyDescent="0.25">
      <c r="A19" s="23" t="s">
        <v>48</v>
      </c>
      <c r="B19" s="31">
        <f>B20</f>
        <v>0</v>
      </c>
      <c r="C19" s="32">
        <f>C20</f>
        <v>64.5</v>
      </c>
      <c r="D19" s="33">
        <f>D20</f>
        <v>64.5</v>
      </c>
      <c r="E19" s="18">
        <f t="shared" si="0"/>
        <v>64.5</v>
      </c>
      <c r="F19" s="18" t="e">
        <f t="shared" si="1"/>
        <v>#DIV/0!</v>
      </c>
      <c r="G19" s="18">
        <f t="shared" si="2"/>
        <v>0</v>
      </c>
      <c r="H19" s="18">
        <f t="shared" si="3"/>
        <v>0</v>
      </c>
      <c r="I19" s="11"/>
    </row>
    <row r="20" spans="1:9" ht="25.5" x14ac:dyDescent="0.25">
      <c r="A20" s="27" t="s">
        <v>47</v>
      </c>
      <c r="B20" s="34">
        <v>0</v>
      </c>
      <c r="C20" s="35">
        <v>64.5</v>
      </c>
      <c r="D20" s="36">
        <v>64.5</v>
      </c>
      <c r="E20" s="17">
        <f t="shared" si="0"/>
        <v>64.5</v>
      </c>
      <c r="F20" s="17" t="e">
        <f t="shared" si="1"/>
        <v>#DIV/0!</v>
      </c>
      <c r="G20" s="17">
        <f t="shared" si="2"/>
        <v>0</v>
      </c>
      <c r="H20" s="17">
        <f t="shared" si="3"/>
        <v>0</v>
      </c>
      <c r="I20" s="9"/>
    </row>
    <row r="21" spans="1:9" x14ac:dyDescent="0.25">
      <c r="A21" s="13" t="s">
        <v>12</v>
      </c>
      <c r="B21" s="31">
        <f>B23</f>
        <v>82</v>
      </c>
      <c r="C21" s="32">
        <f>C23</f>
        <v>69.8</v>
      </c>
      <c r="D21" s="33">
        <f>SUM(D22:D23)</f>
        <v>57.029000000000003</v>
      </c>
      <c r="E21" s="18">
        <f t="shared" si="0"/>
        <v>-24.970999999999997</v>
      </c>
      <c r="F21" s="18">
        <f t="shared" si="1"/>
        <v>-0.30452439024390243</v>
      </c>
      <c r="G21" s="18">
        <f t="shared" si="2"/>
        <v>-12.770999999999994</v>
      </c>
      <c r="H21" s="18">
        <f t="shared" si="3"/>
        <v>-0.18296561604584516</v>
      </c>
      <c r="I21" s="11"/>
    </row>
    <row r="22" spans="1:9" ht="25.5" x14ac:dyDescent="0.25">
      <c r="A22" s="51" t="s">
        <v>51</v>
      </c>
      <c r="B22" s="45"/>
      <c r="C22" s="46"/>
      <c r="D22" s="49">
        <v>0.1</v>
      </c>
      <c r="E22" s="47"/>
      <c r="F22" s="47"/>
      <c r="G22" s="47"/>
      <c r="H22" s="47"/>
      <c r="I22" s="48"/>
    </row>
    <row r="23" spans="1:9" ht="25.5" x14ac:dyDescent="0.25">
      <c r="A23" s="10" t="s">
        <v>13</v>
      </c>
      <c r="B23" s="34">
        <v>82</v>
      </c>
      <c r="C23" s="35">
        <v>69.8</v>
      </c>
      <c r="D23" s="36">
        <v>56.929000000000002</v>
      </c>
      <c r="E23" s="17">
        <f t="shared" si="0"/>
        <v>-25.070999999999998</v>
      </c>
      <c r="F23" s="17">
        <f t="shared" si="1"/>
        <v>-0.30574390243902438</v>
      </c>
      <c r="G23" s="17">
        <f t="shared" si="2"/>
        <v>-12.870999999999995</v>
      </c>
      <c r="H23" s="17">
        <f t="shared" si="3"/>
        <v>-0.18439828080229215</v>
      </c>
      <c r="I23" s="9"/>
    </row>
    <row r="24" spans="1:9" x14ac:dyDescent="0.25">
      <c r="A24" s="12" t="s">
        <v>14</v>
      </c>
      <c r="B24" s="31">
        <f>B25+B35</f>
        <v>3610.28</v>
      </c>
      <c r="C24" s="40">
        <f>C25+C35</f>
        <v>5977.348</v>
      </c>
      <c r="D24" s="40">
        <f>D25+D35</f>
        <v>5831.6540000000005</v>
      </c>
      <c r="E24" s="18">
        <f t="shared" si="0"/>
        <v>2221.3740000000003</v>
      </c>
      <c r="F24" s="18" t="e">
        <f>F25+F35</f>
        <v>#DIV/0!</v>
      </c>
      <c r="G24" s="18">
        <f t="shared" si="2"/>
        <v>-145.69399999999951</v>
      </c>
      <c r="H24" s="18">
        <f t="shared" si="3"/>
        <v>-2.4374354646910179E-2</v>
      </c>
      <c r="I24" s="11"/>
    </row>
    <row r="25" spans="1:9" ht="38.25" x14ac:dyDescent="0.25">
      <c r="A25" s="13" t="s">
        <v>15</v>
      </c>
      <c r="B25" s="31">
        <f>SUM(B26:B32)</f>
        <v>3610.28</v>
      </c>
      <c r="C25" s="32">
        <f>SUM(C26:C33)</f>
        <v>5977.348</v>
      </c>
      <c r="D25" s="32">
        <f>SUM(D26:D33)</f>
        <v>5951.5120000000006</v>
      </c>
      <c r="E25" s="18">
        <f t="shared" si="0"/>
        <v>2341.2320000000004</v>
      </c>
      <c r="F25" s="18" t="e">
        <f>SUM(F26:F32)</f>
        <v>#DIV/0!</v>
      </c>
      <c r="G25" s="18">
        <f t="shared" si="2"/>
        <v>-25.835999999999331</v>
      </c>
      <c r="H25" s="18">
        <f t="shared" si="3"/>
        <v>-4.322318191947172E-3</v>
      </c>
      <c r="I25" s="11"/>
    </row>
    <row r="26" spans="1:9" ht="38.25" x14ac:dyDescent="0.25">
      <c r="A26" s="10" t="s">
        <v>16</v>
      </c>
      <c r="B26" s="34">
        <v>373.32799999999997</v>
      </c>
      <c r="C26" s="35">
        <v>373.32799999999997</v>
      </c>
      <c r="D26" s="36">
        <v>373.32799999999997</v>
      </c>
      <c r="E26" s="17">
        <f t="shared" si="0"/>
        <v>0</v>
      </c>
      <c r="F26" s="17">
        <f t="shared" si="1"/>
        <v>0</v>
      </c>
      <c r="G26" s="17">
        <f t="shared" si="2"/>
        <v>0</v>
      </c>
      <c r="H26" s="17">
        <f t="shared" si="3"/>
        <v>0</v>
      </c>
      <c r="I26" s="9"/>
    </row>
    <row r="27" spans="1:9" hidden="1" x14ac:dyDescent="0.25">
      <c r="A27" s="10" t="s">
        <v>44</v>
      </c>
      <c r="B27" s="34"/>
      <c r="C27" s="35"/>
      <c r="D27" s="36"/>
      <c r="E27" s="17">
        <f t="shared" si="0"/>
        <v>0</v>
      </c>
      <c r="F27" s="17" t="e">
        <f t="shared" si="1"/>
        <v>#DIV/0!</v>
      </c>
      <c r="G27" s="17">
        <f t="shared" si="2"/>
        <v>0</v>
      </c>
      <c r="H27" s="17" t="e">
        <f t="shared" si="3"/>
        <v>#DIV/0!</v>
      </c>
      <c r="I27" s="9"/>
    </row>
    <row r="28" spans="1:9" ht="38.25" x14ac:dyDescent="0.25">
      <c r="A28" s="10" t="s">
        <v>17</v>
      </c>
      <c r="B28" s="34">
        <v>26.207000000000001</v>
      </c>
      <c r="C28" s="35">
        <v>26.207000000000001</v>
      </c>
      <c r="D28" s="36">
        <v>26.207000000000001</v>
      </c>
      <c r="E28" s="17">
        <f t="shared" si="0"/>
        <v>0</v>
      </c>
      <c r="F28" s="17">
        <f t="shared" si="1"/>
        <v>0</v>
      </c>
      <c r="G28" s="17">
        <f t="shared" si="2"/>
        <v>0</v>
      </c>
      <c r="H28" s="17">
        <f t="shared" si="3"/>
        <v>0</v>
      </c>
      <c r="I28" s="19"/>
    </row>
    <row r="29" spans="1:9" ht="41.25" customHeight="1" x14ac:dyDescent="0.25">
      <c r="A29" s="10" t="s">
        <v>18</v>
      </c>
      <c r="B29" s="34">
        <v>231.947</v>
      </c>
      <c r="C29" s="35">
        <v>231.947</v>
      </c>
      <c r="D29" s="36">
        <v>231.947</v>
      </c>
      <c r="E29" s="17">
        <f t="shared" si="0"/>
        <v>0</v>
      </c>
      <c r="F29" s="17">
        <f t="shared" si="1"/>
        <v>0</v>
      </c>
      <c r="G29" s="17">
        <f t="shared" si="2"/>
        <v>0</v>
      </c>
      <c r="H29" s="17">
        <f t="shared" si="3"/>
        <v>0</v>
      </c>
      <c r="I29" s="19"/>
    </row>
    <row r="30" spans="1:9" ht="39.75" customHeight="1" x14ac:dyDescent="0.25">
      <c r="A30" s="10" t="s">
        <v>19</v>
      </c>
      <c r="B30" s="34">
        <v>1.59</v>
      </c>
      <c r="C30" s="35">
        <v>1.59</v>
      </c>
      <c r="D30" s="36">
        <v>1.59</v>
      </c>
      <c r="E30" s="17">
        <f t="shared" si="0"/>
        <v>0</v>
      </c>
      <c r="F30" s="17">
        <f t="shared" si="1"/>
        <v>0</v>
      </c>
      <c r="G30" s="17">
        <f t="shared" si="2"/>
        <v>0</v>
      </c>
      <c r="H30" s="17">
        <f t="shared" si="3"/>
        <v>0</v>
      </c>
      <c r="I30" s="19"/>
    </row>
    <row r="31" spans="1:9" ht="63.75" x14ac:dyDescent="0.25">
      <c r="A31" s="10" t="s">
        <v>41</v>
      </c>
      <c r="B31" s="34">
        <v>526.09100000000001</v>
      </c>
      <c r="C31" s="35">
        <v>743.52300000000002</v>
      </c>
      <c r="D31" s="36">
        <v>742.52300000000002</v>
      </c>
      <c r="E31" s="17">
        <f t="shared" si="0"/>
        <v>216.43200000000002</v>
      </c>
      <c r="F31" s="17">
        <v>0</v>
      </c>
      <c r="G31" s="17">
        <f t="shared" si="2"/>
        <v>-1</v>
      </c>
      <c r="H31" s="17">
        <f t="shared" si="3"/>
        <v>-1.3449483069117862E-3</v>
      </c>
      <c r="I31" s="20" t="s">
        <v>53</v>
      </c>
    </row>
    <row r="32" spans="1:9" ht="68.25" customHeight="1" x14ac:dyDescent="0.25">
      <c r="A32" s="10" t="s">
        <v>20</v>
      </c>
      <c r="B32" s="34">
        <v>2451.1170000000002</v>
      </c>
      <c r="C32" s="35">
        <v>4600.7529999999997</v>
      </c>
      <c r="D32" s="36">
        <v>4575.9170000000004</v>
      </c>
      <c r="E32" s="17">
        <f t="shared" si="0"/>
        <v>2124.8000000000002</v>
      </c>
      <c r="F32" s="17">
        <f t="shared" si="1"/>
        <v>0.86687008412899091</v>
      </c>
      <c r="G32" s="17">
        <f t="shared" si="2"/>
        <v>-24.835999999999331</v>
      </c>
      <c r="H32" s="17">
        <f t="shared" si="3"/>
        <v>-5.398246765257575E-3</v>
      </c>
      <c r="I32" s="20" t="s">
        <v>39</v>
      </c>
    </row>
    <row r="33" spans="1:9" hidden="1" x14ac:dyDescent="0.25">
      <c r="A33" s="23" t="s">
        <v>46</v>
      </c>
      <c r="B33" s="37"/>
      <c r="C33" s="41">
        <f>C34</f>
        <v>0</v>
      </c>
      <c r="D33" s="42">
        <f>D34</f>
        <v>0</v>
      </c>
      <c r="E33" s="25"/>
      <c r="F33" s="25"/>
      <c r="G33" s="25"/>
      <c r="H33" s="25"/>
      <c r="I33" s="26"/>
    </row>
    <row r="34" spans="1:9" ht="44.25" hidden="1" customHeight="1" x14ac:dyDescent="0.25">
      <c r="A34" s="10" t="s">
        <v>45</v>
      </c>
      <c r="B34" s="34"/>
      <c r="C34" s="35"/>
      <c r="D34" s="36"/>
      <c r="E34" s="17">
        <f t="shared" si="0"/>
        <v>0</v>
      </c>
      <c r="F34" s="17" t="e">
        <f t="shared" si="1"/>
        <v>#DIV/0!</v>
      </c>
      <c r="G34" s="17">
        <f t="shared" si="2"/>
        <v>0</v>
      </c>
      <c r="H34" s="17" t="e">
        <f t="shared" si="3"/>
        <v>#DIV/0!</v>
      </c>
      <c r="I34" s="20"/>
    </row>
    <row r="35" spans="1:9" ht="51" x14ac:dyDescent="0.25">
      <c r="A35" s="23" t="s">
        <v>43</v>
      </c>
      <c r="B35" s="43">
        <v>0</v>
      </c>
      <c r="C35" s="32">
        <f>C36</f>
        <v>0</v>
      </c>
      <c r="D35" s="33">
        <f>D36</f>
        <v>-119.858</v>
      </c>
      <c r="E35" s="18">
        <f t="shared" si="0"/>
        <v>-119.858</v>
      </c>
      <c r="F35" s="17" t="e">
        <f t="shared" si="1"/>
        <v>#DIV/0!</v>
      </c>
      <c r="G35" s="18">
        <f t="shared" si="2"/>
        <v>-119.858</v>
      </c>
      <c r="H35" s="18" t="e">
        <f t="shared" si="3"/>
        <v>#DIV/0!</v>
      </c>
      <c r="I35" s="22"/>
    </row>
    <row r="36" spans="1:9" ht="51" x14ac:dyDescent="0.25">
      <c r="A36" s="10" t="s">
        <v>42</v>
      </c>
      <c r="B36" s="34">
        <v>0</v>
      </c>
      <c r="C36" s="35">
        <v>0</v>
      </c>
      <c r="D36" s="36">
        <v>-119.858</v>
      </c>
      <c r="E36" s="17">
        <f t="shared" si="0"/>
        <v>-119.858</v>
      </c>
      <c r="F36" s="17" t="e">
        <f t="shared" si="1"/>
        <v>#DIV/0!</v>
      </c>
      <c r="G36" s="17">
        <f t="shared" si="2"/>
        <v>-119.858</v>
      </c>
      <c r="H36" s="17" t="e">
        <f t="shared" si="3"/>
        <v>#DIV/0!</v>
      </c>
      <c r="I36" s="21" t="s">
        <v>52</v>
      </c>
    </row>
    <row r="37" spans="1:9" x14ac:dyDescent="0.25">
      <c r="A37" s="14" t="s">
        <v>38</v>
      </c>
      <c r="B37" s="44">
        <f t="shared" ref="B37:H37" si="5">B24+B8</f>
        <v>4139.08</v>
      </c>
      <c r="C37" s="44">
        <f t="shared" si="5"/>
        <v>6506.1480000000001</v>
      </c>
      <c r="D37" s="44">
        <f t="shared" si="5"/>
        <v>6420.0690000000004</v>
      </c>
      <c r="E37" s="24">
        <f t="shared" si="5"/>
        <v>2297.0360000000001</v>
      </c>
      <c r="F37" s="24" t="e">
        <f t="shared" si="5"/>
        <v>#DIV/0!</v>
      </c>
      <c r="G37" s="24">
        <f t="shared" si="5"/>
        <v>-91.031999999999499</v>
      </c>
      <c r="H37" s="24">
        <f t="shared" si="5"/>
        <v>0.25258211260227081</v>
      </c>
      <c r="I37" s="15"/>
    </row>
    <row r="38" spans="1:9" x14ac:dyDescent="0.25">
      <c r="A38" s="3"/>
      <c r="B38" s="3"/>
      <c r="C38" s="3"/>
      <c r="D38" s="4"/>
      <c r="E38" s="4"/>
      <c r="F38" s="4"/>
      <c r="G38" s="4"/>
      <c r="H38" s="4"/>
      <c r="I38" s="4"/>
    </row>
    <row r="39" spans="1:9" x14ac:dyDescent="0.25">
      <c r="A39" s="54"/>
      <c r="B39" s="54"/>
      <c r="C39" s="54"/>
    </row>
  </sheetData>
  <mergeCells count="10">
    <mergeCell ref="A1:C1"/>
    <mergeCell ref="G5:H5"/>
    <mergeCell ref="A39:C39"/>
    <mergeCell ref="A2:I2"/>
    <mergeCell ref="A3:I3"/>
    <mergeCell ref="A5:A6"/>
    <mergeCell ref="B5:B6"/>
    <mergeCell ref="C5:C6"/>
    <mergeCell ref="D5:D6"/>
    <mergeCell ref="E5:F5"/>
  </mergeCells>
  <pageMargins left="0.7" right="0.7" top="0.75" bottom="0.75" header="0.3" footer="0.3"/>
  <pageSetup paperSize="9" scale="54" fitToHeight="0" orientation="portrait" blackAndWhite="1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0&lt;/string&gt;&#10;    &lt;string&gt;31.12.2020&lt;/string&gt;&#10;  &lt;/DateInfo&gt;&#10;  &lt;Code&gt;MAKET_GENERATOR&lt;/Code&gt;&#10;  &lt;ObjectCode&gt;MAKET_GENERATOR&lt;/ObjectCode&gt;&#10;  &lt;DocName&gt;ДЧБ Кислякова Н.Н.&lt;/DocName&gt;&#10;  &lt;VariantName&gt;ДЧБ Кислякова Н.Н.&lt;/VariantName&gt;&#10;  &lt;VariantLink&gt;4192&lt;/VariantLink&gt;&#10;  &lt;SvodReportLink xsi:nil=&quot;true&quot; /&gt;&#10;  &lt;ReportLink xsi:nil=&quot;true&quot; /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85A5F9F9-4928-4A37-B701-7CD019DAE00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Документ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Antonova</dc:creator>
  <cp:lastModifiedBy>Kislyakova</cp:lastModifiedBy>
  <cp:lastPrinted>2024-06-04T11:33:42Z</cp:lastPrinted>
  <dcterms:created xsi:type="dcterms:W3CDTF">2021-04-23T06:33:37Z</dcterms:created>
  <dcterms:modified xsi:type="dcterms:W3CDTF">2024-06-04T11:33:44Z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ДЧБ Кислякова Н.Н..xlsx</vt:lpwstr>
  </property>
  <property fmtid="{D5CDD505-2E9C-101B-9397-08002B2CF9AE}" pid="3" name="Название отчета">
    <vt:lpwstr>ДЧБ Кислякова Н.Н..xlsx</vt:lpwstr>
  </property>
  <property fmtid="{D5CDD505-2E9C-101B-9397-08002B2CF9AE}" pid="4" name="Версия клиента">
    <vt:lpwstr>20.2.13.12302 (.NET 4.0)</vt:lpwstr>
  </property>
  <property fmtid="{D5CDD505-2E9C-101B-9397-08002B2CF9AE}" pid="5" name="Версия базы">
    <vt:lpwstr>20.2.2842.1170809130</vt:lpwstr>
  </property>
  <property fmtid="{D5CDD505-2E9C-101B-9397-08002B2CF9AE}" pid="6" name="Тип сервера">
    <vt:lpwstr>MSSQL</vt:lpwstr>
  </property>
  <property fmtid="{D5CDD505-2E9C-101B-9397-08002B2CF9AE}" pid="7" name="Сервер">
    <vt:lpwstr>10.33.66.21</vt:lpwstr>
  </property>
  <property fmtid="{D5CDD505-2E9C-101B-9397-08002B2CF9AE}" pid="8" name="База">
    <vt:lpwstr>komi_2020</vt:lpwstr>
  </property>
  <property fmtid="{D5CDD505-2E9C-101B-9397-08002B2CF9AE}" pid="9" name="Пользователь">
    <vt:lpwstr>17-фу-кислякова-нн</vt:lpwstr>
  </property>
  <property fmtid="{D5CDD505-2E9C-101B-9397-08002B2CF9AE}" pid="10" name="Шаблон">
    <vt:lpwstr>rep_maket.XLT</vt:lpwstr>
  </property>
  <property fmtid="{D5CDD505-2E9C-101B-9397-08002B2CF9AE}" pid="11" name="Локальная база">
    <vt:lpwstr>не используется</vt:lpwstr>
  </property>
</Properties>
</file>