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70" windowWidth="27495" windowHeight="11700"/>
  </bookViews>
  <sheets>
    <sheet name="Документ" sheetId="2" r:id="rId1"/>
  </sheets>
  <definedNames>
    <definedName name="_xlnm.Print_Titles" localSheetId="0">Документ!#REF!</definedName>
  </definedNames>
  <calcPr calcId="145621"/>
</workbook>
</file>

<file path=xl/calcChain.xml><?xml version="1.0" encoding="utf-8"?>
<calcChain xmlns="http://schemas.openxmlformats.org/spreadsheetml/2006/main">
  <c r="F28" i="2" l="1"/>
  <c r="F29" i="2"/>
  <c r="B8" i="2"/>
  <c r="B22" i="2"/>
  <c r="B29" i="2"/>
  <c r="B26" i="2"/>
  <c r="B20" i="2"/>
  <c r="B18" i="2"/>
  <c r="B14" i="2"/>
  <c r="B9" i="2"/>
  <c r="D26" i="2"/>
  <c r="C26" i="2"/>
  <c r="H26" i="2" s="1"/>
  <c r="C8" i="2"/>
  <c r="C40" i="2" s="1"/>
  <c r="B28" i="2"/>
  <c r="E28" i="2" s="1"/>
  <c r="H9" i="2"/>
  <c r="H10" i="2"/>
  <c r="H14" i="2"/>
  <c r="H15" i="2"/>
  <c r="H16" i="2"/>
  <c r="H17" i="2"/>
  <c r="H18" i="2"/>
  <c r="H19" i="2"/>
  <c r="H21" i="2"/>
  <c r="H24" i="2"/>
  <c r="H25" i="2"/>
  <c r="H27" i="2"/>
  <c r="H29" i="2"/>
  <c r="H30" i="2"/>
  <c r="H31" i="2"/>
  <c r="H32" i="2"/>
  <c r="H33" i="2"/>
  <c r="H34" i="2"/>
  <c r="H35" i="2"/>
  <c r="H36" i="2"/>
  <c r="H37" i="2"/>
  <c r="H38" i="2"/>
  <c r="G9" i="2"/>
  <c r="G10" i="2"/>
  <c r="G11" i="2"/>
  <c r="G12" i="2"/>
  <c r="G13" i="2"/>
  <c r="G14" i="2"/>
  <c r="G15" i="2"/>
  <c r="G16" i="2"/>
  <c r="G17" i="2"/>
  <c r="G18" i="2"/>
  <c r="G19" i="2"/>
  <c r="G21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F9" i="2"/>
  <c r="F10" i="2"/>
  <c r="F14" i="2"/>
  <c r="F15" i="2"/>
  <c r="F16" i="2"/>
  <c r="F17" i="2"/>
  <c r="F18" i="2"/>
  <c r="F19" i="2"/>
  <c r="F20" i="2"/>
  <c r="F21" i="2"/>
  <c r="F26" i="2"/>
  <c r="F27" i="2"/>
  <c r="F30" i="2"/>
  <c r="F33" i="2"/>
  <c r="F34" i="2"/>
  <c r="F35" i="2"/>
  <c r="F36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4" i="2"/>
  <c r="E25" i="2"/>
  <c r="E26" i="2"/>
  <c r="E27" i="2"/>
  <c r="E29" i="2"/>
  <c r="E30" i="2"/>
  <c r="E31" i="2"/>
  <c r="E32" i="2"/>
  <c r="E33" i="2"/>
  <c r="E34" i="2"/>
  <c r="E35" i="2"/>
  <c r="E36" i="2"/>
  <c r="E37" i="2"/>
  <c r="E38" i="2"/>
  <c r="D29" i="2"/>
  <c r="D28" i="2" s="1"/>
  <c r="H28" i="2" s="1"/>
  <c r="C29" i="2"/>
  <c r="D37" i="2"/>
  <c r="C37" i="2"/>
  <c r="C28" i="2" s="1"/>
  <c r="D20" i="2"/>
  <c r="H20" i="2" s="1"/>
  <c r="C20" i="2"/>
  <c r="D18" i="2"/>
  <c r="C18" i="2"/>
  <c r="D9" i="2"/>
  <c r="C9" i="2"/>
  <c r="C14" i="2"/>
  <c r="D14" i="2"/>
  <c r="D8" i="2" s="1"/>
  <c r="B40" i="2" l="1"/>
  <c r="G20" i="2"/>
  <c r="D40" i="2"/>
  <c r="G8" i="2"/>
  <c r="G40" i="2" s="1"/>
  <c r="H8" i="2"/>
  <c r="H40" i="2" s="1"/>
  <c r="E8" i="2" l="1"/>
  <c r="E40" i="2" s="1"/>
  <c r="F8" i="2"/>
  <c r="F40" i="2" s="1"/>
</calcChain>
</file>

<file path=xl/sharedStrings.xml><?xml version="1.0" encoding="utf-8"?>
<sst xmlns="http://schemas.openxmlformats.org/spreadsheetml/2006/main" count="69" uniqueCount="55">
  <si>
    <t>1</t>
  </si>
  <si>
    <t>2</t>
  </si>
  <si>
    <t>3</t>
  </si>
  <si>
    <t>4</t>
  </si>
  <si>
    <t>5</t>
  </si>
  <si>
    <t>6</t>
  </si>
  <si>
    <t>НАЛОГОВЫЕ И НЕНАЛОГОВЫЕ ДОХОДЫ</t>
  </si>
  <si>
    <t>НАЛОГИ НА ПРИБЫЛЬ, ДОХОДЫ</t>
  </si>
  <si>
    <t>НАЛОГИ НА СОВОКУПНЫЙ ДОХОД</t>
  </si>
  <si>
    <t>Единый сельскохозяйственный налог (Cумма платежа (перерасчеты, недоимка и задолженность по соответствующему платежу, в том числе по отмененному))</t>
  </si>
  <si>
    <t>Единый сельскохозяйственный налог</t>
  </si>
  <si>
    <t>ГОСУДАРСТВЕННАЯ ПОШЛИНА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</si>
  <si>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</si>
  <si>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</si>
  <si>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</si>
  <si>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ШТРАФЫ, САНКЦИИ, ВОЗМЕЩЕНИЕ УЩЕРБА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</si>
  <si>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</si>
  <si>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ПРОЧИЕ НЕНАЛОГОВЫЕ ДОХОДЫ</t>
  </si>
  <si>
    <t>Прочие неналоговые доходы бюджетов сельских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</si>
  <si>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</si>
  <si>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</si>
  <si>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сельских поселений на выравнивание бюджетной обеспеченности из бюджетов муниципальных районов</t>
  </si>
  <si>
    <t>Прочие дотации бюджетам сельских поселений</t>
  </si>
  <si>
    <t>Прочие субсидии бюджетам сельских поселений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</si>
  <si>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</si>
  <si>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</si>
  <si>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государственную регистрацию актов гражданского состояния</t>
  </si>
  <si>
    <t>Прочие межбюджетные трансферты, передаваемые бюджетам сельских поселений</t>
  </si>
  <si>
    <t>ПРОЧИЕ БЕЗВОЗМЕЗДНЫЕ ПОСТУПЛЕНИЯ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</si>
  <si>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</si>
  <si>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Сведения о фактических поступлениях доходов сельского поселения "Серёгово" по видам доходов в сравнении с первоначально утвержденными значениями и с уточненными значениями с учетом внесенных изменений за 2020 год</t>
  </si>
  <si>
    <t xml:space="preserve">Наименование показателя </t>
  </si>
  <si>
    <t>Первоначальный план</t>
  </si>
  <si>
    <t>Уточненный план</t>
  </si>
  <si>
    <t>Исполнено</t>
  </si>
  <si>
    <t>Отклонение исполнения от первоначального плана</t>
  </si>
  <si>
    <t>Отклонение исполнения от уточненного плана</t>
  </si>
  <si>
    <t xml:space="preserve">Пояснения отклонений 5% и более, как в большую, так и в меньшую сторону, между первоначально утвержденными и фактическими значениями </t>
  </si>
  <si>
    <t>сумма</t>
  </si>
  <si>
    <t>%</t>
  </si>
  <si>
    <t>7</t>
  </si>
  <si>
    <t>8</t>
  </si>
  <si>
    <t>9</t>
  </si>
  <si>
    <t xml:space="preserve">Налог на доходы физических лиц </t>
  </si>
  <si>
    <t>НАЛОГИ НА ИМУЩЕСТВО</t>
  </si>
  <si>
    <t>Налог на имущество физических лиц</t>
  </si>
  <si>
    <t>Земельный налог с организаций</t>
  </si>
  <si>
    <t>Земельный налог с физических лиц</t>
  </si>
  <si>
    <t>ИТОГО:</t>
  </si>
  <si>
    <t>-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</si>
  <si>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</si>
  <si>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</si>
  <si>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В связи с дополнительным распределением объёмов безвозмездных поступлений от других бюджетов бюджетной системы РФ</t>
  </si>
  <si>
    <t>Единица измерения: тыс. руб.</t>
  </si>
  <si>
    <t xml:space="preserve">Фактическое поступление штрафов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</si>
</sst>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,##0.000"/>
  </numFmts>
  <fonts count="19" x14ac:knownFonts="1">
    <font>
      <sz val="11"/>
      <name val="Calibri"/>
      <family val="2"/>
      <scheme val="minor"/>
    </font>
    <font>
      <b/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b/>
      <sz val="11"/>
      <color rgb="FF000000"/>
      <name val="Arial"/>
    </font>
    <font>
      <sz val="1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0"/>
      <name val="Calibri"/>
      <family val="2"/>
      <scheme val="minor"/>
    </font>
    <font>
      <sz val="1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A6A6A6"/>
      </bottom>
      <diagonal/>
    </border>
  </borders>
  <cellStyleXfs count="35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2" borderId="6">
      <alignment horizontal="center" vertical="top" shrinkToFit="1"/>
    </xf>
    <xf numFmtId="49" fontId="3" fillId="2" borderId="7">
      <alignment horizontal="center" vertical="top" shrinkToFit="1"/>
    </xf>
    <xf numFmtId="0" fontId="3" fillId="2" borderId="7">
      <alignment horizontal="left" vertical="top" wrapText="1"/>
    </xf>
    <xf numFmtId="4" fontId="3" fillId="2" borderId="7">
      <alignment horizontal="right" vertical="top" shrinkToFit="1"/>
    </xf>
    <xf numFmtId="4" fontId="3" fillId="2" borderId="8">
      <alignment horizontal="right" vertical="top" shrinkToFit="1"/>
    </xf>
    <xf numFmtId="49" fontId="3" fillId="3" borderId="9">
      <alignment horizontal="center" vertical="top" shrinkToFit="1"/>
    </xf>
    <xf numFmtId="49" fontId="3" fillId="3" borderId="10">
      <alignment horizontal="center" vertical="top" shrinkToFit="1"/>
    </xf>
    <xf numFmtId="0" fontId="3" fillId="3" borderId="10">
      <alignment horizontal="left" vertical="top" wrapText="1"/>
    </xf>
    <xf numFmtId="4" fontId="3" fillId="3" borderId="10">
      <alignment horizontal="right" vertical="top" shrinkToFit="1"/>
    </xf>
    <xf numFmtId="4" fontId="3" fillId="3" borderId="11">
      <alignment horizontal="right" vertical="top" shrinkToFit="1"/>
    </xf>
    <xf numFmtId="49" fontId="4" fillId="0" borderId="9">
      <alignment horizontal="center" vertical="top" shrinkToFit="1"/>
    </xf>
    <xf numFmtId="49" fontId="2" fillId="0" borderId="10">
      <alignment horizontal="center" vertical="top" shrinkToFit="1"/>
    </xf>
    <xf numFmtId="0" fontId="2" fillId="0" borderId="10">
      <alignment horizontal="left" vertical="top" wrapText="1"/>
    </xf>
    <xf numFmtId="4" fontId="2" fillId="0" borderId="10">
      <alignment horizontal="right" vertical="top" shrinkToFit="1"/>
    </xf>
    <xf numFmtId="4" fontId="5" fillId="0" borderId="11">
      <alignment horizontal="right" vertical="top" shrinkToFit="1"/>
    </xf>
    <xf numFmtId="0" fontId="2" fillId="0" borderId="12"/>
    <xf numFmtId="0" fontId="2" fillId="0" borderId="13"/>
    <xf numFmtId="0" fontId="6" fillId="4" borderId="14"/>
    <xf numFmtId="4" fontId="6" fillId="4" borderId="14">
      <alignment horizontal="right" shrinkToFit="1"/>
    </xf>
    <xf numFmtId="4" fontId="6" fillId="4" borderId="15">
      <alignment horizontal="right" shrinkToFit="1"/>
    </xf>
    <xf numFmtId="0" fontId="2" fillId="0" borderId="16"/>
    <xf numFmtId="0" fontId="2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166" fontId="12" fillId="0" borderId="11">
      <alignment horizontal="right" vertical="top" shrinkToFit="1"/>
    </xf>
  </cellStyleXfs>
  <cellXfs count="49">
    <xf numFmtId="0" fontId="0" fillId="0" borderId="0" xfId="0"/>
    <xf numFmtId="0" fontId="0" fillId="0" borderId="0" xfId="0" applyProtection="1">
      <protection locked="0"/>
    </xf>
    <xf numFmtId="0" fontId="2" fillId="0" borderId="1" xfId="2">
      <alignment horizontal="right" vertical="top" wrapText="1"/>
    </xf>
    <xf numFmtId="0" fontId="2" fillId="0" borderId="10" xfId="19" quotePrefix="1" applyNumberFormat="1" applyProtection="1">
      <alignment horizontal="left" vertical="top" wrapText="1"/>
    </xf>
    <xf numFmtId="0" fontId="1" fillId="0" borderId="1" xfId="1">
      <alignment horizontal="center" vertical="top" wrapText="1"/>
    </xf>
    <xf numFmtId="0" fontId="2" fillId="0" borderId="1" xfId="28">
      <alignment horizontal="left" vertical="top" wrapText="1"/>
    </xf>
    <xf numFmtId="0" fontId="8" fillId="0" borderId="1" xfId="1" applyNumberFormat="1" applyFont="1" applyAlignment="1" applyProtection="1">
      <alignment horizontal="center" vertical="center" wrapText="1"/>
    </xf>
    <xf numFmtId="0" fontId="2" fillId="0" borderId="1" xfId="27" applyNumberFormat="1" applyBorder="1" applyProtection="1"/>
    <xf numFmtId="0" fontId="0" fillId="0" borderId="1" xfId="0" applyBorder="1" applyProtection="1">
      <protection locked="0"/>
    </xf>
    <xf numFmtId="49" fontId="9" fillId="0" borderId="17" xfId="3" applyNumberFormat="1" applyFont="1" applyBorder="1" applyProtection="1">
      <alignment horizontal="center" vertical="center" wrapText="1"/>
    </xf>
    <xf numFmtId="49" fontId="9" fillId="0" borderId="17" xfId="3" applyNumberFormat="1" applyFont="1" applyBorder="1" applyAlignment="1" applyProtection="1">
      <alignment horizontal="center" vertical="center" wrapText="1"/>
    </xf>
    <xf numFmtId="49" fontId="9" fillId="0" borderId="17" xfId="4" applyNumberFormat="1" applyFont="1" applyBorder="1" applyProtection="1">
      <alignment horizontal="center" vertical="center" wrapText="1"/>
    </xf>
    <xf numFmtId="49" fontId="9" fillId="0" borderId="17" xfId="4" applyNumberFormat="1" applyFont="1" applyBorder="1" applyAlignment="1" applyProtection="1">
      <alignment horizontal="center" vertical="center" wrapText="1"/>
    </xf>
    <xf numFmtId="49" fontId="9" fillId="0" borderId="17" xfId="4" applyNumberFormat="1" applyFont="1" applyBorder="1" applyAlignment="1" applyProtection="1">
      <alignment horizontal="center" vertical="center" wrapText="1"/>
    </xf>
    <xf numFmtId="49" fontId="9" fillId="0" borderId="17" xfId="4" applyFont="1" applyBorder="1">
      <alignment horizontal="center" vertical="center" wrapText="1"/>
    </xf>
    <xf numFmtId="0" fontId="10" fillId="0" borderId="17" xfId="0" applyFont="1" applyBorder="1" applyProtection="1">
      <protection locked="0"/>
    </xf>
    <xf numFmtId="49" fontId="9" fillId="0" borderId="17" xfId="5" applyNumberFormat="1" applyFont="1" applyBorder="1" applyProtection="1">
      <alignment horizontal="center" vertical="center" wrapText="1"/>
    </xf>
    <xf numFmtId="49" fontId="9" fillId="0" borderId="17" xfId="6" applyNumberFormat="1" applyFont="1" applyBorder="1" applyProtection="1">
      <alignment horizontal="center" vertical="center" wrapText="1"/>
    </xf>
    <xf numFmtId="0" fontId="0" fillId="0" borderId="17" xfId="0" applyBorder="1" applyProtection="1">
      <protection locked="0"/>
    </xf>
    <xf numFmtId="0" fontId="3" fillId="3" borderId="17" xfId="14" quotePrefix="1" applyNumberFormat="1" applyBorder="1" applyProtection="1">
      <alignment horizontal="left" vertical="top" wrapText="1"/>
    </xf>
    <xf numFmtId="0" fontId="2" fillId="0" borderId="17" xfId="19" quotePrefix="1" applyNumberFormat="1" applyBorder="1" applyProtection="1">
      <alignment horizontal="left" vertical="top" wrapText="1"/>
    </xf>
    <xf numFmtId="0" fontId="2" fillId="0" borderId="17" xfId="22" applyNumberFormat="1" applyBorder="1" applyProtection="1"/>
    <xf numFmtId="0" fontId="2" fillId="0" borderId="17" xfId="23" applyNumberFormat="1" applyBorder="1" applyProtection="1"/>
    <xf numFmtId="0" fontId="0" fillId="5" borderId="17" xfId="0" applyFill="1" applyBorder="1" applyProtection="1">
      <protection locked="0"/>
    </xf>
    <xf numFmtId="0" fontId="3" fillId="5" borderId="17" xfId="9" quotePrefix="1" applyNumberFormat="1" applyFill="1" applyBorder="1" applyProtection="1">
      <alignment horizontal="left" vertical="top" wrapText="1"/>
    </xf>
    <xf numFmtId="0" fontId="3" fillId="5" borderId="17" xfId="14" quotePrefix="1" applyNumberFormat="1" applyFill="1" applyBorder="1" applyProtection="1">
      <alignment horizontal="left" vertical="top" wrapText="1"/>
    </xf>
    <xf numFmtId="4" fontId="0" fillId="0" borderId="17" xfId="0" applyNumberFormat="1" applyBorder="1" applyProtection="1">
      <protection locked="0"/>
    </xf>
    <xf numFmtId="0" fontId="0" fillId="0" borderId="17" xfId="0" applyNumberFormat="1" applyBorder="1" applyProtection="1">
      <protection locked="0"/>
    </xf>
    <xf numFmtId="0" fontId="6" fillId="6" borderId="17" xfId="24" applyNumberFormat="1" applyFill="1" applyBorder="1" applyProtection="1"/>
    <xf numFmtId="4" fontId="6" fillId="6" borderId="17" xfId="25" applyNumberFormat="1" applyFill="1" applyBorder="1" applyProtection="1">
      <alignment horizontal="right" shrinkToFit="1"/>
    </xf>
    <xf numFmtId="0" fontId="0" fillId="6" borderId="17" xfId="0" applyFill="1" applyBorder="1" applyProtection="1">
      <protection locked="0"/>
    </xf>
    <xf numFmtId="4" fontId="3" fillId="5" borderId="17" xfId="10" applyNumberFormat="1" applyFill="1" applyBorder="1" applyAlignment="1" applyProtection="1">
      <alignment horizontal="center" vertical="center" shrinkToFit="1"/>
    </xf>
    <xf numFmtId="4" fontId="0" fillId="5" borderId="17" xfId="0" applyNumberFormat="1" applyFill="1" applyBorder="1" applyAlignment="1" applyProtection="1">
      <alignment horizontal="center" vertical="center"/>
      <protection locked="0"/>
    </xf>
    <xf numFmtId="4" fontId="3" fillId="5" borderId="17" xfId="15" applyNumberFormat="1" applyFill="1" applyBorder="1" applyAlignment="1" applyProtection="1">
      <alignment horizontal="center" vertical="center" shrinkToFit="1"/>
    </xf>
    <xf numFmtId="4" fontId="3" fillId="5" borderId="17" xfId="16" applyNumberFormat="1" applyFill="1" applyBorder="1" applyAlignment="1" applyProtection="1">
      <alignment horizontal="center" vertical="center" shrinkToFit="1"/>
    </xf>
    <xf numFmtId="4" fontId="2" fillId="0" borderId="17" xfId="20" applyNumberFormat="1" applyBorder="1" applyAlignment="1" applyProtection="1">
      <alignment horizontal="center" vertical="center" shrinkToFit="1"/>
    </xf>
    <xf numFmtId="4" fontId="5" fillId="0" borderId="17" xfId="21" applyNumberFormat="1" applyBorder="1" applyAlignment="1" applyProtection="1">
      <alignment horizontal="center" vertical="center" shrinkToFit="1"/>
    </xf>
    <xf numFmtId="4" fontId="0" fillId="0" borderId="17" xfId="0" applyNumberFormat="1" applyBorder="1" applyAlignment="1" applyProtection="1">
      <alignment horizontal="center" vertical="center"/>
      <protection locked="0"/>
    </xf>
    <xf numFmtId="4" fontId="11" fillId="5" borderId="17" xfId="0" applyNumberFormat="1" applyFont="1" applyFill="1" applyBorder="1" applyAlignment="1" applyProtection="1">
      <alignment horizontal="center" vertical="center"/>
      <protection locked="0"/>
    </xf>
    <xf numFmtId="4" fontId="2" fillId="5" borderId="17" xfId="20" applyNumberFormat="1" applyFill="1" applyBorder="1" applyAlignment="1" applyProtection="1">
      <alignment horizontal="center" vertical="center" shrinkToFit="1"/>
    </xf>
    <xf numFmtId="4" fontId="5" fillId="5" borderId="17" xfId="21" applyNumberFormat="1" applyFill="1" applyBorder="1" applyAlignment="1" applyProtection="1">
      <alignment horizontal="center" vertical="center" shrinkToFit="1"/>
    </xf>
    <xf numFmtId="0" fontId="14" fillId="0" borderId="17" xfId="0" applyFont="1" applyBorder="1" applyAlignment="1" applyProtection="1">
      <alignment wrapText="1"/>
      <protection locked="0"/>
    </xf>
    <xf numFmtId="0" fontId="15" fillId="0" borderId="18" xfId="0" applyFont="1" applyBorder="1" applyAlignment="1" applyProtection="1">
      <alignment horizontal="left" wrapText="1"/>
      <protection locked="0"/>
    </xf>
    <xf numFmtId="0" fontId="15" fillId="0" borderId="19" xfId="0" applyFont="1" applyBorder="1" applyAlignment="1" applyProtection="1">
      <alignment horizontal="left" wrapText="1"/>
      <protection locked="0"/>
    </xf>
    <xf numFmtId="0" fontId="16" fillId="0" borderId="17" xfId="34" applyNumberFormat="1" applyFont="1" applyBorder="1" applyAlignment="1" applyProtection="1">
      <alignment vertical="center" wrapText="1" shrinkToFit="1"/>
    </xf>
    <xf numFmtId="0" fontId="17" fillId="0" borderId="17" xfId="34" applyNumberFormat="1" applyFont="1" applyBorder="1" applyAlignment="1" applyProtection="1">
      <alignment vertical="center" wrapText="1" shrinkToFit="1"/>
    </xf>
    <xf numFmtId="0" fontId="15" fillId="0" borderId="17" xfId="0" applyFont="1" applyBorder="1" applyAlignment="1" applyProtection="1">
      <alignment horizontal="left" wrapText="1"/>
      <protection locked="0"/>
    </xf>
    <xf numFmtId="0" fontId="13" fillId="0" borderId="20" xfId="2" applyNumberFormat="1" applyFont="1" applyBorder="1" applyAlignment="1" applyProtection="1">
      <alignment horizontal="right" vertical="top" wrapText="1"/>
    </xf>
    <xf numFmtId="0" fontId="18" fillId="5" borderId="17" xfId="0" applyFont="1" applyFill="1" applyBorder="1" applyProtection="1">
      <protection locked="0"/>
    </xf>
  </cellXfs>
  <cellStyles count="35">
    <cellStyle name="br" xfId="31"/>
    <cellStyle name="col" xfId="30"/>
    <cellStyle name="ex58" xfId="25"/>
    <cellStyle name="ex59" xfId="26"/>
    <cellStyle name="ex60" xfId="7"/>
    <cellStyle name="ex61" xfId="8"/>
    <cellStyle name="ex62" xfId="9"/>
    <cellStyle name="ex63" xfId="10"/>
    <cellStyle name="ex64" xfId="11"/>
    <cellStyle name="ex65" xfId="12"/>
    <cellStyle name="ex66" xfId="13"/>
    <cellStyle name="ex67" xfId="14"/>
    <cellStyle name="ex68" xfId="15"/>
    <cellStyle name="ex69" xfId="16"/>
    <cellStyle name="ex70" xfId="17"/>
    <cellStyle name="ex71" xfId="18"/>
    <cellStyle name="ex72" xfId="19"/>
    <cellStyle name="ex73" xfId="20"/>
    <cellStyle name="ex74" xfId="21"/>
    <cellStyle name="st57" xfId="2"/>
    <cellStyle name="st85" xfId="34"/>
    <cellStyle name="style0" xfId="32"/>
    <cellStyle name="td" xfId="33"/>
    <cellStyle name="tr" xfId="29"/>
    <cellStyle name="xl_bot_header" xfId="5"/>
    <cellStyle name="xl_bot_right_header" xfId="6"/>
    <cellStyle name="xl_footer" xfId="28"/>
    <cellStyle name="xl_header" xfId="1"/>
    <cellStyle name="xl_top_header" xfId="3"/>
    <cellStyle name="xl_top_right_header" xfId="4"/>
    <cellStyle name="xl_total_bot" xfId="27"/>
    <cellStyle name="xl_total_center" xfId="24"/>
    <cellStyle name="xl_total_top" xfId="22"/>
    <cellStyle name="xl_total_top_right" xfId="2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GridLines="0" tabSelected="1" view="pageBreakPreview" zoomScale="60" zoomScaleNormal="100" workbookViewId="0">
      <pane ySplit="7" topLeftCell="A35" activePane="bottomLeft" state="frozen"/>
      <selection pane="bottomLeft" activeCell="I9" sqref="I8:I9"/>
    </sheetView>
  </sheetViews>
  <sheetFormatPr defaultRowHeight="15" x14ac:dyDescent="0.25"/>
  <cols>
    <col min="1" max="1" width="40.5703125" style="1" customWidth="1"/>
    <col min="2" max="2" width="15.5703125" style="1" customWidth="1"/>
    <col min="3" max="3" width="14.28515625" style="1" customWidth="1"/>
    <col min="4" max="4" width="12.7109375" style="1" customWidth="1"/>
    <col min="5" max="5" width="10.140625" style="1" customWidth="1"/>
    <col min="6" max="6" width="11" style="1" customWidth="1"/>
    <col min="7" max="7" width="9.140625" style="1"/>
    <col min="8" max="8" width="10.85546875" style="1" customWidth="1"/>
    <col min="9" max="9" width="28.85546875" style="1" customWidth="1"/>
    <col min="10" max="16384" width="9.140625" style="1"/>
  </cols>
  <sheetData>
    <row r="1" spans="1:9" ht="15.2" customHeight="1" x14ac:dyDescent="0.25">
      <c r="A1" s="4"/>
      <c r="B1" s="4"/>
      <c r="C1" s="4"/>
    </row>
    <row r="2" spans="1:9" ht="69" customHeight="1" x14ac:dyDescent="0.25">
      <c r="A2" s="6" t="s">
        <v>30</v>
      </c>
      <c r="B2" s="6"/>
      <c r="C2" s="6"/>
      <c r="D2" s="6"/>
      <c r="E2" s="6"/>
      <c r="F2" s="6"/>
      <c r="G2" s="6"/>
      <c r="H2" s="6"/>
      <c r="I2" s="6"/>
    </row>
    <row r="3" spans="1:9" ht="15.2" customHeight="1" x14ac:dyDescent="0.25">
      <c r="A3" s="47" t="s">
        <v>53</v>
      </c>
      <c r="B3" s="47"/>
      <c r="C3" s="47"/>
      <c r="D3" s="47"/>
      <c r="E3" s="47"/>
      <c r="F3" s="47"/>
      <c r="G3" s="47"/>
      <c r="H3" s="47"/>
      <c r="I3" s="47"/>
    </row>
    <row r="4" spans="1:9" ht="1.5" customHeight="1" x14ac:dyDescent="0.25">
      <c r="A4" s="2"/>
      <c r="B4" s="2"/>
      <c r="C4" s="2"/>
    </row>
    <row r="5" spans="1:9" ht="132.75" customHeight="1" x14ac:dyDescent="0.25">
      <c r="A5" s="9" t="s">
        <v>31</v>
      </c>
      <c r="B5" s="10" t="s">
        <v>32</v>
      </c>
      <c r="C5" s="10" t="s">
        <v>33</v>
      </c>
      <c r="D5" s="11" t="s">
        <v>34</v>
      </c>
      <c r="E5" s="12" t="s">
        <v>35</v>
      </c>
      <c r="F5" s="12"/>
      <c r="G5" s="12" t="s">
        <v>36</v>
      </c>
      <c r="H5" s="12"/>
      <c r="I5" s="13" t="s">
        <v>37</v>
      </c>
    </row>
    <row r="6" spans="1:9" ht="34.5" customHeight="1" x14ac:dyDescent="0.25">
      <c r="A6" s="9"/>
      <c r="B6" s="10"/>
      <c r="C6" s="10"/>
      <c r="D6" s="14"/>
      <c r="E6" s="13" t="s">
        <v>38</v>
      </c>
      <c r="F6" s="13" t="s">
        <v>39</v>
      </c>
      <c r="G6" s="13" t="s">
        <v>38</v>
      </c>
      <c r="H6" s="13" t="s">
        <v>39</v>
      </c>
      <c r="I6" s="15"/>
    </row>
    <row r="7" spans="1:9" ht="15.75" x14ac:dyDescent="0.25">
      <c r="A7" s="16" t="s">
        <v>0</v>
      </c>
      <c r="B7" s="16" t="s">
        <v>1</v>
      </c>
      <c r="C7" s="16" t="s">
        <v>2</v>
      </c>
      <c r="D7" s="17" t="s">
        <v>3</v>
      </c>
      <c r="E7" s="17" t="s">
        <v>4</v>
      </c>
      <c r="F7" s="17" t="s">
        <v>5</v>
      </c>
      <c r="G7" s="17" t="s">
        <v>40</v>
      </c>
      <c r="H7" s="17" t="s">
        <v>41</v>
      </c>
      <c r="I7" s="17" t="s">
        <v>42</v>
      </c>
    </row>
    <row r="8" spans="1:9" x14ac:dyDescent="0.25">
      <c r="A8" s="24" t="s">
        <v>6</v>
      </c>
      <c r="B8" s="38">
        <f>B9+B11+B14+B18+B20+B24+B26+B22</f>
        <v>435.5</v>
      </c>
      <c r="C8" s="31">
        <f>C9+C11+C14+C18+C20+C24+C26</f>
        <v>533.51</v>
      </c>
      <c r="D8" s="31">
        <f>D9+D11+D14+D18+D20+D24+D26</f>
        <v>530.80200000000002</v>
      </c>
      <c r="E8" s="38">
        <f>D8-B8</f>
        <v>95.302000000000021</v>
      </c>
      <c r="F8" s="38">
        <f>D8/B8-100%</f>
        <v>0.21883352468427097</v>
      </c>
      <c r="G8" s="38">
        <f>D8-C8</f>
        <v>-2.70799999999997</v>
      </c>
      <c r="H8" s="38">
        <f>D8/C8-100%</f>
        <v>-5.0758186350771117E-3</v>
      </c>
      <c r="I8" s="23"/>
    </row>
    <row r="9" spans="1:9" x14ac:dyDescent="0.25">
      <c r="A9" s="25" t="s">
        <v>7</v>
      </c>
      <c r="B9" s="38">
        <f>B10</f>
        <v>142</v>
      </c>
      <c r="C9" s="33">
        <f>SUM(C10)</f>
        <v>142</v>
      </c>
      <c r="D9" s="34">
        <f>SUM(D10)</f>
        <v>140.94800000000001</v>
      </c>
      <c r="E9" s="32">
        <f t="shared" ref="E9:E38" si="0">D9-B9</f>
        <v>-1.0519999999999925</v>
      </c>
      <c r="F9" s="32">
        <f t="shared" ref="F9:F38" si="1">D9/B9-100%</f>
        <v>-7.4084507042252445E-3</v>
      </c>
      <c r="G9" s="32">
        <f t="shared" ref="G9:G38" si="2">D9-C9</f>
        <v>-1.0519999999999925</v>
      </c>
      <c r="H9" s="32">
        <f t="shared" ref="H9:H38" si="3">D9/C9-100%</f>
        <v>-7.4084507042252445E-3</v>
      </c>
      <c r="I9" s="23"/>
    </row>
    <row r="10" spans="1:9" x14ac:dyDescent="0.25">
      <c r="A10" s="20" t="s">
        <v>43</v>
      </c>
      <c r="B10" s="37">
        <v>142</v>
      </c>
      <c r="C10" s="35">
        <v>142</v>
      </c>
      <c r="D10" s="36">
        <v>140.94800000000001</v>
      </c>
      <c r="E10" s="37">
        <f t="shared" si="0"/>
        <v>-1.0519999999999925</v>
      </c>
      <c r="F10" s="37">
        <f t="shared" si="1"/>
        <v>-7.4084507042252445E-3</v>
      </c>
      <c r="G10" s="37">
        <f t="shared" si="2"/>
        <v>-1.0519999999999925</v>
      </c>
      <c r="H10" s="37">
        <f t="shared" si="3"/>
        <v>-7.4084507042252445E-3</v>
      </c>
      <c r="I10" s="18"/>
    </row>
    <row r="11" spans="1:9" x14ac:dyDescent="0.25">
      <c r="A11" s="25" t="s">
        <v>8</v>
      </c>
      <c r="B11" s="32"/>
      <c r="C11" s="33"/>
      <c r="D11" s="34">
        <v>0</v>
      </c>
      <c r="E11" s="32">
        <f t="shared" si="0"/>
        <v>0</v>
      </c>
      <c r="F11" s="32" t="s">
        <v>49</v>
      </c>
      <c r="G11" s="32">
        <f t="shared" si="2"/>
        <v>0</v>
      </c>
      <c r="H11" s="32"/>
      <c r="I11" s="23"/>
    </row>
    <row r="12" spans="1:9" ht="51" x14ac:dyDescent="0.25">
      <c r="A12" s="20" t="s">
        <v>9</v>
      </c>
      <c r="B12" s="37"/>
      <c r="C12" s="35"/>
      <c r="D12" s="36">
        <v>-2.41</v>
      </c>
      <c r="E12" s="37">
        <f t="shared" si="0"/>
        <v>-2.41</v>
      </c>
      <c r="F12" s="37" t="s">
        <v>49</v>
      </c>
      <c r="G12" s="37">
        <f t="shared" si="2"/>
        <v>-2.41</v>
      </c>
      <c r="H12" s="37" t="s">
        <v>49</v>
      </c>
      <c r="I12" s="18"/>
    </row>
    <row r="13" spans="1:9" x14ac:dyDescent="0.25">
      <c r="A13" s="20" t="s">
        <v>10</v>
      </c>
      <c r="B13" s="37"/>
      <c r="C13" s="35"/>
      <c r="D13" s="36">
        <v>2.41</v>
      </c>
      <c r="E13" s="37">
        <f t="shared" si="0"/>
        <v>2.41</v>
      </c>
      <c r="F13" s="37" t="s">
        <v>49</v>
      </c>
      <c r="G13" s="37">
        <f t="shared" si="2"/>
        <v>2.41</v>
      </c>
      <c r="H13" s="37" t="s">
        <v>49</v>
      </c>
      <c r="I13" s="18"/>
    </row>
    <row r="14" spans="1:9" x14ac:dyDescent="0.25">
      <c r="A14" s="25" t="s">
        <v>44</v>
      </c>
      <c r="B14" s="38">
        <f>SUM(B15:B17)</f>
        <v>176</v>
      </c>
      <c r="C14" s="33">
        <f>SUM(C15:C17)</f>
        <v>174</v>
      </c>
      <c r="D14" s="34">
        <f>SUM(D15:D17)</f>
        <v>167.85399999999998</v>
      </c>
      <c r="E14" s="38">
        <f t="shared" si="0"/>
        <v>-8.146000000000015</v>
      </c>
      <c r="F14" s="38">
        <f t="shared" si="1"/>
        <v>-4.6284090909091025E-2</v>
      </c>
      <c r="G14" s="38">
        <f t="shared" si="2"/>
        <v>-6.146000000000015</v>
      </c>
      <c r="H14" s="38">
        <f t="shared" si="3"/>
        <v>-3.5321839080459827E-2</v>
      </c>
      <c r="I14" s="23"/>
    </row>
    <row r="15" spans="1:9" x14ac:dyDescent="0.25">
      <c r="A15" s="20" t="s">
        <v>45</v>
      </c>
      <c r="B15" s="37">
        <v>149</v>
      </c>
      <c r="C15" s="35">
        <v>138.5</v>
      </c>
      <c r="D15" s="36">
        <v>130.16399999999999</v>
      </c>
      <c r="E15" s="37">
        <f t="shared" si="0"/>
        <v>-18.836000000000013</v>
      </c>
      <c r="F15" s="37">
        <f t="shared" si="1"/>
        <v>-0.12641610738255038</v>
      </c>
      <c r="G15" s="37">
        <f t="shared" si="2"/>
        <v>-8.3360000000000127</v>
      </c>
      <c r="H15" s="37">
        <f t="shared" si="3"/>
        <v>-6.0187725631768996E-2</v>
      </c>
      <c r="I15" s="18"/>
    </row>
    <row r="16" spans="1:9" x14ac:dyDescent="0.25">
      <c r="A16" s="20" t="s">
        <v>46</v>
      </c>
      <c r="B16" s="37">
        <v>9</v>
      </c>
      <c r="C16" s="35">
        <v>10.5</v>
      </c>
      <c r="D16" s="36">
        <v>12.79</v>
      </c>
      <c r="E16" s="37">
        <f t="shared" si="0"/>
        <v>3.7899999999999991</v>
      </c>
      <c r="F16" s="37">
        <f t="shared" si="1"/>
        <v>0.42111111111111099</v>
      </c>
      <c r="G16" s="37">
        <f t="shared" si="2"/>
        <v>2.2899999999999991</v>
      </c>
      <c r="H16" s="37">
        <f t="shared" si="3"/>
        <v>0.21809523809523812</v>
      </c>
      <c r="I16" s="18"/>
    </row>
    <row r="17" spans="1:9" x14ac:dyDescent="0.25">
      <c r="A17" s="20" t="s">
        <v>47</v>
      </c>
      <c r="B17" s="37">
        <v>18</v>
      </c>
      <c r="C17" s="35">
        <v>25</v>
      </c>
      <c r="D17" s="36">
        <v>24.9</v>
      </c>
      <c r="E17" s="37">
        <f t="shared" si="0"/>
        <v>6.8999999999999986</v>
      </c>
      <c r="F17" s="37">
        <f t="shared" si="1"/>
        <v>0.3833333333333333</v>
      </c>
      <c r="G17" s="37">
        <f t="shared" si="2"/>
        <v>-0.10000000000000142</v>
      </c>
      <c r="H17" s="37">
        <f t="shared" si="3"/>
        <v>-4.0000000000000036E-3</v>
      </c>
      <c r="I17" s="18"/>
    </row>
    <row r="18" spans="1:9" x14ac:dyDescent="0.25">
      <c r="A18" s="25" t="s">
        <v>11</v>
      </c>
      <c r="B18" s="38">
        <f>B19</f>
        <v>2.5</v>
      </c>
      <c r="C18" s="33">
        <f>C19</f>
        <v>2</v>
      </c>
      <c r="D18" s="34">
        <f>D19</f>
        <v>1.6</v>
      </c>
      <c r="E18" s="38">
        <f t="shared" si="0"/>
        <v>-0.89999999999999991</v>
      </c>
      <c r="F18" s="38">
        <f t="shared" si="1"/>
        <v>-0.36</v>
      </c>
      <c r="G18" s="38">
        <f t="shared" si="2"/>
        <v>-0.39999999999999991</v>
      </c>
      <c r="H18" s="38">
        <f t="shared" si="3"/>
        <v>-0.19999999999999996</v>
      </c>
      <c r="I18" s="23"/>
    </row>
    <row r="19" spans="1:9" ht="89.25" x14ac:dyDescent="0.25">
      <c r="A19" s="20" t="s">
        <v>12</v>
      </c>
      <c r="B19" s="37">
        <v>2.5</v>
      </c>
      <c r="C19" s="35">
        <v>2</v>
      </c>
      <c r="D19" s="36">
        <v>1.6</v>
      </c>
      <c r="E19" s="37">
        <f t="shared" si="0"/>
        <v>-0.89999999999999991</v>
      </c>
      <c r="F19" s="37">
        <f t="shared" si="1"/>
        <v>-0.36</v>
      </c>
      <c r="G19" s="37">
        <f t="shared" si="2"/>
        <v>-0.39999999999999991</v>
      </c>
      <c r="H19" s="37">
        <f t="shared" si="3"/>
        <v>-0.19999999999999996</v>
      </c>
      <c r="I19" s="18"/>
    </row>
    <row r="20" spans="1:9" ht="51" x14ac:dyDescent="0.25">
      <c r="A20" s="25" t="s">
        <v>13</v>
      </c>
      <c r="B20" s="38">
        <f>B21</f>
        <v>55</v>
      </c>
      <c r="C20" s="33">
        <f>C21</f>
        <v>142</v>
      </c>
      <c r="D20" s="34">
        <f>D21</f>
        <v>146.88999999999999</v>
      </c>
      <c r="E20" s="38">
        <f t="shared" si="0"/>
        <v>91.889999999999986</v>
      </c>
      <c r="F20" s="38">
        <f t="shared" si="1"/>
        <v>1.6707272727272726</v>
      </c>
      <c r="G20" s="38">
        <f t="shared" si="2"/>
        <v>4.8899999999999864</v>
      </c>
      <c r="H20" s="38">
        <f t="shared" si="3"/>
        <v>3.4436619718309691E-2</v>
      </c>
      <c r="I20" s="23"/>
    </row>
    <row r="21" spans="1:9" ht="89.25" x14ac:dyDescent="0.25">
      <c r="A21" s="20" t="s">
        <v>14</v>
      </c>
      <c r="B21" s="37">
        <v>55</v>
      </c>
      <c r="C21" s="35">
        <v>142</v>
      </c>
      <c r="D21" s="36">
        <v>146.88999999999999</v>
      </c>
      <c r="E21" s="37">
        <f t="shared" si="0"/>
        <v>91.889999999999986</v>
      </c>
      <c r="F21" s="37">
        <f t="shared" si="1"/>
        <v>1.6707272727272726</v>
      </c>
      <c r="G21" s="37">
        <f t="shared" si="2"/>
        <v>4.8899999999999864</v>
      </c>
      <c r="H21" s="37">
        <f t="shared" si="3"/>
        <v>3.4436619718309691E-2</v>
      </c>
      <c r="I21" s="18"/>
    </row>
    <row r="22" spans="1:9" ht="25.5" x14ac:dyDescent="0.25">
      <c r="A22" s="19" t="s">
        <v>50</v>
      </c>
      <c r="B22" s="38">
        <f>B23</f>
        <v>30</v>
      </c>
      <c r="C22" s="39"/>
      <c r="D22" s="40"/>
      <c r="E22" s="32"/>
      <c r="F22" s="32"/>
      <c r="G22" s="32"/>
      <c r="H22" s="32"/>
      <c r="I22" s="23"/>
    </row>
    <row r="23" spans="1:9" ht="51" x14ac:dyDescent="0.25">
      <c r="A23" s="3" t="s">
        <v>51</v>
      </c>
      <c r="B23" s="37">
        <v>30</v>
      </c>
      <c r="C23" s="35"/>
      <c r="D23" s="36"/>
      <c r="E23" s="37" t="s">
        <v>49</v>
      </c>
      <c r="F23" s="37" t="s">
        <v>49</v>
      </c>
      <c r="G23" s="37" t="s">
        <v>49</v>
      </c>
      <c r="H23" s="37" t="s">
        <v>49</v>
      </c>
      <c r="I23" s="18"/>
    </row>
    <row r="24" spans="1:9" ht="25.5" x14ac:dyDescent="0.25">
      <c r="A24" s="25" t="s">
        <v>15</v>
      </c>
      <c r="B24" s="32"/>
      <c r="C24" s="33">
        <v>0.5</v>
      </c>
      <c r="D24" s="34">
        <v>0.5</v>
      </c>
      <c r="E24" s="32">
        <f t="shared" si="0"/>
        <v>0.5</v>
      </c>
      <c r="F24" s="32"/>
      <c r="G24" s="32">
        <f t="shared" si="2"/>
        <v>0</v>
      </c>
      <c r="H24" s="32">
        <f t="shared" si="3"/>
        <v>0</v>
      </c>
      <c r="I24" s="23"/>
    </row>
    <row r="25" spans="1:9" ht="76.5" x14ac:dyDescent="0.25">
      <c r="A25" s="20" t="s">
        <v>16</v>
      </c>
      <c r="B25" s="37"/>
      <c r="C25" s="35">
        <v>5</v>
      </c>
      <c r="D25" s="36">
        <v>0.5</v>
      </c>
      <c r="E25" s="37">
        <f t="shared" si="0"/>
        <v>0.5</v>
      </c>
      <c r="F25" s="37" t="s">
        <v>49</v>
      </c>
      <c r="G25" s="37">
        <f t="shared" si="2"/>
        <v>-4.5</v>
      </c>
      <c r="H25" s="37">
        <f t="shared" si="3"/>
        <v>-0.9</v>
      </c>
      <c r="I25" s="41" t="s">
        <v>54</v>
      </c>
    </row>
    <row r="26" spans="1:9" x14ac:dyDescent="0.25">
      <c r="A26" s="25" t="s">
        <v>17</v>
      </c>
      <c r="B26" s="38">
        <f>B27</f>
        <v>30</v>
      </c>
      <c r="C26" s="33">
        <f>C27</f>
        <v>73.010000000000005</v>
      </c>
      <c r="D26" s="34">
        <f>D27</f>
        <v>73.010000000000005</v>
      </c>
      <c r="E26" s="38">
        <f t="shared" si="0"/>
        <v>43.010000000000005</v>
      </c>
      <c r="F26" s="38">
        <f t="shared" si="1"/>
        <v>1.4336666666666669</v>
      </c>
      <c r="G26" s="38">
        <f t="shared" si="2"/>
        <v>0</v>
      </c>
      <c r="H26" s="38">
        <f t="shared" si="3"/>
        <v>0</v>
      </c>
      <c r="I26" s="23"/>
    </row>
    <row r="27" spans="1:9" ht="25.5" x14ac:dyDescent="0.25">
      <c r="A27" s="20" t="s">
        <v>18</v>
      </c>
      <c r="B27" s="37">
        <v>30</v>
      </c>
      <c r="C27" s="35">
        <v>73.010000000000005</v>
      </c>
      <c r="D27" s="36">
        <v>73.010000000000005</v>
      </c>
      <c r="E27" s="37">
        <f t="shared" si="0"/>
        <v>43.010000000000005</v>
      </c>
      <c r="F27" s="37">
        <f t="shared" si="1"/>
        <v>1.4336666666666669</v>
      </c>
      <c r="G27" s="37">
        <f t="shared" si="2"/>
        <v>0</v>
      </c>
      <c r="H27" s="37">
        <f t="shared" si="3"/>
        <v>0</v>
      </c>
      <c r="I27" s="18"/>
    </row>
    <row r="28" spans="1:9" x14ac:dyDescent="0.25">
      <c r="A28" s="24" t="s">
        <v>19</v>
      </c>
      <c r="B28" s="38">
        <f>B29+B37</f>
        <v>3497.2780000000002</v>
      </c>
      <c r="C28" s="31">
        <f>C29+C37</f>
        <v>8543.77</v>
      </c>
      <c r="D28" s="31">
        <f>D29+D37</f>
        <v>8523.7800000000007</v>
      </c>
      <c r="E28" s="38">
        <f t="shared" si="0"/>
        <v>5026.5020000000004</v>
      </c>
      <c r="F28" s="38">
        <f>F29+F37</f>
        <v>6.4194486105043262</v>
      </c>
      <c r="G28" s="38">
        <f t="shared" si="2"/>
        <v>-19.989999999999782</v>
      </c>
      <c r="H28" s="38">
        <f t="shared" si="3"/>
        <v>-2.3397165419949406E-3</v>
      </c>
      <c r="I28" s="23"/>
    </row>
    <row r="29" spans="1:9" ht="38.25" x14ac:dyDescent="0.25">
      <c r="A29" s="25" t="s">
        <v>20</v>
      </c>
      <c r="B29" s="38">
        <f>SUM(B30:B36)</f>
        <v>3497.2780000000002</v>
      </c>
      <c r="C29" s="33">
        <f>SUM(C30:C36)</f>
        <v>8539.77</v>
      </c>
      <c r="D29" s="33">
        <f>SUM(D30:D36)</f>
        <v>8519.7800000000007</v>
      </c>
      <c r="E29" s="38">
        <f t="shared" si="0"/>
        <v>5022.5020000000004</v>
      </c>
      <c r="F29" s="38">
        <f>SUM(F30:F36)</f>
        <v>6.4194486105043262</v>
      </c>
      <c r="G29" s="38">
        <f t="shared" si="2"/>
        <v>-19.989999999999782</v>
      </c>
      <c r="H29" s="38">
        <f t="shared" si="3"/>
        <v>-2.3408124574783029E-3</v>
      </c>
      <c r="I29" s="23"/>
    </row>
    <row r="30" spans="1:9" ht="38.25" x14ac:dyDescent="0.25">
      <c r="A30" s="20" t="s">
        <v>21</v>
      </c>
      <c r="B30" s="37">
        <v>2670.05</v>
      </c>
      <c r="C30" s="35">
        <v>2684.08</v>
      </c>
      <c r="D30" s="36">
        <v>2684.08</v>
      </c>
      <c r="E30" s="37">
        <f t="shared" si="0"/>
        <v>14.029999999999745</v>
      </c>
      <c r="F30" s="37">
        <f t="shared" si="1"/>
        <v>5.2545832475046073E-3</v>
      </c>
      <c r="G30" s="37">
        <f t="shared" si="2"/>
        <v>0</v>
      </c>
      <c r="H30" s="37">
        <f t="shared" si="3"/>
        <v>0</v>
      </c>
      <c r="I30" s="18"/>
    </row>
    <row r="31" spans="1:9" ht="25.5" x14ac:dyDescent="0.25">
      <c r="A31" s="20" t="s">
        <v>22</v>
      </c>
      <c r="B31" s="37"/>
      <c r="C31" s="35">
        <v>306.5</v>
      </c>
      <c r="D31" s="36">
        <v>306.5</v>
      </c>
      <c r="E31" s="37">
        <f t="shared" si="0"/>
        <v>306.5</v>
      </c>
      <c r="F31" s="37"/>
      <c r="G31" s="37">
        <f t="shared" si="2"/>
        <v>0</v>
      </c>
      <c r="H31" s="37">
        <f t="shared" si="3"/>
        <v>0</v>
      </c>
      <c r="I31" s="42" t="s">
        <v>52</v>
      </c>
    </row>
    <row r="32" spans="1:9" ht="37.5" customHeight="1" x14ac:dyDescent="0.25">
      <c r="A32" s="20" t="s">
        <v>23</v>
      </c>
      <c r="B32" s="37"/>
      <c r="C32" s="35">
        <v>600</v>
      </c>
      <c r="D32" s="36">
        <v>600</v>
      </c>
      <c r="E32" s="37">
        <f t="shared" si="0"/>
        <v>600</v>
      </c>
      <c r="F32" s="37"/>
      <c r="G32" s="37">
        <f t="shared" si="2"/>
        <v>0</v>
      </c>
      <c r="H32" s="37">
        <f t="shared" si="3"/>
        <v>0</v>
      </c>
      <c r="I32" s="43"/>
    </row>
    <row r="33" spans="1:9" ht="38.25" x14ac:dyDescent="0.25">
      <c r="A33" s="20" t="s">
        <v>24</v>
      </c>
      <c r="B33" s="37">
        <v>19.5</v>
      </c>
      <c r="C33" s="35">
        <v>19.5</v>
      </c>
      <c r="D33" s="36">
        <v>19.5</v>
      </c>
      <c r="E33" s="37">
        <f t="shared" si="0"/>
        <v>0</v>
      </c>
      <c r="F33" s="37">
        <f t="shared" si="1"/>
        <v>0</v>
      </c>
      <c r="G33" s="37">
        <f t="shared" si="2"/>
        <v>0</v>
      </c>
      <c r="H33" s="37">
        <f t="shared" si="3"/>
        <v>0</v>
      </c>
      <c r="I33" s="44"/>
    </row>
    <row r="34" spans="1:9" ht="51" x14ac:dyDescent="0.25">
      <c r="A34" s="20" t="s">
        <v>25</v>
      </c>
      <c r="B34" s="37">
        <v>152.30000000000001</v>
      </c>
      <c r="C34" s="35">
        <v>180.4</v>
      </c>
      <c r="D34" s="36">
        <v>180.4</v>
      </c>
      <c r="E34" s="37">
        <f t="shared" si="0"/>
        <v>28.099999999999994</v>
      </c>
      <c r="F34" s="37">
        <f t="shared" si="1"/>
        <v>0.18450426789231766</v>
      </c>
      <c r="G34" s="37">
        <f t="shared" si="2"/>
        <v>0</v>
      </c>
      <c r="H34" s="37">
        <f t="shared" si="3"/>
        <v>0</v>
      </c>
      <c r="I34" s="44"/>
    </row>
    <row r="35" spans="1:9" ht="38.25" x14ac:dyDescent="0.25">
      <c r="A35" s="20" t="s">
        <v>26</v>
      </c>
      <c r="B35" s="37">
        <v>7.2</v>
      </c>
      <c r="C35" s="35">
        <v>6.8</v>
      </c>
      <c r="D35" s="36">
        <v>6.8</v>
      </c>
      <c r="E35" s="37">
        <f t="shared" si="0"/>
        <v>-0.40000000000000036</v>
      </c>
      <c r="F35" s="37">
        <f t="shared" si="1"/>
        <v>-5.555555555555558E-2</v>
      </c>
      <c r="G35" s="37">
        <f t="shared" si="2"/>
        <v>0</v>
      </c>
      <c r="H35" s="37">
        <f t="shared" si="3"/>
        <v>0</v>
      </c>
      <c r="I35" s="44"/>
    </row>
    <row r="36" spans="1:9" ht="63.75" x14ac:dyDescent="0.25">
      <c r="A36" s="20" t="s">
        <v>27</v>
      </c>
      <c r="B36" s="37">
        <v>648.22799999999995</v>
      </c>
      <c r="C36" s="35">
        <v>4742.49</v>
      </c>
      <c r="D36" s="36">
        <v>4722.5</v>
      </c>
      <c r="E36" s="37">
        <f t="shared" si="0"/>
        <v>4074.2719999999999</v>
      </c>
      <c r="F36" s="37">
        <f t="shared" si="1"/>
        <v>6.2852453149200596</v>
      </c>
      <c r="G36" s="37">
        <f t="shared" si="2"/>
        <v>-19.989999999999782</v>
      </c>
      <c r="H36" s="37">
        <f t="shared" si="3"/>
        <v>-4.2150853243759778E-3</v>
      </c>
      <c r="I36" s="45" t="s">
        <v>52</v>
      </c>
    </row>
    <row r="37" spans="1:9" ht="25.5" x14ac:dyDescent="0.25">
      <c r="A37" s="25" t="s">
        <v>28</v>
      </c>
      <c r="B37" s="32"/>
      <c r="C37" s="33">
        <f>C38</f>
        <v>4</v>
      </c>
      <c r="D37" s="34">
        <f>D38</f>
        <v>4</v>
      </c>
      <c r="E37" s="38">
        <f t="shared" si="0"/>
        <v>4</v>
      </c>
      <c r="F37" s="38"/>
      <c r="G37" s="38">
        <f t="shared" si="2"/>
        <v>0</v>
      </c>
      <c r="H37" s="38">
        <f t="shared" si="3"/>
        <v>0</v>
      </c>
      <c r="I37" s="48"/>
    </row>
    <row r="38" spans="1:9" ht="64.5" x14ac:dyDescent="0.25">
      <c r="A38" s="20" t="s">
        <v>29</v>
      </c>
      <c r="B38" s="37"/>
      <c r="C38" s="35">
        <v>4</v>
      </c>
      <c r="D38" s="36">
        <v>4</v>
      </c>
      <c r="E38" s="37">
        <f t="shared" si="0"/>
        <v>4</v>
      </c>
      <c r="F38" s="37" t="s">
        <v>49</v>
      </c>
      <c r="G38" s="37">
        <f t="shared" si="2"/>
        <v>0</v>
      </c>
      <c r="H38" s="37">
        <f t="shared" si="3"/>
        <v>0</v>
      </c>
      <c r="I38" s="46" t="s">
        <v>29</v>
      </c>
    </row>
    <row r="39" spans="1:9" x14ac:dyDescent="0.25">
      <c r="A39" s="21"/>
      <c r="B39" s="21"/>
      <c r="C39" s="22"/>
      <c r="D39" s="18"/>
      <c r="E39" s="26"/>
      <c r="F39" s="27"/>
      <c r="G39" s="18"/>
      <c r="H39" s="18"/>
      <c r="I39" s="18"/>
    </row>
    <row r="40" spans="1:9" x14ac:dyDescent="0.25">
      <c r="A40" s="28" t="s">
        <v>48</v>
      </c>
      <c r="B40" s="29">
        <f>B28+B8</f>
        <v>3932.7780000000002</v>
      </c>
      <c r="C40" s="29">
        <f t="shared" ref="C40:H40" si="4">C28+C8</f>
        <v>9077.2800000000007</v>
      </c>
      <c r="D40" s="29">
        <f t="shared" si="4"/>
        <v>9054.5820000000003</v>
      </c>
      <c r="E40" s="29">
        <f t="shared" si="4"/>
        <v>5121.8040000000001</v>
      </c>
      <c r="F40" s="29">
        <f t="shared" si="4"/>
        <v>6.6382821351885974</v>
      </c>
      <c r="G40" s="29">
        <f t="shared" si="4"/>
        <v>-22.697999999999752</v>
      </c>
      <c r="H40" s="29">
        <f t="shared" si="4"/>
        <v>-7.4155351770720523E-3</v>
      </c>
      <c r="I40" s="30"/>
    </row>
    <row r="41" spans="1:9" x14ac:dyDescent="0.25">
      <c r="A41" s="7"/>
      <c r="B41" s="7"/>
      <c r="C41" s="7"/>
      <c r="D41" s="8"/>
      <c r="E41" s="8"/>
      <c r="F41" s="8"/>
      <c r="G41" s="8"/>
      <c r="H41" s="8"/>
      <c r="I41" s="8"/>
    </row>
    <row r="42" spans="1:9" x14ac:dyDescent="0.25">
      <c r="A42" s="5"/>
      <c r="B42" s="5"/>
      <c r="C42" s="5"/>
    </row>
  </sheetData>
  <mergeCells count="11">
    <mergeCell ref="A5:A6"/>
    <mergeCell ref="B5:B6"/>
    <mergeCell ref="C5:C6"/>
    <mergeCell ref="D5:D6"/>
    <mergeCell ref="E5:F5"/>
    <mergeCell ref="G5:H5"/>
    <mergeCell ref="A42:C42"/>
    <mergeCell ref="A2:I2"/>
    <mergeCell ref="I31:I32"/>
    <mergeCell ref="A3:I3"/>
    <mergeCell ref="A1:C1"/>
  </mergeCells>
  <pageMargins left="0.7" right="0.7" top="0.75" bottom="0.75" header="0.3" footer="0.3"/>
  <pageSetup paperSize="9" scale="57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MAKET_GENERATOR&lt;/Code&gt;&#10;  &lt;ObjectCode&gt;MAKET_GENERATOR&lt;/ObjectCode&gt;&#10;  &lt;DocName&gt;ДЧБ Кислякова Н.Н.&lt;/DocName&gt;&#10;  &lt;VariantName&gt;ДЧБ Кислякова Н.Н.&lt;/VariantName&gt;&#10;  &lt;VariantLink&gt;4192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85A5F9F9-4928-4A37-B701-7CD019DAE00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Antonova</dc:creator>
  <cp:lastModifiedBy>Tretyakova</cp:lastModifiedBy>
  <dcterms:created xsi:type="dcterms:W3CDTF">2021-04-23T06:33:37Z</dcterms:created>
  <dcterms:modified xsi:type="dcterms:W3CDTF">2021-04-23T07:37:43Z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ДЧБ Кислякова Н.Н..xlsx</vt:lpwstr>
  </property>
  <property fmtid="{D5CDD505-2E9C-101B-9397-08002B2CF9AE}" pid="3" name="Название отчета">
    <vt:lpwstr>ДЧБ Кислякова Н.Н..xlsx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20.2.2842.1170809130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17-фу-кислякова-нн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