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00" yWindow="240" windowWidth="13440" windowHeight="12330"/>
  </bookViews>
  <sheets>
    <sheet name="4 кв" sheetId="4" r:id="rId1"/>
  </sheets>
  <definedNames>
    <definedName name="_xlnm.Print_Titles" localSheetId="0">'4 кв'!#REF!</definedName>
  </definedNames>
  <calcPr calcId="145621"/>
</workbook>
</file>

<file path=xl/calcChain.xml><?xml version="1.0" encoding="utf-8"?>
<calcChain xmlns="http://schemas.openxmlformats.org/spreadsheetml/2006/main">
  <c r="E12" i="4" l="1"/>
  <c r="F6" i="4"/>
  <c r="I12" i="4" l="1"/>
  <c r="H12" i="4"/>
  <c r="H13" i="4"/>
  <c r="F28" i="4" l="1"/>
  <c r="H7" i="4" l="1"/>
  <c r="I7" i="4"/>
  <c r="I8" i="4"/>
  <c r="I9" i="4"/>
  <c r="I10" i="4"/>
  <c r="I11" i="4"/>
  <c r="I13" i="4"/>
  <c r="I14" i="4"/>
  <c r="I16" i="4"/>
  <c r="I17" i="4"/>
  <c r="I19" i="4"/>
  <c r="I20" i="4"/>
  <c r="I21" i="4"/>
  <c r="I22" i="4"/>
  <c r="I23" i="4"/>
  <c r="I25" i="4"/>
  <c r="I26" i="4"/>
  <c r="I27" i="4"/>
  <c r="I29" i="4"/>
  <c r="I30" i="4"/>
  <c r="I32" i="4"/>
  <c r="I33" i="4"/>
  <c r="I34" i="4"/>
  <c r="I35" i="4"/>
  <c r="I36" i="4"/>
  <c r="I38" i="4"/>
  <c r="I39" i="4"/>
  <c r="I41" i="4"/>
  <c r="I42" i="4"/>
  <c r="I43" i="4"/>
  <c r="I45" i="4"/>
  <c r="I46" i="4"/>
  <c r="I47" i="4"/>
  <c r="I48" i="4"/>
  <c r="I50" i="4"/>
  <c r="H50" i="4"/>
  <c r="G49" i="4"/>
  <c r="F49" i="4"/>
  <c r="H48" i="4"/>
  <c r="H47" i="4"/>
  <c r="H46" i="4"/>
  <c r="H45" i="4"/>
  <c r="G44" i="4"/>
  <c r="F44" i="4"/>
  <c r="H43" i="4"/>
  <c r="H42" i="4"/>
  <c r="H41" i="4"/>
  <c r="G40" i="4"/>
  <c r="F40" i="4"/>
  <c r="H39" i="4"/>
  <c r="H38" i="4"/>
  <c r="G37" i="4"/>
  <c r="F37" i="4"/>
  <c r="H36" i="4"/>
  <c r="H35" i="4"/>
  <c r="H34" i="4"/>
  <c r="H33" i="4"/>
  <c r="H32" i="4"/>
  <c r="G31" i="4"/>
  <c r="F31" i="4"/>
  <c r="H30" i="4"/>
  <c r="H29" i="4"/>
  <c r="G28" i="4"/>
  <c r="H27" i="4"/>
  <c r="H26" i="4"/>
  <c r="H25" i="4"/>
  <c r="G24" i="4"/>
  <c r="F24" i="4"/>
  <c r="H23" i="4"/>
  <c r="H22" i="4"/>
  <c r="H21" i="4"/>
  <c r="H20" i="4"/>
  <c r="H19" i="4"/>
  <c r="G18" i="4"/>
  <c r="F18" i="4"/>
  <c r="H17" i="4"/>
  <c r="H16" i="4"/>
  <c r="G15" i="4"/>
  <c r="F15" i="4"/>
  <c r="H14" i="4"/>
  <c r="H11" i="4"/>
  <c r="H10" i="4"/>
  <c r="H9" i="4"/>
  <c r="H8" i="4"/>
  <c r="G6" i="4"/>
  <c r="H28" i="4" l="1"/>
  <c r="H31" i="4"/>
  <c r="H24" i="4"/>
  <c r="H44" i="4"/>
  <c r="H37" i="4"/>
  <c r="F51" i="4"/>
  <c r="H15" i="4"/>
  <c r="G51" i="4"/>
  <c r="H40" i="4"/>
  <c r="H49" i="4"/>
  <c r="H18" i="4"/>
  <c r="H6" i="4"/>
  <c r="H51" i="4" l="1"/>
  <c r="E7" i="4"/>
  <c r="E8" i="4"/>
  <c r="E9" i="4"/>
  <c r="E10" i="4"/>
  <c r="E11" i="4"/>
  <c r="E13" i="4"/>
  <c r="E14" i="4"/>
  <c r="E16" i="4"/>
  <c r="E17" i="4"/>
  <c r="E19" i="4"/>
  <c r="E20" i="4"/>
  <c r="E21" i="4"/>
  <c r="E22" i="4"/>
  <c r="E23" i="4"/>
  <c r="E25" i="4"/>
  <c r="E26" i="4"/>
  <c r="E27" i="4"/>
  <c r="E29" i="4"/>
  <c r="E30" i="4"/>
  <c r="E32" i="4"/>
  <c r="E33" i="4"/>
  <c r="E34" i="4"/>
  <c r="E35" i="4"/>
  <c r="E36" i="4"/>
  <c r="E38" i="4"/>
  <c r="E39" i="4"/>
  <c r="E41" i="4"/>
  <c r="E42" i="4"/>
  <c r="E43" i="4"/>
  <c r="E45" i="4"/>
  <c r="E46" i="4"/>
  <c r="E47" i="4"/>
  <c r="E48" i="4"/>
  <c r="E50" i="4"/>
  <c r="C15" i="4" l="1"/>
  <c r="D44" i="4"/>
  <c r="I44" i="4" s="1"/>
  <c r="C44" i="4"/>
  <c r="D15" i="4"/>
  <c r="I15" i="4" s="1"/>
  <c r="E44" i="4" l="1"/>
  <c r="E15" i="4"/>
  <c r="D40" i="4"/>
  <c r="I40" i="4" s="1"/>
  <c r="C40" i="4"/>
  <c r="D31" i="4"/>
  <c r="C31" i="4"/>
  <c r="D24" i="4"/>
  <c r="I24" i="4" s="1"/>
  <c r="C24" i="4"/>
  <c r="D18" i="4"/>
  <c r="I18" i="4" s="1"/>
  <c r="C18" i="4"/>
  <c r="D6" i="4"/>
  <c r="I6" i="4" s="1"/>
  <c r="C6" i="4"/>
  <c r="D49" i="4"/>
  <c r="I49" i="4" s="1"/>
  <c r="C49" i="4"/>
  <c r="I31" i="4" l="1"/>
  <c r="E49" i="4"/>
  <c r="E40" i="4"/>
  <c r="E18" i="4"/>
  <c r="E24" i="4"/>
  <c r="E31" i="4"/>
  <c r="E6" i="4"/>
  <c r="D37" i="4" l="1"/>
  <c r="I37" i="4" s="1"/>
  <c r="D28" i="4"/>
  <c r="C37" i="4"/>
  <c r="C28" i="4"/>
  <c r="C51" i="4" s="1"/>
  <c r="I28" i="4" l="1"/>
  <c r="D51" i="4"/>
  <c r="I51" i="4" s="1"/>
  <c r="E28" i="4"/>
  <c r="E37" i="4"/>
  <c r="E51" i="4" l="1"/>
</calcChain>
</file>

<file path=xl/sharedStrings.xml><?xml version="1.0" encoding="utf-8"?>
<sst xmlns="http://schemas.openxmlformats.org/spreadsheetml/2006/main" count="105" uniqueCount="102">
  <si>
    <t>Единица измерения: руб.</t>
  </si>
  <si>
    <t>Код раздела, подраздела</t>
  </si>
  <si>
    <t>Наименование показателя</t>
  </si>
  <si>
    <t>Плановые назначения</t>
  </si>
  <si>
    <t>Исполнено</t>
  </si>
  <si>
    <t>Процент исполнения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</si>
  <si>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</si>
  <si>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</si>
  <si>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</si>
  <si>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</si>
  <si>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</si>
  <si>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</si>
  <si>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</si>
  <si>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</si>
  <si>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</si>
  <si>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</si>
  <si>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</si>
  <si>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</si>
  <si>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</si>
  <si>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</si>
  <si>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</si>
  <si>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</si>
  <si>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</si>
  <si>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</si>
  <si>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</si>
  <si>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</si>
  <si>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</si>
  <si>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</si>
  <si>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</si>
  <si>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</si>
  <si>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</si>
  <si>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</si>
  <si>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1000</t>
  </si>
  <si>
    <t>СОЦИАЛЬНАЯ ПОЛИТИКА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</si>
  <si>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</si>
  <si>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</si>
  <si>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</si>
  <si>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</si>
  <si>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</si>
  <si>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</si>
  <si>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Итого: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</si>
  <si>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</si>
  <si>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</si>
  <si>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</si>
  <si>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</si>
  <si>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1003</t>
  </si>
  <si>
    <t>Социальное обеспечение населения</t>
  </si>
  <si>
    <t>1101</t>
  </si>
  <si>
    <t>Физическая культура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</si>
  <si>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</si>
  <si>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</si>
  <si>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</si>
  <si>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</si>
  <si>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0105</t>
  </si>
  <si>
    <t>Судебная система</t>
  </si>
  <si>
    <t>0410</t>
  </si>
  <si>
    <t>Связь и информатика</t>
  </si>
  <si>
    <t>0412</t>
  </si>
  <si>
    <t>Другие вопросы в области национальной экономики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</si>
  <si>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</si>
  <si>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</si>
  <si>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</si>
  <si>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</si>
  <si>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</si>
  <si>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</si>
  <si>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</si>
  <si>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</si>
  <si>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</si>
  <si>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</si>
  <si>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</si>
  <si>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</si>
  <si>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</si>
  <si>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</si>
  <si>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</si>
  <si>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</si>
  <si>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</si>
  <si>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</si>
  <si>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1004</t>
  </si>
  <si>
    <t>Охрана семьи и детства</t>
  </si>
  <si>
    <t>1103</t>
  </si>
  <si>
    <t>Спорт высших достижений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</si>
  <si>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</si>
  <si>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</si>
  <si>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</si>
  <si>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</si>
  <si>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</si>
  <si>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</si>
  <si>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Другие вопросы в области национальной безопасности и правоохранительной деятельности</t>
  </si>
  <si>
    <t>0314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</si>
  <si>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</si>
  <si>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</si>
  <si>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</si>
  <si>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</si>
  <si>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1105</t>
  </si>
  <si>
    <t>Другие вопросы в области физической культуры и спорта</t>
  </si>
  <si>
    <t xml:space="preserve"> И СРАВНЕНИЕ С СООТВЕТСТВУЮЩИМ ПЕРИОДОМ ПРОШЛОГО ГОДА</t>
  </si>
  <si>
    <t>0107</t>
  </si>
  <si>
    <t>Обеспечение проведения выборов и референдумов</t>
  </si>
  <si>
    <t>СВЕДЕНИЯ ПО ИСПОЛНЕНИЮ БЮДЖЕТА В РАЗРЕЗЕ РАЗДЕЛОВ И ПОДРАЗДЕЛОВ КЛАСИФИКАЦИИ РАСХОДОВ НА 01.01.2026</t>
  </si>
  <si>
    <t>на 01.01.2026</t>
  </si>
  <si>
    <t>на 01.01.2025</t>
  </si>
  <si>
    <t>Процент исполнения 01.01.2026 к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</si>
</sst>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"/>
  </numFmts>
  <fonts count="15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</borders>
  <cellStyleXfs count="31">
    <xf numFmtId="0" fontId="0" fillId="0" borderId="0"/>
    <xf numFmtId="0" fontId="2" fillId="0" borderId="1">
      <alignment horizontal="center" vertical="top" wrapText="1"/>
    </xf>
    <xf numFmtId="0" fontId="1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2" borderId="6">
      <alignment horizontal="center" vertical="top" shrinkToFit="1"/>
    </xf>
    <xf numFmtId="0" fontId="3" fillId="2" borderId="7">
      <alignment horizontal="left" vertical="top" wrapTex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49" fontId="3" fillId="3" borderId="9">
      <alignment horizontal="center" vertical="top" shrinkToFit="1"/>
    </xf>
    <xf numFmtId="0" fontId="3" fillId="3" borderId="10">
      <alignment horizontal="left" vertical="top" wrapText="1"/>
    </xf>
    <xf numFmtId="4" fontId="3" fillId="3" borderId="10">
      <alignment horizontal="right" vertical="top" shrinkToFit="1"/>
    </xf>
    <xf numFmtId="164" fontId="3" fillId="3" borderId="11">
      <alignment horizontal="right" vertical="top" shrinkToFit="1"/>
    </xf>
    <xf numFmtId="0" fontId="4" fillId="4" borderId="12"/>
    <xf numFmtId="0" fontId="4" fillId="4" borderId="13"/>
    <xf numFmtId="4" fontId="4" fillId="4" borderId="13">
      <alignment horizontal="right" shrinkToFit="1"/>
    </xf>
    <xf numFmtId="164" fontId="4" fillId="4" borderId="14">
      <alignment horizontal="right" shrinkToFit="1"/>
    </xf>
    <xf numFmtId="0" fontId="1" fillId="0" borderId="15"/>
    <xf numFmtId="0" fontId="1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1" fillId="0" borderId="1"/>
    <xf numFmtId="0" fontId="1" fillId="0" borderId="1"/>
    <xf numFmtId="49" fontId="5" fillId="0" borderId="9">
      <alignment horizontal="center" vertical="top" shrinkToFit="1"/>
    </xf>
    <xf numFmtId="0" fontId="1" fillId="0" borderId="10">
      <alignment horizontal="left" vertical="top" wrapText="1"/>
    </xf>
    <xf numFmtId="4" fontId="1" fillId="0" borderId="10">
      <alignment horizontal="right" vertical="top" shrinkToFit="1"/>
    </xf>
    <xf numFmtId="164" fontId="6" fillId="0" borderId="11">
      <alignment horizontal="right" vertical="top" shrinkToFit="1"/>
    </xf>
    <xf numFmtId="4" fontId="13" fillId="0" borderId="18">
      <alignment horizontal="right"/>
    </xf>
  </cellStyleXfs>
  <cellXfs count="73">
    <xf numFmtId="0" fontId="0" fillId="0" borderId="0" xfId="0"/>
    <xf numFmtId="0" fontId="11" fillId="0" borderId="0" xfId="0" applyFont="1" applyProtection="1">
      <protection locked="0"/>
    </xf>
    <xf numFmtId="0" fontId="10" fillId="0" borderId="1" xfId="19" applyNumberFormat="1" applyFont="1" applyBorder="1" applyProtection="1"/>
    <xf numFmtId="0" fontId="11" fillId="0" borderId="1" xfId="0" applyFont="1" applyBorder="1" applyProtection="1">
      <protection locked="0"/>
    </xf>
    <xf numFmtId="49" fontId="9" fillId="0" borderId="17" xfId="4" applyNumberFormat="1" applyFont="1" applyBorder="1" applyProtection="1">
      <alignment horizontal="center" vertical="center" wrapText="1"/>
    </xf>
    <xf numFmtId="49" fontId="9" fillId="0" borderId="17" xfId="5" applyNumberFormat="1" applyFont="1" applyBorder="1" applyProtection="1">
      <alignment horizontal="center" vertical="center" wrapText="1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4" fontId="10" fillId="0" borderId="1" xfId="19" applyNumberFormat="1" applyFont="1" applyBorder="1" applyProtection="1"/>
    <xf numFmtId="0" fontId="10" fillId="0" borderId="1" xfId="20" applyFont="1">
      <alignment horizontal="left" vertical="top" wrapText="1"/>
    </xf>
    <xf numFmtId="49" fontId="9" fillId="0" borderId="19" xfId="4" applyNumberFormat="1" applyFont="1" applyBorder="1" applyAlignment="1" applyProtection="1">
      <alignment horizontal="center" vertical="center" wrapText="1"/>
    </xf>
    <xf numFmtId="4" fontId="10" fillId="7" borderId="18" xfId="0" applyNumberFormat="1" applyFont="1" applyFill="1" applyBorder="1" applyAlignment="1">
      <alignment horizontal="right"/>
    </xf>
    <xf numFmtId="4" fontId="10" fillId="7" borderId="18" xfId="0" applyNumberFormat="1" applyFont="1" applyFill="1" applyBorder="1" applyAlignment="1">
      <alignment horizontal="right" vertical="top"/>
    </xf>
    <xf numFmtId="49" fontId="10" fillId="0" borderId="21" xfId="11" applyNumberFormat="1" applyFont="1" applyFill="1" applyBorder="1" applyProtection="1">
      <alignment horizontal="center" vertical="top" shrinkToFit="1"/>
    </xf>
    <xf numFmtId="0" fontId="10" fillId="0" borderId="21" xfId="12" applyNumberFormat="1" applyFont="1" applyFill="1" applyBorder="1" applyProtection="1">
      <alignment horizontal="left" vertical="top" wrapText="1"/>
    </xf>
    <xf numFmtId="4" fontId="10" fillId="7" borderId="21" xfId="13" applyNumberFormat="1" applyFont="1" applyFill="1" applyBorder="1" applyProtection="1">
      <alignment horizontal="right" vertical="top" shrinkToFit="1"/>
    </xf>
    <xf numFmtId="4" fontId="10" fillId="7" borderId="21" xfId="14" applyNumberFormat="1" applyFont="1" applyFill="1" applyBorder="1" applyProtection="1">
      <alignment horizontal="right" vertical="top" shrinkToFit="1"/>
    </xf>
    <xf numFmtId="9" fontId="10" fillId="0" borderId="21" xfId="14" applyNumberFormat="1" applyFont="1" applyFill="1" applyBorder="1" applyProtection="1">
      <alignment horizontal="right" vertical="top" shrinkToFit="1"/>
    </xf>
    <xf numFmtId="4" fontId="10" fillId="7" borderId="21" xfId="0" applyNumberFormat="1" applyFont="1" applyFill="1" applyBorder="1" applyAlignment="1">
      <alignment horizontal="right" vertical="top"/>
    </xf>
    <xf numFmtId="9" fontId="11" fillId="0" borderId="21" xfId="0" applyNumberFormat="1" applyFont="1" applyFill="1" applyBorder="1" applyAlignment="1" applyProtection="1">
      <alignment horizontal="right" vertical="top"/>
      <protection locked="0"/>
    </xf>
    <xf numFmtId="4" fontId="10" fillId="7" borderId="21" xfId="14" applyNumberFormat="1" applyFont="1" applyFill="1" applyBorder="1" applyAlignment="1" applyProtection="1">
      <alignment horizontal="right" vertical="top" shrinkToFit="1"/>
    </xf>
    <xf numFmtId="4" fontId="11" fillId="7" borderId="21" xfId="0" applyNumberFormat="1" applyFont="1" applyFill="1" applyBorder="1" applyAlignment="1" applyProtection="1">
      <alignment horizontal="right" vertical="top"/>
      <protection locked="0"/>
    </xf>
    <xf numFmtId="4" fontId="8" fillId="5" borderId="22" xfId="0" applyNumberFormat="1" applyFont="1" applyFill="1" applyBorder="1" applyAlignment="1" applyProtection="1">
      <alignment horizontal="right" vertical="top"/>
      <protection locked="0"/>
    </xf>
    <xf numFmtId="9" fontId="8" fillId="5" borderId="22" xfId="0" applyNumberFormat="1" applyFont="1" applyFill="1" applyBorder="1" applyAlignment="1" applyProtection="1">
      <alignment horizontal="right" vertical="top"/>
      <protection locked="0"/>
    </xf>
    <xf numFmtId="4" fontId="10" fillId="0" borderId="21" xfId="14" applyNumberFormat="1" applyFont="1" applyFill="1" applyBorder="1" applyProtection="1">
      <alignment horizontal="right" vertical="top" shrinkToFit="1"/>
    </xf>
    <xf numFmtId="4" fontId="11" fillId="0" borderId="21" xfId="0" applyNumberFormat="1" applyFont="1" applyFill="1" applyBorder="1" applyAlignment="1" applyProtection="1">
      <alignment horizontal="right" vertical="top"/>
      <protection locked="0"/>
    </xf>
    <xf numFmtId="49" fontId="9" fillId="5" borderId="21" xfId="11" applyNumberFormat="1" applyFont="1" applyFill="1" applyBorder="1" applyProtection="1">
      <alignment horizontal="center" vertical="top" shrinkToFit="1"/>
    </xf>
    <xf numFmtId="0" fontId="9" fillId="5" borderId="21" xfId="12" applyNumberFormat="1" applyFont="1" applyFill="1" applyBorder="1" applyProtection="1">
      <alignment horizontal="left" vertical="top" wrapText="1"/>
    </xf>
    <xf numFmtId="4" fontId="9" fillId="5" borderId="21" xfId="13" applyNumberFormat="1" applyFont="1" applyFill="1" applyBorder="1" applyProtection="1">
      <alignment horizontal="right" vertical="top" shrinkToFit="1"/>
    </xf>
    <xf numFmtId="9" fontId="9" fillId="5" borderId="21" xfId="14" applyNumberFormat="1" applyFont="1" applyFill="1" applyBorder="1" applyProtection="1">
      <alignment horizontal="right" vertical="top" shrinkToFit="1"/>
    </xf>
    <xf numFmtId="4" fontId="8" fillId="5" borderId="21" xfId="0" applyNumberFormat="1" applyFont="1" applyFill="1" applyBorder="1" applyAlignment="1" applyProtection="1">
      <alignment horizontal="right" vertical="top"/>
      <protection locked="0"/>
    </xf>
    <xf numFmtId="9" fontId="8" fillId="5" borderId="21" xfId="0" applyNumberFormat="1" applyFont="1" applyFill="1" applyBorder="1" applyAlignment="1" applyProtection="1">
      <alignment horizontal="right" vertical="top"/>
      <protection locked="0"/>
    </xf>
    <xf numFmtId="49" fontId="9" fillId="5" borderId="21" xfId="7" applyNumberFormat="1" applyFont="1" applyFill="1" applyBorder="1" applyProtection="1">
      <alignment horizontal="center" vertical="top" shrinkToFit="1"/>
    </xf>
    <xf numFmtId="0" fontId="9" fillId="5" borderId="21" xfId="8" applyNumberFormat="1" applyFont="1" applyFill="1" applyBorder="1" applyProtection="1">
      <alignment horizontal="left" vertical="top" wrapText="1"/>
    </xf>
    <xf numFmtId="4" fontId="9" fillId="5" borderId="21" xfId="9" applyNumberFormat="1" applyFont="1" applyFill="1" applyBorder="1" applyProtection="1">
      <alignment horizontal="right" vertical="top" shrinkToFit="1"/>
    </xf>
    <xf numFmtId="9" fontId="9" fillId="5" borderId="21" xfId="10" applyNumberFormat="1" applyFont="1" applyFill="1" applyBorder="1" applyProtection="1">
      <alignment horizontal="right" vertical="top" shrinkToFit="1"/>
    </xf>
    <xf numFmtId="4" fontId="9" fillId="5" borderId="21" xfId="10" applyNumberFormat="1" applyFont="1" applyFill="1" applyBorder="1" applyProtection="1">
      <alignment horizontal="right" vertical="top" shrinkToFit="1"/>
    </xf>
    <xf numFmtId="49" fontId="9" fillId="5" borderId="22" xfId="7" applyNumberFormat="1" applyFont="1" applyFill="1" applyBorder="1" applyProtection="1">
      <alignment horizontal="center" vertical="top" shrinkToFit="1"/>
    </xf>
    <xf numFmtId="0" fontId="9" fillId="5" borderId="22" xfId="8" applyNumberFormat="1" applyFont="1" applyFill="1" applyBorder="1" applyProtection="1">
      <alignment horizontal="left" vertical="top" wrapText="1"/>
    </xf>
    <xf numFmtId="4" fontId="9" fillId="5" borderId="22" xfId="9" applyNumberFormat="1" applyFont="1" applyFill="1" applyBorder="1" applyProtection="1">
      <alignment horizontal="right" vertical="top" shrinkToFit="1"/>
    </xf>
    <xf numFmtId="9" fontId="9" fillId="5" borderId="22" xfId="10" applyNumberFormat="1" applyFont="1" applyFill="1" applyBorder="1" applyProtection="1">
      <alignment horizontal="right" vertical="top" shrinkToFit="1"/>
    </xf>
    <xf numFmtId="4" fontId="9" fillId="2" borderId="26" xfId="9" applyNumberFormat="1" applyFont="1" applyBorder="1" applyProtection="1">
      <alignment horizontal="right" vertical="top" shrinkToFit="1"/>
    </xf>
    <xf numFmtId="9" fontId="9" fillId="2" borderId="26" xfId="9" applyNumberFormat="1" applyFont="1" applyBorder="1" applyProtection="1">
      <alignment horizontal="right" vertical="top" shrinkToFit="1"/>
    </xf>
    <xf numFmtId="4" fontId="10" fillId="7" borderId="21" xfId="0" applyNumberFormat="1" applyFont="1" applyFill="1" applyBorder="1" applyAlignment="1">
      <alignment horizontal="right"/>
    </xf>
    <xf numFmtId="9" fontId="10" fillId="0" borderId="21" xfId="13" applyNumberFormat="1" applyFont="1" applyFill="1" applyBorder="1" applyProtection="1">
      <alignment horizontal="right" vertical="top" shrinkToFit="1"/>
    </xf>
    <xf numFmtId="49" fontId="9" fillId="5" borderId="27" xfId="7" applyNumberFormat="1" applyFont="1" applyFill="1" applyBorder="1" applyProtection="1">
      <alignment horizontal="center" vertical="top" shrinkToFit="1"/>
    </xf>
    <xf numFmtId="4" fontId="9" fillId="5" borderId="28" xfId="9" applyNumberFormat="1" applyFont="1" applyFill="1" applyBorder="1" applyProtection="1">
      <alignment horizontal="right" vertical="top" shrinkToFit="1"/>
    </xf>
    <xf numFmtId="0" fontId="9" fillId="6" borderId="20" xfId="15" applyNumberFormat="1" applyFont="1" applyFill="1" applyBorder="1" applyProtection="1"/>
    <xf numFmtId="0" fontId="9" fillId="6" borderId="20" xfId="16" applyNumberFormat="1" applyFont="1" applyFill="1" applyBorder="1" applyProtection="1"/>
    <xf numFmtId="4" fontId="9" fillId="6" borderId="20" xfId="17" applyNumberFormat="1" applyFont="1" applyFill="1" applyBorder="1" applyProtection="1">
      <alignment horizontal="right" shrinkToFit="1"/>
    </xf>
    <xf numFmtId="9" fontId="9" fillId="6" borderId="20" xfId="18" applyNumberFormat="1" applyFont="1" applyFill="1" applyBorder="1" applyProtection="1">
      <alignment horizontal="right" shrinkToFit="1"/>
    </xf>
    <xf numFmtId="4" fontId="8" fillId="6" borderId="20" xfId="0" applyNumberFormat="1" applyFont="1" applyFill="1" applyBorder="1" applyAlignment="1" applyProtection="1">
      <alignment horizontal="right" vertical="top"/>
      <protection locked="0"/>
    </xf>
    <xf numFmtId="9" fontId="8" fillId="6" borderId="20" xfId="0" applyNumberFormat="1" applyFont="1" applyFill="1" applyBorder="1" applyAlignment="1" applyProtection="1">
      <alignment horizontal="right" vertical="top"/>
      <protection locked="0"/>
    </xf>
    <xf numFmtId="4" fontId="14" fillId="7" borderId="21" xfId="13" applyNumberFormat="1" applyFont="1" applyFill="1" applyBorder="1" applyProtection="1">
      <alignment horizontal="right" vertical="top" shrinkToFit="1"/>
    </xf>
    <xf numFmtId="4" fontId="14" fillId="7" borderId="21" xfId="14" applyNumberFormat="1" applyFont="1" applyFill="1" applyBorder="1" applyProtection="1">
      <alignment horizontal="right" vertical="top" shrinkToFit="1"/>
    </xf>
    <xf numFmtId="49" fontId="10" fillId="0" borderId="21" xfId="7" applyNumberFormat="1" applyFont="1" applyFill="1" applyBorder="1" applyProtection="1">
      <alignment horizontal="center" vertical="top" shrinkToFit="1"/>
    </xf>
    <xf numFmtId="0" fontId="10" fillId="0" borderId="21" xfId="8" applyNumberFormat="1" applyFont="1" applyFill="1" applyBorder="1" applyProtection="1">
      <alignment horizontal="left" vertical="top" wrapText="1"/>
    </xf>
    <xf numFmtId="4" fontId="10" fillId="0" borderId="21" xfId="9" applyNumberFormat="1" applyFont="1" applyFill="1" applyBorder="1" applyProtection="1">
      <alignment horizontal="right" vertical="top" shrinkToFit="1"/>
    </xf>
    <xf numFmtId="9" fontId="10" fillId="0" borderId="21" xfId="10" applyNumberFormat="1" applyFont="1" applyFill="1" applyBorder="1" applyProtection="1">
      <alignment horizontal="right" vertical="top" shrinkToFit="1"/>
    </xf>
    <xf numFmtId="4" fontId="10" fillId="0" borderId="21" xfId="13" applyNumberFormat="1" applyFont="1" applyFill="1" applyBorder="1" applyProtection="1">
      <alignment horizontal="right" vertical="top" shrinkToFit="1"/>
    </xf>
    <xf numFmtId="0" fontId="12" fillId="0" borderId="1" xfId="1" applyNumberFormat="1" applyFont="1" applyAlignment="1" applyProtection="1">
      <alignment horizontal="center" vertical="top" wrapText="1"/>
    </xf>
    <xf numFmtId="0" fontId="10" fillId="0" borderId="1" xfId="20" applyNumberFormat="1" applyFont="1" applyProtection="1">
      <alignment horizontal="left" vertical="top" wrapText="1"/>
    </xf>
    <xf numFmtId="0" fontId="10" fillId="0" borderId="1" xfId="20" applyFont="1">
      <alignment horizontal="left" vertical="top" wrapText="1"/>
    </xf>
    <xf numFmtId="0" fontId="9" fillId="0" borderId="16" xfId="2" applyNumberFormat="1" applyFont="1" applyBorder="1" applyAlignment="1" applyProtection="1">
      <alignment horizontal="right" vertical="top" wrapText="1"/>
    </xf>
    <xf numFmtId="49" fontId="9" fillId="0" borderId="19" xfId="3" applyNumberFormat="1" applyFont="1" applyBorder="1" applyAlignment="1" applyProtection="1">
      <alignment horizontal="center" vertical="center" wrapText="1"/>
    </xf>
    <xf numFmtId="49" fontId="9" fillId="0" borderId="22" xfId="3" applyNumberFormat="1" applyFont="1" applyBorder="1" applyAlignment="1" applyProtection="1">
      <alignment horizontal="center" vertical="center" wrapText="1"/>
    </xf>
    <xf numFmtId="49" fontId="9" fillId="0" borderId="19" xfId="4" applyNumberFormat="1" applyFont="1" applyBorder="1" applyAlignment="1" applyProtection="1">
      <alignment horizontal="center" vertical="center" wrapText="1"/>
    </xf>
    <xf numFmtId="49" fontId="9" fillId="0" borderId="22" xfId="4" applyNumberFormat="1" applyFont="1" applyBorder="1" applyAlignment="1" applyProtection="1">
      <alignment horizontal="center" vertical="center" wrapText="1"/>
    </xf>
    <xf numFmtId="49" fontId="12" fillId="0" borderId="23" xfId="4" applyNumberFormat="1" applyFont="1" applyBorder="1" applyAlignment="1" applyProtection="1">
      <alignment horizontal="center" vertical="center" wrapText="1"/>
    </xf>
    <xf numFmtId="49" fontId="12" fillId="0" borderId="24" xfId="4" applyNumberFormat="1" applyFont="1" applyBorder="1" applyAlignment="1" applyProtection="1">
      <alignment horizontal="center" vertical="center" wrapText="1"/>
    </xf>
    <xf numFmtId="49" fontId="12" fillId="0" borderId="25" xfId="4" applyNumberFormat="1" applyFont="1" applyBorder="1" applyAlignment="1" applyProtection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165" fontId="8" fillId="0" borderId="22" xfId="0" applyNumberFormat="1" applyFont="1" applyFill="1" applyBorder="1" applyAlignment="1">
      <alignment horizontal="center" vertical="center" wrapText="1"/>
    </xf>
  </cellXfs>
  <cellStyles count="31">
    <cellStyle name="br" xfId="23"/>
    <cellStyle name="col" xfId="22"/>
    <cellStyle name="ex58" xfId="17"/>
    <cellStyle name="ex59" xfId="18"/>
    <cellStyle name="ex60" xfId="7"/>
    <cellStyle name="ex61" xfId="8"/>
    <cellStyle name="ex62" xfId="9"/>
    <cellStyle name="ex63" xfId="10"/>
    <cellStyle name="ex64" xfId="11"/>
    <cellStyle name="ex65" xfId="12"/>
    <cellStyle name="ex66" xfId="13"/>
    <cellStyle name="ex67" xfId="14"/>
    <cellStyle name="ex68" xfId="26"/>
    <cellStyle name="ex69" xfId="27"/>
    <cellStyle name="ex70" xfId="28"/>
    <cellStyle name="ex71" xfId="29"/>
    <cellStyle name="st57" xfId="2"/>
    <cellStyle name="style0" xfId="24"/>
    <cellStyle name="td" xfId="25"/>
    <cellStyle name="tr" xfId="21"/>
    <cellStyle name="xl_bot_header" xfId="6"/>
    <cellStyle name="xl_footer" xfId="20"/>
    <cellStyle name="xl_header" xfId="1"/>
    <cellStyle name="xl_top_header" xfId="4"/>
    <cellStyle name="xl_top_left_header" xfId="3"/>
    <cellStyle name="xl_top_right_header" xfId="5"/>
    <cellStyle name="xl_total_bot" xfId="19"/>
    <cellStyle name="xl_total_center" xfId="16"/>
    <cellStyle name="xl_total_left" xfId="15"/>
    <cellStyle name="xl46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tabSelected="1" workbookViewId="0">
      <pane ySplit="5" topLeftCell="A6" activePane="bottomLeft" state="frozen"/>
      <selection pane="bottomLeft" activeCell="A4" sqref="A4:A5"/>
    </sheetView>
  </sheetViews>
  <sheetFormatPr defaultRowHeight="15.75" outlineLevelRow="1" x14ac:dyDescent="0.25"/>
  <cols>
    <col min="1" max="1" width="13.7109375" style="1" customWidth="1"/>
    <col min="2" max="2" width="70.7109375" style="1" customWidth="1"/>
    <col min="3" max="4" width="17.7109375" style="1" customWidth="1"/>
    <col min="5" max="5" width="14.28515625" style="1" customWidth="1"/>
    <col min="6" max="6" width="17.85546875" style="1" customWidth="1"/>
    <col min="7" max="7" width="17.7109375" style="1" customWidth="1"/>
    <col min="8" max="8" width="14.28515625" style="1" customWidth="1"/>
    <col min="9" max="9" width="17.7109375" style="1" customWidth="1"/>
    <col min="10" max="16384" width="9.140625" style="1"/>
  </cols>
  <sheetData>
    <row r="1" spans="1:10" ht="23.25" customHeight="1" x14ac:dyDescent="0.25">
      <c r="A1" s="60" t="s">
        <v>98</v>
      </c>
      <c r="B1" s="60"/>
      <c r="C1" s="60"/>
      <c r="D1" s="60"/>
      <c r="E1" s="60"/>
      <c r="F1" s="60"/>
      <c r="G1" s="60"/>
      <c r="H1" s="60"/>
      <c r="I1" s="60"/>
    </row>
    <row r="2" spans="1:10" ht="21.75" customHeight="1" x14ac:dyDescent="0.25">
      <c r="A2" s="60" t="s">
        <v>95</v>
      </c>
      <c r="B2" s="60"/>
      <c r="C2" s="60"/>
      <c r="D2" s="60"/>
      <c r="E2" s="60"/>
      <c r="F2" s="60"/>
      <c r="G2" s="60"/>
      <c r="H2" s="60"/>
      <c r="I2" s="60"/>
    </row>
    <row r="3" spans="1:10" ht="15.2" customHeight="1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10" ht="51" customHeight="1" x14ac:dyDescent="0.25">
      <c r="A4" s="64" t="s">
        <v>1</v>
      </c>
      <c r="B4" s="66" t="s">
        <v>2</v>
      </c>
      <c r="C4" s="4" t="s">
        <v>3</v>
      </c>
      <c r="D4" s="4" t="s">
        <v>4</v>
      </c>
      <c r="E4" s="5" t="s">
        <v>5</v>
      </c>
      <c r="F4" s="10" t="s">
        <v>3</v>
      </c>
      <c r="G4" s="10" t="s">
        <v>4</v>
      </c>
      <c r="H4" s="10" t="s">
        <v>5</v>
      </c>
      <c r="I4" s="71" t="s">
        <v>101</v>
      </c>
      <c r="J4" s="3"/>
    </row>
    <row r="5" spans="1:10" ht="18.75" customHeight="1" x14ac:dyDescent="0.25">
      <c r="A5" s="65"/>
      <c r="B5" s="67"/>
      <c r="C5" s="68" t="s">
        <v>99</v>
      </c>
      <c r="D5" s="69"/>
      <c r="E5" s="70"/>
      <c r="F5" s="68" t="s">
        <v>100</v>
      </c>
      <c r="G5" s="69"/>
      <c r="H5" s="70"/>
      <c r="I5" s="72"/>
      <c r="J5" s="3"/>
    </row>
    <row r="6" spans="1:10" s="7" customFormat="1" x14ac:dyDescent="0.25">
      <c r="A6" s="32" t="s">
        <v>6</v>
      </c>
      <c r="B6" s="33" t="s">
        <v>7</v>
      </c>
      <c r="C6" s="34">
        <f>SUM(C7:C14)</f>
        <v>183020762.29000002</v>
      </c>
      <c r="D6" s="34">
        <f>SUM(D7:D14)</f>
        <v>179021327.00999999</v>
      </c>
      <c r="E6" s="35">
        <f>IFERROR(D6/C6,0)</f>
        <v>0.97814764166667145</v>
      </c>
      <c r="F6" s="36">
        <f>SUM(F7:F14)</f>
        <v>164064880.72999999</v>
      </c>
      <c r="G6" s="30">
        <f>SUM(G7:G14)</f>
        <v>148821584.11999997</v>
      </c>
      <c r="H6" s="31">
        <f>IFERROR(G6/F6,0)</f>
        <v>0.90708982603604382</v>
      </c>
      <c r="I6" s="31">
        <f>IFERROR(D6/G6,0)</f>
        <v>1.2029258260391109</v>
      </c>
      <c r="J6" s="6"/>
    </row>
    <row r="7" spans="1:10" ht="31.5" outlineLevel="1" x14ac:dyDescent="0.25">
      <c r="A7" s="13" t="s">
        <v>49</v>
      </c>
      <c r="B7" s="14" t="s">
        <v>50</v>
      </c>
      <c r="C7" s="15">
        <v>9104723.4800000004</v>
      </c>
      <c r="D7" s="16">
        <v>8812871.9800000004</v>
      </c>
      <c r="E7" s="17">
        <f t="shared" ref="E7:E51" si="0">IFERROR(D7/C7,0)</f>
        <v>0.96794504515803259</v>
      </c>
      <c r="F7" s="18">
        <v>10507394.460000001</v>
      </c>
      <c r="G7" s="18">
        <v>10481604.880000001</v>
      </c>
      <c r="H7" s="19">
        <f>IFERROR(G7/F7,0)</f>
        <v>0.99754557801192512</v>
      </c>
      <c r="I7" s="19">
        <f>IFERROR(D7/G7,0)</f>
        <v>0.84079414182229695</v>
      </c>
      <c r="J7" s="3"/>
    </row>
    <row r="8" spans="1:10" ht="47.25" outlineLevel="1" x14ac:dyDescent="0.25">
      <c r="A8" s="13" t="s">
        <v>51</v>
      </c>
      <c r="B8" s="14" t="s">
        <v>52</v>
      </c>
      <c r="C8" s="15">
        <v>12224</v>
      </c>
      <c r="D8" s="16">
        <v>12224</v>
      </c>
      <c r="E8" s="17">
        <f t="shared" si="0"/>
        <v>1</v>
      </c>
      <c r="F8" s="18">
        <v>134625</v>
      </c>
      <c r="G8" s="18">
        <v>134625</v>
      </c>
      <c r="H8" s="19">
        <f t="shared" ref="H8:H51" si="1">IFERROR(G8/F8,0)</f>
        <v>1</v>
      </c>
      <c r="I8" s="19">
        <f t="shared" ref="I8:I51" si="2">IFERROR(D8/G8,0)</f>
        <v>9.0800371402042709E-2</v>
      </c>
      <c r="J8" s="3"/>
    </row>
    <row r="9" spans="1:10" ht="47.25" outlineLevel="1" x14ac:dyDescent="0.25">
      <c r="A9" s="13" t="s">
        <v>8</v>
      </c>
      <c r="B9" s="14" t="s">
        <v>9</v>
      </c>
      <c r="C9" s="15">
        <v>45976387.210000001</v>
      </c>
      <c r="D9" s="16">
        <v>45849677.990000002</v>
      </c>
      <c r="E9" s="17">
        <f t="shared" si="0"/>
        <v>0.99724403704403208</v>
      </c>
      <c r="F9" s="18">
        <v>71117947.280000001</v>
      </c>
      <c r="G9" s="18">
        <v>68699447.099999994</v>
      </c>
      <c r="H9" s="19">
        <f t="shared" si="1"/>
        <v>0.96599311042431979</v>
      </c>
      <c r="I9" s="19">
        <f t="shared" si="2"/>
        <v>0.66739515273333261</v>
      </c>
      <c r="J9" s="3"/>
    </row>
    <row r="10" spans="1:10" outlineLevel="1" x14ac:dyDescent="0.25">
      <c r="A10" s="13" t="s">
        <v>53</v>
      </c>
      <c r="B10" s="14" t="s">
        <v>54</v>
      </c>
      <c r="C10" s="15">
        <v>14204</v>
      </c>
      <c r="D10" s="16">
        <v>0</v>
      </c>
      <c r="E10" s="17">
        <f t="shared" si="0"/>
        <v>0</v>
      </c>
      <c r="F10" s="18">
        <v>22048</v>
      </c>
      <c r="G10" s="18">
        <v>0</v>
      </c>
      <c r="H10" s="19">
        <f t="shared" si="1"/>
        <v>0</v>
      </c>
      <c r="I10" s="19">
        <f t="shared" si="2"/>
        <v>0</v>
      </c>
      <c r="J10" s="3"/>
    </row>
    <row r="11" spans="1:10" ht="31.5" outlineLevel="1" x14ac:dyDescent="0.25">
      <c r="A11" s="13" t="s">
        <v>10</v>
      </c>
      <c r="B11" s="14" t="s">
        <v>11</v>
      </c>
      <c r="C11" s="15">
        <v>20922990.559999999</v>
      </c>
      <c r="D11" s="16">
        <v>19259831.27</v>
      </c>
      <c r="E11" s="17">
        <f t="shared" si="0"/>
        <v>0.92051044112309732</v>
      </c>
      <c r="F11" s="18">
        <v>20818752.989999998</v>
      </c>
      <c r="G11" s="18">
        <v>20759144.02</v>
      </c>
      <c r="H11" s="19">
        <f t="shared" si="1"/>
        <v>0.99713676558684228</v>
      </c>
      <c r="I11" s="19">
        <f t="shared" si="2"/>
        <v>0.92777579130644716</v>
      </c>
      <c r="J11" s="3"/>
    </row>
    <row r="12" spans="1:10" outlineLevel="1" x14ac:dyDescent="0.25">
      <c r="A12" s="13" t="s">
        <v>96</v>
      </c>
      <c r="B12" s="14" t="s">
        <v>97</v>
      </c>
      <c r="C12" s="15">
        <v>0</v>
      </c>
      <c r="D12" s="16">
        <v>0</v>
      </c>
      <c r="E12" s="17">
        <f t="shared" si="0"/>
        <v>0</v>
      </c>
      <c r="F12" s="20">
        <v>0</v>
      </c>
      <c r="G12" s="21">
        <v>0</v>
      </c>
      <c r="H12" s="19">
        <f t="shared" si="1"/>
        <v>0</v>
      </c>
      <c r="I12" s="19">
        <f t="shared" si="2"/>
        <v>0</v>
      </c>
      <c r="J12" s="3"/>
    </row>
    <row r="13" spans="1:10" outlineLevel="1" x14ac:dyDescent="0.25">
      <c r="A13" s="13" t="s">
        <v>12</v>
      </c>
      <c r="B13" s="14" t="s">
        <v>13</v>
      </c>
      <c r="C13" s="15">
        <v>500000</v>
      </c>
      <c r="D13" s="16">
        <v>0</v>
      </c>
      <c r="E13" s="17">
        <f t="shared" si="0"/>
        <v>0</v>
      </c>
      <c r="F13" s="18">
        <v>11014074.85</v>
      </c>
      <c r="G13" s="18">
        <v>0</v>
      </c>
      <c r="H13" s="19">
        <f t="shared" si="1"/>
        <v>0</v>
      </c>
      <c r="I13" s="19">
        <f t="shared" si="2"/>
        <v>0</v>
      </c>
      <c r="J13" s="3"/>
    </row>
    <row r="14" spans="1:10" outlineLevel="1" x14ac:dyDescent="0.25">
      <c r="A14" s="13" t="s">
        <v>14</v>
      </c>
      <c r="B14" s="14" t="s">
        <v>15</v>
      </c>
      <c r="C14" s="15">
        <v>106490233.04000001</v>
      </c>
      <c r="D14" s="16">
        <v>105086721.77</v>
      </c>
      <c r="E14" s="17">
        <f t="shared" si="0"/>
        <v>0.98682028172975433</v>
      </c>
      <c r="F14" s="18">
        <v>50450038.149999999</v>
      </c>
      <c r="G14" s="18">
        <v>48746763.119999997</v>
      </c>
      <c r="H14" s="19">
        <f t="shared" si="1"/>
        <v>0.96623837974243432</v>
      </c>
      <c r="I14" s="19">
        <f t="shared" si="2"/>
        <v>2.1557681996506686</v>
      </c>
      <c r="J14" s="3"/>
    </row>
    <row r="15" spans="1:10" ht="31.5" x14ac:dyDescent="0.25">
      <c r="A15" s="26" t="s">
        <v>41</v>
      </c>
      <c r="B15" s="27" t="s">
        <v>42</v>
      </c>
      <c r="C15" s="28">
        <f>SUM(C16:C17)</f>
        <v>3682347.41</v>
      </c>
      <c r="D15" s="28">
        <f>SUM(D16:D17)</f>
        <v>3669850.53</v>
      </c>
      <c r="E15" s="29">
        <f t="shared" si="0"/>
        <v>0.99660627349661168</v>
      </c>
      <c r="F15" s="30">
        <f>SUM(F16:F17)</f>
        <v>354952</v>
      </c>
      <c r="G15" s="30">
        <f>SUM(G16:G17)</f>
        <v>342144.8</v>
      </c>
      <c r="H15" s="31">
        <f t="shared" si="1"/>
        <v>0.96391850165656201</v>
      </c>
      <c r="I15" s="31">
        <f t="shared" si="2"/>
        <v>10.726015797989623</v>
      </c>
      <c r="J15" s="3"/>
    </row>
    <row r="16" spans="1:10" ht="31.5" outlineLevel="1" x14ac:dyDescent="0.25">
      <c r="A16" s="13" t="s">
        <v>43</v>
      </c>
      <c r="B16" s="14" t="s">
        <v>44</v>
      </c>
      <c r="C16" s="15">
        <v>3606561.41</v>
      </c>
      <c r="D16" s="16">
        <v>3594064.53</v>
      </c>
      <c r="E16" s="17">
        <f t="shared" si="0"/>
        <v>0.99653495987470231</v>
      </c>
      <c r="F16" s="12">
        <v>304952</v>
      </c>
      <c r="G16" s="12">
        <v>292152</v>
      </c>
      <c r="H16" s="19">
        <f t="shared" si="1"/>
        <v>0.95802618116949556</v>
      </c>
      <c r="I16" s="19">
        <f t="shared" si="2"/>
        <v>12.302036371477859</v>
      </c>
      <c r="J16" s="3"/>
    </row>
    <row r="17" spans="1:10" ht="31.5" outlineLevel="1" x14ac:dyDescent="0.25">
      <c r="A17" s="13" t="s">
        <v>88</v>
      </c>
      <c r="B17" s="14" t="s">
        <v>87</v>
      </c>
      <c r="C17" s="15">
        <v>75786</v>
      </c>
      <c r="D17" s="16">
        <v>75786</v>
      </c>
      <c r="E17" s="17">
        <f t="shared" si="0"/>
        <v>1</v>
      </c>
      <c r="F17" s="12">
        <v>50000</v>
      </c>
      <c r="G17" s="12">
        <v>49992.800000000003</v>
      </c>
      <c r="H17" s="19">
        <f t="shared" si="1"/>
        <v>0.99985600000000008</v>
      </c>
      <c r="I17" s="19">
        <f t="shared" si="2"/>
        <v>1.5159382951144964</v>
      </c>
      <c r="J17" s="3"/>
    </row>
    <row r="18" spans="1:10" s="7" customFormat="1" x14ac:dyDescent="0.25">
      <c r="A18" s="45" t="s">
        <v>16</v>
      </c>
      <c r="B18" s="33" t="s">
        <v>17</v>
      </c>
      <c r="C18" s="46">
        <f>SUM(C19:C23)</f>
        <v>79390650.450000003</v>
      </c>
      <c r="D18" s="39">
        <f>SUM(D19:D23)</f>
        <v>79191961</v>
      </c>
      <c r="E18" s="40">
        <f t="shared" si="0"/>
        <v>0.99749731928289043</v>
      </c>
      <c r="F18" s="22">
        <f>SUM(F19:F23)</f>
        <v>91288831.829999998</v>
      </c>
      <c r="G18" s="22">
        <f>SUM(G19:G23)</f>
        <v>88641427.390000001</v>
      </c>
      <c r="H18" s="23">
        <f t="shared" si="1"/>
        <v>0.97099968980948237</v>
      </c>
      <c r="I18" s="23">
        <f t="shared" si="2"/>
        <v>0.89339672579476048</v>
      </c>
      <c r="J18" s="6"/>
    </row>
    <row r="19" spans="1:10" outlineLevel="1" x14ac:dyDescent="0.25">
      <c r="A19" s="13" t="s">
        <v>18</v>
      </c>
      <c r="B19" s="14" t="s">
        <v>19</v>
      </c>
      <c r="C19" s="15">
        <v>1780928</v>
      </c>
      <c r="D19" s="16">
        <v>1780928</v>
      </c>
      <c r="E19" s="17">
        <f t="shared" si="0"/>
        <v>1</v>
      </c>
      <c r="F19" s="11">
        <v>2681767</v>
      </c>
      <c r="G19" s="11">
        <v>2681767</v>
      </c>
      <c r="H19" s="19">
        <f t="shared" si="1"/>
        <v>1</v>
      </c>
      <c r="I19" s="19">
        <f t="shared" si="2"/>
        <v>0.66408752139913718</v>
      </c>
      <c r="J19" s="3"/>
    </row>
    <row r="20" spans="1:10" outlineLevel="1" x14ac:dyDescent="0.25">
      <c r="A20" s="13" t="s">
        <v>20</v>
      </c>
      <c r="B20" s="14" t="s">
        <v>21</v>
      </c>
      <c r="C20" s="15">
        <v>31235662.57</v>
      </c>
      <c r="D20" s="16">
        <v>31234865.870000001</v>
      </c>
      <c r="E20" s="17">
        <f t="shared" si="0"/>
        <v>0.99997449389785753</v>
      </c>
      <c r="F20" s="11">
        <v>31154532.43</v>
      </c>
      <c r="G20" s="11">
        <v>29162872.079999998</v>
      </c>
      <c r="H20" s="19">
        <f t="shared" si="1"/>
        <v>0.9360715698598594</v>
      </c>
      <c r="I20" s="19">
        <f t="shared" si="2"/>
        <v>1.0710490305727118</v>
      </c>
      <c r="J20" s="3"/>
    </row>
    <row r="21" spans="1:10" outlineLevel="1" x14ac:dyDescent="0.25">
      <c r="A21" s="13" t="s">
        <v>22</v>
      </c>
      <c r="B21" s="14" t="s">
        <v>23</v>
      </c>
      <c r="C21" s="15">
        <v>40471433.57</v>
      </c>
      <c r="D21" s="16">
        <v>40276926.659999996</v>
      </c>
      <c r="E21" s="17">
        <f t="shared" si="0"/>
        <v>0.99519397034296841</v>
      </c>
      <c r="F21" s="11">
        <v>54908407.579999998</v>
      </c>
      <c r="G21" s="11">
        <v>54539355.079999998</v>
      </c>
      <c r="H21" s="19">
        <f t="shared" si="1"/>
        <v>0.99327876155464345</v>
      </c>
      <c r="I21" s="19">
        <f t="shared" si="2"/>
        <v>0.73849290298575343</v>
      </c>
      <c r="J21" s="3"/>
    </row>
    <row r="22" spans="1:10" outlineLevel="1" x14ac:dyDescent="0.25">
      <c r="A22" s="13" t="s">
        <v>55</v>
      </c>
      <c r="B22" s="14" t="s">
        <v>56</v>
      </c>
      <c r="C22" s="15">
        <v>203371.42</v>
      </c>
      <c r="D22" s="16">
        <v>203371.42</v>
      </c>
      <c r="E22" s="17">
        <f t="shared" si="0"/>
        <v>1</v>
      </c>
      <c r="F22" s="11">
        <v>203371.43</v>
      </c>
      <c r="G22" s="11">
        <v>203371.43</v>
      </c>
      <c r="H22" s="19">
        <f t="shared" si="1"/>
        <v>1</v>
      </c>
      <c r="I22" s="19">
        <f t="shared" si="2"/>
        <v>0.99999995082888493</v>
      </c>
      <c r="J22" s="3"/>
    </row>
    <row r="23" spans="1:10" outlineLevel="1" x14ac:dyDescent="0.25">
      <c r="A23" s="13" t="s">
        <v>57</v>
      </c>
      <c r="B23" s="14" t="s">
        <v>58</v>
      </c>
      <c r="C23" s="15">
        <v>5699254.8899999997</v>
      </c>
      <c r="D23" s="16">
        <v>5695869.0499999998</v>
      </c>
      <c r="E23" s="17">
        <f t="shared" si="0"/>
        <v>0.99940591532308187</v>
      </c>
      <c r="F23" s="11">
        <v>2340753.39</v>
      </c>
      <c r="G23" s="11">
        <v>2054061.8</v>
      </c>
      <c r="H23" s="19">
        <f t="shared" si="1"/>
        <v>0.87752165981056207</v>
      </c>
      <c r="I23" s="19">
        <f t="shared" si="2"/>
        <v>2.7729784225576855</v>
      </c>
      <c r="J23" s="3"/>
    </row>
    <row r="24" spans="1:10" s="7" customFormat="1" x14ac:dyDescent="0.25">
      <c r="A24" s="45" t="s">
        <v>24</v>
      </c>
      <c r="B24" s="33" t="s">
        <v>25</v>
      </c>
      <c r="C24" s="46">
        <f>SUM(C25:C27)</f>
        <v>102146421.37</v>
      </c>
      <c r="D24" s="39">
        <f>SUM(D25:D27)</f>
        <v>100570105.27</v>
      </c>
      <c r="E24" s="40">
        <f t="shared" si="0"/>
        <v>0.98456807317517081</v>
      </c>
      <c r="F24" s="41">
        <f>SUM(F25:F27)</f>
        <v>82710270.270000011</v>
      </c>
      <c r="G24" s="41">
        <f>SUM(G25:G27)</f>
        <v>80916598.159999996</v>
      </c>
      <c r="H24" s="42">
        <f t="shared" si="1"/>
        <v>0.97831379217907599</v>
      </c>
      <c r="I24" s="23">
        <f t="shared" si="2"/>
        <v>1.242885978364269</v>
      </c>
      <c r="J24" s="6"/>
    </row>
    <row r="25" spans="1:10" outlineLevel="1" x14ac:dyDescent="0.25">
      <c r="A25" s="13" t="s">
        <v>26</v>
      </c>
      <c r="B25" s="14" t="s">
        <v>27</v>
      </c>
      <c r="C25" s="15">
        <v>41007869</v>
      </c>
      <c r="D25" s="16">
        <v>40595516.979999997</v>
      </c>
      <c r="E25" s="17">
        <f t="shared" si="0"/>
        <v>0.98994456356656813</v>
      </c>
      <c r="F25" s="43">
        <v>25748939.210000001</v>
      </c>
      <c r="G25" s="43">
        <v>25326077.079999998</v>
      </c>
      <c r="H25" s="19">
        <f t="shared" si="1"/>
        <v>0.98357749317161081</v>
      </c>
      <c r="I25" s="19">
        <f t="shared" si="2"/>
        <v>1.6029137419019495</v>
      </c>
      <c r="J25" s="3"/>
    </row>
    <row r="26" spans="1:10" outlineLevel="1" x14ac:dyDescent="0.25">
      <c r="A26" s="13" t="s">
        <v>28</v>
      </c>
      <c r="B26" s="14" t="s">
        <v>29</v>
      </c>
      <c r="C26" s="15">
        <v>4608570.03</v>
      </c>
      <c r="D26" s="16">
        <v>3921475</v>
      </c>
      <c r="E26" s="17">
        <f t="shared" si="0"/>
        <v>0.85090927868573585</v>
      </c>
      <c r="F26" s="43">
        <v>8318595.9100000001</v>
      </c>
      <c r="G26" s="43">
        <v>7853096.5899999999</v>
      </c>
      <c r="H26" s="19">
        <f t="shared" si="1"/>
        <v>0.94404111883347863</v>
      </c>
      <c r="I26" s="19">
        <f t="shared" si="2"/>
        <v>0.4993539752196019</v>
      </c>
      <c r="J26" s="3"/>
    </row>
    <row r="27" spans="1:10" outlineLevel="1" x14ac:dyDescent="0.25">
      <c r="A27" s="13" t="s">
        <v>30</v>
      </c>
      <c r="B27" s="14" t="s">
        <v>31</v>
      </c>
      <c r="C27" s="15">
        <v>56529982.340000004</v>
      </c>
      <c r="D27" s="16">
        <v>56053113.289999999</v>
      </c>
      <c r="E27" s="17">
        <f t="shared" si="0"/>
        <v>0.99156431631038067</v>
      </c>
      <c r="F27" s="43">
        <v>48642735.149999999</v>
      </c>
      <c r="G27" s="43">
        <v>47737424.490000002</v>
      </c>
      <c r="H27" s="19">
        <f t="shared" si="1"/>
        <v>0.98138857411680736</v>
      </c>
      <c r="I27" s="19">
        <f t="shared" si="2"/>
        <v>1.1741964274118299</v>
      </c>
      <c r="J27" s="3"/>
    </row>
    <row r="28" spans="1:10" x14ac:dyDescent="0.25">
      <c r="A28" s="26" t="s">
        <v>81</v>
      </c>
      <c r="B28" s="27" t="s">
        <v>82</v>
      </c>
      <c r="C28" s="28">
        <f>C29+C30</f>
        <v>13999616.039999999</v>
      </c>
      <c r="D28" s="28">
        <f>D29+D30</f>
        <v>12460857.59</v>
      </c>
      <c r="E28" s="29">
        <f t="shared" si="0"/>
        <v>0.89008566766378261</v>
      </c>
      <c r="F28" s="30">
        <f>F29+F30</f>
        <v>18517224.48</v>
      </c>
      <c r="G28" s="30">
        <f>G29+G30</f>
        <v>13049822.91</v>
      </c>
      <c r="H28" s="31">
        <f t="shared" si="1"/>
        <v>0.70473968299594758</v>
      </c>
      <c r="I28" s="31">
        <f t="shared" si="2"/>
        <v>0.95486794540723774</v>
      </c>
      <c r="J28" s="3"/>
    </row>
    <row r="29" spans="1:10" outlineLevel="1" x14ac:dyDescent="0.25">
      <c r="A29" s="13" t="s">
        <v>83</v>
      </c>
      <c r="B29" s="14" t="s">
        <v>84</v>
      </c>
      <c r="C29" s="15">
        <v>10739815.18</v>
      </c>
      <c r="D29" s="16">
        <v>9212267.0199999996</v>
      </c>
      <c r="E29" s="17">
        <f t="shared" si="0"/>
        <v>0.85776774233092523</v>
      </c>
      <c r="F29" s="43">
        <v>13813727.539999999</v>
      </c>
      <c r="G29" s="43">
        <v>8346325.9699999997</v>
      </c>
      <c r="H29" s="19">
        <f t="shared" si="1"/>
        <v>0.60420519702823094</v>
      </c>
      <c r="I29" s="19">
        <f t="shared" si="2"/>
        <v>1.103751165855795</v>
      </c>
      <c r="J29" s="3"/>
    </row>
    <row r="30" spans="1:10" outlineLevel="1" x14ac:dyDescent="0.25">
      <c r="A30" s="13" t="s">
        <v>85</v>
      </c>
      <c r="B30" s="14" t="s">
        <v>86</v>
      </c>
      <c r="C30" s="15">
        <v>3259800.86</v>
      </c>
      <c r="D30" s="16">
        <v>3248590.57</v>
      </c>
      <c r="E30" s="17">
        <f t="shared" si="0"/>
        <v>0.99656105066491696</v>
      </c>
      <c r="F30" s="43">
        <v>4703496.9400000004</v>
      </c>
      <c r="G30" s="43">
        <v>4703496.9400000004</v>
      </c>
      <c r="H30" s="19">
        <f t="shared" si="1"/>
        <v>1</v>
      </c>
      <c r="I30" s="19">
        <f t="shared" si="2"/>
        <v>0.69067559975918669</v>
      </c>
      <c r="J30" s="3"/>
    </row>
    <row r="31" spans="1:10" s="7" customFormat="1" x14ac:dyDescent="0.25">
      <c r="A31" s="32" t="s">
        <v>59</v>
      </c>
      <c r="B31" s="33" t="s">
        <v>60</v>
      </c>
      <c r="C31" s="34">
        <f>SUM(C32:C36)</f>
        <v>566362373.75</v>
      </c>
      <c r="D31" s="34">
        <f>SUM(D32:D36)</f>
        <v>565605164.80999994</v>
      </c>
      <c r="E31" s="35">
        <f t="shared" si="0"/>
        <v>0.99866303099376741</v>
      </c>
      <c r="F31" s="30">
        <f>SUM(F32:F36)</f>
        <v>597580434.28999996</v>
      </c>
      <c r="G31" s="30">
        <f>SUM(G32:G36)</f>
        <v>588767344.33999991</v>
      </c>
      <c r="H31" s="31">
        <f t="shared" si="1"/>
        <v>0.98525204400229216</v>
      </c>
      <c r="I31" s="31">
        <f t="shared" si="2"/>
        <v>0.96065987736469238</v>
      </c>
      <c r="J31" s="6"/>
    </row>
    <row r="32" spans="1:10" outlineLevel="1" x14ac:dyDescent="0.25">
      <c r="A32" s="13" t="s">
        <v>61</v>
      </c>
      <c r="B32" s="14" t="s">
        <v>62</v>
      </c>
      <c r="C32" s="15">
        <v>156206800.28999999</v>
      </c>
      <c r="D32" s="16">
        <v>156113961.44999999</v>
      </c>
      <c r="E32" s="17">
        <f t="shared" si="0"/>
        <v>0.99940566710394396</v>
      </c>
      <c r="F32" s="43">
        <v>158077705.13</v>
      </c>
      <c r="G32" s="43">
        <v>155389364.5</v>
      </c>
      <c r="H32" s="19">
        <f t="shared" si="1"/>
        <v>0.98299354973688946</v>
      </c>
      <c r="I32" s="19">
        <f t="shared" si="2"/>
        <v>1.0046631051766737</v>
      </c>
      <c r="J32" s="3"/>
    </row>
    <row r="33" spans="1:10" outlineLevel="1" x14ac:dyDescent="0.25">
      <c r="A33" s="13" t="s">
        <v>63</v>
      </c>
      <c r="B33" s="14" t="s">
        <v>64</v>
      </c>
      <c r="C33" s="15">
        <v>327769291.23000002</v>
      </c>
      <c r="D33" s="16">
        <v>327750200.50999999</v>
      </c>
      <c r="E33" s="17">
        <f t="shared" si="0"/>
        <v>0.99994175561740883</v>
      </c>
      <c r="F33" s="43">
        <v>307501761.05000001</v>
      </c>
      <c r="G33" s="43">
        <v>302865908.63999999</v>
      </c>
      <c r="H33" s="19">
        <f t="shared" si="1"/>
        <v>0.9849241435425593</v>
      </c>
      <c r="I33" s="19">
        <f t="shared" si="2"/>
        <v>1.0821627365778517</v>
      </c>
      <c r="J33" s="3"/>
    </row>
    <row r="34" spans="1:10" outlineLevel="1" x14ac:dyDescent="0.25">
      <c r="A34" s="13" t="s">
        <v>65</v>
      </c>
      <c r="B34" s="14" t="s">
        <v>66</v>
      </c>
      <c r="C34" s="15">
        <v>52275364.689999998</v>
      </c>
      <c r="D34" s="16">
        <v>51801407.060000002</v>
      </c>
      <c r="E34" s="17">
        <f t="shared" si="0"/>
        <v>0.99093344192220123</v>
      </c>
      <c r="F34" s="43">
        <v>104098543.56</v>
      </c>
      <c r="G34" s="43">
        <v>102770528.05</v>
      </c>
      <c r="H34" s="19">
        <f t="shared" si="1"/>
        <v>0.98724270806695225</v>
      </c>
      <c r="I34" s="19">
        <f t="shared" si="2"/>
        <v>0.50404924488465741</v>
      </c>
      <c r="J34" s="3"/>
    </row>
    <row r="35" spans="1:10" outlineLevel="1" x14ac:dyDescent="0.25">
      <c r="A35" s="13" t="s">
        <v>67</v>
      </c>
      <c r="B35" s="14" t="s">
        <v>68</v>
      </c>
      <c r="C35" s="15">
        <v>2092546</v>
      </c>
      <c r="D35" s="16">
        <v>2092251.88</v>
      </c>
      <c r="E35" s="17">
        <f t="shared" si="0"/>
        <v>0.99985944395009707</v>
      </c>
      <c r="F35" s="43">
        <v>0</v>
      </c>
      <c r="G35" s="43">
        <v>0</v>
      </c>
      <c r="H35" s="19">
        <f t="shared" si="1"/>
        <v>0</v>
      </c>
      <c r="I35" s="19">
        <f t="shared" si="2"/>
        <v>0</v>
      </c>
      <c r="J35" s="3"/>
    </row>
    <row r="36" spans="1:10" outlineLevel="1" x14ac:dyDescent="0.25">
      <c r="A36" s="13" t="s">
        <v>69</v>
      </c>
      <c r="B36" s="14" t="s">
        <v>70</v>
      </c>
      <c r="C36" s="15">
        <v>28018371.539999999</v>
      </c>
      <c r="D36" s="16">
        <v>27847343.91</v>
      </c>
      <c r="E36" s="17">
        <f t="shared" si="0"/>
        <v>0.99389587543459357</v>
      </c>
      <c r="F36" s="43">
        <v>27902424.550000001</v>
      </c>
      <c r="G36" s="43">
        <v>27741543.149999999</v>
      </c>
      <c r="H36" s="44">
        <f t="shared" si="1"/>
        <v>0.9942341426383321</v>
      </c>
      <c r="I36" s="19">
        <f t="shared" si="2"/>
        <v>1.0038138022613929</v>
      </c>
      <c r="J36" s="3"/>
    </row>
    <row r="37" spans="1:10" s="7" customFormat="1" x14ac:dyDescent="0.25">
      <c r="A37" s="37" t="s">
        <v>71</v>
      </c>
      <c r="B37" s="38" t="s">
        <v>72</v>
      </c>
      <c r="C37" s="39">
        <f>C38+C39</f>
        <v>141495869.5</v>
      </c>
      <c r="D37" s="39">
        <f>D38+D39</f>
        <v>141450660.41</v>
      </c>
      <c r="E37" s="40">
        <f t="shared" si="0"/>
        <v>0.99968049180403806</v>
      </c>
      <c r="F37" s="22">
        <f>F38+F39</f>
        <v>132312254.54000001</v>
      </c>
      <c r="G37" s="22">
        <f>G38+G39</f>
        <v>132028905.78</v>
      </c>
      <c r="H37" s="23">
        <f t="shared" si="1"/>
        <v>0.99785848437860047</v>
      </c>
      <c r="I37" s="23">
        <f t="shared" si="2"/>
        <v>1.0713613020901611</v>
      </c>
      <c r="J37" s="6"/>
    </row>
    <row r="38" spans="1:10" outlineLevel="1" x14ac:dyDescent="0.25">
      <c r="A38" s="13" t="s">
        <v>73</v>
      </c>
      <c r="B38" s="14" t="s">
        <v>74</v>
      </c>
      <c r="C38" s="53">
        <v>87537552.640000001</v>
      </c>
      <c r="D38" s="54">
        <v>87525424.260000005</v>
      </c>
      <c r="E38" s="17">
        <f t="shared" si="0"/>
        <v>0.99986144940503563</v>
      </c>
      <c r="F38" s="43">
        <v>82343739.700000003</v>
      </c>
      <c r="G38" s="43">
        <v>82291126.159999996</v>
      </c>
      <c r="H38" s="19">
        <f t="shared" si="1"/>
        <v>0.99936104990869135</v>
      </c>
      <c r="I38" s="19">
        <f t="shared" si="2"/>
        <v>1.0636070782385805</v>
      </c>
      <c r="J38" s="3"/>
    </row>
    <row r="39" spans="1:10" outlineLevel="1" x14ac:dyDescent="0.25">
      <c r="A39" s="13" t="s">
        <v>75</v>
      </c>
      <c r="B39" s="14" t="s">
        <v>76</v>
      </c>
      <c r="C39" s="53">
        <v>53958316.859999999</v>
      </c>
      <c r="D39" s="54">
        <v>53925236.149999999</v>
      </c>
      <c r="E39" s="17">
        <f t="shared" si="0"/>
        <v>0.99938692101746185</v>
      </c>
      <c r="F39" s="43">
        <v>49968514.840000004</v>
      </c>
      <c r="G39" s="43">
        <v>49737779.619999997</v>
      </c>
      <c r="H39" s="19">
        <f t="shared" si="1"/>
        <v>0.99538238787486832</v>
      </c>
      <c r="I39" s="19">
        <f t="shared" si="2"/>
        <v>1.0841906607410394</v>
      </c>
      <c r="J39" s="3"/>
    </row>
    <row r="40" spans="1:10" s="7" customFormat="1" x14ac:dyDescent="0.25">
      <c r="A40" s="32" t="s">
        <v>32</v>
      </c>
      <c r="B40" s="33" t="s">
        <v>33</v>
      </c>
      <c r="C40" s="34">
        <f>SUM(C41:C43)</f>
        <v>18070900.48</v>
      </c>
      <c r="D40" s="34">
        <f>SUM(D41:D43)</f>
        <v>17537639.170000002</v>
      </c>
      <c r="E40" s="35">
        <f t="shared" si="0"/>
        <v>0.97049060667506937</v>
      </c>
      <c r="F40" s="30">
        <f>SUM(F41:F43)</f>
        <v>16533574.300000001</v>
      </c>
      <c r="G40" s="30">
        <f>SUM(G41:G43)</f>
        <v>15387833.809999999</v>
      </c>
      <c r="H40" s="31">
        <f t="shared" si="1"/>
        <v>0.93070219002796017</v>
      </c>
      <c r="I40" s="31">
        <f t="shared" si="2"/>
        <v>1.139708121789236</v>
      </c>
      <c r="J40" s="6"/>
    </row>
    <row r="41" spans="1:10" outlineLevel="1" x14ac:dyDescent="0.25">
      <c r="A41" s="13" t="s">
        <v>34</v>
      </c>
      <c r="B41" s="14" t="s">
        <v>35</v>
      </c>
      <c r="C41" s="53">
        <v>10846700.48</v>
      </c>
      <c r="D41" s="54">
        <v>10790556.32</v>
      </c>
      <c r="E41" s="17">
        <f t="shared" si="0"/>
        <v>0.99482384895724529</v>
      </c>
      <c r="F41" s="11">
        <v>8492443.3000000007</v>
      </c>
      <c r="G41" s="11">
        <v>8479374.1799999997</v>
      </c>
      <c r="H41" s="19">
        <f t="shared" si="1"/>
        <v>0.99846108834191438</v>
      </c>
      <c r="I41" s="19">
        <f t="shared" si="2"/>
        <v>1.2725651788608767</v>
      </c>
      <c r="J41" s="3"/>
    </row>
    <row r="42" spans="1:10" outlineLevel="1" x14ac:dyDescent="0.25">
      <c r="A42" s="13" t="s">
        <v>45</v>
      </c>
      <c r="B42" s="14" t="s">
        <v>46</v>
      </c>
      <c r="C42" s="53">
        <v>1800000</v>
      </c>
      <c r="D42" s="54">
        <v>1712500</v>
      </c>
      <c r="E42" s="17">
        <f t="shared" si="0"/>
        <v>0.95138888888888884</v>
      </c>
      <c r="F42" s="11">
        <v>2100000</v>
      </c>
      <c r="G42" s="11">
        <v>1757324</v>
      </c>
      <c r="H42" s="19">
        <f t="shared" si="1"/>
        <v>0.83682095238095233</v>
      </c>
      <c r="I42" s="19">
        <f t="shared" si="2"/>
        <v>0.97449303600246739</v>
      </c>
      <c r="J42" s="3"/>
    </row>
    <row r="43" spans="1:10" outlineLevel="1" x14ac:dyDescent="0.25">
      <c r="A43" s="13" t="s">
        <v>77</v>
      </c>
      <c r="B43" s="14" t="s">
        <v>78</v>
      </c>
      <c r="C43" s="53">
        <v>5424200</v>
      </c>
      <c r="D43" s="54">
        <v>5034582.8499999996</v>
      </c>
      <c r="E43" s="17">
        <f t="shared" si="0"/>
        <v>0.92817057814977322</v>
      </c>
      <c r="F43" s="11">
        <v>5941131</v>
      </c>
      <c r="G43" s="11">
        <v>5151135.63</v>
      </c>
      <c r="H43" s="19">
        <f t="shared" si="1"/>
        <v>0.86702946459184282</v>
      </c>
      <c r="I43" s="19">
        <f t="shared" si="2"/>
        <v>0.97737338164400067</v>
      </c>
      <c r="J43" s="3"/>
    </row>
    <row r="44" spans="1:10" s="7" customFormat="1" x14ac:dyDescent="0.25">
      <c r="A44" s="32" t="s">
        <v>36</v>
      </c>
      <c r="B44" s="33" t="s">
        <v>37</v>
      </c>
      <c r="C44" s="34">
        <f>SUM(C45:C48)</f>
        <v>68849613.600000009</v>
      </c>
      <c r="D44" s="34">
        <f>SUM(D45:D48)</f>
        <v>68737605.859999999</v>
      </c>
      <c r="E44" s="35">
        <f t="shared" si="0"/>
        <v>0.99837315368753199</v>
      </c>
      <c r="F44" s="30">
        <f>SUM(F45:F47)</f>
        <v>50874577.359999999</v>
      </c>
      <c r="G44" s="30">
        <f>SUM(G45:G47)</f>
        <v>50452127.539999999</v>
      </c>
      <c r="H44" s="31">
        <f t="shared" si="1"/>
        <v>0.9916962490516501</v>
      </c>
      <c r="I44" s="31">
        <f t="shared" si="2"/>
        <v>1.3624322543286744</v>
      </c>
      <c r="J44" s="6"/>
    </row>
    <row r="45" spans="1:10" s="7" customFormat="1" outlineLevel="1" x14ac:dyDescent="0.25">
      <c r="A45" s="55" t="s">
        <v>47</v>
      </c>
      <c r="B45" s="56" t="s">
        <v>48</v>
      </c>
      <c r="C45" s="57">
        <v>0</v>
      </c>
      <c r="D45" s="57">
        <v>0</v>
      </c>
      <c r="E45" s="58">
        <f t="shared" si="0"/>
        <v>0</v>
      </c>
      <c r="F45" s="11">
        <v>8620600</v>
      </c>
      <c r="G45" s="11">
        <v>8231412.9199999999</v>
      </c>
      <c r="H45" s="19">
        <f t="shared" si="1"/>
        <v>0.95485382919982364</v>
      </c>
      <c r="I45" s="19">
        <f t="shared" si="2"/>
        <v>0</v>
      </c>
      <c r="J45" s="6"/>
    </row>
    <row r="46" spans="1:10" outlineLevel="1" x14ac:dyDescent="0.25">
      <c r="A46" s="13" t="s">
        <v>38</v>
      </c>
      <c r="B46" s="14" t="s">
        <v>39</v>
      </c>
      <c r="C46" s="15">
        <v>63710643.130000003</v>
      </c>
      <c r="D46" s="16">
        <v>63702150.729999997</v>
      </c>
      <c r="E46" s="17">
        <f t="shared" si="0"/>
        <v>0.99986670359012575</v>
      </c>
      <c r="F46" s="11">
        <v>41162872.359999999</v>
      </c>
      <c r="G46" s="11">
        <v>41129753.619999997</v>
      </c>
      <c r="H46" s="19">
        <f t="shared" si="1"/>
        <v>0.99919542203686973</v>
      </c>
      <c r="I46" s="19">
        <f t="shared" si="2"/>
        <v>1.5488094414215945</v>
      </c>
      <c r="J46" s="3"/>
    </row>
    <row r="47" spans="1:10" outlineLevel="1" x14ac:dyDescent="0.25">
      <c r="A47" s="13" t="s">
        <v>79</v>
      </c>
      <c r="B47" s="14" t="s">
        <v>80</v>
      </c>
      <c r="C47" s="15">
        <v>1335000</v>
      </c>
      <c r="D47" s="16">
        <v>1335000</v>
      </c>
      <c r="E47" s="17">
        <f t="shared" si="0"/>
        <v>1</v>
      </c>
      <c r="F47" s="11">
        <v>1091105</v>
      </c>
      <c r="G47" s="11">
        <v>1090961</v>
      </c>
      <c r="H47" s="19">
        <f t="shared" si="1"/>
        <v>0.99986802370074379</v>
      </c>
      <c r="I47" s="19">
        <f t="shared" si="2"/>
        <v>1.223691772666484</v>
      </c>
      <c r="J47" s="3"/>
    </row>
    <row r="48" spans="1:10" outlineLevel="1" x14ac:dyDescent="0.25">
      <c r="A48" s="13" t="s">
        <v>93</v>
      </c>
      <c r="B48" s="14" t="s">
        <v>94</v>
      </c>
      <c r="C48" s="15">
        <v>3803970.47</v>
      </c>
      <c r="D48" s="16">
        <v>3700455.13</v>
      </c>
      <c r="E48" s="17">
        <f t="shared" si="0"/>
        <v>0.97278755426300656</v>
      </c>
      <c r="F48" s="24">
        <v>0</v>
      </c>
      <c r="G48" s="25">
        <v>0</v>
      </c>
      <c r="H48" s="19">
        <f t="shared" si="1"/>
        <v>0</v>
      </c>
      <c r="I48" s="19">
        <f t="shared" si="2"/>
        <v>0</v>
      </c>
      <c r="J48" s="3"/>
    </row>
    <row r="49" spans="1:10" ht="31.5" x14ac:dyDescent="0.25">
      <c r="A49" s="32" t="s">
        <v>89</v>
      </c>
      <c r="B49" s="33" t="s">
        <v>90</v>
      </c>
      <c r="C49" s="34">
        <f>C50</f>
        <v>12877.81</v>
      </c>
      <c r="D49" s="34">
        <f>D50</f>
        <v>12877.81</v>
      </c>
      <c r="E49" s="29">
        <f t="shared" si="0"/>
        <v>1</v>
      </c>
      <c r="F49" s="30">
        <f>F50</f>
        <v>7000</v>
      </c>
      <c r="G49" s="30">
        <f>G50</f>
        <v>6774.04</v>
      </c>
      <c r="H49" s="31">
        <f t="shared" si="1"/>
        <v>0.96772000000000002</v>
      </c>
      <c r="I49" s="31">
        <f t="shared" si="2"/>
        <v>1.9010531381568458</v>
      </c>
      <c r="J49" s="3"/>
    </row>
    <row r="50" spans="1:10" ht="21.75" customHeight="1" outlineLevel="1" x14ac:dyDescent="0.25">
      <c r="A50" s="13" t="s">
        <v>91</v>
      </c>
      <c r="B50" s="14" t="s">
        <v>92</v>
      </c>
      <c r="C50" s="59">
        <v>12877.81</v>
      </c>
      <c r="D50" s="59">
        <v>12877.81</v>
      </c>
      <c r="E50" s="17">
        <f t="shared" si="0"/>
        <v>1</v>
      </c>
      <c r="F50" s="24">
        <v>7000</v>
      </c>
      <c r="G50" s="25">
        <v>6774.04</v>
      </c>
      <c r="H50" s="19">
        <f t="shared" si="1"/>
        <v>0.96772000000000002</v>
      </c>
      <c r="I50" s="19">
        <f t="shared" si="2"/>
        <v>1.9010531381568458</v>
      </c>
      <c r="J50" s="3"/>
    </row>
    <row r="51" spans="1:10" s="7" customFormat="1" x14ac:dyDescent="0.25">
      <c r="A51" s="47" t="s">
        <v>40</v>
      </c>
      <c r="B51" s="48"/>
      <c r="C51" s="49">
        <f>C6+C15+C18+C24+C28+C31+C37+C40+C44+C49</f>
        <v>1177031432.6999998</v>
      </c>
      <c r="D51" s="49">
        <f>D6+D15+D18+D24+D28+D31+D37+D40+D44+D49</f>
        <v>1168258049.4599998</v>
      </c>
      <c r="E51" s="50">
        <f t="shared" si="0"/>
        <v>0.99254617761577135</v>
      </c>
      <c r="F51" s="51">
        <f>F6+F15+F18+F24+F28+F31+F37+F40+F44+F49</f>
        <v>1154243999.8</v>
      </c>
      <c r="G51" s="51">
        <f>G6+G15+G18+G24+G28+G31+G37+G40+G44+G49</f>
        <v>1118414562.8899999</v>
      </c>
      <c r="H51" s="52">
        <f t="shared" si="1"/>
        <v>0.96895852444005914</v>
      </c>
      <c r="I51" s="52">
        <f t="shared" si="2"/>
        <v>1.0445661995326703</v>
      </c>
      <c r="J51" s="6"/>
    </row>
    <row r="52" spans="1:10" x14ac:dyDescent="0.25">
      <c r="A52" s="2"/>
      <c r="B52" s="2"/>
      <c r="C52" s="8"/>
      <c r="D52" s="8"/>
      <c r="E52" s="8"/>
      <c r="F52" s="8"/>
      <c r="G52" s="8"/>
      <c r="H52" s="8"/>
      <c r="I52" s="8"/>
    </row>
    <row r="53" spans="1:10" x14ac:dyDescent="0.25">
      <c r="A53" s="61"/>
      <c r="B53" s="62"/>
      <c r="C53" s="62"/>
      <c r="D53" s="62"/>
      <c r="E53" s="62"/>
      <c r="F53" s="9"/>
      <c r="G53" s="9"/>
      <c r="H53" s="9"/>
    </row>
  </sheetData>
  <mergeCells count="9">
    <mergeCell ref="A1:I1"/>
    <mergeCell ref="A2:I2"/>
    <mergeCell ref="A53:E53"/>
    <mergeCell ref="A3:I3"/>
    <mergeCell ref="A4:A5"/>
    <mergeCell ref="B4:B5"/>
    <mergeCell ref="C5:E5"/>
    <mergeCell ref="I4:I5"/>
    <mergeCell ref="F5:H5"/>
  </mergeCells>
  <pageMargins left="0.7" right="0.7" top="0.75" bottom="0.75" header="0.3" footer="0.3"/>
  <pageSetup paperSize="9" scale="62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Сведения по МО (исполнение в разрезе разделов и подразделов)&lt;/VariantName&gt;&#10;  &lt;VariantLink&gt;10465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9EF257E-20F2-4364-920F-6DA0EF3FB3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Сазоненко</dc:creator>
  <cp:lastModifiedBy>Sazonenko</cp:lastModifiedBy>
  <cp:lastPrinted>2025-07-07T08:58:39Z</cp:lastPrinted>
  <dcterms:created xsi:type="dcterms:W3CDTF">2021-10-05T08:49:55Z</dcterms:created>
  <dcterms:modified xsi:type="dcterms:W3CDTF">2026-01-16T12:47:40Z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Сведения по МО (исполнение в разрезе разделов и подразделов).xlsx</vt:lpwstr>
  </property>
  <property fmtid="{D5CDD505-2E9C-101B-9397-08002B2CF9AE}" pid="4" name="Версия клиента">
    <vt:lpwstr>21.1.26.9200 (.NET 4.7.2)</vt:lpwstr>
  </property>
  <property fmtid="{D5CDD505-2E9C-101B-9397-08002B2CF9AE}" pid="5" name="Версия базы">
    <vt:lpwstr>21.1.1422.213298096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