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2070" yWindow="-30" windowWidth="19515" windowHeight="12210"/>
  </bookViews>
  <sheets>
    <sheet name="Документ" sheetId="2" r:id="rId1"/>
  </sheets>
  <definedNames>
    <definedName name="_xlnm.Print_Titles" localSheetId="0">Документ!$6:$6</definedName>
    <definedName name="_xlnm.Print_Area" localSheetId="0">Документ!$A$1:$H$55</definedName>
  </definedNames>
  <calcPr calcId="145621"/>
</workbook>
</file>

<file path=xl/calcChain.xml><?xml version="1.0" encoding="utf-8"?>
<calcChain xmlns="http://schemas.openxmlformats.org/spreadsheetml/2006/main">
  <c r="F18" i="2" l="1"/>
  <c r="G29" i="2"/>
  <c r="H29" i="2"/>
  <c r="G55" i="2"/>
  <c r="E20" i="2"/>
  <c r="E8" i="2" l="1"/>
  <c r="E9" i="2"/>
  <c r="E10" i="2"/>
  <c r="E11" i="2"/>
  <c r="E12" i="2"/>
  <c r="E13" i="2"/>
  <c r="E14" i="2"/>
  <c r="E16" i="2"/>
  <c r="E17" i="2"/>
  <c r="E19" i="2"/>
  <c r="E21" i="2"/>
  <c r="E22" i="2"/>
  <c r="E23" i="2"/>
  <c r="E24" i="2"/>
  <c r="E26" i="2"/>
  <c r="E27" i="2"/>
  <c r="E28" i="2"/>
  <c r="E30" i="2"/>
  <c r="E31" i="2"/>
  <c r="E33" i="2"/>
  <c r="E34" i="2"/>
  <c r="E35" i="2"/>
  <c r="E36" i="2"/>
  <c r="E37" i="2"/>
  <c r="E39" i="2"/>
  <c r="E40" i="2"/>
  <c r="E42" i="2"/>
  <c r="E43" i="2"/>
  <c r="E44" i="2"/>
  <c r="E46" i="2"/>
  <c r="E47" i="2"/>
  <c r="E48" i="2"/>
  <c r="E50" i="2"/>
  <c r="E52" i="2"/>
  <c r="E53" i="2"/>
  <c r="F29" i="2" l="1"/>
  <c r="G15" i="2" l="1"/>
  <c r="H15" i="2"/>
  <c r="F15" i="2"/>
  <c r="D15" i="2"/>
  <c r="C15" i="2"/>
  <c r="E15" i="2" l="1"/>
  <c r="G49" i="2"/>
  <c r="H49" i="2"/>
  <c r="D49" i="2"/>
  <c r="C49" i="2"/>
  <c r="F49" i="2"/>
  <c r="E49" i="2" l="1"/>
  <c r="D29" i="2"/>
  <c r="C29" i="2"/>
  <c r="E29" i="2" s="1"/>
  <c r="C51" i="2" l="1"/>
  <c r="C45" i="2"/>
  <c r="C41" i="2"/>
  <c r="C38" i="2"/>
  <c r="C32" i="2"/>
  <c r="C25" i="2"/>
  <c r="C18" i="2"/>
  <c r="C7" i="2"/>
  <c r="E41" i="2" l="1"/>
  <c r="C55" i="2"/>
  <c r="D51" i="2"/>
  <c r="E51" i="2" s="1"/>
  <c r="D45" i="2"/>
  <c r="E45" i="2" s="1"/>
  <c r="D41" i="2"/>
  <c r="D38" i="2"/>
  <c r="E38" i="2" s="1"/>
  <c r="D32" i="2"/>
  <c r="E32" i="2" s="1"/>
  <c r="D25" i="2"/>
  <c r="E25" i="2" s="1"/>
  <c r="D18" i="2"/>
  <c r="E18" i="2" s="1"/>
  <c r="D7" i="2"/>
  <c r="E7" i="2" s="1"/>
  <c r="G51" i="2"/>
  <c r="H51" i="2"/>
  <c r="F51" i="2"/>
  <c r="G45" i="2"/>
  <c r="H45" i="2"/>
  <c r="F45" i="2"/>
  <c r="G41" i="2"/>
  <c r="H41" i="2"/>
  <c r="F41" i="2"/>
  <c r="G38" i="2"/>
  <c r="H38" i="2"/>
  <c r="F38" i="2"/>
  <c r="G32" i="2"/>
  <c r="H32" i="2"/>
  <c r="F32" i="2"/>
  <c r="G25" i="2"/>
  <c r="H25" i="2"/>
  <c r="F25" i="2"/>
  <c r="G18" i="2"/>
  <c r="H18" i="2"/>
  <c r="G7" i="2"/>
  <c r="H7" i="2"/>
  <c r="F7" i="2"/>
  <c r="F55" i="2" l="1"/>
  <c r="H55" i="2"/>
  <c r="D55" i="2"/>
  <c r="E55" i="2" s="1"/>
</calcChain>
</file>

<file path=xl/sharedStrings.xml><?xml version="1.0" encoding="utf-8"?>
<sst xmlns="http://schemas.openxmlformats.org/spreadsheetml/2006/main" count="116" uniqueCount="115">
  <si>
    <t>Единица измерения: руб.</t>
  </si>
  <si>
    <t>Код раздела, подраздела</t>
  </si>
  <si>
    <t>Наименование показателя</t>
  </si>
  <si>
    <t>1</t>
  </si>
  <si>
    <t>2</t>
  </si>
  <si>
    <t>3</t>
  </si>
  <si>
    <t>4</t>
  </si>
  <si>
    <t>5</t>
  </si>
  <si>
    <t>6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</si>
  <si>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</si>
  <si>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</si>
  <si>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</si>
  <si>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</si>
  <si>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</si>
  <si>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</si>
  <si>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</si>
  <si>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</si>
  <si>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</si>
  <si>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</si>
  <si>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</si>
  <si>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</si>
  <si>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</si>
  <si>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</si>
  <si>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</si>
  <si>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</si>
  <si>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0400</t>
  </si>
  <si>
    <t>НАЦИОНАЛЬНАЯ ЭКОНОМИКА</t>
  </si>
  <si>
    <t>0401</t>
  </si>
  <si>
    <t>Общеэкономические вопросы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</si>
  <si>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</si>
  <si>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</si>
  <si>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</si>
  <si>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</si>
  <si>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</si>
  <si>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</si>
  <si>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</si>
  <si>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</si>
  <si>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</si>
  <si>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</si>
  <si>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</si>
  <si>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</si>
  <si>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</si>
  <si>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</si>
  <si>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0600</t>
  </si>
  <si>
    <t>ОХРАНА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</si>
  <si>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</si>
  <si>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</si>
  <si>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</si>
  <si>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</si>
  <si>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</si>
  <si>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</si>
  <si>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</si>
  <si>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</si>
  <si>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</si>
  <si>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</si>
  <si>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</si>
  <si>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</si>
  <si>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</si>
  <si>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</si>
  <si>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</si>
  <si>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</si>
  <si>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</si>
  <si>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</si>
  <si>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</si>
  <si>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</si>
  <si>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</si>
  <si>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</si>
  <si>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</si>
  <si>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</si>
  <si>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</si>
  <si>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</si>
  <si>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</si>
  <si>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</si>
  <si>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</si>
  <si>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</si>
  <si>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</si>
  <si>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</si>
  <si>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1400</t>
  </si>
  <si>
    <t>МЕЖБЮДЖЕТНЫЕ ТРАНСФЕРТЫ ОБЩЕГО ХАРАКТЕРА БЮДЖЕТАМ БЮДЖЕТНОЙ СИСТЕМЫ РОССИЙСКОЙ ФЕДЕРАЦИИ</t>
  </si>
  <si>
    <t>1401</t>
  </si>
  <si>
    <t>Дотации на выравнивание бюджетной обеспеченности субъектов Российской Федерации и муниципальных образований</t>
  </si>
  <si>
    <t>Итого:</t>
  </si>
  <si>
    <t>7</t>
  </si>
  <si>
    <t>8</t>
  </si>
  <si>
    <t>2024 год</t>
  </si>
  <si>
    <t>Фактическое исполнение</t>
  </si>
  <si>
    <t>Оценка       исполнения</t>
  </si>
  <si>
    <t>Планируемые расходы</t>
  </si>
  <si>
    <t>Условно утверждаемые (утверждённые) расходы</t>
  </si>
  <si>
    <t>9999</t>
  </si>
  <si>
    <t>0410</t>
  </si>
  <si>
    <t>Связь и информатика</t>
  </si>
  <si>
    <t>2025 год</t>
  </si>
  <si>
    <t>0300</t>
  </si>
  <si>
    <t>НАЦИОНАЛЬНАЯ БЕЗОПАСНОСТЬ И ПРАВООХРАНИТЕЛЬНАЯ ДЕЯТЕЛЬНОСТЬ</t>
  </si>
  <si>
    <t>0605</t>
  </si>
  <si>
    <t>Другие вопросы в области охраны окружающей среды</t>
  </si>
  <si>
    <t>2026 год</t>
  </si>
  <si>
    <t>0602</t>
  </si>
  <si>
    <t>Сбор, удаление отходов и очистка сточных вод</t>
  </si>
  <si>
    <t>0314</t>
  </si>
  <si>
    <t>Другие вопросы в области национальной безопасности и правоохранительной деятельности</t>
  </si>
  <si>
    <t>2027 год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</si>
  <si>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</si>
  <si>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</si>
  <si>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</si>
  <si>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</si>
  <si>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0310</t>
  </si>
  <si>
    <t>1105</t>
  </si>
  <si>
    <t>Другие вопросы в области физической культуры и спорта</t>
  </si>
  <si>
    <t>Сведения о расходах бюджета муниципального (района) округа по разделам и подразделам классификации расходов на 2026 год и плановый период 2027 и 2028 годов в сравнении с ожидаемым исполнением за 2025 год и отчетом за 2024 год</t>
  </si>
  <si>
    <t>% исполнения 2025 г. к 2024 г.</t>
  </si>
  <si>
    <t>2028 год</t>
  </si>
  <si>
    <t>0405</t>
  </si>
  <si>
    <t>Сельское хозяйство и рыболовство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</si>
</sst>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D9D9D9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rgb="FFD9D9D9"/>
      </bottom>
      <diagonal/>
    </border>
    <border>
      <left/>
      <right/>
      <top style="thin">
        <color theme="0" tint="-0.14999847407452621"/>
      </top>
      <bottom style="thin">
        <color rgb="FFD9D9D9"/>
      </bottom>
      <diagonal/>
    </border>
    <border>
      <left/>
      <right style="thin">
        <color rgb="FFA6A6A6"/>
      </right>
      <top style="thin">
        <color theme="0" tint="-0.14999847407452621"/>
      </top>
      <bottom style="thin">
        <color rgb="FFD9D9D9"/>
      </bottom>
      <diagonal/>
    </border>
    <border>
      <left style="thin">
        <color rgb="FFD9D9D9"/>
      </left>
      <right style="thin">
        <color theme="0" tint="-0.14999847407452621"/>
      </right>
      <top style="thin">
        <color theme="0" tint="-0.14999847407452621"/>
      </top>
      <bottom style="thin">
        <color rgb="FFD9D9D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D9D9D9"/>
      </bottom>
      <diagonal/>
    </border>
    <border>
      <left style="thin">
        <color rgb="FFD9D9D9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9D9D9"/>
      </left>
      <right style="thin">
        <color theme="0" tint="-0.14999847407452621"/>
      </right>
      <top style="thin">
        <color rgb="FFB9CDE5"/>
      </top>
      <bottom style="thin">
        <color rgb="FFD9D9D9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9D9D9"/>
      </left>
      <right style="thin">
        <color theme="0" tint="-0.14999847407452621"/>
      </right>
      <top style="thin">
        <color rgb="FFD9D9D9"/>
      </top>
      <bottom style="thin">
        <color rgb="FFD9D9D9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rgb="FFD9D9D9"/>
      </left>
      <right style="thin">
        <color theme="0" tint="-0.14999847407452621"/>
      </right>
      <top style="thin">
        <color rgb="FFA6A6A6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rgb="FFD9D9D9"/>
      </left>
      <right style="thin">
        <color rgb="FFD9D9D9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rgb="FF000000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rgb="FFD9D9D9"/>
      </left>
      <right style="thin">
        <color rgb="FFD9D9D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9D9D9"/>
      </left>
      <right style="thin">
        <color rgb="FFD9D9D9"/>
      </right>
      <top style="thin">
        <color theme="0" tint="-0.14999847407452621"/>
      </top>
      <bottom style="thin">
        <color rgb="FFB9CDE5"/>
      </bottom>
      <diagonal/>
    </border>
    <border>
      <left style="thin">
        <color rgb="FFA6A6A6"/>
      </left>
      <right/>
      <top style="thin">
        <color theme="0" tint="-0.14999847407452621"/>
      </top>
      <bottom/>
      <diagonal/>
    </border>
  </borders>
  <cellStyleXfs count="38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2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5">
      <alignment horizontal="center" vertical="center" wrapText="1"/>
    </xf>
    <xf numFmtId="49" fontId="3" fillId="0" borderId="6">
      <alignment horizontal="center" vertical="center" wrapText="1"/>
    </xf>
    <xf numFmtId="49" fontId="3" fillId="0" borderId="7">
      <alignment horizontal="center" vertical="center" wrapText="1"/>
    </xf>
    <xf numFmtId="49" fontId="3" fillId="0" borderId="8">
      <alignment horizontal="center" vertical="center" wrapText="1"/>
    </xf>
    <xf numFmtId="49" fontId="3" fillId="2" borderId="9">
      <alignment horizontal="center" vertical="top" shrinkToFit="1"/>
    </xf>
    <xf numFmtId="0" fontId="3" fillId="2" borderId="10">
      <alignment horizontal="left" vertical="top" wrapText="1"/>
    </xf>
    <xf numFmtId="4" fontId="3" fillId="2" borderId="10">
      <alignment horizontal="right" vertical="top" shrinkToFit="1"/>
    </xf>
    <xf numFmtId="4" fontId="3" fillId="2" borderId="11">
      <alignment horizontal="right" vertical="top" shrinkToFit="1"/>
    </xf>
    <xf numFmtId="49" fontId="3" fillId="3" borderId="12">
      <alignment horizontal="center" vertical="top" shrinkToFit="1"/>
    </xf>
    <xf numFmtId="0" fontId="3" fillId="3" borderId="13">
      <alignment horizontal="left" vertical="top" wrapText="1"/>
    </xf>
    <xf numFmtId="4" fontId="3" fillId="3" borderId="13">
      <alignment horizontal="right" vertical="top" shrinkToFit="1"/>
    </xf>
    <xf numFmtId="4" fontId="3" fillId="3" borderId="14">
      <alignment horizontal="right" vertical="top" shrinkToFit="1"/>
    </xf>
    <xf numFmtId="0" fontId="2" fillId="0" borderId="15"/>
    <xf numFmtId="0" fontId="2" fillId="0" borderId="16"/>
    <xf numFmtId="0" fontId="2" fillId="0" borderId="17"/>
    <xf numFmtId="0" fontId="4" fillId="4" borderId="18"/>
    <xf numFmtId="0" fontId="4" fillId="4" borderId="19"/>
    <xf numFmtId="4" fontId="4" fillId="4" borderId="19">
      <alignment horizontal="right" shrinkToFit="1"/>
    </xf>
    <xf numFmtId="4" fontId="4" fillId="4" borderId="20">
      <alignment horizontal="right" shrinkToFit="1"/>
    </xf>
    <xf numFmtId="0" fontId="2" fillId="0" borderId="21"/>
    <xf numFmtId="0" fontId="2" fillId="0" borderId="1">
      <alignment horizontal="left" vertical="top" wrapText="1"/>
    </xf>
    <xf numFmtId="0" fontId="7" fillId="0" borderId="0"/>
    <xf numFmtId="0" fontId="7" fillId="0" borderId="0"/>
    <xf numFmtId="0" fontId="7" fillId="0" borderId="0"/>
    <xf numFmtId="0" fontId="2" fillId="0" borderId="1"/>
    <xf numFmtId="0" fontId="2" fillId="0" borderId="1"/>
    <xf numFmtId="49" fontId="5" fillId="0" borderId="12">
      <alignment horizontal="center" vertical="top" shrinkToFit="1"/>
    </xf>
    <xf numFmtId="0" fontId="2" fillId="0" borderId="13">
      <alignment horizontal="left" vertical="top" wrapText="1"/>
    </xf>
    <xf numFmtId="4" fontId="2" fillId="0" borderId="13">
      <alignment horizontal="right" vertical="top" shrinkToFit="1"/>
    </xf>
    <xf numFmtId="4" fontId="6" fillId="0" borderId="14">
      <alignment horizontal="right" vertical="top" shrinkToFit="1"/>
    </xf>
    <xf numFmtId="0" fontId="16" fillId="0" borderId="1">
      <alignment vertical="top" wrapText="1"/>
    </xf>
    <xf numFmtId="0" fontId="10" fillId="0" borderId="1">
      <alignment vertical="top" wrapText="1"/>
    </xf>
  </cellStyleXfs>
  <cellXfs count="88">
    <xf numFmtId="0" fontId="0" fillId="0" borderId="0" xfId="0"/>
    <xf numFmtId="0" fontId="9" fillId="0" borderId="0" xfId="0" applyFont="1" applyProtection="1">
      <protection locked="0"/>
    </xf>
    <xf numFmtId="0" fontId="10" fillId="0" borderId="21" xfId="25" applyNumberFormat="1" applyFont="1" applyProtection="1"/>
    <xf numFmtId="49" fontId="8" fillId="0" borderId="5" xfId="6" applyNumberFormat="1" applyFont="1" applyProtection="1">
      <alignment horizontal="center" vertical="center" wrapText="1"/>
    </xf>
    <xf numFmtId="49" fontId="8" fillId="0" borderId="6" xfId="7" applyNumberFormat="1" applyFont="1" applyProtection="1">
      <alignment horizontal="center" vertical="center" wrapText="1"/>
    </xf>
    <xf numFmtId="49" fontId="8" fillId="0" borderId="7" xfId="8" applyNumberFormat="1" applyFont="1" applyProtection="1">
      <alignment horizontal="center" vertical="center" wrapText="1"/>
    </xf>
    <xf numFmtId="49" fontId="8" fillId="0" borderId="8" xfId="9" applyNumberFormat="1" applyFont="1" applyProtection="1">
      <alignment horizontal="center" vertical="center" wrapText="1"/>
    </xf>
    <xf numFmtId="0" fontId="11" fillId="0" borderId="15" xfId="18" applyNumberFormat="1" applyFont="1" applyProtection="1"/>
    <xf numFmtId="0" fontId="11" fillId="0" borderId="16" xfId="19" applyNumberFormat="1" applyFont="1" applyProtection="1"/>
    <xf numFmtId="0" fontId="11" fillId="0" borderId="17" xfId="20" applyNumberFormat="1" applyFont="1" applyProtection="1"/>
    <xf numFmtId="0" fontId="8" fillId="4" borderId="18" xfId="21" applyNumberFormat="1" applyFont="1" applyProtection="1"/>
    <xf numFmtId="0" fontId="8" fillId="4" borderId="19" xfId="22" applyNumberFormat="1" applyFont="1" applyProtection="1"/>
    <xf numFmtId="4" fontId="8" fillId="4" borderId="19" xfId="23" applyNumberFormat="1" applyFont="1" applyProtection="1">
      <alignment horizontal="right" shrinkToFit="1"/>
    </xf>
    <xf numFmtId="49" fontId="11" fillId="0" borderId="12" xfId="14" applyNumberFormat="1" applyFont="1" applyFill="1" applyProtection="1">
      <alignment horizontal="center" vertical="top" shrinkToFit="1"/>
    </xf>
    <xf numFmtId="0" fontId="11" fillId="0" borderId="13" xfId="15" applyNumberFormat="1" applyFont="1" applyFill="1" applyProtection="1">
      <alignment horizontal="left" vertical="top" wrapText="1"/>
    </xf>
    <xf numFmtId="4" fontId="11" fillId="0" borderId="13" xfId="16" applyNumberFormat="1" applyFont="1" applyFill="1" applyProtection="1">
      <alignment horizontal="right" vertical="top" shrinkToFit="1"/>
    </xf>
    <xf numFmtId="4" fontId="10" fillId="0" borderId="21" xfId="25" applyNumberFormat="1" applyFont="1" applyProtection="1"/>
    <xf numFmtId="49" fontId="8" fillId="0" borderId="30" xfId="4" applyFont="1" applyBorder="1" applyAlignment="1">
      <alignment horizontal="center" vertical="center" wrapText="1"/>
    </xf>
    <xf numFmtId="49" fontId="8" fillId="0" borderId="32" xfId="6" applyNumberFormat="1" applyFont="1" applyBorder="1" applyAlignment="1" applyProtection="1">
      <alignment horizontal="center" vertical="center" wrapText="1"/>
    </xf>
    <xf numFmtId="49" fontId="8" fillId="0" borderId="31" xfId="6" applyNumberFormat="1" applyFont="1" applyBorder="1" applyAlignment="1" applyProtection="1">
      <alignment horizontal="center" vertical="center" wrapText="1"/>
    </xf>
    <xf numFmtId="49" fontId="8" fillId="0" borderId="33" xfId="4" applyNumberFormat="1" applyFont="1" applyBorder="1" applyAlignment="1" applyProtection="1">
      <alignment horizontal="center" vertical="center" wrapText="1"/>
    </xf>
    <xf numFmtId="49" fontId="8" fillId="5" borderId="31" xfId="10" applyNumberFormat="1" applyFont="1" applyFill="1" applyBorder="1" applyProtection="1">
      <alignment horizontal="center" vertical="top" shrinkToFit="1"/>
    </xf>
    <xf numFmtId="0" fontId="8" fillId="5" borderId="31" xfId="11" applyNumberFormat="1" applyFont="1" applyFill="1" applyBorder="1" applyProtection="1">
      <alignment horizontal="left" vertical="top" wrapText="1"/>
    </xf>
    <xf numFmtId="4" fontId="8" fillId="5" borderId="31" xfId="12" applyNumberFormat="1" applyFont="1" applyFill="1" applyBorder="1" applyProtection="1">
      <alignment horizontal="right" vertical="top" shrinkToFit="1"/>
    </xf>
    <xf numFmtId="164" fontId="8" fillId="5" borderId="31" xfId="13" applyNumberFormat="1" applyFont="1" applyFill="1" applyBorder="1" applyProtection="1">
      <alignment horizontal="right" vertical="top" shrinkToFit="1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49" fontId="11" fillId="0" borderId="31" xfId="14" applyNumberFormat="1" applyFont="1" applyFill="1" applyBorder="1" applyProtection="1">
      <alignment horizontal="center" vertical="top" shrinkToFit="1"/>
    </xf>
    <xf numFmtId="0" fontId="11" fillId="0" borderId="31" xfId="15" applyNumberFormat="1" applyFont="1" applyFill="1" applyBorder="1" applyProtection="1">
      <alignment horizontal="left" vertical="top" wrapText="1"/>
    </xf>
    <xf numFmtId="4" fontId="11" fillId="0" borderId="31" xfId="16" applyNumberFormat="1" applyFont="1" applyFill="1" applyBorder="1" applyProtection="1">
      <alignment horizontal="right" vertical="top" shrinkToFit="1"/>
    </xf>
    <xf numFmtId="49" fontId="8" fillId="5" borderId="9" xfId="10" applyNumberFormat="1" applyFont="1" applyFill="1" applyProtection="1">
      <alignment horizontal="center" vertical="top" shrinkToFit="1"/>
    </xf>
    <xf numFmtId="0" fontId="8" fillId="5" borderId="10" xfId="11" applyNumberFormat="1" applyFont="1" applyFill="1" applyProtection="1">
      <alignment horizontal="left" vertical="top" wrapText="1"/>
    </xf>
    <xf numFmtId="4" fontId="8" fillId="5" borderId="10" xfId="12" applyNumberFormat="1" applyFont="1" applyFill="1" applyProtection="1">
      <alignment horizontal="right" vertical="top" shrinkToFit="1"/>
    </xf>
    <xf numFmtId="164" fontId="8" fillId="5" borderId="31" xfId="17" applyNumberFormat="1" applyFont="1" applyFill="1" applyBorder="1" applyProtection="1">
      <alignment horizontal="right" vertical="top" shrinkToFit="1"/>
    </xf>
    <xf numFmtId="4" fontId="11" fillId="0" borderId="34" xfId="16" applyNumberFormat="1" applyFont="1" applyFill="1" applyBorder="1" applyProtection="1">
      <alignment horizontal="right" vertical="top" shrinkToFit="1"/>
    </xf>
    <xf numFmtId="4" fontId="8" fillId="5" borderId="35" xfId="12" applyNumberFormat="1" applyFont="1" applyFill="1" applyBorder="1" applyProtection="1">
      <alignment horizontal="right" vertical="top" shrinkToFit="1"/>
    </xf>
    <xf numFmtId="4" fontId="11" fillId="0" borderId="1" xfId="36" applyNumberFormat="1" applyFont="1" applyFill="1" applyBorder="1" applyAlignment="1">
      <alignment horizontal="right" vertical="top" wrapText="1"/>
    </xf>
    <xf numFmtId="4" fontId="8" fillId="5" borderId="10" xfId="12" applyNumberFormat="1" applyFont="1" applyFill="1" applyAlignment="1" applyProtection="1">
      <alignment horizontal="right" vertical="top" shrinkToFit="1"/>
    </xf>
    <xf numFmtId="4" fontId="11" fillId="0" borderId="13" xfId="16" applyNumberFormat="1" applyFont="1" applyFill="1" applyAlignment="1" applyProtection="1">
      <alignment horizontal="right" vertical="top" shrinkToFit="1"/>
    </xf>
    <xf numFmtId="4" fontId="11" fillId="0" borderId="14" xfId="17" applyNumberFormat="1" applyFont="1" applyFill="1" applyAlignment="1" applyProtection="1">
      <alignment horizontal="right" vertical="top" shrinkToFit="1"/>
    </xf>
    <xf numFmtId="4" fontId="8" fillId="5" borderId="11" xfId="13" applyNumberFormat="1" applyFont="1" applyFill="1" applyAlignment="1" applyProtection="1">
      <alignment horizontal="right" vertical="top" shrinkToFit="1"/>
    </xf>
    <xf numFmtId="4" fontId="11" fillId="0" borderId="36" xfId="36" applyNumberFormat="1" applyFont="1" applyFill="1" applyBorder="1" applyAlignment="1">
      <alignment horizontal="right" vertical="top" wrapText="1"/>
    </xf>
    <xf numFmtId="4" fontId="8" fillId="5" borderId="37" xfId="12" applyNumberFormat="1" applyFont="1" applyFill="1" applyBorder="1" applyProtection="1">
      <alignment horizontal="right" vertical="top" shrinkToFit="1"/>
    </xf>
    <xf numFmtId="4" fontId="11" fillId="0" borderId="38" xfId="36" applyNumberFormat="1" applyFont="1" applyFill="1" applyBorder="1" applyAlignment="1">
      <alignment horizontal="right" vertical="top" wrapText="1"/>
    </xf>
    <xf numFmtId="4" fontId="11" fillId="0" borderId="39" xfId="16" applyNumberFormat="1" applyFont="1" applyFill="1" applyBorder="1" applyProtection="1">
      <alignment horizontal="right" vertical="top" shrinkToFit="1"/>
    </xf>
    <xf numFmtId="4" fontId="11" fillId="0" borderId="31" xfId="36" applyNumberFormat="1" applyFont="1" applyFill="1" applyBorder="1" applyAlignment="1">
      <alignment horizontal="right" vertical="top" wrapText="1"/>
    </xf>
    <xf numFmtId="4" fontId="11" fillId="0" borderId="40" xfId="36" applyNumberFormat="1" applyFont="1" applyFill="1" applyBorder="1" applyAlignment="1">
      <alignment horizontal="right" vertical="top" wrapText="1"/>
    </xf>
    <xf numFmtId="4" fontId="11" fillId="0" borderId="41" xfId="16" applyNumberFormat="1" applyFont="1" applyFill="1" applyBorder="1" applyProtection="1">
      <alignment horizontal="right" vertical="top" shrinkToFit="1"/>
    </xf>
    <xf numFmtId="0" fontId="9" fillId="0" borderId="42" xfId="0" applyFont="1" applyBorder="1" applyProtection="1">
      <protection locked="0"/>
    </xf>
    <xf numFmtId="4" fontId="8" fillId="5" borderId="43" xfId="12" applyNumberFormat="1" applyFont="1" applyFill="1" applyBorder="1" applyProtection="1">
      <alignment horizontal="right" vertical="top" shrinkToFit="1"/>
    </xf>
    <xf numFmtId="4" fontId="11" fillId="0" borderId="44" xfId="36" applyNumberFormat="1" applyFont="1" applyFill="1" applyBorder="1" applyAlignment="1">
      <alignment horizontal="right" vertical="top" wrapText="1"/>
    </xf>
    <xf numFmtId="4" fontId="11" fillId="0" borderId="45" xfId="36" applyNumberFormat="1" applyFont="1" applyFill="1" applyBorder="1" applyAlignment="1">
      <alignment horizontal="right" vertical="top" wrapText="1"/>
    </xf>
    <xf numFmtId="4" fontId="11" fillId="0" borderId="46" xfId="36" applyNumberFormat="1" applyFont="1" applyFill="1" applyBorder="1" applyAlignment="1">
      <alignment horizontal="right" vertical="top" wrapText="1"/>
    </xf>
    <xf numFmtId="4" fontId="11" fillId="0" borderId="47" xfId="36" applyNumberFormat="1" applyFont="1" applyFill="1" applyBorder="1" applyAlignment="1">
      <alignment horizontal="right" vertical="top" wrapText="1"/>
    </xf>
    <xf numFmtId="0" fontId="14" fillId="0" borderId="42" xfId="0" applyFont="1" applyBorder="1" applyProtection="1">
      <protection locked="0"/>
    </xf>
    <xf numFmtId="4" fontId="14" fillId="5" borderId="46" xfId="0" applyNumberFormat="1" applyFont="1" applyFill="1" applyBorder="1" applyAlignment="1" applyProtection="1">
      <alignment horizontal="right" vertical="top"/>
      <protection locked="0"/>
    </xf>
    <xf numFmtId="4" fontId="14" fillId="5" borderId="45" xfId="0" applyNumberFormat="1" applyFont="1" applyFill="1" applyBorder="1" applyAlignment="1" applyProtection="1">
      <alignment horizontal="right" vertical="top"/>
      <protection locked="0"/>
    </xf>
    <xf numFmtId="164" fontId="11" fillId="0" borderId="40" xfId="17" applyNumberFormat="1" applyFont="1" applyFill="1" applyBorder="1" applyProtection="1">
      <alignment horizontal="right" vertical="top" shrinkToFit="1"/>
    </xf>
    <xf numFmtId="4" fontId="8" fillId="5" borderId="35" xfId="12" applyNumberFormat="1" applyFont="1" applyFill="1" applyBorder="1" applyAlignment="1" applyProtection="1">
      <alignment horizontal="right" vertical="top" shrinkToFit="1"/>
    </xf>
    <xf numFmtId="4" fontId="8" fillId="5" borderId="48" xfId="12" applyNumberFormat="1" applyFont="1" applyFill="1" applyBorder="1" applyAlignment="1" applyProtection="1">
      <alignment horizontal="right" vertical="top" shrinkToFit="1"/>
    </xf>
    <xf numFmtId="4" fontId="11" fillId="0" borderId="49" xfId="36" applyNumberFormat="1" applyFont="1" applyFill="1" applyBorder="1" applyAlignment="1">
      <alignment horizontal="right" vertical="top" wrapText="1"/>
    </xf>
    <xf numFmtId="4" fontId="11" fillId="0" borderId="50" xfId="36" applyNumberFormat="1" applyFont="1" applyFill="1" applyBorder="1" applyAlignment="1">
      <alignment horizontal="right" vertical="top" wrapText="1"/>
    </xf>
    <xf numFmtId="4" fontId="11" fillId="0" borderId="26" xfId="36" applyNumberFormat="1" applyFont="1" applyFill="1" applyBorder="1" applyAlignment="1">
      <alignment horizontal="right" vertical="top" wrapText="1"/>
    </xf>
    <xf numFmtId="4" fontId="11" fillId="0" borderId="31" xfId="37" applyNumberFormat="1" applyFont="1" applyFill="1" applyBorder="1" applyAlignment="1">
      <alignment horizontal="right" vertical="top" wrapText="1"/>
    </xf>
    <xf numFmtId="4" fontId="11" fillId="0" borderId="38" xfId="37" applyNumberFormat="1" applyFont="1" applyFill="1" applyBorder="1" applyAlignment="1">
      <alignment horizontal="right" vertical="top" wrapText="1"/>
    </xf>
    <xf numFmtId="4" fontId="11" fillId="0" borderId="36" xfId="37" applyNumberFormat="1" applyFont="1" applyFill="1" applyBorder="1" applyAlignment="1">
      <alignment horizontal="right" vertical="top" wrapText="1"/>
    </xf>
    <xf numFmtId="4" fontId="11" fillId="0" borderId="46" xfId="37" applyNumberFormat="1" applyFont="1" applyFill="1" applyBorder="1" applyAlignment="1">
      <alignment horizontal="right" vertical="top" wrapText="1"/>
    </xf>
    <xf numFmtId="4" fontId="8" fillId="5" borderId="51" xfId="12" applyNumberFormat="1" applyFont="1" applyFill="1" applyBorder="1" applyAlignment="1" applyProtection="1">
      <alignment horizontal="right" vertical="top" shrinkToFit="1"/>
    </xf>
    <xf numFmtId="4" fontId="11" fillId="0" borderId="40" xfId="37" applyNumberFormat="1" applyFont="1" applyFill="1" applyBorder="1" applyAlignment="1">
      <alignment horizontal="right" vertical="top" wrapText="1"/>
    </xf>
    <xf numFmtId="4" fontId="11" fillId="0" borderId="44" xfId="37" applyNumberFormat="1" applyFont="1" applyFill="1" applyBorder="1" applyAlignment="1">
      <alignment horizontal="right" vertical="top" wrapText="1"/>
    </xf>
    <xf numFmtId="4" fontId="8" fillId="5" borderId="52" xfId="12" applyNumberFormat="1" applyFont="1" applyFill="1" applyBorder="1" applyAlignment="1" applyProtection="1">
      <alignment horizontal="right" vertical="top" shrinkToFit="1"/>
    </xf>
    <xf numFmtId="164" fontId="11" fillId="0" borderId="33" xfId="17" applyNumberFormat="1" applyFont="1" applyFill="1" applyBorder="1" applyProtection="1">
      <alignment horizontal="right" vertical="top" shrinkToFit="1"/>
    </xf>
    <xf numFmtId="0" fontId="15" fillId="0" borderId="42" xfId="0" applyFont="1" applyBorder="1" applyProtection="1">
      <protection locked="0"/>
    </xf>
    <xf numFmtId="0" fontId="9" fillId="0" borderId="53" xfId="0" applyFont="1" applyBorder="1" applyProtection="1">
      <protection locked="0"/>
    </xf>
    <xf numFmtId="0" fontId="10" fillId="0" borderId="1" xfId="26" applyNumberFormat="1" applyFont="1" applyProtection="1">
      <alignment horizontal="left" vertical="top" wrapText="1"/>
    </xf>
    <xf numFmtId="0" fontId="10" fillId="0" borderId="1" xfId="26" applyFont="1">
      <alignment horizontal="left" vertical="top" wrapText="1"/>
    </xf>
    <xf numFmtId="49" fontId="8" fillId="0" borderId="26" xfId="5" applyNumberFormat="1" applyFont="1" applyBorder="1" applyAlignment="1" applyProtection="1">
      <alignment horizontal="center" vertical="center" wrapText="1"/>
    </xf>
    <xf numFmtId="49" fontId="8" fillId="0" borderId="27" xfId="5" applyNumberFormat="1" applyFont="1" applyBorder="1" applyAlignment="1" applyProtection="1">
      <alignment horizontal="center" vertical="center" wrapText="1"/>
    </xf>
    <xf numFmtId="0" fontId="12" fillId="0" borderId="1" xfId="1" applyNumberFormat="1" applyFont="1" applyAlignment="1" applyProtection="1">
      <alignment horizontal="center" vertical="center" wrapText="1"/>
    </xf>
    <xf numFmtId="49" fontId="8" fillId="0" borderId="25" xfId="5" applyNumberFormat="1" applyFont="1" applyBorder="1" applyAlignment="1" applyProtection="1">
      <alignment horizontal="center" vertical="center" wrapText="1"/>
    </xf>
    <xf numFmtId="49" fontId="8" fillId="0" borderId="28" xfId="5" applyNumberFormat="1" applyFont="1" applyBorder="1" applyAlignment="1" applyProtection="1">
      <alignment horizontal="center" vertical="center" wrapText="1"/>
    </xf>
    <xf numFmtId="49" fontId="8" fillId="0" borderId="29" xfId="5" applyNumberFormat="1" applyFont="1" applyBorder="1" applyAlignment="1" applyProtection="1">
      <alignment horizontal="center" vertical="center" wrapText="1"/>
    </xf>
    <xf numFmtId="0" fontId="13" fillId="0" borderId="24" xfId="2" applyNumberFormat="1" applyFont="1" applyBorder="1" applyAlignment="1" applyProtection="1">
      <alignment horizontal="right" wrapText="1"/>
    </xf>
    <xf numFmtId="0" fontId="13" fillId="0" borderId="24" xfId="2" applyFont="1" applyBorder="1" applyAlignment="1">
      <alignment horizontal="right" wrapText="1"/>
    </xf>
    <xf numFmtId="49" fontId="8" fillId="0" borderId="13" xfId="4" applyNumberFormat="1" applyFont="1" applyBorder="1" applyProtection="1">
      <alignment horizontal="center" vertical="center" wrapText="1"/>
    </xf>
    <xf numFmtId="49" fontId="8" fillId="0" borderId="2" xfId="4" applyFont="1">
      <alignment horizontal="center" vertical="center" wrapText="1"/>
    </xf>
    <xf numFmtId="49" fontId="8" fillId="0" borderId="23" xfId="3" applyNumberFormat="1" applyFont="1" applyBorder="1" applyProtection="1">
      <alignment horizontal="center" vertical="center" wrapText="1"/>
    </xf>
    <xf numFmtId="49" fontId="8" fillId="0" borderId="4" xfId="3" applyNumberFormat="1" applyFont="1" applyBorder="1" applyProtection="1">
      <alignment horizontal="center" vertical="center" wrapText="1"/>
    </xf>
  </cellXfs>
  <cellStyles count="38">
    <cellStyle name="br" xfId="29"/>
    <cellStyle name="col" xfId="28"/>
    <cellStyle name="ex58" xfId="23"/>
    <cellStyle name="ex59" xfId="24"/>
    <cellStyle name="ex60" xfId="10"/>
    <cellStyle name="ex61" xfId="11"/>
    <cellStyle name="ex62" xfId="12"/>
    <cellStyle name="ex63" xfId="13"/>
    <cellStyle name="ex64" xfId="14"/>
    <cellStyle name="ex65" xfId="15"/>
    <cellStyle name="ex66" xfId="16"/>
    <cellStyle name="ex67" xfId="17"/>
    <cellStyle name="ex68" xfId="32"/>
    <cellStyle name="ex69" xfId="33"/>
    <cellStyle name="ex70" xfId="34"/>
    <cellStyle name="ex71" xfId="35"/>
    <cellStyle name="st57" xfId="2"/>
    <cellStyle name="style0" xfId="30"/>
    <cellStyle name="td" xfId="31"/>
    <cellStyle name="tr" xfId="27"/>
    <cellStyle name="xl_bot_header" xfId="9"/>
    <cellStyle name="xl_bot_left_header" xfId="8"/>
    <cellStyle name="xl_center_header" xfId="6"/>
    <cellStyle name="xl_footer" xfId="26"/>
    <cellStyle name="xl_header" xfId="1"/>
    <cellStyle name="xl_right_header" xfId="7"/>
    <cellStyle name="xl_top_header" xfId="4"/>
    <cellStyle name="xl_top_left_header" xfId="3"/>
    <cellStyle name="xl_top_right_header" xfId="5"/>
    <cellStyle name="xl_total_bot" xfId="25"/>
    <cellStyle name="xl_total_center" xfId="22"/>
    <cellStyle name="xl_total_left" xfId="21"/>
    <cellStyle name="xl_total_top" xfId="19"/>
    <cellStyle name="xl_total_top_left" xfId="18"/>
    <cellStyle name="xl_total_top_right" xfId="20"/>
    <cellStyle name="Обычный" xfId="0" builtinId="0"/>
    <cellStyle name="Обычный 2" xfId="36"/>
    <cellStyle name="Обычный 3" xfId="37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I1" sqref="I1"/>
    </sheetView>
  </sheetViews>
  <sheetFormatPr defaultRowHeight="15" outlineLevelRow="1" x14ac:dyDescent="0.25"/>
  <cols>
    <col min="1" max="1" width="12.140625" style="1" customWidth="1"/>
    <col min="2" max="2" width="51.140625" style="1" customWidth="1"/>
    <col min="3" max="8" width="17.7109375" style="1" customWidth="1"/>
    <col min="9" max="16384" width="9.140625" style="1"/>
  </cols>
  <sheetData>
    <row r="1" spans="1:9" ht="15.2" customHeight="1" x14ac:dyDescent="0.25">
      <c r="A1" s="78" t="s">
        <v>110</v>
      </c>
      <c r="B1" s="78"/>
      <c r="C1" s="78"/>
      <c r="D1" s="78"/>
      <c r="E1" s="78"/>
      <c r="F1" s="78"/>
      <c r="G1" s="78"/>
      <c r="H1" s="78"/>
    </row>
    <row r="2" spans="1:9" ht="26.25" customHeight="1" x14ac:dyDescent="0.25">
      <c r="A2" s="78"/>
      <c r="B2" s="78"/>
      <c r="C2" s="78"/>
      <c r="D2" s="78"/>
      <c r="E2" s="78"/>
      <c r="F2" s="78"/>
      <c r="G2" s="78"/>
      <c r="H2" s="78"/>
    </row>
    <row r="3" spans="1:9" ht="15.2" customHeight="1" x14ac:dyDescent="0.25">
      <c r="A3" s="82" t="s">
        <v>0</v>
      </c>
      <c r="B3" s="83"/>
      <c r="C3" s="83"/>
      <c r="D3" s="83"/>
      <c r="E3" s="83"/>
      <c r="F3" s="83"/>
      <c r="G3" s="83"/>
      <c r="H3" s="83"/>
    </row>
    <row r="4" spans="1:9" ht="31.5" x14ac:dyDescent="0.25">
      <c r="A4" s="86" t="s">
        <v>1</v>
      </c>
      <c r="B4" s="84" t="s">
        <v>2</v>
      </c>
      <c r="C4" s="20" t="s">
        <v>85</v>
      </c>
      <c r="D4" s="19" t="s">
        <v>86</v>
      </c>
      <c r="E4" s="76" t="s">
        <v>111</v>
      </c>
      <c r="F4" s="79" t="s">
        <v>87</v>
      </c>
      <c r="G4" s="80"/>
      <c r="H4" s="81"/>
      <c r="I4" s="73"/>
    </row>
    <row r="5" spans="1:9" ht="15.75" x14ac:dyDescent="0.25">
      <c r="A5" s="87"/>
      <c r="B5" s="85"/>
      <c r="C5" s="17" t="s">
        <v>84</v>
      </c>
      <c r="D5" s="18" t="s">
        <v>92</v>
      </c>
      <c r="E5" s="77"/>
      <c r="F5" s="3" t="s">
        <v>97</v>
      </c>
      <c r="G5" s="3" t="s">
        <v>102</v>
      </c>
      <c r="H5" s="4" t="s">
        <v>112</v>
      </c>
    </row>
    <row r="6" spans="1:9" ht="15.75" x14ac:dyDescent="0.25">
      <c r="A6" s="5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82</v>
      </c>
      <c r="H6" s="6" t="s">
        <v>83</v>
      </c>
    </row>
    <row r="7" spans="1:9" ht="15.75" x14ac:dyDescent="0.25">
      <c r="A7" s="30" t="s">
        <v>9</v>
      </c>
      <c r="B7" s="31" t="s">
        <v>10</v>
      </c>
      <c r="C7" s="32">
        <f>SUM(C8:C14)</f>
        <v>145279032.16</v>
      </c>
      <c r="D7" s="32">
        <f>SUM(D8:D14)</f>
        <v>182334278.39999998</v>
      </c>
      <c r="E7" s="32">
        <f>IFERROR(D7/C7,0)*100</f>
        <v>125.50625901691717</v>
      </c>
      <c r="F7" s="35">
        <f>SUM(F8:F14)</f>
        <v>146809696.65000001</v>
      </c>
      <c r="G7" s="42">
        <f>SUM(G8:G14)</f>
        <v>143087741.94999999</v>
      </c>
      <c r="H7" s="49">
        <f>SUM(H8:H14)</f>
        <v>143508332.68000001</v>
      </c>
    </row>
    <row r="8" spans="1:9" ht="48.75" customHeight="1" outlineLevel="1" x14ac:dyDescent="0.25">
      <c r="A8" s="13" t="s">
        <v>11</v>
      </c>
      <c r="B8" s="14" t="s">
        <v>12</v>
      </c>
      <c r="C8" s="29">
        <v>6228433.4800000004</v>
      </c>
      <c r="D8" s="15">
        <v>6252863.4800000004</v>
      </c>
      <c r="E8" s="44">
        <f t="shared" ref="E8:E55" si="0">IFERROR(D8/C8,0)*100</f>
        <v>100.39223345771366</v>
      </c>
      <c r="F8" s="45">
        <v>6035410.5800000001</v>
      </c>
      <c r="G8" s="43">
        <v>6035410.5800000001</v>
      </c>
      <c r="H8" s="45">
        <v>6035410.5800000001</v>
      </c>
    </row>
    <row r="9" spans="1:9" ht="65.25" customHeight="1" outlineLevel="1" x14ac:dyDescent="0.25">
      <c r="A9" s="13" t="s">
        <v>13</v>
      </c>
      <c r="B9" s="14" t="s">
        <v>14</v>
      </c>
      <c r="C9" s="29">
        <v>134625</v>
      </c>
      <c r="D9" s="15">
        <v>37776</v>
      </c>
      <c r="E9" s="34">
        <f t="shared" si="0"/>
        <v>28.060167130919222</v>
      </c>
      <c r="F9" s="45">
        <v>25000</v>
      </c>
      <c r="G9" s="45">
        <v>0</v>
      </c>
      <c r="H9" s="45">
        <v>0</v>
      </c>
    </row>
    <row r="10" spans="1:9" ht="63.75" customHeight="1" outlineLevel="1" x14ac:dyDescent="0.25">
      <c r="A10" s="13" t="s">
        <v>15</v>
      </c>
      <c r="B10" s="14" t="s">
        <v>16</v>
      </c>
      <c r="C10" s="29">
        <v>48329079.170000002</v>
      </c>
      <c r="D10" s="15">
        <v>47061310.539999999</v>
      </c>
      <c r="E10" s="47">
        <f t="shared" si="0"/>
        <v>97.376799534001961</v>
      </c>
      <c r="F10" s="45">
        <v>46187316.890000001</v>
      </c>
      <c r="G10" s="45">
        <v>48182772.130000003</v>
      </c>
      <c r="H10" s="36">
        <v>48182772.130000003</v>
      </c>
      <c r="I10" s="48"/>
    </row>
    <row r="11" spans="1:9" ht="15.75" outlineLevel="1" x14ac:dyDescent="0.25">
      <c r="A11" s="13" t="s">
        <v>17</v>
      </c>
      <c r="B11" s="14" t="s">
        <v>18</v>
      </c>
      <c r="C11" s="29">
        <v>0</v>
      </c>
      <c r="D11" s="15">
        <v>0</v>
      </c>
      <c r="E11" s="34">
        <f t="shared" si="0"/>
        <v>0</v>
      </c>
      <c r="F11" s="45">
        <v>287068</v>
      </c>
      <c r="G11" s="45">
        <v>16625</v>
      </c>
      <c r="H11" s="50">
        <v>18030</v>
      </c>
    </row>
    <row r="12" spans="1:9" ht="49.5" customHeight="1" outlineLevel="1" x14ac:dyDescent="0.25">
      <c r="A12" s="13" t="s">
        <v>19</v>
      </c>
      <c r="B12" s="14" t="s">
        <v>20</v>
      </c>
      <c r="C12" s="29">
        <v>20759144.02</v>
      </c>
      <c r="D12" s="15">
        <v>21670708.559999999</v>
      </c>
      <c r="E12" s="47">
        <f t="shared" si="0"/>
        <v>104.39114704884638</v>
      </c>
      <c r="F12" s="50">
        <v>19816405.210000001</v>
      </c>
      <c r="G12" s="45">
        <v>21404364.379999999</v>
      </c>
      <c r="H12" s="52">
        <v>21404364.379999999</v>
      </c>
      <c r="I12" s="48"/>
    </row>
    <row r="13" spans="1:9" ht="15.75" outlineLevel="1" x14ac:dyDescent="0.25">
      <c r="A13" s="13" t="s">
        <v>21</v>
      </c>
      <c r="B13" s="14" t="s">
        <v>22</v>
      </c>
      <c r="C13" s="29">
        <v>0</v>
      </c>
      <c r="D13" s="15">
        <v>0</v>
      </c>
      <c r="E13" s="34">
        <f t="shared" si="0"/>
        <v>0</v>
      </c>
      <c r="F13" s="36">
        <v>1500000</v>
      </c>
      <c r="G13" s="51">
        <v>500000</v>
      </c>
      <c r="H13" s="45">
        <v>500000</v>
      </c>
    </row>
    <row r="14" spans="1:9" ht="15.75" outlineLevel="1" x14ac:dyDescent="0.25">
      <c r="A14" s="13" t="s">
        <v>23</v>
      </c>
      <c r="B14" s="14" t="s">
        <v>24</v>
      </c>
      <c r="C14" s="29">
        <v>69827750.489999995</v>
      </c>
      <c r="D14" s="15">
        <v>107311619.81999999</v>
      </c>
      <c r="E14" s="34">
        <f t="shared" si="0"/>
        <v>153.6804766972524</v>
      </c>
      <c r="F14" s="53">
        <v>72958495.969999999</v>
      </c>
      <c r="G14" s="45">
        <v>66948569.859999999</v>
      </c>
      <c r="H14" s="45">
        <v>67367755.590000004</v>
      </c>
      <c r="I14" s="48"/>
    </row>
    <row r="15" spans="1:9" s="25" customFormat="1" ht="31.5" x14ac:dyDescent="0.25">
      <c r="A15" s="21" t="s">
        <v>93</v>
      </c>
      <c r="B15" s="22" t="s">
        <v>94</v>
      </c>
      <c r="C15" s="23">
        <f>SUM(C16:C17)</f>
        <v>49992.800000000003</v>
      </c>
      <c r="D15" s="23">
        <f>SUM(D16:D17)</f>
        <v>3719324.8200000003</v>
      </c>
      <c r="E15" s="24">
        <f t="shared" si="0"/>
        <v>7439.7209598182144</v>
      </c>
      <c r="F15" s="55">
        <f>SUM(F16:F17)</f>
        <v>0</v>
      </c>
      <c r="G15" s="55">
        <f t="shared" ref="G15:H15" si="1">SUM(G16:G17)</f>
        <v>0</v>
      </c>
      <c r="H15" s="56">
        <f t="shared" si="1"/>
        <v>0</v>
      </c>
      <c r="I15" s="54"/>
    </row>
    <row r="16" spans="1:9" s="26" customFormat="1" ht="34.5" customHeight="1" outlineLevel="1" x14ac:dyDescent="0.25">
      <c r="A16" s="27" t="s">
        <v>107</v>
      </c>
      <c r="B16" s="28" t="s">
        <v>101</v>
      </c>
      <c r="C16" s="29">
        <v>0</v>
      </c>
      <c r="D16" s="29">
        <v>3655501.41</v>
      </c>
      <c r="E16" s="57">
        <f t="shared" si="0"/>
        <v>0</v>
      </c>
      <c r="F16" s="45">
        <v>0</v>
      </c>
      <c r="G16" s="45">
        <v>0</v>
      </c>
      <c r="H16" s="45">
        <v>0</v>
      </c>
    </row>
    <row r="17" spans="1:9" s="26" customFormat="1" ht="34.5" customHeight="1" outlineLevel="1" x14ac:dyDescent="0.25">
      <c r="A17" s="27" t="s">
        <v>100</v>
      </c>
      <c r="B17" s="28" t="s">
        <v>101</v>
      </c>
      <c r="C17" s="29">
        <v>49992.800000000003</v>
      </c>
      <c r="D17" s="29">
        <v>63823.41</v>
      </c>
      <c r="E17" s="57">
        <f t="shared" si="0"/>
        <v>127.66520378934567</v>
      </c>
      <c r="F17" s="45">
        <v>0</v>
      </c>
      <c r="G17" s="51">
        <v>0</v>
      </c>
      <c r="H17" s="45">
        <v>0</v>
      </c>
    </row>
    <row r="18" spans="1:9" ht="15.75" x14ac:dyDescent="0.25">
      <c r="A18" s="30" t="s">
        <v>25</v>
      </c>
      <c r="B18" s="31" t="s">
        <v>26</v>
      </c>
      <c r="C18" s="32">
        <f>SUM(C19:C24)</f>
        <v>84718380.88000001</v>
      </c>
      <c r="D18" s="32">
        <f>SUM(D19:D24)</f>
        <v>79162250.950000003</v>
      </c>
      <c r="E18" s="32">
        <f t="shared" si="0"/>
        <v>93.441647642121453</v>
      </c>
      <c r="F18" s="58">
        <f>SUM(F19:F24)</f>
        <v>72490774.450000003</v>
      </c>
      <c r="G18" s="59">
        <f>SUM(G19:G24)</f>
        <v>68508047.870000005</v>
      </c>
      <c r="H18" s="58">
        <f>SUM(H19:H24)</f>
        <v>48803167.870000005</v>
      </c>
    </row>
    <row r="19" spans="1:9" ht="15.75" outlineLevel="1" x14ac:dyDescent="0.25">
      <c r="A19" s="13" t="s">
        <v>27</v>
      </c>
      <c r="B19" s="14" t="s">
        <v>28</v>
      </c>
      <c r="C19" s="15">
        <v>0</v>
      </c>
      <c r="D19" s="15">
        <v>1780928</v>
      </c>
      <c r="E19" s="34">
        <f t="shared" si="0"/>
        <v>0</v>
      </c>
      <c r="F19" s="62">
        <v>88888.89</v>
      </c>
      <c r="G19" s="46">
        <v>0</v>
      </c>
      <c r="H19" s="60">
        <v>0</v>
      </c>
    </row>
    <row r="20" spans="1:9" ht="15.75" outlineLevel="1" x14ac:dyDescent="0.25">
      <c r="A20" s="13" t="s">
        <v>113</v>
      </c>
      <c r="B20" s="14" t="s">
        <v>114</v>
      </c>
      <c r="C20" s="15">
        <v>0</v>
      </c>
      <c r="D20" s="15">
        <v>0</v>
      </c>
      <c r="E20" s="34">
        <f t="shared" si="0"/>
        <v>0</v>
      </c>
      <c r="F20" s="62">
        <v>456000</v>
      </c>
      <c r="G20" s="46">
        <v>0</v>
      </c>
      <c r="H20" s="46">
        <v>0</v>
      </c>
    </row>
    <row r="21" spans="1:9" ht="15.75" outlineLevel="1" x14ac:dyDescent="0.25">
      <c r="A21" s="13" t="s">
        <v>29</v>
      </c>
      <c r="B21" s="14" t="s">
        <v>30</v>
      </c>
      <c r="C21" s="29">
        <v>29067092.57</v>
      </c>
      <c r="D21" s="15">
        <v>31257989.57</v>
      </c>
      <c r="E21" s="34">
        <f t="shared" si="0"/>
        <v>107.53737923641258</v>
      </c>
      <c r="F21" s="46">
        <v>32574856.390000001</v>
      </c>
      <c r="G21" s="46">
        <v>33671537</v>
      </c>
      <c r="H21" s="45">
        <v>13966657</v>
      </c>
    </row>
    <row r="22" spans="1:9" ht="15.75" outlineLevel="1" x14ac:dyDescent="0.25">
      <c r="A22" s="13" t="s">
        <v>31</v>
      </c>
      <c r="B22" s="14" t="s">
        <v>32</v>
      </c>
      <c r="C22" s="29">
        <v>53394355.079999998</v>
      </c>
      <c r="D22" s="15">
        <v>40220707.07</v>
      </c>
      <c r="E22" s="34">
        <f t="shared" si="0"/>
        <v>75.327639054236897</v>
      </c>
      <c r="F22" s="46">
        <v>36456458.75</v>
      </c>
      <c r="G22" s="46">
        <v>32274940.449999999</v>
      </c>
      <c r="H22" s="45">
        <v>32274940.449999999</v>
      </c>
    </row>
    <row r="23" spans="1:9" ht="15.75" outlineLevel="1" x14ac:dyDescent="0.25">
      <c r="A23" s="13" t="s">
        <v>90</v>
      </c>
      <c r="B23" s="14" t="s">
        <v>91</v>
      </c>
      <c r="C23" s="29">
        <v>203371.43</v>
      </c>
      <c r="D23" s="15">
        <v>203371.42</v>
      </c>
      <c r="E23" s="34">
        <f t="shared" si="0"/>
        <v>99.999995082888489</v>
      </c>
      <c r="F23" s="61">
        <v>203371.42</v>
      </c>
      <c r="G23" s="46">
        <v>203371.42</v>
      </c>
      <c r="H23" s="45">
        <v>203371.42</v>
      </c>
    </row>
    <row r="24" spans="1:9" ht="31.5" outlineLevel="1" x14ac:dyDescent="0.25">
      <c r="A24" s="13" t="s">
        <v>33</v>
      </c>
      <c r="B24" s="14" t="s">
        <v>34</v>
      </c>
      <c r="C24" s="29">
        <v>2053561.8</v>
      </c>
      <c r="D24" s="15">
        <v>5699254.8899999997</v>
      </c>
      <c r="E24" s="34">
        <f t="shared" si="0"/>
        <v>277.53023502871935</v>
      </c>
      <c r="F24" s="45">
        <v>2711199</v>
      </c>
      <c r="G24" s="41">
        <v>2358199</v>
      </c>
      <c r="H24" s="62">
        <v>2358199</v>
      </c>
      <c r="I24" s="48"/>
    </row>
    <row r="25" spans="1:9" ht="18" customHeight="1" x14ac:dyDescent="0.25">
      <c r="A25" s="30" t="s">
        <v>35</v>
      </c>
      <c r="B25" s="31" t="s">
        <v>36</v>
      </c>
      <c r="C25" s="32">
        <f>SUM(C26:C28)</f>
        <v>40938402.920000002</v>
      </c>
      <c r="D25" s="32">
        <f>SUM(D26:D28)</f>
        <v>96327528.780000001</v>
      </c>
      <c r="E25" s="32">
        <f t="shared" si="0"/>
        <v>235.29869733374542</v>
      </c>
      <c r="F25" s="58">
        <f>SUM(F26:F28)</f>
        <v>93942578.329999998</v>
      </c>
      <c r="G25" s="59">
        <f t="shared" ref="G25:H25" si="2">SUM(G26:G28)</f>
        <v>48479534.219999999</v>
      </c>
      <c r="H25" s="59">
        <f t="shared" si="2"/>
        <v>48510849.560000002</v>
      </c>
    </row>
    <row r="26" spans="1:9" ht="15.75" outlineLevel="1" x14ac:dyDescent="0.25">
      <c r="A26" s="13" t="s">
        <v>37</v>
      </c>
      <c r="B26" s="14" t="s">
        <v>38</v>
      </c>
      <c r="C26" s="29">
        <v>11020755.199999999</v>
      </c>
      <c r="D26" s="15">
        <v>34048732.170000002</v>
      </c>
      <c r="E26" s="34">
        <f t="shared" si="0"/>
        <v>308.95098885782352</v>
      </c>
      <c r="F26" s="63">
        <v>25925868</v>
      </c>
      <c r="G26" s="63">
        <v>21087242</v>
      </c>
      <c r="H26" s="63">
        <v>21087242</v>
      </c>
    </row>
    <row r="27" spans="1:9" ht="15.75" outlineLevel="1" x14ac:dyDescent="0.25">
      <c r="A27" s="13" t="s">
        <v>39</v>
      </c>
      <c r="B27" s="14" t="s">
        <v>40</v>
      </c>
      <c r="C27" s="29">
        <v>6780942.7199999997</v>
      </c>
      <c r="D27" s="15">
        <v>8274648.6299999999</v>
      </c>
      <c r="E27" s="34">
        <f t="shared" si="0"/>
        <v>122.02799775309119</v>
      </c>
      <c r="F27" s="63">
        <v>4252248</v>
      </c>
      <c r="G27" s="63">
        <v>0</v>
      </c>
      <c r="H27" s="63">
        <v>0</v>
      </c>
    </row>
    <row r="28" spans="1:9" ht="15.75" outlineLevel="1" x14ac:dyDescent="0.25">
      <c r="A28" s="13" t="s">
        <v>41</v>
      </c>
      <c r="B28" s="14" t="s">
        <v>42</v>
      </c>
      <c r="C28" s="29">
        <v>23136705</v>
      </c>
      <c r="D28" s="15">
        <v>54004147.979999997</v>
      </c>
      <c r="E28" s="47">
        <f t="shared" si="0"/>
        <v>233.41330574081312</v>
      </c>
      <c r="F28" s="64">
        <v>63764462.329999998</v>
      </c>
      <c r="G28" s="63">
        <v>27392292.219999999</v>
      </c>
      <c r="H28" s="63">
        <v>27423607.559999999</v>
      </c>
    </row>
    <row r="29" spans="1:9" ht="15.75" x14ac:dyDescent="0.25">
      <c r="A29" s="30" t="s">
        <v>43</v>
      </c>
      <c r="B29" s="31" t="s">
        <v>44</v>
      </c>
      <c r="C29" s="32">
        <f>SUM(C30:C31)</f>
        <v>13049822.91</v>
      </c>
      <c r="D29" s="32">
        <f>SUM(D30:D31)</f>
        <v>12214527.790000001</v>
      </c>
      <c r="E29" s="32">
        <f t="shared" si="0"/>
        <v>93.599184251305672</v>
      </c>
      <c r="F29" s="58">
        <f>F30+F31</f>
        <v>400000</v>
      </c>
      <c r="G29" s="58">
        <f t="shared" ref="G29:H29" si="3">G30+G31</f>
        <v>10000</v>
      </c>
      <c r="H29" s="58">
        <f t="shared" si="3"/>
        <v>10000</v>
      </c>
    </row>
    <row r="30" spans="1:9" ht="15.75" customHeight="1" outlineLevel="1" x14ac:dyDescent="0.25">
      <c r="A30" s="13" t="s">
        <v>98</v>
      </c>
      <c r="B30" s="14" t="s">
        <v>99</v>
      </c>
      <c r="C30" s="29">
        <v>8346325.9699999997</v>
      </c>
      <c r="D30" s="15">
        <v>8954937.2200000007</v>
      </c>
      <c r="E30" s="34">
        <f t="shared" si="0"/>
        <v>107.29196597625818</v>
      </c>
      <c r="F30" s="63">
        <v>0</v>
      </c>
      <c r="G30" s="65">
        <v>0</v>
      </c>
      <c r="H30" s="63">
        <v>0</v>
      </c>
    </row>
    <row r="31" spans="1:9" ht="16.5" customHeight="1" outlineLevel="1" x14ac:dyDescent="0.25">
      <c r="A31" s="13" t="s">
        <v>95</v>
      </c>
      <c r="B31" s="14" t="s">
        <v>96</v>
      </c>
      <c r="C31" s="29">
        <v>4703496.9400000004</v>
      </c>
      <c r="D31" s="15">
        <v>3259590.57</v>
      </c>
      <c r="E31" s="34">
        <f t="shared" si="0"/>
        <v>69.301428523944125</v>
      </c>
      <c r="F31" s="63">
        <v>400000</v>
      </c>
      <c r="G31" s="66">
        <v>10000</v>
      </c>
      <c r="H31" s="63">
        <v>10000</v>
      </c>
    </row>
    <row r="32" spans="1:9" ht="15.75" x14ac:dyDescent="0.25">
      <c r="A32" s="30" t="s">
        <v>45</v>
      </c>
      <c r="B32" s="31" t="s">
        <v>46</v>
      </c>
      <c r="C32" s="32">
        <f>SUM(C33:C37)</f>
        <v>588767344.33999991</v>
      </c>
      <c r="D32" s="32">
        <f>SUM(D33:D37)</f>
        <v>556989906.53999996</v>
      </c>
      <c r="E32" s="32">
        <f t="shared" si="0"/>
        <v>94.602717337249402</v>
      </c>
      <c r="F32" s="59">
        <f>SUM(F33:F37)</f>
        <v>489942046.44999999</v>
      </c>
      <c r="G32" s="59">
        <f t="shared" ref="G32:H32" si="4">SUM(G33:G37)</f>
        <v>435430615.18000001</v>
      </c>
      <c r="H32" s="58">
        <f t="shared" si="4"/>
        <v>449184779.18000001</v>
      </c>
    </row>
    <row r="33" spans="1:9" ht="15.75" outlineLevel="1" x14ac:dyDescent="0.25">
      <c r="A33" s="13" t="s">
        <v>47</v>
      </c>
      <c r="B33" s="14" t="s">
        <v>48</v>
      </c>
      <c r="C33" s="29">
        <v>155389364.5</v>
      </c>
      <c r="D33" s="15">
        <v>168848344.19999999</v>
      </c>
      <c r="E33" s="44">
        <f t="shared" si="0"/>
        <v>108.66145488354834</v>
      </c>
      <c r="F33" s="65">
        <v>155853118.27000001</v>
      </c>
      <c r="G33" s="63">
        <v>136083607.22</v>
      </c>
      <c r="H33" s="63">
        <v>141901760.22</v>
      </c>
      <c r="I33" s="48"/>
    </row>
    <row r="34" spans="1:9" ht="15.75" outlineLevel="1" x14ac:dyDescent="0.25">
      <c r="A34" s="13" t="s">
        <v>49</v>
      </c>
      <c r="B34" s="14" t="s">
        <v>50</v>
      </c>
      <c r="C34" s="29">
        <v>302865908.63999999</v>
      </c>
      <c r="D34" s="15">
        <v>308557656.73000002</v>
      </c>
      <c r="E34" s="34">
        <f t="shared" si="0"/>
        <v>101.87929639078841</v>
      </c>
      <c r="F34" s="66">
        <v>255535019.12</v>
      </c>
      <c r="G34" s="63">
        <v>235526555.88999999</v>
      </c>
      <c r="H34" s="63">
        <v>239309141.88999999</v>
      </c>
    </row>
    <row r="35" spans="1:9" ht="15.75" outlineLevel="1" x14ac:dyDescent="0.25">
      <c r="A35" s="13" t="s">
        <v>51</v>
      </c>
      <c r="B35" s="14" t="s">
        <v>52</v>
      </c>
      <c r="C35" s="29">
        <v>102770528.05</v>
      </c>
      <c r="D35" s="15">
        <v>49340023.950000003</v>
      </c>
      <c r="E35" s="34">
        <f t="shared" si="0"/>
        <v>48.009896306064569</v>
      </c>
      <c r="F35" s="66">
        <v>50948987.5</v>
      </c>
      <c r="G35" s="63">
        <v>36909047.399999999</v>
      </c>
      <c r="H35" s="63">
        <v>41062472.399999999</v>
      </c>
      <c r="I35" s="48"/>
    </row>
    <row r="36" spans="1:9" ht="15.75" outlineLevel="1" x14ac:dyDescent="0.25">
      <c r="A36" s="13" t="s">
        <v>53</v>
      </c>
      <c r="B36" s="14" t="s">
        <v>54</v>
      </c>
      <c r="C36" s="29">
        <v>0</v>
      </c>
      <c r="D36" s="15">
        <v>2092546</v>
      </c>
      <c r="E36" s="34">
        <f t="shared" si="0"/>
        <v>0</v>
      </c>
      <c r="F36" s="66">
        <v>0</v>
      </c>
      <c r="G36" s="66">
        <v>0</v>
      </c>
      <c r="H36" s="63">
        <v>0</v>
      </c>
    </row>
    <row r="37" spans="1:9" ht="15.75" outlineLevel="1" x14ac:dyDescent="0.25">
      <c r="A37" s="13" t="s">
        <v>55</v>
      </c>
      <c r="B37" s="14" t="s">
        <v>56</v>
      </c>
      <c r="C37" s="29">
        <v>27741543.149999999</v>
      </c>
      <c r="D37" s="15">
        <v>28151335.66</v>
      </c>
      <c r="E37" s="34">
        <f t="shared" si="0"/>
        <v>101.47717993834817</v>
      </c>
      <c r="F37" s="63">
        <v>27604921.559999999</v>
      </c>
      <c r="G37" s="63">
        <v>26911404.670000002</v>
      </c>
      <c r="H37" s="63">
        <v>26911404.670000002</v>
      </c>
      <c r="I37" s="48"/>
    </row>
    <row r="38" spans="1:9" ht="15.75" x14ac:dyDescent="0.25">
      <c r="A38" s="30" t="s">
        <v>57</v>
      </c>
      <c r="B38" s="31" t="s">
        <v>58</v>
      </c>
      <c r="C38" s="32">
        <f>SUM(C39:C40)</f>
        <v>132028905.78</v>
      </c>
      <c r="D38" s="32">
        <f>SUM(D39:D40)</f>
        <v>147461791.69</v>
      </c>
      <c r="E38" s="32">
        <f t="shared" si="0"/>
        <v>111.68902053593919</v>
      </c>
      <c r="F38" s="59">
        <f>SUM(F39:F40)</f>
        <v>131349132.41</v>
      </c>
      <c r="G38" s="59">
        <f t="shared" ref="G38:H38" si="5">SUM(G39:G40)</f>
        <v>92918370.420000002</v>
      </c>
      <c r="H38" s="58">
        <f t="shared" si="5"/>
        <v>107805394.42</v>
      </c>
    </row>
    <row r="39" spans="1:9" ht="15.75" outlineLevel="1" x14ac:dyDescent="0.25">
      <c r="A39" s="13" t="s">
        <v>59</v>
      </c>
      <c r="B39" s="14" t="s">
        <v>60</v>
      </c>
      <c r="C39" s="29">
        <v>82291126.159999996</v>
      </c>
      <c r="D39" s="15">
        <v>99694844.989999995</v>
      </c>
      <c r="E39" s="44">
        <f t="shared" si="0"/>
        <v>121.14896179226137</v>
      </c>
      <c r="F39" s="63">
        <v>77249996.879999995</v>
      </c>
      <c r="G39" s="64">
        <v>55257995.399999999</v>
      </c>
      <c r="H39" s="63">
        <v>64126763.399999999</v>
      </c>
    </row>
    <row r="40" spans="1:9" ht="31.5" outlineLevel="1" x14ac:dyDescent="0.25">
      <c r="A40" s="13" t="s">
        <v>61</v>
      </c>
      <c r="B40" s="14" t="s">
        <v>62</v>
      </c>
      <c r="C40" s="29">
        <v>49737779.619999997</v>
      </c>
      <c r="D40" s="15">
        <v>47766946.700000003</v>
      </c>
      <c r="E40" s="47">
        <f t="shared" si="0"/>
        <v>96.03755347533145</v>
      </c>
      <c r="F40" s="64">
        <v>54099135.530000001</v>
      </c>
      <c r="G40" s="63">
        <v>37660375.020000003</v>
      </c>
      <c r="H40" s="63">
        <v>43678631.020000003</v>
      </c>
    </row>
    <row r="41" spans="1:9" ht="15.75" x14ac:dyDescent="0.25">
      <c r="A41" s="30" t="s">
        <v>63</v>
      </c>
      <c r="B41" s="31" t="s">
        <v>64</v>
      </c>
      <c r="C41" s="32">
        <f>SUM(C42:C44)</f>
        <v>12751533.949999999</v>
      </c>
      <c r="D41" s="32">
        <f>SUM(D42:D44)</f>
        <v>14406455.810000001</v>
      </c>
      <c r="E41" s="32">
        <f t="shared" si="0"/>
        <v>112.97821788726839</v>
      </c>
      <c r="F41" s="67">
        <f>SUM(F42:F44)</f>
        <v>20210146.73</v>
      </c>
      <c r="G41" s="58">
        <f>SUM(G42:G44)</f>
        <v>20210146.73</v>
      </c>
      <c r="H41" s="59">
        <f>SUM(H42:H44)</f>
        <v>20210146.73</v>
      </c>
    </row>
    <row r="42" spans="1:9" ht="15.75" outlineLevel="1" x14ac:dyDescent="0.25">
      <c r="A42" s="13" t="s">
        <v>65</v>
      </c>
      <c r="B42" s="14" t="s">
        <v>66</v>
      </c>
      <c r="C42" s="29">
        <v>5843074.3200000003</v>
      </c>
      <c r="D42" s="15">
        <v>7866700.4800000004</v>
      </c>
      <c r="E42" s="44">
        <f t="shared" si="0"/>
        <v>134.63290126352524</v>
      </c>
      <c r="F42" s="69">
        <v>10483482.73</v>
      </c>
      <c r="G42" s="65">
        <v>10483482.73</v>
      </c>
      <c r="H42" s="68">
        <v>10483482.73</v>
      </c>
      <c r="I42" s="48"/>
    </row>
    <row r="43" spans="1:9" ht="15.75" outlineLevel="1" x14ac:dyDescent="0.25">
      <c r="A43" s="13" t="s">
        <v>67</v>
      </c>
      <c r="B43" s="14" t="s">
        <v>68</v>
      </c>
      <c r="C43" s="29">
        <v>1757324</v>
      </c>
      <c r="D43" s="15">
        <v>1737500</v>
      </c>
      <c r="E43" s="47">
        <f t="shared" si="0"/>
        <v>98.871921171053259</v>
      </c>
      <c r="F43" s="65">
        <v>1800000</v>
      </c>
      <c r="G43" s="68">
        <v>1800000</v>
      </c>
      <c r="H43" s="68">
        <v>1800000</v>
      </c>
      <c r="I43" s="48"/>
    </row>
    <row r="44" spans="1:9" ht="15.75" outlineLevel="1" x14ac:dyDescent="0.25">
      <c r="A44" s="13" t="s">
        <v>69</v>
      </c>
      <c r="B44" s="14" t="s">
        <v>70</v>
      </c>
      <c r="C44" s="29">
        <v>5151135.63</v>
      </c>
      <c r="D44" s="15">
        <v>4802255.33</v>
      </c>
      <c r="E44" s="34">
        <f t="shared" si="0"/>
        <v>93.227118735369046</v>
      </c>
      <c r="F44" s="63">
        <v>7926664</v>
      </c>
      <c r="G44" s="68">
        <v>7926664</v>
      </c>
      <c r="H44" s="68">
        <v>7926664</v>
      </c>
      <c r="I44" s="48"/>
    </row>
    <row r="45" spans="1:9" ht="15.75" x14ac:dyDescent="0.25">
      <c r="A45" s="30" t="s">
        <v>71</v>
      </c>
      <c r="B45" s="31" t="s">
        <v>72</v>
      </c>
      <c r="C45" s="32">
        <f>SUM(C46:C48)</f>
        <v>42220714.619999997</v>
      </c>
      <c r="D45" s="32">
        <f>SUM(D46:D48)</f>
        <v>60061518.539999999</v>
      </c>
      <c r="E45" s="32">
        <f t="shared" si="0"/>
        <v>142.25604440988974</v>
      </c>
      <c r="F45" s="59">
        <f>SUM(F46:F48)</f>
        <v>62641263.590000004</v>
      </c>
      <c r="G45" s="59">
        <f>SUM(G46:G48)</f>
        <v>40389613.350000001</v>
      </c>
      <c r="H45" s="59">
        <f>SUM(H46:H48)</f>
        <v>39670184.350000001</v>
      </c>
    </row>
    <row r="46" spans="1:9" ht="15.75" outlineLevel="1" x14ac:dyDescent="0.25">
      <c r="A46" s="13" t="s">
        <v>73</v>
      </c>
      <c r="B46" s="14" t="s">
        <v>74</v>
      </c>
      <c r="C46" s="29">
        <v>41129753.619999997</v>
      </c>
      <c r="D46" s="15">
        <v>54739244.799999997</v>
      </c>
      <c r="E46" s="34">
        <f t="shared" si="0"/>
        <v>133.08916291047794</v>
      </c>
      <c r="F46" s="63">
        <v>58419538.280000001</v>
      </c>
      <c r="G46" s="63">
        <v>36331545.5</v>
      </c>
      <c r="H46" s="63">
        <v>35612116.5</v>
      </c>
    </row>
    <row r="47" spans="1:9" ht="15.75" outlineLevel="1" x14ac:dyDescent="0.25">
      <c r="A47" s="13" t="s">
        <v>75</v>
      </c>
      <c r="B47" s="14" t="s">
        <v>76</v>
      </c>
      <c r="C47" s="29">
        <v>1090961</v>
      </c>
      <c r="D47" s="15">
        <v>1300000</v>
      </c>
      <c r="E47" s="34">
        <f t="shared" si="0"/>
        <v>119.16099658924564</v>
      </c>
      <c r="F47" s="63">
        <v>500000</v>
      </c>
      <c r="G47" s="65">
        <v>0</v>
      </c>
      <c r="H47" s="63">
        <v>0</v>
      </c>
    </row>
    <row r="48" spans="1:9" ht="31.5" outlineLevel="1" x14ac:dyDescent="0.25">
      <c r="A48" s="13" t="s">
        <v>108</v>
      </c>
      <c r="B48" s="14" t="s">
        <v>109</v>
      </c>
      <c r="C48" s="15">
        <v>0</v>
      </c>
      <c r="D48" s="15">
        <v>4022273.74</v>
      </c>
      <c r="E48" s="34">
        <f t="shared" si="0"/>
        <v>0</v>
      </c>
      <c r="F48" s="63">
        <v>3721725.31</v>
      </c>
      <c r="G48" s="68">
        <v>4058067.85</v>
      </c>
      <c r="H48" s="63">
        <v>4058067.85</v>
      </c>
    </row>
    <row r="49" spans="1:9" s="26" customFormat="1" ht="31.5" x14ac:dyDescent="0.25">
      <c r="A49" s="30" t="s">
        <v>103</v>
      </c>
      <c r="B49" s="31" t="s">
        <v>104</v>
      </c>
      <c r="C49" s="32">
        <f>SUM(C50)</f>
        <v>6774.04</v>
      </c>
      <c r="D49" s="32">
        <f>SUM(D50)</f>
        <v>13300</v>
      </c>
      <c r="E49" s="33">
        <f t="shared" si="0"/>
        <v>196.33778365642956</v>
      </c>
      <c r="F49" s="55">
        <f>F50</f>
        <v>13300</v>
      </c>
      <c r="G49" s="55">
        <f t="shared" ref="G49:H49" si="6">G50</f>
        <v>6600</v>
      </c>
      <c r="H49" s="55">
        <f t="shared" si="6"/>
        <v>0</v>
      </c>
    </row>
    <row r="50" spans="1:9" s="26" customFormat="1" ht="33.75" customHeight="1" outlineLevel="1" x14ac:dyDescent="0.25">
      <c r="A50" s="13" t="s">
        <v>105</v>
      </c>
      <c r="B50" s="14" t="s">
        <v>106</v>
      </c>
      <c r="C50" s="15">
        <v>6774.04</v>
      </c>
      <c r="D50" s="15">
        <v>13300</v>
      </c>
      <c r="E50" s="71">
        <f t="shared" si="0"/>
        <v>196.33778365642956</v>
      </c>
      <c r="F50" s="63">
        <v>13300</v>
      </c>
      <c r="G50" s="65">
        <v>6600</v>
      </c>
      <c r="H50" s="68">
        <v>0</v>
      </c>
      <c r="I50" s="72"/>
    </row>
    <row r="51" spans="1:9" ht="48" customHeight="1" x14ac:dyDescent="0.25">
      <c r="A51" s="30" t="s">
        <v>77</v>
      </c>
      <c r="B51" s="31" t="s">
        <v>78</v>
      </c>
      <c r="C51" s="32">
        <f>C52</f>
        <v>4212905</v>
      </c>
      <c r="D51" s="32">
        <f>D52</f>
        <v>0</v>
      </c>
      <c r="E51" s="32">
        <f t="shared" si="0"/>
        <v>0</v>
      </c>
      <c r="F51" s="37">
        <f>SUM(F52)</f>
        <v>0</v>
      </c>
      <c r="G51" s="70">
        <f t="shared" ref="G51:H51" si="7">SUM(G52)</f>
        <v>0</v>
      </c>
      <c r="H51" s="70">
        <f t="shared" si="7"/>
        <v>0</v>
      </c>
    </row>
    <row r="52" spans="1:9" ht="48.75" customHeight="1" outlineLevel="1" x14ac:dyDescent="0.25">
      <c r="A52" s="13" t="s">
        <v>79</v>
      </c>
      <c r="B52" s="14" t="s">
        <v>80</v>
      </c>
      <c r="C52" s="29">
        <v>4212905</v>
      </c>
      <c r="D52" s="15">
        <v>0</v>
      </c>
      <c r="E52" s="15">
        <f t="shared" si="0"/>
        <v>0</v>
      </c>
      <c r="F52" s="38"/>
      <c r="G52" s="38"/>
      <c r="H52" s="39"/>
    </row>
    <row r="53" spans="1:9" ht="31.5" x14ac:dyDescent="0.25">
      <c r="A53" s="30" t="s">
        <v>89</v>
      </c>
      <c r="B53" s="31" t="s">
        <v>88</v>
      </c>
      <c r="C53" s="32">
        <v>0</v>
      </c>
      <c r="D53" s="32">
        <v>0</v>
      </c>
      <c r="E53" s="32">
        <f t="shared" si="0"/>
        <v>0</v>
      </c>
      <c r="F53" s="37">
        <v>0</v>
      </c>
      <c r="G53" s="37">
        <v>10000000</v>
      </c>
      <c r="H53" s="40">
        <v>20000000</v>
      </c>
    </row>
    <row r="54" spans="1:9" ht="9.75" customHeight="1" thickBot="1" x14ac:dyDescent="0.3">
      <c r="A54" s="7"/>
      <c r="B54" s="8"/>
      <c r="C54" s="8"/>
      <c r="D54" s="8"/>
      <c r="E54" s="8"/>
      <c r="F54" s="8"/>
      <c r="G54" s="8"/>
      <c r="H54" s="9"/>
    </row>
    <row r="55" spans="1:9" ht="16.5" thickBot="1" x14ac:dyDescent="0.3">
      <c r="A55" s="10" t="s">
        <v>81</v>
      </c>
      <c r="B55" s="11"/>
      <c r="C55" s="12">
        <f>C7+C15+C18+C25+C29+C32+C38+C41+C45+C49+C51+C53</f>
        <v>1064023809.4</v>
      </c>
      <c r="D55" s="12">
        <f>D7+D15+D18+D25+D29+D32+D38+D41+D45+D49+D51+D53</f>
        <v>1152690883.3199999</v>
      </c>
      <c r="E55" s="12">
        <f t="shared" si="0"/>
        <v>108.33318513520848</v>
      </c>
      <c r="F55" s="12">
        <f>F7+F15+F18+F25+F29+F32+F38+F41+F45+F49+F51+F53</f>
        <v>1017798938.61</v>
      </c>
      <c r="G55" s="12">
        <f>G7+G15+G18+G25+G29+G32+G38+G41+G45+G49+G51+G53</f>
        <v>859040669.72000003</v>
      </c>
      <c r="H55" s="12">
        <f>H7+H15+H18+H25+H29+H32+H38+H41+H45+H49+H51+H53</f>
        <v>877702854.78999996</v>
      </c>
    </row>
    <row r="56" spans="1:9" x14ac:dyDescent="0.25">
      <c r="A56" s="2"/>
      <c r="B56" s="2"/>
      <c r="C56" s="16"/>
      <c r="D56" s="2"/>
      <c r="E56" s="2"/>
      <c r="F56" s="2"/>
      <c r="G56" s="2"/>
      <c r="H56" s="2"/>
    </row>
    <row r="57" spans="1:9" x14ac:dyDescent="0.25">
      <c r="A57" s="74"/>
      <c r="B57" s="75"/>
      <c r="C57" s="75"/>
      <c r="D57" s="75"/>
      <c r="E57" s="75"/>
      <c r="F57" s="75"/>
      <c r="G57" s="75"/>
      <c r="H57" s="75"/>
    </row>
  </sheetData>
  <mergeCells count="7">
    <mergeCell ref="A57:H57"/>
    <mergeCell ref="E4:E5"/>
    <mergeCell ref="A1:H2"/>
    <mergeCell ref="F4:H4"/>
    <mergeCell ref="A3:H3"/>
    <mergeCell ref="B4:B5"/>
    <mergeCell ref="A4:A5"/>
  </mergeCells>
  <pageMargins left="0.7" right="0.7" top="0.75" bottom="0.75" header="0.3" footer="0.3"/>
  <pageSetup paperSize="9" scale="77" fitToHeight="0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12.2020&lt;/string&gt;&#10;  &lt;/DateInfo&gt;&#10;  &lt;Code&gt;MAKET_GENERATOR&lt;/Code&gt;&#10;  &lt;ObjectCode&gt;MAKET_GENERATOR&lt;/ObjectCode&gt;&#10;  &lt;DocName&gt;Генератор отчетов (с использованием макета)&lt;/DocName&gt;&#10;  &lt;VariantName&gt;Сведения в разрезе разделов, подразделов&lt;/VariantName&gt;&#10;  &lt;VariantLink&gt;8672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1D362B1E-11E5-4EFF-AAC6-047472A58C7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Сазоненко</dc:creator>
  <cp:lastModifiedBy>Sazonenko</cp:lastModifiedBy>
  <cp:lastPrinted>2024-11-14T06:09:26Z</cp:lastPrinted>
  <dcterms:created xsi:type="dcterms:W3CDTF">2021-10-26T11:23:33Z</dcterms:created>
  <dcterms:modified xsi:type="dcterms:W3CDTF">2025-11-12T06:56:29Z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Генератор отчетов (с использованием макета)</vt:lpwstr>
  </property>
  <property fmtid="{D5CDD505-2E9C-101B-9397-08002B2CF9AE}" pid="3" name="Название отчета">
    <vt:lpwstr>Сведения в разрезе разделов подразделов(3).xlsx</vt:lpwstr>
  </property>
  <property fmtid="{D5CDD505-2E9C-101B-9397-08002B2CF9AE}" pid="4" name="Версия клиента">
    <vt:lpwstr>21.1.26.9200 (.NET 4.7.2)</vt:lpwstr>
  </property>
  <property fmtid="{D5CDD505-2E9C-101B-9397-08002B2CF9AE}" pid="5" name="Версия базы">
    <vt:lpwstr>20.2.2842.1170809130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komi_2020</vt:lpwstr>
  </property>
  <property fmtid="{D5CDD505-2E9C-101B-9397-08002B2CF9AE}" pid="9" name="Пользователь">
    <vt:lpwstr>17-фу-сазоненко-мн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