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430" yWindow="-60" windowWidth="14280" windowHeight="11445"/>
  </bookViews>
  <sheets>
    <sheet name="Документ" sheetId="2" r:id="rId1"/>
  </sheets>
  <definedNames>
    <definedName name="_xlnm._FilterDatabase" localSheetId="0" hidden="1">Документ!$A$11:$J$146</definedName>
    <definedName name="_xlnm.Print_Titles" localSheetId="0">Документ!$11:$11</definedName>
  </definedNames>
  <calcPr calcId="145621"/>
</workbook>
</file>

<file path=xl/calcChain.xml><?xml version="1.0" encoding="utf-8"?>
<calcChain xmlns="http://schemas.openxmlformats.org/spreadsheetml/2006/main">
  <c r="F129" i="2" l="1"/>
  <c r="F119" i="2"/>
  <c r="F92" i="2" l="1"/>
  <c r="F39" i="2"/>
  <c r="E92" i="2"/>
  <c r="E39" i="2"/>
  <c r="E38" i="2" s="1"/>
  <c r="D14" i="2" l="1"/>
  <c r="D22" i="2"/>
  <c r="D21" i="2" s="1"/>
  <c r="E22" i="2"/>
  <c r="E21" i="2" s="1"/>
  <c r="F22" i="2"/>
  <c r="F21" i="2" s="1"/>
  <c r="D28" i="2"/>
  <c r="E28" i="2"/>
  <c r="F28" i="2"/>
  <c r="D31" i="2"/>
  <c r="E31" i="2"/>
  <c r="F31" i="2"/>
  <c r="D34" i="2"/>
  <c r="E34" i="2"/>
  <c r="F34" i="2"/>
  <c r="D36" i="2"/>
  <c r="E36" i="2"/>
  <c r="F36" i="2"/>
  <c r="D42" i="2"/>
  <c r="D41" i="2" s="1"/>
  <c r="E42" i="2"/>
  <c r="E41" i="2" s="1"/>
  <c r="F42" i="2"/>
  <c r="F41" i="2" s="1"/>
  <c r="D45" i="2"/>
  <c r="E45" i="2"/>
  <c r="F45" i="2"/>
  <c r="D50" i="2"/>
  <c r="E50" i="2"/>
  <c r="F50" i="2"/>
  <c r="D53" i="2"/>
  <c r="D52" i="2" s="1"/>
  <c r="E53" i="2"/>
  <c r="E52" i="2" s="1"/>
  <c r="F53" i="2"/>
  <c r="F52" i="2" s="1"/>
  <c r="E58" i="2"/>
  <c r="E57" i="2" s="1"/>
  <c r="F58" i="2"/>
  <c r="F57" i="2" s="1"/>
  <c r="D58" i="2"/>
  <c r="D57" i="2" s="1"/>
  <c r="D65" i="2"/>
  <c r="E65" i="2"/>
  <c r="F65" i="2"/>
  <c r="D67" i="2"/>
  <c r="E67" i="2"/>
  <c r="F67" i="2"/>
  <c r="E70" i="2"/>
  <c r="F70" i="2"/>
  <c r="D70" i="2"/>
  <c r="F74" i="2"/>
  <c r="E74" i="2"/>
  <c r="D74" i="2"/>
  <c r="E94" i="2"/>
  <c r="F94" i="2"/>
  <c r="D94" i="2"/>
  <c r="E102" i="2"/>
  <c r="F102" i="2"/>
  <c r="D102" i="2"/>
  <c r="D131" i="2"/>
  <c r="E131" i="2"/>
  <c r="F131" i="2"/>
  <c r="D120" i="2"/>
  <c r="E120" i="2"/>
  <c r="F120" i="2"/>
  <c r="D107" i="2"/>
  <c r="E107" i="2"/>
  <c r="F107" i="2"/>
  <c r="D110" i="2"/>
  <c r="E110" i="2"/>
  <c r="F110" i="2"/>
  <c r="F140" i="2"/>
  <c r="F139" i="2" s="1"/>
  <c r="E140" i="2"/>
  <c r="E139" i="2" s="1"/>
  <c r="F143" i="2"/>
  <c r="F142" i="2" s="1"/>
  <c r="E143" i="2"/>
  <c r="E142" i="2" s="1"/>
  <c r="F137" i="2"/>
  <c r="F136" i="2" s="1"/>
  <c r="E137" i="2"/>
  <c r="E136" i="2" s="1"/>
  <c r="D73" i="2" l="1"/>
  <c r="D44" i="2"/>
  <c r="D27" i="2"/>
  <c r="D64" i="2"/>
  <c r="F106" i="2"/>
  <c r="F105" i="2" s="1"/>
  <c r="F44" i="2"/>
  <c r="F27" i="2"/>
  <c r="F64" i="2"/>
  <c r="F73" i="2"/>
  <c r="E64" i="2"/>
  <c r="E27" i="2"/>
  <c r="E106" i="2"/>
  <c r="E105" i="2" s="1"/>
  <c r="E73" i="2"/>
  <c r="E44" i="2"/>
  <c r="D106" i="2"/>
  <c r="D105" i="2" s="1"/>
  <c r="F38" i="2"/>
  <c r="D13" i="2" l="1"/>
  <c r="D12" i="2" s="1"/>
  <c r="H131" i="2"/>
  <c r="I131" i="2"/>
  <c r="G131" i="2"/>
  <c r="H120" i="2"/>
  <c r="I120" i="2"/>
  <c r="G120" i="2"/>
  <c r="H110" i="2"/>
  <c r="I110" i="2"/>
  <c r="G110" i="2"/>
  <c r="H107" i="2"/>
  <c r="I107" i="2"/>
  <c r="G107" i="2"/>
  <c r="E15" i="2"/>
  <c r="E14" i="2" s="1"/>
  <c r="E13" i="2" s="1"/>
  <c r="E12" i="2" s="1"/>
  <c r="F15" i="2"/>
  <c r="F14" i="2" s="1"/>
  <c r="F13" i="2" s="1"/>
  <c r="F12" i="2" s="1"/>
  <c r="H94" i="2"/>
  <c r="H73" i="2" s="1"/>
  <c r="I94" i="2"/>
  <c r="I73" i="2" s="1"/>
  <c r="G94" i="2"/>
  <c r="G73" i="2" s="1"/>
  <c r="H70" i="2"/>
  <c r="I70" i="2"/>
  <c r="G70" i="2"/>
  <c r="H67" i="2"/>
  <c r="I67" i="2"/>
  <c r="G67" i="2"/>
  <c r="H65" i="2"/>
  <c r="I65" i="2"/>
  <c r="G65" i="2"/>
  <c r="H53" i="2"/>
  <c r="H52" i="2" s="1"/>
  <c r="I53" i="2"/>
  <c r="I52" i="2" s="1"/>
  <c r="G53" i="2"/>
  <c r="G52" i="2" s="1"/>
  <c r="H50" i="2"/>
  <c r="I50" i="2"/>
  <c r="G50" i="2"/>
  <c r="H45" i="2"/>
  <c r="I45" i="2"/>
  <c r="G45" i="2"/>
  <c r="H42" i="2"/>
  <c r="H41" i="2" s="1"/>
  <c r="I42" i="2"/>
  <c r="I41" i="2" s="1"/>
  <c r="G42" i="2"/>
  <c r="G41" i="2" s="1"/>
  <c r="H36" i="2"/>
  <c r="I36" i="2"/>
  <c r="G36" i="2"/>
  <c r="H34" i="2"/>
  <c r="I34" i="2"/>
  <c r="G34" i="2"/>
  <c r="H31" i="2"/>
  <c r="I31" i="2"/>
  <c r="G31" i="2"/>
  <c r="H28" i="2"/>
  <c r="I28" i="2"/>
  <c r="G28" i="2"/>
  <c r="H22" i="2"/>
  <c r="H21" i="2" s="1"/>
  <c r="I22" i="2"/>
  <c r="I21" i="2" s="1"/>
  <c r="G22" i="2"/>
  <c r="G21" i="2" s="1"/>
  <c r="H15" i="2"/>
  <c r="H14" i="2" s="1"/>
  <c r="I15" i="2"/>
  <c r="I14" i="2" s="1"/>
  <c r="G15" i="2"/>
  <c r="G14" i="2" s="1"/>
  <c r="G44" i="2" l="1"/>
  <c r="I27" i="2"/>
  <c r="I44" i="2"/>
  <c r="H64" i="2"/>
  <c r="G64" i="2"/>
  <c r="I106" i="2"/>
  <c r="I105" i="2" s="1"/>
  <c r="H44" i="2"/>
  <c r="I64" i="2"/>
  <c r="H106" i="2"/>
  <c r="H105" i="2" s="1"/>
  <c r="H27" i="2"/>
  <c r="G106" i="2"/>
  <c r="G105" i="2" s="1"/>
  <c r="G27" i="2"/>
  <c r="I13" i="2" l="1"/>
  <c r="I12" i="2" s="1"/>
  <c r="G13" i="2"/>
  <c r="G12" i="2" s="1"/>
  <c r="H13" i="2"/>
  <c r="H12" i="2" s="1"/>
</calcChain>
</file>

<file path=xl/sharedStrings.xml><?xml version="1.0" encoding="utf-8"?>
<sst xmlns="http://schemas.openxmlformats.org/spreadsheetml/2006/main" count="431" uniqueCount="286">
  <si>
    <t>Финансовый орган:</t>
  </si>
  <si>
    <t>Наименование публично-правового образования:</t>
  </si>
  <si>
    <t xml:space="preserve">Единица измерения: </t>
  </si>
  <si>
    <t>руб.</t>
  </si>
  <si>
    <t>Классификация доходов бюджетов</t>
  </si>
  <si>
    <t>Кассовые поступления в текущем финансовом году (по состоянию на 1 ноября 2021г.)</t>
  </si>
  <si>
    <t>Оценка исполнения 2021г. (текущий финансовый год)</t>
  </si>
  <si>
    <t>Прогноз доходов бюджета</t>
  </si>
  <si>
    <t>код</t>
  </si>
  <si>
    <t>наименование</t>
  </si>
  <si>
    <t>на 2022 г. (очередной финансовый год)</t>
  </si>
  <si>
    <t>на 2023 г. (первый год планового периода)</t>
  </si>
  <si>
    <t>на 2024 г. (второй год планового периода)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</si>
  <si>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</si>
  <si>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</si>
  <si>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</si>
  <si>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</si>
  <si>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</si>
  <si>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</si>
  <si>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</si>
  <si>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</si>
  <si>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</si>
  <si>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00010000000000000000</t>
  </si>
  <si>
    <t>НАЛОГОВЫЕ И НЕНАЛОГОВЫЕ ДОХОДЫ</t>
  </si>
  <si>
    <t xml:space="preserve"> </t>
  </si>
  <si>
    <t>00010100000000000000</t>
  </si>
  <si>
    <t>НАЛОГИ НА ПРИБЫЛЬ, ДОХОДЫ</t>
  </si>
  <si>
    <t>00010102000010000110</t>
  </si>
  <si>
    <t>Налог на доходы физических лиц</t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</si>
  <si>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</si>
  <si>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</si>
  <si>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Федеральная налоговая служба</t>
  </si>
  <si>
    <t>18210102020010000110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</si>
  <si>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</si>
  <si>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</si>
  <si>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</si>
  <si>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</si>
  <si>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</t>
  </si>
  <si>
    <t>18210102080010000110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</si>
  <si>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</si>
  <si>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</si>
  <si>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</si>
  <si>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</si>
  <si>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</si>
  <si>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10010302231010000110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</si>
  <si>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</si>
  <si>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Федеральное казначейство</t>
  </si>
  <si>
    <t>10010302241010000110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</si>
  <si>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</si>
  <si>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</si>
  <si>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</si>
  <si>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</si>
  <si>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</si>
  <si>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</si>
  <si>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</si>
  <si>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</si>
  <si>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</si>
  <si>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18210501011010000110</t>
  </si>
  <si>
    <t>Налог, взимаемый с налогоплательщиков, выбравших в качестве объекта налогообложения доходы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</si>
  <si>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</si>
  <si>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</si>
  <si>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00010502000020000110</t>
  </si>
  <si>
    <t>Единый налог на вмененный доход для отдельных видов деятельности</t>
  </si>
  <si>
    <t>18210502010020000110</t>
  </si>
  <si>
    <t>18210502020020000110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</si>
  <si>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</si>
  <si>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</si>
  <si>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</si>
  <si>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18210503010010000110</t>
  </si>
  <si>
    <t>00010504000020000110</t>
  </si>
  <si>
    <t>Налог, взимаемый в связи с применением патентной системы налогообложения</t>
  </si>
  <si>
    <t>18210504020020000110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</si>
  <si>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</si>
  <si>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00010600000000000000</t>
  </si>
  <si>
    <t>НАЛОГИ НА ИМУЩЕСТВО</t>
  </si>
  <si>
    <t>00010606000000000110</t>
  </si>
  <si>
    <t>Земельный налог</t>
  </si>
  <si>
    <t>18210606043050000110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</si>
  <si>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</si>
  <si>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</si>
  <si>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</si>
  <si>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</si>
  <si>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18210803010010000110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</si>
  <si>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</si>
  <si>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</si>
  <si>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</si>
  <si>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</si>
  <si>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</si>
  <si>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96311105013050000120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</si>
  <si>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</si>
  <si>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Управление муниципального хозяйства администрации муниципального района "Княжпогостский"</t>
  </si>
  <si>
    <t>96311105013130000120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</si>
  <si>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</si>
  <si>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96311105025050000120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</si>
  <si>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</si>
  <si>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96311105075050000120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</si>
  <si>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</si>
  <si>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</si>
  <si>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</si>
  <si>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96311109045050000120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</si>
  <si>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</si>
  <si>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</si>
  <si>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</si>
  <si>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</si>
  <si>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</si>
  <si>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04811201010010000120</t>
  </si>
  <si>
    <t>Плата за выбросы загрязняющих веществ в атмосферный воздух стационарными объектами</t>
  </si>
  <si>
    <t>Федеральная служба по надзору в сфере природопользования</t>
  </si>
  <si>
    <t>04811201030010000120</t>
  </si>
  <si>
    <t>Плата за сбросы загрязняющих веществ в водные объекты</t>
  </si>
  <si>
    <t>04811201041010000120</t>
  </si>
  <si>
    <t>Плата за размещение отходов производства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</si>
  <si>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</si>
  <si>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</si>
  <si>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</si>
  <si>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</si>
  <si>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92311302995050000130</t>
  </si>
  <si>
    <t>Прочие доходы от компенсации затрат бюджетов муниципальных районов</t>
  </si>
  <si>
    <t>Администрация муниципального района "Княжпогостский"</t>
  </si>
  <si>
    <t>95611302995050000130</t>
  </si>
  <si>
    <t>Управление культуры и спорта администрации муниципального района "Княжпогостский"</t>
  </si>
  <si>
    <t>96311302995050000130</t>
  </si>
  <si>
    <t>97511302995050000130</t>
  </si>
  <si>
    <t>Управление образования администрации муниципального района "Княжпогостский"</t>
  </si>
  <si>
    <t>99211302995050000130</t>
  </si>
  <si>
    <t>Финансовое управление администрации муниципального района "Княжпогостский"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</si>
  <si>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</si>
  <si>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</si>
  <si>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</si>
  <si>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</si>
  <si>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96311402053050000410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</si>
  <si>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</si>
  <si>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</si>
  <si>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</si>
  <si>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96311406013050000430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</si>
  <si>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</si>
  <si>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96311406013130000430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</si>
  <si>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</si>
  <si>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</si>
  <si>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</si>
  <si>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96311406313050000430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</si>
  <si>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</si>
  <si>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96311406313130000430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</si>
  <si>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</si>
  <si>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</si>
  <si>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</si>
  <si>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</si>
  <si>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</si>
  <si>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84311601143010000140</t>
  </si>
  <si>
    <t>Служба Республики Коми строительного, жилищного и технического надзора (контроля)</t>
  </si>
  <si>
    <t>84311601193010000140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</si>
  <si>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</si>
  <si>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85211601083010000140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</si>
  <si>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</si>
  <si>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Министерство природных ресурсов и охраны окружающей среды Республики Коми</t>
  </si>
  <si>
    <t>85211601173010000140</t>
  </si>
  <si>
    <t>87511601053010000140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</si>
  <si>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</si>
  <si>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Министерство образования, науки и молодежной политики Республики Коми</t>
  </si>
  <si>
    <t>87511601063010000140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</si>
  <si>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</si>
  <si>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87511601203010000140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</si>
  <si>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</si>
  <si>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89011601053010000140</t>
  </si>
  <si>
    <t>Министерство юстиции Республики Коми</t>
  </si>
  <si>
    <t>89011601063010000140</t>
  </si>
  <si>
    <t>89011601073010000140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</si>
  <si>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</si>
  <si>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89011601083010000140</t>
  </si>
  <si>
    <t>89011601143010000140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</si>
  <si>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</si>
  <si>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89011601153010000140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</si>
  <si>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</si>
  <si>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89011601173010000140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</si>
  <si>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</si>
  <si>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89011601193010000140</t>
  </si>
  <si>
    <t>89011601203010000140</t>
  </si>
  <si>
    <t>99211601157010000140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</si>
  <si>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</si>
  <si>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</si>
  <si>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</si>
  <si>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92311607090050000140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</si>
  <si>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</si>
  <si>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00011610000000000140</t>
  </si>
  <si>
    <t>Платежи в целях возмещения причиненного ущерба (убытков)</t>
  </si>
  <si>
    <t>14111610123010000140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</si>
  <si>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</si>
  <si>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Федеральная служба по надзору в сфере защиты прав потребителей и благополучия человека</t>
  </si>
  <si>
    <t>18211610129010000140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</si>
  <si>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</si>
  <si>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18811610123010000140</t>
  </si>
  <si>
    <t>Министерство внутренних дел Российской Федерации</t>
  </si>
  <si>
    <t>32211610123010000140</t>
  </si>
  <si>
    <t>Федеральная служба судебных приставов</t>
  </si>
  <si>
    <t>84311610123010000140</t>
  </si>
  <si>
    <t>85211610123010000140</t>
  </si>
  <si>
    <t>87511610123010000140</t>
  </si>
  <si>
    <t>00011611000010000140</t>
  </si>
  <si>
    <t>Платежи, уплачиваемые в целях возмещения вреда</t>
  </si>
  <si>
    <t>04811611050010000140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</si>
  <si>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</si>
  <si>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85211611050010000140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</si>
  <si>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</si>
  <si>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</si>
  <si>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</si>
  <si>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</si>
  <si>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</si>
  <si>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</si>
  <si>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</si>
  <si>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96320219999050000150</t>
  </si>
  <si>
    <t>Прочие дотации бюджетам муниципальных районов</t>
  </si>
  <si>
    <t>99220215001050000150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</si>
  <si>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</si>
  <si>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</si>
  <si>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</si>
  <si>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92320229999050000150</t>
  </si>
  <si>
    <t>Прочие субсидии бюджетам муниципальных районов</t>
  </si>
  <si>
    <t>95620225467050000150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</si>
  <si>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</si>
  <si>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95620229999050000150</t>
  </si>
  <si>
    <t>96320229999050000150</t>
  </si>
  <si>
    <t>97520225304050000150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</si>
  <si>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</si>
  <si>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97520225497050000150</t>
  </si>
  <si>
    <t>Субсидии бюджетам муниципальных районов на реализацию мероприятий по обеспечению жильем молодых семей</t>
  </si>
  <si>
    <t>97520229999050000150</t>
  </si>
  <si>
    <t>99220229999050000150</t>
  </si>
  <si>
    <t>00020230000000000150</t>
  </si>
  <si>
    <t>Субвенции бюджетам бюджетной системы Российской Федерации</t>
  </si>
  <si>
    <t>92320230024050000150</t>
  </si>
  <si>
    <t>Субвенции бюджетам муниципальных районов на выполнение передаваемых полномочий субъектов Российской Федерации</t>
  </si>
  <si>
    <t>92320235120050000150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</si>
  <si>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</si>
  <si>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92320235176050000150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</si>
  <si>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</si>
  <si>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92320235469050000150</t>
  </si>
  <si>
    <t>Субвенции бюджетам муниципальных районов на проведение Всероссийской переписи населения 2020 года</t>
  </si>
  <si>
    <t>96320230024050000150</t>
  </si>
  <si>
    <t>96320235082050000150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</si>
  <si>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</si>
  <si>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97520230024050000150</t>
  </si>
  <si>
    <t>97520230029050000150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</si>
  <si>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</si>
  <si>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97520239999050000150</t>
  </si>
  <si>
    <t>Прочие субвенции бюджетам муниципальных районов</t>
  </si>
  <si>
    <t>99220230024050000150</t>
  </si>
  <si>
    <t>00020240000000000150</t>
  </si>
  <si>
    <t>Иные межбюджетные трансферты</t>
  </si>
  <si>
    <t>90520240014050000150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</si>
  <si>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</si>
  <si>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Контрольно-счетная палата Княжпогостского района</t>
  </si>
  <si>
    <t>92320240014050000150</t>
  </si>
  <si>
    <t>97520245303050000150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</si>
  <si>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</t>
  </si>
  <si>
    <t>99220240014050000150</t>
  </si>
  <si>
    <t>00020400000000000000</t>
  </si>
  <si>
    <t>БЕЗВОЗМЕЗДНЫЕ ПОСТУПЛЕНИЯ ОТ НЕГОСУДАРСТВЕННЫХ ОРГАНИЗАЦИЙ</t>
  </si>
  <si>
    <t>00020405000050000150</t>
  </si>
  <si>
    <t>Безвозмездные поступления от негосударственных организаций в бюджеты муниципальных районов</t>
  </si>
  <si>
    <t>96320405099050000150</t>
  </si>
  <si>
    <t>Прочие безвозмездные поступления от негосударственных организаций в бюджеты муниципальных районов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</si>
  <si>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</si>
  <si>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</si>
  <si>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</si>
  <si>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</si>
  <si>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92321860010050000150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</si>
  <si>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</si>
  <si>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</si>
  <si>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</si>
  <si>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</si>
  <si>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</si>
  <si>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92321960010050000150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</si>
  <si>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</si>
  <si>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96321960010050000150</t>
  </si>
  <si>
    <t>97521960010050000150</t>
  </si>
  <si>
    <t xml:space="preserve">Реестр источников доходов бюджета муниципального района "Княжпогостский" на 2022 год и плановый период 2023 и 2024 годов </t>
  </si>
  <si>
    <t>Наименование главного администратора доходов бюджета муниципального района "Княжпогостский"</t>
  </si>
  <si>
    <t xml:space="preserve">Прогноз доходов бюджета на 2021 г. (текущий финансовый год)
</t>
  </si>
  <si>
    <t>Муниципальный район "Княжпогостский"</t>
  </si>
  <si>
    <t>97520225491050000150</t>
  </si>
  <si>
    <t/>
  </si>
  <si>
    <t>ВСЕГО ДОХОДЫ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</si>
  <si>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</si>
  <si>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Земельный налог с физических лиц, обладающих земельным участком, расположенным в границах межселенных территорий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</si>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</sst>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BFBFBF"/>
      </top>
      <bottom/>
      <diagonal/>
    </border>
  </borders>
  <cellStyleXfs count="28">
    <xf numFmtId="0" fontId="0" fillId="0" borderId="0"/>
    <xf numFmtId="0" fontId="1" fillId="0" borderId="1">
      <alignment horizontal="center" vertical="top" wrapText="1"/>
    </xf>
    <xf numFmtId="0" fontId="2" fillId="0" borderId="1"/>
    <xf numFmtId="0" fontId="2" fillId="0" borderId="1">
      <alignment horizontal="left" vertical="center" wrapText="1"/>
    </xf>
    <xf numFmtId="0" fontId="2" fillId="0" borderId="1">
      <alignment vertical="center"/>
    </xf>
    <xf numFmtId="0" fontId="1" fillId="0" borderId="1">
      <alignment horizontal="center" vertical="center" wrapText="1"/>
    </xf>
    <xf numFmtId="0" fontId="2" fillId="0" borderId="1">
      <alignment horizontal="right" vertical="top"/>
    </xf>
    <xf numFmtId="49" fontId="2" fillId="0" borderId="2">
      <alignment horizontal="center" vertical="top" wrapText="1"/>
    </xf>
    <xf numFmtId="49" fontId="2" fillId="0" borderId="2">
      <alignment horizontal="center" vertical="center" wrapText="1"/>
    </xf>
    <xf numFmtId="49" fontId="1" fillId="0" borderId="2">
      <alignment horizontal="center" vertical="top" shrinkToFit="1"/>
    </xf>
    <xf numFmtId="0" fontId="1" fillId="0" borderId="2">
      <alignment horizontal="left" vertical="top" wrapText="1"/>
    </xf>
    <xf numFmtId="164" fontId="1" fillId="0" borderId="2">
      <alignment horizontal="right" vertical="top" wrapText="1"/>
    </xf>
    <xf numFmtId="164" fontId="1" fillId="0" borderId="2">
      <alignment horizontal="right" vertical="top" shrinkToFit="1"/>
    </xf>
    <xf numFmtId="49" fontId="2" fillId="0" borderId="2">
      <alignment horizontal="center" vertical="top" shrinkToFit="1"/>
    </xf>
    <xf numFmtId="0" fontId="2" fillId="0" borderId="2">
      <alignment horizontal="left" vertical="top" wrapText="1"/>
    </xf>
    <xf numFmtId="164" fontId="2" fillId="0" borderId="2">
      <alignment horizontal="right" vertical="top" shrinkToFit="1"/>
    </xf>
    <xf numFmtId="0" fontId="3" fillId="0" borderId="3"/>
    <xf numFmtId="0" fontId="3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2" borderId="1"/>
    <xf numFmtId="0" fontId="4" fillId="0" borderId="1"/>
    <xf numFmtId="4" fontId="1" fillId="0" borderId="2">
      <alignment horizontal="right" vertical="top" wrapText="1"/>
    </xf>
    <xf numFmtId="4" fontId="1" fillId="0" borderId="2">
      <alignment horizontal="right" vertical="top" shrinkToFit="1"/>
    </xf>
    <xf numFmtId="4" fontId="2" fillId="0" borderId="2">
      <alignment horizontal="right" vertical="top" shrinkToFit="1"/>
    </xf>
  </cellStyleXfs>
  <cellXfs count="39">
    <xf numFmtId="0" fontId="0" fillId="0" borderId="0" xfId="0"/>
    <xf numFmtId="0" fontId="8" fillId="0" borderId="1" xfId="2" applyNumberFormat="1" applyFont="1" applyProtection="1"/>
    <xf numFmtId="0" fontId="9" fillId="0" borderId="0" xfId="0" applyFont="1" applyProtection="1">
      <protection locked="0"/>
    </xf>
    <xf numFmtId="0" fontId="7" fillId="0" borderId="1" xfId="1" applyNumberFormat="1" applyFont="1" applyProtection="1">
      <alignment horizontal="center" vertical="top" wrapText="1"/>
    </xf>
    <xf numFmtId="0" fontId="8" fillId="0" borderId="1" xfId="3" applyNumberFormat="1" applyFont="1" applyProtection="1">
      <alignment horizontal="left" vertical="center" wrapText="1"/>
    </xf>
    <xf numFmtId="0" fontId="8" fillId="0" borderId="1" xfId="4" applyNumberFormat="1" applyFont="1" applyProtection="1">
      <alignment vertical="center"/>
    </xf>
    <xf numFmtId="0" fontId="7" fillId="0" borderId="1" xfId="5" applyNumberFormat="1" applyFont="1" applyProtection="1">
      <alignment horizontal="center" vertical="center" wrapText="1"/>
    </xf>
    <xf numFmtId="49" fontId="8" fillId="0" borderId="2" xfId="8" applyNumberFormat="1" applyFont="1" applyProtection="1">
      <alignment horizontal="center" vertical="center" wrapText="1"/>
    </xf>
    <xf numFmtId="49" fontId="7" fillId="0" borderId="2" xfId="9" applyNumberFormat="1" applyFont="1" applyProtection="1">
      <alignment horizontal="center" vertical="top" shrinkToFit="1"/>
    </xf>
    <xf numFmtId="0" fontId="7" fillId="0" borderId="2" xfId="10" applyNumberFormat="1" applyFont="1" applyProtection="1">
      <alignment horizontal="left" vertical="top" wrapText="1"/>
    </xf>
    <xf numFmtId="49" fontId="8" fillId="0" borderId="2" xfId="13" applyNumberFormat="1" applyFont="1" applyProtection="1">
      <alignment horizontal="center" vertical="top" shrinkToFit="1"/>
    </xf>
    <xf numFmtId="0" fontId="8" fillId="0" borderId="2" xfId="14" applyNumberFormat="1" applyFont="1" applyProtection="1">
      <alignment horizontal="left" vertical="top" wrapText="1"/>
    </xf>
    <xf numFmtId="0" fontId="8" fillId="0" borderId="3" xfId="16" applyNumberFormat="1" applyFont="1" applyProtection="1"/>
    <xf numFmtId="4" fontId="7" fillId="0" borderId="2" xfId="11" applyNumberFormat="1" applyFont="1" applyProtection="1">
      <alignment horizontal="right" vertical="top" wrapText="1"/>
    </xf>
    <xf numFmtId="4" fontId="7" fillId="0" borderId="2" xfId="12" applyNumberFormat="1" applyFont="1" applyProtection="1">
      <alignment horizontal="right" vertical="top" shrinkToFit="1"/>
    </xf>
    <xf numFmtId="4" fontId="8" fillId="0" borderId="2" xfId="15" applyNumberFormat="1" applyFont="1" applyProtection="1">
      <alignment horizontal="right" vertical="top" shrinkToFit="1"/>
    </xf>
    <xf numFmtId="49" fontId="7" fillId="0" borderId="2" xfId="8" applyNumberFormat="1" applyFont="1" applyAlignment="1" applyProtection="1">
      <alignment horizontal="left" vertical="top" wrapText="1"/>
    </xf>
    <xf numFmtId="4" fontId="7" fillId="0" borderId="2" xfId="8" applyNumberFormat="1" applyFont="1" applyAlignment="1" applyProtection="1">
      <alignment horizontal="right" vertical="top" wrapText="1"/>
    </xf>
    <xf numFmtId="4" fontId="9" fillId="0" borderId="0" xfId="0" applyNumberFormat="1" applyFont="1" applyProtection="1">
      <protection locked="0"/>
    </xf>
    <xf numFmtId="0" fontId="2" fillId="0" borderId="1" xfId="3" applyNumberFormat="1" applyFont="1" applyProtection="1">
      <alignment horizontal="left" vertical="center" wrapText="1"/>
    </xf>
    <xf numFmtId="4" fontId="7" fillId="0" borderId="2" xfId="12" applyNumberFormat="1" applyFont="1" applyFill="1" applyProtection="1">
      <alignment horizontal="right" vertical="top" shrinkToFit="1"/>
    </xf>
    <xf numFmtId="4" fontId="8" fillId="0" borderId="2" xfId="15" applyNumberFormat="1" applyFont="1" applyFill="1" applyProtection="1">
      <alignment horizontal="right" vertical="top" shrinkToFit="1"/>
    </xf>
    <xf numFmtId="0" fontId="2" fillId="0" borderId="2" xfId="14" applyNumberFormat="1" applyFont="1" applyProtection="1">
      <alignment horizontal="left" vertical="top" wrapText="1"/>
    </xf>
    <xf numFmtId="49" fontId="8" fillId="0" borderId="2" xfId="8" applyNumberFormat="1" applyFont="1" applyFill="1" applyProtection="1">
      <alignment horizontal="center" vertical="center" wrapText="1"/>
    </xf>
    <xf numFmtId="49" fontId="8" fillId="0" borderId="2" xfId="8" applyNumberFormat="1" applyFont="1" applyFill="1" applyProtection="1">
      <alignment horizontal="center" vertical="center" wrapText="1"/>
    </xf>
    <xf numFmtId="49" fontId="2" fillId="0" borderId="2" xfId="13" applyNumberFormat="1" applyFont="1" applyProtection="1">
      <alignment horizontal="center" vertical="top" shrinkToFit="1"/>
    </xf>
    <xf numFmtId="0" fontId="2" fillId="0" borderId="1" xfId="4" applyNumberFormat="1" applyFont="1" applyProtection="1">
      <alignment vertical="center"/>
    </xf>
    <xf numFmtId="0" fontId="8" fillId="0" borderId="1" xfId="17" applyNumberFormat="1" applyFont="1" applyProtection="1">
      <alignment horizontal="left" vertical="top" wrapText="1"/>
    </xf>
    <xf numFmtId="0" fontId="8" fillId="0" borderId="1" xfId="17" applyFont="1">
      <alignment horizontal="left" vertical="top" wrapText="1"/>
    </xf>
    <xf numFmtId="0" fontId="10" fillId="0" borderId="1" xfId="1" applyNumberFormat="1" applyFont="1" applyProtection="1">
      <alignment horizontal="center" vertical="top" wrapText="1"/>
    </xf>
    <xf numFmtId="0" fontId="10" fillId="0" borderId="1" xfId="1" applyFont="1">
      <alignment horizontal="center" vertical="top" wrapText="1"/>
    </xf>
    <xf numFmtId="0" fontId="8" fillId="0" borderId="1" xfId="6" applyNumberFormat="1" applyFont="1" applyProtection="1">
      <alignment horizontal="right" vertical="top"/>
    </xf>
    <xf numFmtId="0" fontId="8" fillId="0" borderId="1" xfId="6" applyFont="1">
      <alignment horizontal="right" vertical="top"/>
    </xf>
    <xf numFmtId="49" fontId="8" fillId="0" borderId="2" xfId="7" applyNumberFormat="1" applyFont="1" applyProtection="1">
      <alignment horizontal="center" vertical="top" wrapText="1"/>
    </xf>
    <xf numFmtId="49" fontId="8" fillId="0" borderId="2" xfId="7" applyFont="1">
      <alignment horizontal="center" vertical="top" wrapText="1"/>
    </xf>
    <xf numFmtId="49" fontId="8" fillId="0" borderId="2" xfId="8" applyNumberFormat="1" applyFont="1" applyProtection="1">
      <alignment horizontal="center" vertical="center" wrapText="1"/>
    </xf>
    <xf numFmtId="49" fontId="8" fillId="0" borderId="2" xfId="8" applyFont="1">
      <alignment horizontal="center" vertical="center" wrapText="1"/>
    </xf>
    <xf numFmtId="49" fontId="8" fillId="0" borderId="2" xfId="8" applyNumberFormat="1" applyFont="1" applyFill="1" applyProtection="1">
      <alignment horizontal="center" vertical="center" wrapText="1"/>
    </xf>
    <xf numFmtId="49" fontId="8" fillId="0" borderId="2" xfId="8" applyFont="1" applyFill="1">
      <alignment horizontal="center" vertical="center" wrapText="1"/>
    </xf>
  </cellXfs>
  <cellStyles count="28">
    <cellStyle name="br" xfId="20"/>
    <cellStyle name="col" xfId="19"/>
    <cellStyle name="st24" xfId="11"/>
    <cellStyle name="st25" xfId="12"/>
    <cellStyle name="st26" xfId="15"/>
    <cellStyle name="style0" xfId="21"/>
    <cellStyle name="td" xfId="22"/>
    <cellStyle name="tr" xfId="18"/>
    <cellStyle name="xl21" xfId="23"/>
    <cellStyle name="xl22" xfId="1"/>
    <cellStyle name="xl23" xfId="3"/>
    <cellStyle name="xl24" xfId="4"/>
    <cellStyle name="xl25" xfId="8"/>
    <cellStyle name="xl26" xfId="9"/>
    <cellStyle name="xl27" xfId="13"/>
    <cellStyle name="xl28" xfId="16"/>
    <cellStyle name="xl29" xfId="24"/>
    <cellStyle name="xl30" xfId="7"/>
    <cellStyle name="xl31" xfId="10"/>
    <cellStyle name="xl32" xfId="14"/>
    <cellStyle name="xl33" xfId="5"/>
    <cellStyle name="xl34" xfId="25"/>
    <cellStyle name="xl35" xfId="26"/>
    <cellStyle name="xl36" xfId="27"/>
    <cellStyle name="xl37" xfId="6"/>
    <cellStyle name="xl38" xfId="17"/>
    <cellStyle name="xl39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0"/>
  <sheetViews>
    <sheetView showGridLines="0" tabSelected="1" zoomScale="95" zoomScaleNormal="95" zoomScaleSheetLayoutView="85" zoomScalePageLayoutView="85" workbookViewId="0">
      <pane ySplit="11" topLeftCell="A12" activePane="bottomLeft" state="frozen"/>
      <selection pane="bottomLeft" activeCell="A10" sqref="A10"/>
    </sheetView>
  </sheetViews>
  <sheetFormatPr defaultRowHeight="15" outlineLevelRow="3" x14ac:dyDescent="0.25"/>
  <cols>
    <col min="1" max="1" width="23.28515625" style="2" customWidth="1"/>
    <col min="2" max="2" width="82.85546875" style="2" customWidth="1"/>
    <col min="3" max="3" width="51.7109375" style="2" customWidth="1"/>
    <col min="4" max="5" width="19.7109375" style="2" customWidth="1"/>
    <col min="6" max="9" width="16.5703125" style="2" customWidth="1"/>
    <col min="10" max="10" width="9.140625" style="2" customWidth="1"/>
    <col min="11" max="16384" width="9.140625" style="2"/>
  </cols>
  <sheetData>
    <row r="1" spans="1:10" ht="17.25" customHeight="1" x14ac:dyDescent="0.25">
      <c r="A1" s="29" t="s">
        <v>275</v>
      </c>
      <c r="B1" s="30"/>
      <c r="C1" s="30"/>
      <c r="D1" s="30"/>
      <c r="E1" s="30"/>
      <c r="F1" s="30"/>
      <c r="G1" s="30"/>
      <c r="H1" s="30"/>
      <c r="I1" s="30"/>
      <c r="J1" s="1"/>
    </row>
    <row r="2" spans="1:10" ht="9" customHeight="1" x14ac:dyDescent="0.25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5.75" customHeight="1" x14ac:dyDescent="0.25">
      <c r="A3" s="19" t="s">
        <v>0</v>
      </c>
      <c r="B3" s="4" t="s">
        <v>125</v>
      </c>
      <c r="C3" s="5"/>
      <c r="D3" s="6"/>
      <c r="E3" s="6"/>
      <c r="F3" s="6"/>
      <c r="G3" s="6"/>
      <c r="H3" s="6"/>
      <c r="I3" s="6"/>
      <c r="J3" s="5"/>
    </row>
    <row r="4" spans="1:10" ht="9.75" customHeight="1" x14ac:dyDescent="0.25">
      <c r="A4" s="4"/>
      <c r="B4" s="4"/>
      <c r="C4" s="6"/>
      <c r="D4" s="6"/>
      <c r="E4" s="6"/>
      <c r="F4" s="6"/>
      <c r="G4" s="6"/>
      <c r="H4" s="6"/>
      <c r="I4" s="6"/>
      <c r="J4" s="5"/>
    </row>
    <row r="5" spans="1:10" ht="27.75" customHeight="1" x14ac:dyDescent="0.25">
      <c r="A5" s="4" t="s">
        <v>1</v>
      </c>
      <c r="B5" s="4" t="s">
        <v>278</v>
      </c>
      <c r="C5" s="5"/>
      <c r="D5" s="6"/>
      <c r="E5" s="6"/>
      <c r="F5" s="6"/>
      <c r="G5" s="6"/>
      <c r="H5" s="6"/>
      <c r="I5" s="6"/>
      <c r="J5" s="5"/>
    </row>
    <row r="6" spans="1:10" ht="9.75" customHeight="1" x14ac:dyDescent="0.25">
      <c r="A6" s="4"/>
      <c r="B6" s="4"/>
      <c r="C6" s="6"/>
      <c r="D6" s="6"/>
      <c r="E6" s="6"/>
      <c r="F6" s="6"/>
      <c r="G6" s="6"/>
      <c r="H6" s="6"/>
      <c r="I6" s="6"/>
      <c r="J6" s="5"/>
    </row>
    <row r="7" spans="1:10" ht="14.25" customHeight="1" x14ac:dyDescent="0.25">
      <c r="A7" s="5" t="s">
        <v>2</v>
      </c>
      <c r="B7" s="26" t="s">
        <v>3</v>
      </c>
      <c r="C7" s="6"/>
      <c r="D7" s="6"/>
      <c r="E7" s="6"/>
      <c r="F7" s="6"/>
      <c r="G7" s="6"/>
      <c r="H7" s="6"/>
      <c r="I7" s="6"/>
      <c r="J7" s="5"/>
    </row>
    <row r="8" spans="1:10" ht="9.75" customHeight="1" x14ac:dyDescent="0.25">
      <c r="A8" s="31"/>
      <c r="B8" s="32"/>
      <c r="C8" s="32"/>
      <c r="D8" s="32"/>
      <c r="E8" s="32"/>
      <c r="F8" s="32"/>
      <c r="G8" s="32"/>
      <c r="H8" s="32"/>
      <c r="I8" s="32"/>
      <c r="J8" s="1"/>
    </row>
    <row r="9" spans="1:10" ht="15.75" customHeight="1" x14ac:dyDescent="0.25">
      <c r="A9" s="33" t="s">
        <v>4</v>
      </c>
      <c r="B9" s="34"/>
      <c r="C9" s="35" t="s">
        <v>276</v>
      </c>
      <c r="D9" s="33" t="s">
        <v>277</v>
      </c>
      <c r="E9" s="37" t="s">
        <v>5</v>
      </c>
      <c r="F9" s="37" t="s">
        <v>6</v>
      </c>
      <c r="G9" s="33" t="s">
        <v>7</v>
      </c>
      <c r="H9" s="34"/>
      <c r="I9" s="34"/>
      <c r="J9" s="1"/>
    </row>
    <row r="10" spans="1:10" ht="72" customHeight="1" x14ac:dyDescent="0.25">
      <c r="A10" s="7" t="s">
        <v>8</v>
      </c>
      <c r="B10" s="7" t="s">
        <v>9</v>
      </c>
      <c r="C10" s="36"/>
      <c r="D10" s="34"/>
      <c r="E10" s="38"/>
      <c r="F10" s="38"/>
      <c r="G10" s="7" t="s">
        <v>10</v>
      </c>
      <c r="H10" s="7" t="s">
        <v>11</v>
      </c>
      <c r="I10" s="7" t="s">
        <v>12</v>
      </c>
      <c r="J10" s="1"/>
    </row>
    <row r="11" spans="1:10" ht="12.75" customHeight="1" x14ac:dyDescent="0.25">
      <c r="A11" s="7" t="s">
        <v>13</v>
      </c>
      <c r="B11" s="7" t="s">
        <v>14</v>
      </c>
      <c r="C11" s="7" t="s">
        <v>15</v>
      </c>
      <c r="D11" s="7" t="s">
        <v>16</v>
      </c>
      <c r="E11" s="23" t="s">
        <v>17</v>
      </c>
      <c r="F11" s="24" t="s">
        <v>18</v>
      </c>
      <c r="G11" s="7" t="s">
        <v>19</v>
      </c>
      <c r="H11" s="7" t="s">
        <v>20</v>
      </c>
      <c r="I11" s="7" t="s">
        <v>21</v>
      </c>
      <c r="J11" s="1"/>
    </row>
    <row r="12" spans="1:10" ht="18" customHeight="1" x14ac:dyDescent="0.25">
      <c r="A12" s="7"/>
      <c r="B12" s="16" t="s">
        <v>281</v>
      </c>
      <c r="C12" s="7"/>
      <c r="D12" s="17">
        <f t="shared" ref="D12:I12" si="0">D13+D105</f>
        <v>660287183</v>
      </c>
      <c r="E12" s="17">
        <f t="shared" si="0"/>
        <v>580402315.54000008</v>
      </c>
      <c r="F12" s="17">
        <f t="shared" si="0"/>
        <v>700353354.0200001</v>
      </c>
      <c r="G12" s="17">
        <f t="shared" si="0"/>
        <v>654272723.70000005</v>
      </c>
      <c r="H12" s="17">
        <f t="shared" si="0"/>
        <v>646680546.11000001</v>
      </c>
      <c r="I12" s="17">
        <f t="shared" si="0"/>
        <v>631582444.94000006</v>
      </c>
      <c r="J12" s="1"/>
    </row>
    <row r="13" spans="1:10" x14ac:dyDescent="0.25">
      <c r="A13" s="8" t="s">
        <v>22</v>
      </c>
      <c r="B13" s="9" t="s">
        <v>23</v>
      </c>
      <c r="C13" s="9" t="s">
        <v>24</v>
      </c>
      <c r="D13" s="13">
        <f t="shared" ref="D13:F13" si="1">D14+D21+D27+D38+D41+D44+D52+D57+D64+D73</f>
        <v>274337486.40999997</v>
      </c>
      <c r="E13" s="13">
        <f t="shared" si="1"/>
        <v>256678132.28000006</v>
      </c>
      <c r="F13" s="13">
        <f t="shared" si="1"/>
        <v>309651842.43000007</v>
      </c>
      <c r="G13" s="13">
        <f>G14+G21+G27+G38+G41+G44+G52+G57+G64+G73</f>
        <v>282661950.31</v>
      </c>
      <c r="H13" s="13">
        <f t="shared" ref="H13:I13" si="2">H14+H21+H27+H38+H41+H44+H52+H57+H64+H73</f>
        <v>283419410.72000003</v>
      </c>
      <c r="I13" s="13">
        <f t="shared" si="2"/>
        <v>283180009.55000001</v>
      </c>
      <c r="J13" s="1"/>
    </row>
    <row r="14" spans="1:10" outlineLevel="1" x14ac:dyDescent="0.25">
      <c r="A14" s="8" t="s">
        <v>25</v>
      </c>
      <c r="B14" s="9" t="s">
        <v>26</v>
      </c>
      <c r="C14" s="9" t="s">
        <v>24</v>
      </c>
      <c r="D14" s="14">
        <f t="shared" ref="D14:F14" si="3">SUM(D15)</f>
        <v>217237530</v>
      </c>
      <c r="E14" s="14">
        <f t="shared" si="3"/>
        <v>195724789.29000002</v>
      </c>
      <c r="F14" s="14">
        <f t="shared" si="3"/>
        <v>244299270</v>
      </c>
      <c r="G14" s="14">
        <f>SUM(G15)</f>
        <v>238507940</v>
      </c>
      <c r="H14" s="14">
        <f t="shared" ref="H14:I14" si="4">SUM(H15)</f>
        <v>233946210</v>
      </c>
      <c r="I14" s="14">
        <f t="shared" si="4"/>
        <v>232351980</v>
      </c>
      <c r="J14" s="1"/>
    </row>
    <row r="15" spans="1:10" outlineLevel="2" x14ac:dyDescent="0.25">
      <c r="A15" s="8" t="s">
        <v>27</v>
      </c>
      <c r="B15" s="9" t="s">
        <v>28</v>
      </c>
      <c r="C15" s="9" t="s">
        <v>24</v>
      </c>
      <c r="D15" s="14">
        <v>217237530</v>
      </c>
      <c r="E15" s="20">
        <f t="shared" ref="E15:F15" si="5">SUM(E16:E20)</f>
        <v>195724789.29000002</v>
      </c>
      <c r="F15" s="20">
        <f t="shared" si="5"/>
        <v>244299270</v>
      </c>
      <c r="G15" s="14">
        <f>SUM(G16:G20)</f>
        <v>238507940</v>
      </c>
      <c r="H15" s="14">
        <f t="shared" ref="H15:I15" si="6">SUM(H16:H20)</f>
        <v>233946210</v>
      </c>
      <c r="I15" s="14">
        <f t="shared" si="6"/>
        <v>232351980</v>
      </c>
      <c r="J15" s="1"/>
    </row>
    <row r="16" spans="1:10" ht="60" outlineLevel="3" x14ac:dyDescent="0.25">
      <c r="A16" s="10" t="s">
        <v>29</v>
      </c>
      <c r="B16" s="11" t="s">
        <v>30</v>
      </c>
      <c r="C16" s="11" t="s">
        <v>31</v>
      </c>
      <c r="D16" s="15">
        <v>215092530</v>
      </c>
      <c r="E16" s="21">
        <v>191345607.77000001</v>
      </c>
      <c r="F16" s="21">
        <v>238519270</v>
      </c>
      <c r="G16" s="15">
        <v>234259940</v>
      </c>
      <c r="H16" s="15">
        <v>229703210</v>
      </c>
      <c r="I16" s="15">
        <v>228108980</v>
      </c>
      <c r="J16" s="1"/>
    </row>
    <row r="17" spans="1:10" ht="75" outlineLevel="3" x14ac:dyDescent="0.25">
      <c r="A17" s="10" t="s">
        <v>32</v>
      </c>
      <c r="B17" s="11" t="s">
        <v>33</v>
      </c>
      <c r="C17" s="11" t="s">
        <v>31</v>
      </c>
      <c r="D17" s="15">
        <v>279000</v>
      </c>
      <c r="E17" s="21">
        <v>309040.01</v>
      </c>
      <c r="F17" s="21">
        <v>430000</v>
      </c>
      <c r="G17" s="15">
        <v>244000</v>
      </c>
      <c r="H17" s="15">
        <v>226000</v>
      </c>
      <c r="I17" s="15">
        <v>226000</v>
      </c>
      <c r="J17" s="1"/>
    </row>
    <row r="18" spans="1:10" ht="30" outlineLevel="3" x14ac:dyDescent="0.25">
      <c r="A18" s="10" t="s">
        <v>34</v>
      </c>
      <c r="B18" s="11" t="s">
        <v>35</v>
      </c>
      <c r="C18" s="11" t="s">
        <v>31</v>
      </c>
      <c r="D18" s="15">
        <v>1016000</v>
      </c>
      <c r="E18" s="21">
        <v>552054.11</v>
      </c>
      <c r="F18" s="21">
        <v>650000</v>
      </c>
      <c r="G18" s="15">
        <v>269000</v>
      </c>
      <c r="H18" s="15">
        <v>282000</v>
      </c>
      <c r="I18" s="15">
        <v>282000</v>
      </c>
      <c r="J18" s="1"/>
    </row>
    <row r="19" spans="1:10" ht="60" outlineLevel="3" x14ac:dyDescent="0.25">
      <c r="A19" s="10" t="s">
        <v>36</v>
      </c>
      <c r="B19" s="11" t="s">
        <v>37</v>
      </c>
      <c r="C19" s="11" t="s">
        <v>31</v>
      </c>
      <c r="D19" s="15">
        <v>850000</v>
      </c>
      <c r="E19" s="21">
        <v>2723361.94</v>
      </c>
      <c r="F19" s="21">
        <v>3700000</v>
      </c>
      <c r="G19" s="15">
        <v>3735000</v>
      </c>
      <c r="H19" s="15">
        <v>3735000</v>
      </c>
      <c r="I19" s="15">
        <v>3735000</v>
      </c>
      <c r="J19" s="1"/>
    </row>
    <row r="20" spans="1:10" ht="60" outlineLevel="3" x14ac:dyDescent="0.25">
      <c r="A20" s="10" t="s">
        <v>38</v>
      </c>
      <c r="B20" s="11" t="s">
        <v>39</v>
      </c>
      <c r="C20" s="11" t="s">
        <v>31</v>
      </c>
      <c r="D20" s="15">
        <v>0</v>
      </c>
      <c r="E20" s="21">
        <v>794725.46</v>
      </c>
      <c r="F20" s="21">
        <v>1000000</v>
      </c>
      <c r="G20" s="15">
        <v>0</v>
      </c>
      <c r="H20" s="15">
        <v>0</v>
      </c>
      <c r="I20" s="15">
        <v>0</v>
      </c>
      <c r="J20" s="1"/>
    </row>
    <row r="21" spans="1:10" ht="28.5" outlineLevel="1" x14ac:dyDescent="0.25">
      <c r="A21" s="8" t="s">
        <v>40</v>
      </c>
      <c r="B21" s="9" t="s">
        <v>41</v>
      </c>
      <c r="C21" s="9" t="s">
        <v>24</v>
      </c>
      <c r="D21" s="14">
        <f t="shared" ref="D21:F21" si="7">SUM(D22)</f>
        <v>11425100</v>
      </c>
      <c r="E21" s="14">
        <f t="shared" si="7"/>
        <v>9531870.3399999999</v>
      </c>
      <c r="F21" s="14">
        <f t="shared" si="7"/>
        <v>10657080.33</v>
      </c>
      <c r="G21" s="14">
        <f>SUM(G22)</f>
        <v>11625250</v>
      </c>
      <c r="H21" s="14">
        <f t="shared" ref="H21:I21" si="8">SUM(H22)</f>
        <v>11657730</v>
      </c>
      <c r="I21" s="14">
        <f t="shared" si="8"/>
        <v>11858580</v>
      </c>
      <c r="J21" s="1"/>
    </row>
    <row r="22" spans="1:10" ht="28.5" outlineLevel="2" x14ac:dyDescent="0.25">
      <c r="A22" s="8" t="s">
        <v>42</v>
      </c>
      <c r="B22" s="9" t="s">
        <v>43</v>
      </c>
      <c r="C22" s="9" t="s">
        <v>24</v>
      </c>
      <c r="D22" s="14">
        <f t="shared" ref="D22:F22" si="9">SUM(D23:D26)</f>
        <v>11425100</v>
      </c>
      <c r="E22" s="14">
        <f t="shared" si="9"/>
        <v>9531870.3399999999</v>
      </c>
      <c r="F22" s="14">
        <f t="shared" si="9"/>
        <v>10657080.33</v>
      </c>
      <c r="G22" s="14">
        <f>SUM(G23:G26)</f>
        <v>11625250</v>
      </c>
      <c r="H22" s="14">
        <f t="shared" ref="H22:I22" si="10">SUM(H23:H26)</f>
        <v>11657730</v>
      </c>
      <c r="I22" s="14">
        <f t="shared" si="10"/>
        <v>11858580</v>
      </c>
      <c r="J22" s="1"/>
    </row>
    <row r="23" spans="1:10" ht="75" outlineLevel="3" x14ac:dyDescent="0.25">
      <c r="A23" s="10" t="s">
        <v>44</v>
      </c>
      <c r="B23" s="11" t="s">
        <v>45</v>
      </c>
      <c r="C23" s="11" t="s">
        <v>46</v>
      </c>
      <c r="D23" s="15">
        <v>5245990</v>
      </c>
      <c r="E23" s="21">
        <v>4358088.55</v>
      </c>
      <c r="F23" s="21">
        <v>5245990</v>
      </c>
      <c r="G23" s="15">
        <v>5256130</v>
      </c>
      <c r="H23" s="15">
        <v>5215640</v>
      </c>
      <c r="I23" s="15">
        <v>5221180</v>
      </c>
      <c r="J23" s="1"/>
    </row>
    <row r="24" spans="1:10" ht="90" outlineLevel="3" x14ac:dyDescent="0.25">
      <c r="A24" s="10" t="s">
        <v>47</v>
      </c>
      <c r="B24" s="11" t="s">
        <v>48</v>
      </c>
      <c r="C24" s="11" t="s">
        <v>46</v>
      </c>
      <c r="D24" s="15">
        <v>29900</v>
      </c>
      <c r="E24" s="21">
        <v>31159.74</v>
      </c>
      <c r="F24" s="21">
        <v>29900</v>
      </c>
      <c r="G24" s="15">
        <v>29090</v>
      </c>
      <c r="H24" s="15">
        <v>29210</v>
      </c>
      <c r="I24" s="15">
        <v>30170</v>
      </c>
      <c r="J24" s="1"/>
    </row>
    <row r="25" spans="1:10" ht="75" outlineLevel="3" x14ac:dyDescent="0.25">
      <c r="A25" s="10" t="s">
        <v>49</v>
      </c>
      <c r="B25" s="11" t="s">
        <v>50</v>
      </c>
      <c r="C25" s="11" t="s">
        <v>46</v>
      </c>
      <c r="D25" s="15">
        <v>6149210</v>
      </c>
      <c r="E25" s="21">
        <v>5910641.7199999997</v>
      </c>
      <c r="F25" s="21">
        <v>6149210</v>
      </c>
      <c r="G25" s="15">
        <v>6340030</v>
      </c>
      <c r="H25" s="15">
        <v>6412880</v>
      </c>
      <c r="I25" s="15">
        <v>6607230</v>
      </c>
      <c r="J25" s="1"/>
    </row>
    <row r="26" spans="1:10" ht="75" outlineLevel="3" x14ac:dyDescent="0.25">
      <c r="A26" s="10" t="s">
        <v>51</v>
      </c>
      <c r="B26" s="11" t="s">
        <v>52</v>
      </c>
      <c r="C26" s="11" t="s">
        <v>46</v>
      </c>
      <c r="D26" s="15">
        <v>0</v>
      </c>
      <c r="E26" s="21">
        <v>-768019.67</v>
      </c>
      <c r="F26" s="21">
        <v>-768019.67</v>
      </c>
      <c r="G26" s="15">
        <v>0</v>
      </c>
      <c r="H26" s="15">
        <v>0</v>
      </c>
      <c r="I26" s="15">
        <v>0</v>
      </c>
      <c r="J26" s="1"/>
    </row>
    <row r="27" spans="1:10" outlineLevel="1" x14ac:dyDescent="0.25">
      <c r="A27" s="8" t="s">
        <v>53</v>
      </c>
      <c r="B27" s="9" t="s">
        <v>54</v>
      </c>
      <c r="C27" s="9" t="s">
        <v>24</v>
      </c>
      <c r="D27" s="14">
        <f t="shared" ref="D27:F27" si="11">D28+D31+D34+D36</f>
        <v>12135000</v>
      </c>
      <c r="E27" s="14">
        <f t="shared" si="11"/>
        <v>8822055.8900000006</v>
      </c>
      <c r="F27" s="14">
        <f t="shared" si="11"/>
        <v>10067931</v>
      </c>
      <c r="G27" s="14">
        <f>G28+G31+G34+G36</f>
        <v>9956000</v>
      </c>
      <c r="H27" s="14">
        <f t="shared" ref="H27:I27" si="12">H28+H31+H34+H36</f>
        <v>15291000</v>
      </c>
      <c r="I27" s="14">
        <f t="shared" si="12"/>
        <v>17116000</v>
      </c>
      <c r="J27" s="1"/>
    </row>
    <row r="28" spans="1:10" ht="28.5" outlineLevel="2" x14ac:dyDescent="0.25">
      <c r="A28" s="8" t="s">
        <v>55</v>
      </c>
      <c r="B28" s="9" t="s">
        <v>56</v>
      </c>
      <c r="C28" s="9" t="s">
        <v>24</v>
      </c>
      <c r="D28" s="14">
        <f t="shared" ref="D28:F28" si="13">SUM(D29:D30)</f>
        <v>9090000</v>
      </c>
      <c r="E28" s="14">
        <f t="shared" si="13"/>
        <v>5970103.5800000001</v>
      </c>
      <c r="F28" s="14">
        <f t="shared" si="13"/>
        <v>6538000</v>
      </c>
      <c r="G28" s="14">
        <f>SUM(G29:G30)</f>
        <v>7300000</v>
      </c>
      <c r="H28" s="14">
        <f t="shared" ref="H28:I28" si="14">SUM(H29:H30)</f>
        <v>12775000</v>
      </c>
      <c r="I28" s="14">
        <f t="shared" si="14"/>
        <v>14600000</v>
      </c>
      <c r="J28" s="1"/>
    </row>
    <row r="29" spans="1:10" ht="30" outlineLevel="3" x14ac:dyDescent="0.25">
      <c r="A29" s="10" t="s">
        <v>57</v>
      </c>
      <c r="B29" s="11" t="s">
        <v>58</v>
      </c>
      <c r="C29" s="11" t="s">
        <v>31</v>
      </c>
      <c r="D29" s="15">
        <v>7650000</v>
      </c>
      <c r="E29" s="21">
        <v>3757195.07</v>
      </c>
      <c r="F29" s="21">
        <v>4231000</v>
      </c>
      <c r="G29" s="15">
        <v>4500000</v>
      </c>
      <c r="H29" s="15">
        <v>7875000</v>
      </c>
      <c r="I29" s="15">
        <v>9000000</v>
      </c>
      <c r="J29" s="1"/>
    </row>
    <row r="30" spans="1:10" ht="45" outlineLevel="3" x14ac:dyDescent="0.25">
      <c r="A30" s="10" t="s">
        <v>59</v>
      </c>
      <c r="B30" s="11" t="s">
        <v>60</v>
      </c>
      <c r="C30" s="11" t="s">
        <v>31</v>
      </c>
      <c r="D30" s="15">
        <v>1440000</v>
      </c>
      <c r="E30" s="21">
        <v>2212908.5099999998</v>
      </c>
      <c r="F30" s="21">
        <v>2307000</v>
      </c>
      <c r="G30" s="15">
        <v>2800000</v>
      </c>
      <c r="H30" s="15">
        <v>4900000</v>
      </c>
      <c r="I30" s="15">
        <v>5600000</v>
      </c>
      <c r="J30" s="1"/>
    </row>
    <row r="31" spans="1:10" outlineLevel="2" x14ac:dyDescent="0.25">
      <c r="A31" s="8" t="s">
        <v>61</v>
      </c>
      <c r="B31" s="9" t="s">
        <v>62</v>
      </c>
      <c r="C31" s="9" t="s">
        <v>24</v>
      </c>
      <c r="D31" s="14">
        <f t="shared" ref="D31:F31" si="15">SUM(D32:D33)</f>
        <v>2450000</v>
      </c>
      <c r="E31" s="14">
        <f t="shared" si="15"/>
        <v>1954056.47</v>
      </c>
      <c r="F31" s="14">
        <f t="shared" si="15"/>
        <v>2016931</v>
      </c>
      <c r="G31" s="14">
        <f>SUM(G32:G33)</f>
        <v>150000</v>
      </c>
      <c r="H31" s="14">
        <f t="shared" ref="H31:I31" si="16">SUM(H32:H33)</f>
        <v>0</v>
      </c>
      <c r="I31" s="14">
        <f t="shared" si="16"/>
        <v>0</v>
      </c>
      <c r="J31" s="1"/>
    </row>
    <row r="32" spans="1:10" outlineLevel="3" x14ac:dyDescent="0.25">
      <c r="A32" s="10" t="s">
        <v>63</v>
      </c>
      <c r="B32" s="11" t="s">
        <v>62</v>
      </c>
      <c r="C32" s="11" t="s">
        <v>31</v>
      </c>
      <c r="D32" s="15">
        <v>2450000</v>
      </c>
      <c r="E32" s="21">
        <v>1954125.43</v>
      </c>
      <c r="F32" s="21">
        <v>2017000</v>
      </c>
      <c r="G32" s="15">
        <v>150000</v>
      </c>
      <c r="H32" s="15">
        <v>0</v>
      </c>
      <c r="I32" s="15">
        <v>0</v>
      </c>
      <c r="J32" s="1"/>
    </row>
    <row r="33" spans="1:10" ht="30" outlineLevel="3" x14ac:dyDescent="0.25">
      <c r="A33" s="10" t="s">
        <v>64</v>
      </c>
      <c r="B33" s="11" t="s">
        <v>65</v>
      </c>
      <c r="C33" s="11" t="s">
        <v>31</v>
      </c>
      <c r="D33" s="15">
        <v>0</v>
      </c>
      <c r="E33" s="21">
        <v>-68.959999999999994</v>
      </c>
      <c r="F33" s="21">
        <v>-69</v>
      </c>
      <c r="G33" s="15">
        <v>0</v>
      </c>
      <c r="H33" s="15">
        <v>0</v>
      </c>
      <c r="I33" s="15">
        <v>0</v>
      </c>
      <c r="J33" s="1"/>
    </row>
    <row r="34" spans="1:10" outlineLevel="2" x14ac:dyDescent="0.25">
      <c r="A34" s="8" t="s">
        <v>66</v>
      </c>
      <c r="B34" s="9" t="s">
        <v>67</v>
      </c>
      <c r="C34" s="9" t="s">
        <v>24</v>
      </c>
      <c r="D34" s="14">
        <f t="shared" ref="D34:F34" si="17">D35</f>
        <v>151000</v>
      </c>
      <c r="E34" s="14">
        <f t="shared" si="17"/>
        <v>44449.07</v>
      </c>
      <c r="F34" s="14">
        <f t="shared" si="17"/>
        <v>87000</v>
      </c>
      <c r="G34" s="14">
        <f>G35</f>
        <v>176000</v>
      </c>
      <c r="H34" s="14">
        <f t="shared" ref="H34:I34" si="18">H35</f>
        <v>176000</v>
      </c>
      <c r="I34" s="14">
        <f t="shared" si="18"/>
        <v>176000</v>
      </c>
      <c r="J34" s="1"/>
    </row>
    <row r="35" spans="1:10" outlineLevel="3" x14ac:dyDescent="0.25">
      <c r="A35" s="10" t="s">
        <v>68</v>
      </c>
      <c r="B35" s="11" t="s">
        <v>67</v>
      </c>
      <c r="C35" s="11" t="s">
        <v>31</v>
      </c>
      <c r="D35" s="15">
        <v>151000</v>
      </c>
      <c r="E35" s="21">
        <v>44449.07</v>
      </c>
      <c r="F35" s="21">
        <v>87000</v>
      </c>
      <c r="G35" s="15">
        <v>176000</v>
      </c>
      <c r="H35" s="15">
        <v>176000</v>
      </c>
      <c r="I35" s="15">
        <v>176000</v>
      </c>
      <c r="J35" s="1"/>
    </row>
    <row r="36" spans="1:10" ht="28.5" outlineLevel="2" x14ac:dyDescent="0.25">
      <c r="A36" s="8" t="s">
        <v>69</v>
      </c>
      <c r="B36" s="9" t="s">
        <v>70</v>
      </c>
      <c r="C36" s="9" t="s">
        <v>24</v>
      </c>
      <c r="D36" s="14">
        <f t="shared" ref="D36:F36" si="19">D37</f>
        <v>444000</v>
      </c>
      <c r="E36" s="14">
        <f t="shared" si="19"/>
        <v>853446.77</v>
      </c>
      <c r="F36" s="14">
        <f t="shared" si="19"/>
        <v>1426000</v>
      </c>
      <c r="G36" s="14">
        <f>G37</f>
        <v>2330000</v>
      </c>
      <c r="H36" s="14">
        <f t="shared" ref="H36:I36" si="20">H37</f>
        <v>2340000</v>
      </c>
      <c r="I36" s="14">
        <f t="shared" si="20"/>
        <v>2340000</v>
      </c>
      <c r="J36" s="1"/>
    </row>
    <row r="37" spans="1:10" ht="30" outlineLevel="3" x14ac:dyDescent="0.25">
      <c r="A37" s="10" t="s">
        <v>71</v>
      </c>
      <c r="B37" s="11" t="s">
        <v>72</v>
      </c>
      <c r="C37" s="11" t="s">
        <v>31</v>
      </c>
      <c r="D37" s="15">
        <v>444000</v>
      </c>
      <c r="E37" s="21">
        <v>853446.77</v>
      </c>
      <c r="F37" s="21">
        <v>1426000</v>
      </c>
      <c r="G37" s="15">
        <v>2330000</v>
      </c>
      <c r="H37" s="15">
        <v>2340000</v>
      </c>
      <c r="I37" s="15">
        <v>2340000</v>
      </c>
      <c r="J37" s="1"/>
    </row>
    <row r="38" spans="1:10" outlineLevel="1" x14ac:dyDescent="0.25">
      <c r="A38" s="8" t="s">
        <v>73</v>
      </c>
      <c r="B38" s="9" t="s">
        <v>74</v>
      </c>
      <c r="C38" s="9" t="s">
        <v>24</v>
      </c>
      <c r="D38" s="14">
        <v>0</v>
      </c>
      <c r="E38" s="20">
        <f>E39</f>
        <v>-6006.26</v>
      </c>
      <c r="F38" s="20">
        <f>F39</f>
        <v>-6006.26</v>
      </c>
      <c r="G38" s="14">
        <v>0</v>
      </c>
      <c r="H38" s="14">
        <v>0</v>
      </c>
      <c r="I38" s="14">
        <v>0</v>
      </c>
      <c r="J38" s="1"/>
    </row>
    <row r="39" spans="1:10" outlineLevel="2" x14ac:dyDescent="0.25">
      <c r="A39" s="8" t="s">
        <v>75</v>
      </c>
      <c r="B39" s="9" t="s">
        <v>76</v>
      </c>
      <c r="C39" s="9" t="s">
        <v>24</v>
      </c>
      <c r="D39" s="14">
        <v>0</v>
      </c>
      <c r="E39" s="20">
        <f>E40</f>
        <v>-6006.26</v>
      </c>
      <c r="F39" s="20">
        <f>F40</f>
        <v>-6006.26</v>
      </c>
      <c r="G39" s="14">
        <v>0</v>
      </c>
      <c r="H39" s="14">
        <v>0</v>
      </c>
      <c r="I39" s="14">
        <v>0</v>
      </c>
      <c r="J39" s="1"/>
    </row>
    <row r="40" spans="1:10" ht="30" outlineLevel="3" x14ac:dyDescent="0.25">
      <c r="A40" s="10" t="s">
        <v>77</v>
      </c>
      <c r="B40" s="22" t="s">
        <v>283</v>
      </c>
      <c r="C40" s="11" t="s">
        <v>31</v>
      </c>
      <c r="D40" s="15">
        <v>0</v>
      </c>
      <c r="E40" s="21">
        <v>-6006.26</v>
      </c>
      <c r="F40" s="21">
        <v>-6006.26</v>
      </c>
      <c r="G40" s="15">
        <v>0</v>
      </c>
      <c r="H40" s="15">
        <v>0</v>
      </c>
      <c r="I40" s="15">
        <v>0</v>
      </c>
      <c r="J40" s="1"/>
    </row>
    <row r="41" spans="1:10" outlineLevel="1" x14ac:dyDescent="0.25">
      <c r="A41" s="8" t="s">
        <v>78</v>
      </c>
      <c r="B41" s="9" t="s">
        <v>79</v>
      </c>
      <c r="C41" s="9" t="s">
        <v>24</v>
      </c>
      <c r="D41" s="14">
        <f t="shared" ref="D41:F41" si="21">D42</f>
        <v>3300000</v>
      </c>
      <c r="E41" s="14">
        <f t="shared" si="21"/>
        <v>2774463.08</v>
      </c>
      <c r="F41" s="14">
        <f t="shared" si="21"/>
        <v>3263000</v>
      </c>
      <c r="G41" s="14">
        <f>G42</f>
        <v>3790000</v>
      </c>
      <c r="H41" s="14">
        <f t="shared" ref="H41:I41" si="22">H42</f>
        <v>3790000</v>
      </c>
      <c r="I41" s="14">
        <f t="shared" si="22"/>
        <v>3790000</v>
      </c>
      <c r="J41" s="1"/>
    </row>
    <row r="42" spans="1:10" ht="28.5" outlineLevel="2" x14ac:dyDescent="0.25">
      <c r="A42" s="8" t="s">
        <v>80</v>
      </c>
      <c r="B42" s="9" t="s">
        <v>81</v>
      </c>
      <c r="C42" s="9" t="s">
        <v>24</v>
      </c>
      <c r="D42" s="14">
        <f t="shared" ref="D42" si="23">D43</f>
        <v>3300000</v>
      </c>
      <c r="E42" s="14">
        <f t="shared" ref="E42:F42" si="24">E43</f>
        <v>2774463.08</v>
      </c>
      <c r="F42" s="14">
        <f t="shared" si="24"/>
        <v>3263000</v>
      </c>
      <c r="G42" s="14">
        <f>G43</f>
        <v>3790000</v>
      </c>
      <c r="H42" s="14">
        <f t="shared" ref="H42:I42" si="25">H43</f>
        <v>3790000</v>
      </c>
      <c r="I42" s="14">
        <f t="shared" si="25"/>
        <v>3790000</v>
      </c>
      <c r="J42" s="1"/>
    </row>
    <row r="43" spans="1:10" ht="30" outlineLevel="3" x14ac:dyDescent="0.25">
      <c r="A43" s="10" t="s">
        <v>82</v>
      </c>
      <c r="B43" s="11" t="s">
        <v>83</v>
      </c>
      <c r="C43" s="11" t="s">
        <v>31</v>
      </c>
      <c r="D43" s="15">
        <v>3300000</v>
      </c>
      <c r="E43" s="21">
        <v>2774463.08</v>
      </c>
      <c r="F43" s="21">
        <v>3263000</v>
      </c>
      <c r="G43" s="15">
        <v>3790000</v>
      </c>
      <c r="H43" s="15">
        <v>3790000</v>
      </c>
      <c r="I43" s="15">
        <v>3790000</v>
      </c>
      <c r="J43" s="1"/>
    </row>
    <row r="44" spans="1:10" ht="28.5" outlineLevel="1" x14ac:dyDescent="0.25">
      <c r="A44" s="8" t="s">
        <v>84</v>
      </c>
      <c r="B44" s="9" t="s">
        <v>85</v>
      </c>
      <c r="C44" s="9" t="s">
        <v>24</v>
      </c>
      <c r="D44" s="14">
        <f t="shared" ref="D44:F44" si="26">D45+D50</f>
        <v>21574050</v>
      </c>
      <c r="E44" s="14">
        <f t="shared" si="26"/>
        <v>20886488.940000001</v>
      </c>
      <c r="F44" s="14">
        <f t="shared" si="26"/>
        <v>22230700</v>
      </c>
      <c r="G44" s="14">
        <f>G45+G50</f>
        <v>9590000</v>
      </c>
      <c r="H44" s="14">
        <f t="shared" ref="H44:I44" si="27">H45+H50</f>
        <v>9505000</v>
      </c>
      <c r="I44" s="14">
        <f t="shared" si="27"/>
        <v>9505000</v>
      </c>
      <c r="J44" s="1"/>
    </row>
    <row r="45" spans="1:10" ht="71.25" outlineLevel="2" x14ac:dyDescent="0.25">
      <c r="A45" s="8" t="s">
        <v>86</v>
      </c>
      <c r="B45" s="9" t="s">
        <v>87</v>
      </c>
      <c r="C45" s="9" t="s">
        <v>24</v>
      </c>
      <c r="D45" s="14">
        <f t="shared" ref="D45:F45" si="28">SUM(D46:D49)</f>
        <v>21446050</v>
      </c>
      <c r="E45" s="14">
        <f t="shared" si="28"/>
        <v>20786414.050000001</v>
      </c>
      <c r="F45" s="14">
        <f t="shared" si="28"/>
        <v>22102700</v>
      </c>
      <c r="G45" s="14">
        <f>SUM(G46:G49)</f>
        <v>9480000</v>
      </c>
      <c r="H45" s="14">
        <f t="shared" ref="H45:I45" si="29">SUM(H46:H49)</f>
        <v>9395000</v>
      </c>
      <c r="I45" s="14">
        <f t="shared" si="29"/>
        <v>9395000</v>
      </c>
      <c r="J45" s="1"/>
    </row>
    <row r="46" spans="1:10" ht="60" outlineLevel="3" x14ac:dyDescent="0.25">
      <c r="A46" s="10" t="s">
        <v>88</v>
      </c>
      <c r="B46" s="11" t="s">
        <v>89</v>
      </c>
      <c r="C46" s="11" t="s">
        <v>90</v>
      </c>
      <c r="D46" s="15">
        <v>2180000</v>
      </c>
      <c r="E46" s="21">
        <v>2245909.91</v>
      </c>
      <c r="F46" s="21">
        <v>2250000</v>
      </c>
      <c r="G46" s="15">
        <v>1800000</v>
      </c>
      <c r="H46" s="15">
        <v>1765000</v>
      </c>
      <c r="I46" s="15">
        <v>1765000</v>
      </c>
      <c r="J46" s="1"/>
    </row>
    <row r="47" spans="1:10" ht="60" outlineLevel="3" x14ac:dyDescent="0.25">
      <c r="A47" s="10" t="s">
        <v>91</v>
      </c>
      <c r="B47" s="11" t="s">
        <v>92</v>
      </c>
      <c r="C47" s="11" t="s">
        <v>90</v>
      </c>
      <c r="D47" s="15">
        <v>2550000</v>
      </c>
      <c r="E47" s="21">
        <v>2696983.99</v>
      </c>
      <c r="F47" s="21">
        <v>2870000</v>
      </c>
      <c r="G47" s="15">
        <v>1550000</v>
      </c>
      <c r="H47" s="15">
        <v>1500000</v>
      </c>
      <c r="I47" s="15">
        <v>1500000</v>
      </c>
      <c r="J47" s="1"/>
    </row>
    <row r="48" spans="1:10" ht="60" outlineLevel="3" x14ac:dyDescent="0.25">
      <c r="A48" s="10" t="s">
        <v>93</v>
      </c>
      <c r="B48" s="11" t="s">
        <v>94</v>
      </c>
      <c r="C48" s="11" t="s">
        <v>90</v>
      </c>
      <c r="D48" s="15">
        <v>8916050</v>
      </c>
      <c r="E48" s="21">
        <v>8922657.9399999995</v>
      </c>
      <c r="F48" s="21">
        <v>8932700</v>
      </c>
      <c r="G48" s="15">
        <v>130000</v>
      </c>
      <c r="H48" s="15">
        <v>130000</v>
      </c>
      <c r="I48" s="15">
        <v>130000</v>
      </c>
      <c r="J48" s="1"/>
    </row>
    <row r="49" spans="1:10" ht="30" outlineLevel="3" x14ac:dyDescent="0.25">
      <c r="A49" s="10" t="s">
        <v>95</v>
      </c>
      <c r="B49" s="11" t="s">
        <v>96</v>
      </c>
      <c r="C49" s="11" t="s">
        <v>90</v>
      </c>
      <c r="D49" s="15">
        <v>7800000</v>
      </c>
      <c r="E49" s="21">
        <v>6920862.21</v>
      </c>
      <c r="F49" s="21">
        <v>8050000</v>
      </c>
      <c r="G49" s="15">
        <v>6000000</v>
      </c>
      <c r="H49" s="15">
        <v>6000000</v>
      </c>
      <c r="I49" s="15">
        <v>6000000</v>
      </c>
      <c r="J49" s="1"/>
    </row>
    <row r="50" spans="1:10" ht="57" outlineLevel="2" x14ac:dyDescent="0.25">
      <c r="A50" s="8" t="s">
        <v>97</v>
      </c>
      <c r="B50" s="9" t="s">
        <v>98</v>
      </c>
      <c r="C50" s="9" t="s">
        <v>24</v>
      </c>
      <c r="D50" s="14">
        <f t="shared" ref="D50:F50" si="30">D51</f>
        <v>128000</v>
      </c>
      <c r="E50" s="14">
        <f t="shared" si="30"/>
        <v>100074.89</v>
      </c>
      <c r="F50" s="14">
        <f t="shared" si="30"/>
        <v>128000</v>
      </c>
      <c r="G50" s="14">
        <f>G51</f>
        <v>110000</v>
      </c>
      <c r="H50" s="14">
        <f t="shared" ref="H50:I50" si="31">H51</f>
        <v>110000</v>
      </c>
      <c r="I50" s="14">
        <f t="shared" si="31"/>
        <v>110000</v>
      </c>
      <c r="J50" s="1"/>
    </row>
    <row r="51" spans="1:10" ht="60" outlineLevel="3" x14ac:dyDescent="0.25">
      <c r="A51" s="10" t="s">
        <v>99</v>
      </c>
      <c r="B51" s="11" t="s">
        <v>100</v>
      </c>
      <c r="C51" s="11" t="s">
        <v>90</v>
      </c>
      <c r="D51" s="15">
        <v>128000</v>
      </c>
      <c r="E51" s="21">
        <v>100074.89</v>
      </c>
      <c r="F51" s="21">
        <v>128000</v>
      </c>
      <c r="G51" s="15">
        <v>110000</v>
      </c>
      <c r="H51" s="15">
        <v>110000</v>
      </c>
      <c r="I51" s="15">
        <v>110000</v>
      </c>
      <c r="J51" s="1"/>
    </row>
    <row r="52" spans="1:10" outlineLevel="1" x14ac:dyDescent="0.25">
      <c r="A52" s="8" t="s">
        <v>101</v>
      </c>
      <c r="B52" s="9" t="s">
        <v>102</v>
      </c>
      <c r="C52" s="9" t="s">
        <v>24</v>
      </c>
      <c r="D52" s="14">
        <f t="shared" ref="D52:F52" si="32">D53</f>
        <v>1778856.41</v>
      </c>
      <c r="E52" s="14">
        <f t="shared" si="32"/>
        <v>7801224.71</v>
      </c>
      <c r="F52" s="14">
        <f t="shared" si="32"/>
        <v>7803000</v>
      </c>
      <c r="G52" s="14">
        <f>G53</f>
        <v>7667760.3100000005</v>
      </c>
      <c r="H52" s="14">
        <f t="shared" ref="H52:I52" si="33">H53</f>
        <v>7974470.7199999997</v>
      </c>
      <c r="I52" s="14">
        <f t="shared" si="33"/>
        <v>8293449.5499999998</v>
      </c>
      <c r="J52" s="1"/>
    </row>
    <row r="53" spans="1:10" outlineLevel="2" x14ac:dyDescent="0.25">
      <c r="A53" s="8" t="s">
        <v>103</v>
      </c>
      <c r="B53" s="9" t="s">
        <v>104</v>
      </c>
      <c r="C53" s="9" t="s">
        <v>24</v>
      </c>
      <c r="D53" s="14">
        <f t="shared" ref="D53:F53" si="34">SUM(D54:D56)</f>
        <v>1778856.41</v>
      </c>
      <c r="E53" s="14">
        <f t="shared" si="34"/>
        <v>7801224.71</v>
      </c>
      <c r="F53" s="14">
        <f t="shared" si="34"/>
        <v>7803000</v>
      </c>
      <c r="G53" s="14">
        <f>SUM(G54:G56)</f>
        <v>7667760.3100000005</v>
      </c>
      <c r="H53" s="14">
        <f t="shared" ref="H53:I53" si="35">SUM(H54:H56)</f>
        <v>7974470.7199999997</v>
      </c>
      <c r="I53" s="14">
        <f t="shared" si="35"/>
        <v>8293449.5499999998</v>
      </c>
      <c r="J53" s="1"/>
    </row>
    <row r="54" spans="1:10" ht="30" outlineLevel="3" x14ac:dyDescent="0.25">
      <c r="A54" s="10" t="s">
        <v>105</v>
      </c>
      <c r="B54" s="11" t="s">
        <v>106</v>
      </c>
      <c r="C54" s="11" t="s">
        <v>107</v>
      </c>
      <c r="D54" s="15">
        <v>894208.53</v>
      </c>
      <c r="E54" s="21">
        <v>926085.32</v>
      </c>
      <c r="F54" s="21">
        <v>926500</v>
      </c>
      <c r="G54" s="15">
        <v>774052.66</v>
      </c>
      <c r="H54" s="15">
        <v>805014.77</v>
      </c>
      <c r="I54" s="15">
        <v>837215.36</v>
      </c>
      <c r="J54" s="1"/>
    </row>
    <row r="55" spans="1:10" ht="30" outlineLevel="3" x14ac:dyDescent="0.25">
      <c r="A55" s="10" t="s">
        <v>108</v>
      </c>
      <c r="B55" s="11" t="s">
        <v>109</v>
      </c>
      <c r="C55" s="11" t="s">
        <v>107</v>
      </c>
      <c r="D55" s="15">
        <v>854962.41</v>
      </c>
      <c r="E55" s="21">
        <v>39682.21</v>
      </c>
      <c r="F55" s="21">
        <v>41000</v>
      </c>
      <c r="G55" s="15">
        <v>39594.11</v>
      </c>
      <c r="H55" s="15">
        <v>41177.870000000003</v>
      </c>
      <c r="I55" s="15">
        <v>42824.99</v>
      </c>
      <c r="J55" s="1"/>
    </row>
    <row r="56" spans="1:10" ht="30" outlineLevel="3" x14ac:dyDescent="0.25">
      <c r="A56" s="10" t="s">
        <v>110</v>
      </c>
      <c r="B56" s="11" t="s">
        <v>111</v>
      </c>
      <c r="C56" s="11" t="s">
        <v>107</v>
      </c>
      <c r="D56" s="15">
        <v>29685.47</v>
      </c>
      <c r="E56" s="21">
        <v>6835457.1799999997</v>
      </c>
      <c r="F56" s="21">
        <v>6835500</v>
      </c>
      <c r="G56" s="15">
        <v>6854113.54</v>
      </c>
      <c r="H56" s="15">
        <v>7128278.0800000001</v>
      </c>
      <c r="I56" s="15">
        <v>7413409.2000000002</v>
      </c>
      <c r="J56" s="1"/>
    </row>
    <row r="57" spans="1:10" ht="28.5" outlineLevel="1" x14ac:dyDescent="0.25">
      <c r="A57" s="8" t="s">
        <v>112</v>
      </c>
      <c r="B57" s="9" t="s">
        <v>113</v>
      </c>
      <c r="C57" s="9" t="s">
        <v>24</v>
      </c>
      <c r="D57" s="14">
        <f>D58</f>
        <v>70000</v>
      </c>
      <c r="E57" s="14">
        <f t="shared" ref="E57:F57" si="36">E58</f>
        <v>635574.93000000005</v>
      </c>
      <c r="F57" s="14">
        <f t="shared" si="36"/>
        <v>696196.00000000012</v>
      </c>
      <c r="G57" s="14">
        <v>0</v>
      </c>
      <c r="H57" s="14">
        <v>0</v>
      </c>
      <c r="I57" s="14">
        <v>0</v>
      </c>
      <c r="J57" s="1"/>
    </row>
    <row r="58" spans="1:10" outlineLevel="2" x14ac:dyDescent="0.25">
      <c r="A58" s="8" t="s">
        <v>114</v>
      </c>
      <c r="B58" s="9" t="s">
        <v>115</v>
      </c>
      <c r="C58" s="9" t="s">
        <v>24</v>
      </c>
      <c r="D58" s="14">
        <f>SUM(D59:D63)</f>
        <v>70000</v>
      </c>
      <c r="E58" s="14">
        <f t="shared" ref="E58:F58" si="37">SUM(E59:E63)</f>
        <v>635574.93000000005</v>
      </c>
      <c r="F58" s="14">
        <f t="shared" si="37"/>
        <v>696196.00000000012</v>
      </c>
      <c r="G58" s="14">
        <v>0</v>
      </c>
      <c r="H58" s="14">
        <v>0</v>
      </c>
      <c r="I58" s="14">
        <v>0</v>
      </c>
      <c r="J58" s="1"/>
    </row>
    <row r="59" spans="1:10" ht="30" outlineLevel="3" x14ac:dyDescent="0.25">
      <c r="A59" s="10" t="s">
        <v>116</v>
      </c>
      <c r="B59" s="11" t="s">
        <v>117</v>
      </c>
      <c r="C59" s="11" t="s">
        <v>118</v>
      </c>
      <c r="D59" s="15">
        <v>0</v>
      </c>
      <c r="E59" s="21">
        <v>217772.73</v>
      </c>
      <c r="F59" s="21">
        <v>217772.73</v>
      </c>
      <c r="G59" s="15">
        <v>0</v>
      </c>
      <c r="H59" s="15">
        <v>0</v>
      </c>
      <c r="I59" s="15">
        <v>0</v>
      </c>
      <c r="J59" s="1"/>
    </row>
    <row r="60" spans="1:10" ht="30" outlineLevel="3" x14ac:dyDescent="0.25">
      <c r="A60" s="10" t="s">
        <v>119</v>
      </c>
      <c r="B60" s="11" t="s">
        <v>117</v>
      </c>
      <c r="C60" s="11" t="s">
        <v>120</v>
      </c>
      <c r="D60" s="15">
        <v>0</v>
      </c>
      <c r="E60" s="21">
        <v>21692.1</v>
      </c>
      <c r="F60" s="21">
        <v>21692.1</v>
      </c>
      <c r="G60" s="15">
        <v>0</v>
      </c>
      <c r="H60" s="15">
        <v>0</v>
      </c>
      <c r="I60" s="15">
        <v>0</v>
      </c>
      <c r="J60" s="1"/>
    </row>
    <row r="61" spans="1:10" ht="30" outlineLevel="3" x14ac:dyDescent="0.25">
      <c r="A61" s="10" t="s">
        <v>121</v>
      </c>
      <c r="B61" s="11" t="s">
        <v>117</v>
      </c>
      <c r="C61" s="11" t="s">
        <v>90</v>
      </c>
      <c r="D61" s="15">
        <v>70000</v>
      </c>
      <c r="E61" s="21">
        <v>345648.93</v>
      </c>
      <c r="F61" s="21">
        <v>406270</v>
      </c>
      <c r="G61" s="15">
        <v>0</v>
      </c>
      <c r="H61" s="15">
        <v>0</v>
      </c>
      <c r="I61" s="15">
        <v>0</v>
      </c>
      <c r="J61" s="1"/>
    </row>
    <row r="62" spans="1:10" ht="30" outlineLevel="3" x14ac:dyDescent="0.25">
      <c r="A62" s="10" t="s">
        <v>122</v>
      </c>
      <c r="B62" s="11" t="s">
        <v>117</v>
      </c>
      <c r="C62" s="11" t="s">
        <v>123</v>
      </c>
      <c r="D62" s="15">
        <v>0</v>
      </c>
      <c r="E62" s="21">
        <v>43763.66</v>
      </c>
      <c r="F62" s="21">
        <v>43763.66</v>
      </c>
      <c r="G62" s="15">
        <v>0</v>
      </c>
      <c r="H62" s="15">
        <v>0</v>
      </c>
      <c r="I62" s="15">
        <v>0</v>
      </c>
      <c r="J62" s="1"/>
    </row>
    <row r="63" spans="1:10" ht="30" outlineLevel="3" x14ac:dyDescent="0.25">
      <c r="A63" s="10" t="s">
        <v>124</v>
      </c>
      <c r="B63" s="11" t="s">
        <v>117</v>
      </c>
      <c r="C63" s="11" t="s">
        <v>125</v>
      </c>
      <c r="D63" s="15">
        <v>0</v>
      </c>
      <c r="E63" s="21">
        <v>6697.51</v>
      </c>
      <c r="F63" s="21">
        <v>6697.51</v>
      </c>
      <c r="G63" s="15">
        <v>0</v>
      </c>
      <c r="H63" s="15">
        <v>0</v>
      </c>
      <c r="I63" s="15">
        <v>0</v>
      </c>
      <c r="J63" s="1"/>
    </row>
    <row r="64" spans="1:10" ht="28.5" outlineLevel="1" x14ac:dyDescent="0.25">
      <c r="A64" s="8" t="s">
        <v>126</v>
      </c>
      <c r="B64" s="9" t="s">
        <v>127</v>
      </c>
      <c r="C64" s="9" t="s">
        <v>24</v>
      </c>
      <c r="D64" s="14">
        <f t="shared" ref="D64:F64" si="38">D65+D67+D70</f>
        <v>5561950</v>
      </c>
      <c r="E64" s="14">
        <f t="shared" si="38"/>
        <v>5968589.7599999998</v>
      </c>
      <c r="F64" s="14">
        <f t="shared" si="38"/>
        <v>6101589.7599999998</v>
      </c>
      <c r="G64" s="14">
        <f>G65+G67+G70</f>
        <v>545000</v>
      </c>
      <c r="H64" s="14">
        <f t="shared" ref="H64:I64" si="39">H65+H67+H70</f>
        <v>275000</v>
      </c>
      <c r="I64" s="14">
        <f t="shared" si="39"/>
        <v>265000</v>
      </c>
      <c r="J64" s="1"/>
    </row>
    <row r="65" spans="1:10" ht="57" outlineLevel="2" x14ac:dyDescent="0.25">
      <c r="A65" s="8" t="s">
        <v>128</v>
      </c>
      <c r="B65" s="9" t="s">
        <v>129</v>
      </c>
      <c r="C65" s="9" t="s">
        <v>24</v>
      </c>
      <c r="D65" s="14">
        <f t="shared" ref="D65:F65" si="40">D66</f>
        <v>600000</v>
      </c>
      <c r="E65" s="14">
        <f t="shared" si="40"/>
        <v>930000</v>
      </c>
      <c r="F65" s="14">
        <f t="shared" si="40"/>
        <v>1030000</v>
      </c>
      <c r="G65" s="14">
        <f>G66</f>
        <v>250000</v>
      </c>
      <c r="H65" s="14">
        <f t="shared" ref="H65:I65" si="41">H66</f>
        <v>0</v>
      </c>
      <c r="I65" s="14">
        <f t="shared" si="41"/>
        <v>0</v>
      </c>
      <c r="J65" s="1"/>
    </row>
    <row r="66" spans="1:10" ht="60" outlineLevel="3" x14ac:dyDescent="0.25">
      <c r="A66" s="10" t="s">
        <v>130</v>
      </c>
      <c r="B66" s="11" t="s">
        <v>131</v>
      </c>
      <c r="C66" s="11" t="s">
        <v>90</v>
      </c>
      <c r="D66" s="15">
        <v>600000</v>
      </c>
      <c r="E66" s="21">
        <v>930000</v>
      </c>
      <c r="F66" s="21">
        <v>1030000</v>
      </c>
      <c r="G66" s="15">
        <v>250000</v>
      </c>
      <c r="H66" s="15">
        <v>0</v>
      </c>
      <c r="I66" s="15">
        <v>0</v>
      </c>
      <c r="J66" s="1"/>
    </row>
    <row r="67" spans="1:10" ht="28.5" outlineLevel="2" x14ac:dyDescent="0.25">
      <c r="A67" s="8" t="s">
        <v>132</v>
      </c>
      <c r="B67" s="9" t="s">
        <v>133</v>
      </c>
      <c r="C67" s="9" t="s">
        <v>24</v>
      </c>
      <c r="D67" s="14">
        <f t="shared" ref="D67:F67" si="42">SUM(D68:D69)</f>
        <v>4909000</v>
      </c>
      <c r="E67" s="14">
        <f t="shared" si="42"/>
        <v>4964225.08</v>
      </c>
      <c r="F67" s="14">
        <f t="shared" si="42"/>
        <v>4993225.08</v>
      </c>
      <c r="G67" s="14">
        <f>SUM(G68:G69)</f>
        <v>260000</v>
      </c>
      <c r="H67" s="14">
        <f t="shared" ref="H67:I67" si="43">SUM(H68:H69)</f>
        <v>240000</v>
      </c>
      <c r="I67" s="14">
        <f t="shared" si="43"/>
        <v>230000</v>
      </c>
      <c r="J67" s="1"/>
    </row>
    <row r="68" spans="1:10" ht="45" outlineLevel="3" x14ac:dyDescent="0.25">
      <c r="A68" s="10" t="s">
        <v>134</v>
      </c>
      <c r="B68" s="11" t="s">
        <v>135</v>
      </c>
      <c r="C68" s="11" t="s">
        <v>90</v>
      </c>
      <c r="D68" s="15">
        <v>100000</v>
      </c>
      <c r="E68" s="21">
        <v>62572.28</v>
      </c>
      <c r="F68" s="21">
        <v>62572.28</v>
      </c>
      <c r="G68" s="15">
        <v>10000</v>
      </c>
      <c r="H68" s="15">
        <v>10000</v>
      </c>
      <c r="I68" s="15">
        <v>10000</v>
      </c>
      <c r="J68" s="1"/>
    </row>
    <row r="69" spans="1:10" ht="30" outlineLevel="3" x14ac:dyDescent="0.25">
      <c r="A69" s="10" t="s">
        <v>136</v>
      </c>
      <c r="B69" s="11" t="s">
        <v>137</v>
      </c>
      <c r="C69" s="11" t="s">
        <v>90</v>
      </c>
      <c r="D69" s="15">
        <v>4809000</v>
      </c>
      <c r="E69" s="21">
        <v>4901652.8</v>
      </c>
      <c r="F69" s="21">
        <v>4930652.8</v>
      </c>
      <c r="G69" s="15">
        <v>250000</v>
      </c>
      <c r="H69" s="15">
        <v>230000</v>
      </c>
      <c r="I69" s="15">
        <v>220000</v>
      </c>
      <c r="J69" s="1"/>
    </row>
    <row r="70" spans="1:10" ht="57" outlineLevel="2" x14ac:dyDescent="0.25">
      <c r="A70" s="8" t="s">
        <v>138</v>
      </c>
      <c r="B70" s="9" t="s">
        <v>139</v>
      </c>
      <c r="C70" s="9" t="s">
        <v>24</v>
      </c>
      <c r="D70" s="14">
        <f>SUM(D71:D72)</f>
        <v>52950</v>
      </c>
      <c r="E70" s="14">
        <f t="shared" ref="E70:F70" si="44">SUM(E71:E72)</f>
        <v>74364.680000000008</v>
      </c>
      <c r="F70" s="14">
        <f t="shared" si="44"/>
        <v>78364.680000000008</v>
      </c>
      <c r="G70" s="14">
        <f>SUM(G71:G72)</f>
        <v>35000</v>
      </c>
      <c r="H70" s="14">
        <f t="shared" ref="H70:I70" si="45">SUM(H71:H72)</f>
        <v>35000</v>
      </c>
      <c r="I70" s="14">
        <f t="shared" si="45"/>
        <v>35000</v>
      </c>
      <c r="J70" s="1"/>
    </row>
    <row r="71" spans="1:10" ht="75" outlineLevel="3" x14ac:dyDescent="0.25">
      <c r="A71" s="10" t="s">
        <v>140</v>
      </c>
      <c r="B71" s="11" t="s">
        <v>141</v>
      </c>
      <c r="C71" s="11" t="s">
        <v>90</v>
      </c>
      <c r="D71" s="15">
        <v>15000</v>
      </c>
      <c r="E71" s="21">
        <v>22272.74</v>
      </c>
      <c r="F71" s="21">
        <v>23272.74</v>
      </c>
      <c r="G71" s="15">
        <v>10000</v>
      </c>
      <c r="H71" s="15">
        <v>10000</v>
      </c>
      <c r="I71" s="15">
        <v>10000</v>
      </c>
      <c r="J71" s="1"/>
    </row>
    <row r="72" spans="1:10" ht="60" outlineLevel="3" x14ac:dyDescent="0.25">
      <c r="A72" s="10" t="s">
        <v>142</v>
      </c>
      <c r="B72" s="11" t="s">
        <v>143</v>
      </c>
      <c r="C72" s="11" t="s">
        <v>90</v>
      </c>
      <c r="D72" s="15">
        <v>37950</v>
      </c>
      <c r="E72" s="21">
        <v>52091.94</v>
      </c>
      <c r="F72" s="21">
        <v>55091.94</v>
      </c>
      <c r="G72" s="15">
        <v>25000</v>
      </c>
      <c r="H72" s="15">
        <v>25000</v>
      </c>
      <c r="I72" s="15">
        <v>25000</v>
      </c>
      <c r="J72" s="1"/>
    </row>
    <row r="73" spans="1:10" outlineLevel="1" x14ac:dyDescent="0.25">
      <c r="A73" s="8" t="s">
        <v>144</v>
      </c>
      <c r="B73" s="9" t="s">
        <v>145</v>
      </c>
      <c r="C73" s="9" t="s">
        <v>24</v>
      </c>
      <c r="D73" s="14">
        <f>D74+D94+D102+D92</f>
        <v>1255000</v>
      </c>
      <c r="E73" s="14">
        <f>E74+E94+E102+E92</f>
        <v>4539081.5999999996</v>
      </c>
      <c r="F73" s="14">
        <f>F74+F94+F102+F92</f>
        <v>4539081.5999999996</v>
      </c>
      <c r="G73" s="14">
        <f>G74+G94+G102</f>
        <v>980000</v>
      </c>
      <c r="H73" s="14">
        <f t="shared" ref="H73:I73" si="46">H74+H94+H102</f>
        <v>980000</v>
      </c>
      <c r="I73" s="14">
        <f t="shared" si="46"/>
        <v>0</v>
      </c>
      <c r="J73" s="1"/>
    </row>
    <row r="74" spans="1:10" ht="28.5" outlineLevel="2" x14ac:dyDescent="0.25">
      <c r="A74" s="8" t="s">
        <v>146</v>
      </c>
      <c r="B74" s="9" t="s">
        <v>147</v>
      </c>
      <c r="C74" s="9" t="s">
        <v>24</v>
      </c>
      <c r="D74" s="14">
        <f>SUM(D75:D91)</f>
        <v>100000</v>
      </c>
      <c r="E74" s="14">
        <f>SUM(E75:E91)</f>
        <v>1670243.9100000001</v>
      </c>
      <c r="F74" s="14">
        <f>SUM(F75:F91)</f>
        <v>1670243.9100000001</v>
      </c>
      <c r="G74" s="14">
        <v>0</v>
      </c>
      <c r="H74" s="14">
        <v>0</v>
      </c>
      <c r="I74" s="14">
        <v>0</v>
      </c>
      <c r="J74" s="1"/>
    </row>
    <row r="75" spans="1:10" ht="46.5" customHeight="1" outlineLevel="3" x14ac:dyDescent="0.25">
      <c r="A75" s="10" t="s">
        <v>148</v>
      </c>
      <c r="B75" s="22" t="s">
        <v>284</v>
      </c>
      <c r="C75" s="11" t="s">
        <v>149</v>
      </c>
      <c r="D75" s="15">
        <v>0</v>
      </c>
      <c r="E75" s="21">
        <v>79452.210000000006</v>
      </c>
      <c r="F75" s="21">
        <v>79452.210000000006</v>
      </c>
      <c r="G75" s="15">
        <v>0</v>
      </c>
      <c r="H75" s="15">
        <v>0</v>
      </c>
      <c r="I75" s="15">
        <v>0</v>
      </c>
      <c r="J75" s="1"/>
    </row>
    <row r="76" spans="1:10" ht="60" outlineLevel="3" x14ac:dyDescent="0.25">
      <c r="A76" s="10" t="s">
        <v>150</v>
      </c>
      <c r="B76" s="11" t="s">
        <v>151</v>
      </c>
      <c r="C76" s="11" t="s">
        <v>149</v>
      </c>
      <c r="D76" s="15">
        <v>0</v>
      </c>
      <c r="E76" s="21">
        <v>56000</v>
      </c>
      <c r="F76" s="21">
        <v>56000</v>
      </c>
      <c r="G76" s="15">
        <v>0</v>
      </c>
      <c r="H76" s="15">
        <v>0</v>
      </c>
      <c r="I76" s="15">
        <v>0</v>
      </c>
      <c r="J76" s="1"/>
    </row>
    <row r="77" spans="1:10" ht="60" outlineLevel="3" x14ac:dyDescent="0.25">
      <c r="A77" s="10" t="s">
        <v>152</v>
      </c>
      <c r="B77" s="11" t="s">
        <v>153</v>
      </c>
      <c r="C77" s="11" t="s">
        <v>154</v>
      </c>
      <c r="D77" s="15">
        <v>100000</v>
      </c>
      <c r="E77" s="21">
        <v>1500</v>
      </c>
      <c r="F77" s="21">
        <v>1500</v>
      </c>
      <c r="G77" s="15">
        <v>0</v>
      </c>
      <c r="H77" s="15">
        <v>0</v>
      </c>
      <c r="I77" s="15">
        <v>0</v>
      </c>
      <c r="J77" s="1"/>
    </row>
    <row r="78" spans="1:10" ht="45" outlineLevel="3" x14ac:dyDescent="0.25">
      <c r="A78" s="10" t="s">
        <v>155</v>
      </c>
      <c r="B78" s="22" t="s">
        <v>285</v>
      </c>
      <c r="C78" s="11" t="s">
        <v>154</v>
      </c>
      <c r="D78" s="15">
        <v>0</v>
      </c>
      <c r="E78" s="21">
        <v>2000</v>
      </c>
      <c r="F78" s="21">
        <v>2000</v>
      </c>
      <c r="G78" s="15">
        <v>0</v>
      </c>
      <c r="H78" s="15">
        <v>0</v>
      </c>
      <c r="I78" s="15">
        <v>0</v>
      </c>
      <c r="J78" s="1"/>
    </row>
    <row r="79" spans="1:10" ht="60" outlineLevel="3" x14ac:dyDescent="0.25">
      <c r="A79" s="10" t="s">
        <v>156</v>
      </c>
      <c r="B79" s="11" t="s">
        <v>157</v>
      </c>
      <c r="C79" s="11" t="s">
        <v>158</v>
      </c>
      <c r="D79" s="15">
        <v>0</v>
      </c>
      <c r="E79" s="21">
        <v>1034.5999999999999</v>
      </c>
      <c r="F79" s="21">
        <v>1034.5999999999999</v>
      </c>
      <c r="G79" s="15">
        <v>0</v>
      </c>
      <c r="H79" s="15">
        <v>0</v>
      </c>
      <c r="I79" s="15">
        <v>0</v>
      </c>
      <c r="J79" s="1"/>
    </row>
    <row r="80" spans="1:10" ht="75" outlineLevel="3" x14ac:dyDescent="0.25">
      <c r="A80" s="10" t="s">
        <v>159</v>
      </c>
      <c r="B80" s="11" t="s">
        <v>160</v>
      </c>
      <c r="C80" s="11" t="s">
        <v>158</v>
      </c>
      <c r="D80" s="15">
        <v>0</v>
      </c>
      <c r="E80" s="21">
        <v>3015.17</v>
      </c>
      <c r="F80" s="21">
        <v>3015.17</v>
      </c>
      <c r="G80" s="15">
        <v>0</v>
      </c>
      <c r="H80" s="15">
        <v>0</v>
      </c>
      <c r="I80" s="15">
        <v>0</v>
      </c>
      <c r="J80" s="1"/>
    </row>
    <row r="81" spans="1:10" ht="60" outlineLevel="3" x14ac:dyDescent="0.25">
      <c r="A81" s="10" t="s">
        <v>161</v>
      </c>
      <c r="B81" s="11" t="s">
        <v>162</v>
      </c>
      <c r="C81" s="11" t="s">
        <v>158</v>
      </c>
      <c r="D81" s="15">
        <v>0</v>
      </c>
      <c r="E81" s="21">
        <v>12000</v>
      </c>
      <c r="F81" s="21">
        <v>12000</v>
      </c>
      <c r="G81" s="15">
        <v>0</v>
      </c>
      <c r="H81" s="15">
        <v>0</v>
      </c>
      <c r="I81" s="15">
        <v>0</v>
      </c>
      <c r="J81" s="1"/>
    </row>
    <row r="82" spans="1:10" ht="60" outlineLevel="3" x14ac:dyDescent="0.25">
      <c r="A82" s="10" t="s">
        <v>163</v>
      </c>
      <c r="B82" s="11" t="s">
        <v>157</v>
      </c>
      <c r="C82" s="11" t="s">
        <v>164</v>
      </c>
      <c r="D82" s="15">
        <v>0</v>
      </c>
      <c r="E82" s="21">
        <v>74000</v>
      </c>
      <c r="F82" s="21">
        <v>74000</v>
      </c>
      <c r="G82" s="15">
        <v>0</v>
      </c>
      <c r="H82" s="15">
        <v>0</v>
      </c>
      <c r="I82" s="15">
        <v>0</v>
      </c>
      <c r="J82" s="1"/>
    </row>
    <row r="83" spans="1:10" ht="75" outlineLevel="3" x14ac:dyDescent="0.25">
      <c r="A83" s="10" t="s">
        <v>165</v>
      </c>
      <c r="B83" s="11" t="s">
        <v>160</v>
      </c>
      <c r="C83" s="11" t="s">
        <v>164</v>
      </c>
      <c r="D83" s="15">
        <v>0</v>
      </c>
      <c r="E83" s="21">
        <v>202114.73</v>
      </c>
      <c r="F83" s="21">
        <v>202114.73</v>
      </c>
      <c r="G83" s="15">
        <v>0</v>
      </c>
      <c r="H83" s="15">
        <v>0</v>
      </c>
      <c r="I83" s="15">
        <v>0</v>
      </c>
      <c r="J83" s="1"/>
    </row>
    <row r="84" spans="1:10" ht="60" outlineLevel="3" x14ac:dyDescent="0.25">
      <c r="A84" s="10" t="s">
        <v>166</v>
      </c>
      <c r="B84" s="11" t="s">
        <v>167</v>
      </c>
      <c r="C84" s="11" t="s">
        <v>164</v>
      </c>
      <c r="D84" s="15">
        <v>0</v>
      </c>
      <c r="E84" s="21">
        <v>34677.68</v>
      </c>
      <c r="F84" s="21">
        <v>34677.68</v>
      </c>
      <c r="G84" s="15">
        <v>0</v>
      </c>
      <c r="H84" s="15">
        <v>0</v>
      </c>
      <c r="I84" s="15">
        <v>0</v>
      </c>
      <c r="J84" s="1"/>
    </row>
    <row r="85" spans="1:10" ht="60" outlineLevel="3" x14ac:dyDescent="0.25">
      <c r="A85" s="10" t="s">
        <v>168</v>
      </c>
      <c r="B85" s="11" t="s">
        <v>153</v>
      </c>
      <c r="C85" s="11" t="s">
        <v>164</v>
      </c>
      <c r="D85" s="15">
        <v>0</v>
      </c>
      <c r="E85" s="21">
        <v>537000</v>
      </c>
      <c r="F85" s="21">
        <v>537000</v>
      </c>
      <c r="G85" s="15">
        <v>0</v>
      </c>
      <c r="H85" s="15">
        <v>0</v>
      </c>
      <c r="I85" s="15">
        <v>0</v>
      </c>
      <c r="J85" s="1"/>
    </row>
    <row r="86" spans="1:10" ht="75" outlineLevel="3" x14ac:dyDescent="0.25">
      <c r="A86" s="10" t="s">
        <v>169</v>
      </c>
      <c r="B86" s="11" t="s">
        <v>170</v>
      </c>
      <c r="C86" s="11" t="s">
        <v>164</v>
      </c>
      <c r="D86" s="15">
        <v>0</v>
      </c>
      <c r="E86" s="21">
        <v>185911.07</v>
      </c>
      <c r="F86" s="21">
        <v>185911.07</v>
      </c>
      <c r="G86" s="15">
        <v>0</v>
      </c>
      <c r="H86" s="15">
        <v>0</v>
      </c>
      <c r="I86" s="15">
        <v>0</v>
      </c>
      <c r="J86" s="1"/>
    </row>
    <row r="87" spans="1:10" ht="90" outlineLevel="3" x14ac:dyDescent="0.25">
      <c r="A87" s="10" t="s">
        <v>171</v>
      </c>
      <c r="B87" s="11" t="s">
        <v>172</v>
      </c>
      <c r="C87" s="11" t="s">
        <v>164</v>
      </c>
      <c r="D87" s="15">
        <v>0</v>
      </c>
      <c r="E87" s="21">
        <v>15760</v>
      </c>
      <c r="F87" s="21">
        <v>15760</v>
      </c>
      <c r="G87" s="15">
        <v>0</v>
      </c>
      <c r="H87" s="15">
        <v>0</v>
      </c>
      <c r="I87" s="15">
        <v>0</v>
      </c>
      <c r="J87" s="1"/>
    </row>
    <row r="88" spans="1:10" ht="60" outlineLevel="3" x14ac:dyDescent="0.25">
      <c r="A88" s="10" t="s">
        <v>173</v>
      </c>
      <c r="B88" s="11" t="s">
        <v>174</v>
      </c>
      <c r="C88" s="11" t="s">
        <v>164</v>
      </c>
      <c r="D88" s="15">
        <v>0</v>
      </c>
      <c r="E88" s="21">
        <v>7556.53</v>
      </c>
      <c r="F88" s="21">
        <v>7556.53</v>
      </c>
      <c r="G88" s="15">
        <v>0</v>
      </c>
      <c r="H88" s="15">
        <v>0</v>
      </c>
      <c r="I88" s="15">
        <v>0</v>
      </c>
      <c r="J88" s="1"/>
    </row>
    <row r="89" spans="1:10" ht="60" outlineLevel="3" x14ac:dyDescent="0.25">
      <c r="A89" s="10" t="s">
        <v>175</v>
      </c>
      <c r="B89" s="11" t="s">
        <v>151</v>
      </c>
      <c r="C89" s="11" t="s">
        <v>164</v>
      </c>
      <c r="D89" s="15">
        <v>0</v>
      </c>
      <c r="E89" s="21">
        <v>55780.89</v>
      </c>
      <c r="F89" s="21">
        <v>55780.89</v>
      </c>
      <c r="G89" s="15">
        <v>0</v>
      </c>
      <c r="H89" s="15">
        <v>0</v>
      </c>
      <c r="I89" s="15">
        <v>0</v>
      </c>
      <c r="J89" s="1"/>
    </row>
    <row r="90" spans="1:10" ht="60" outlineLevel="3" x14ac:dyDescent="0.25">
      <c r="A90" s="10" t="s">
        <v>176</v>
      </c>
      <c r="B90" s="11" t="s">
        <v>162</v>
      </c>
      <c r="C90" s="11" t="s">
        <v>164</v>
      </c>
      <c r="D90" s="15">
        <v>0</v>
      </c>
      <c r="E90" s="21">
        <v>382441.03</v>
      </c>
      <c r="F90" s="21">
        <v>382441.03</v>
      </c>
      <c r="G90" s="15">
        <v>0</v>
      </c>
      <c r="H90" s="15">
        <v>0</v>
      </c>
      <c r="I90" s="15">
        <v>0</v>
      </c>
      <c r="J90" s="1"/>
    </row>
    <row r="91" spans="1:10" ht="150" outlineLevel="3" x14ac:dyDescent="0.25">
      <c r="A91" s="25" t="s">
        <v>177</v>
      </c>
      <c r="B91" s="22" t="s">
        <v>178</v>
      </c>
      <c r="C91" s="11" t="s">
        <v>125</v>
      </c>
      <c r="D91" s="15">
        <v>0</v>
      </c>
      <c r="E91" s="21">
        <v>20000</v>
      </c>
      <c r="F91" s="21">
        <v>20000</v>
      </c>
      <c r="G91" s="15">
        <v>0</v>
      </c>
      <c r="H91" s="15">
        <v>0</v>
      </c>
      <c r="I91" s="15">
        <v>0</v>
      </c>
      <c r="J91" s="1"/>
    </row>
    <row r="92" spans="1:10" ht="85.5" outlineLevel="2" x14ac:dyDescent="0.25">
      <c r="A92" s="8" t="s">
        <v>179</v>
      </c>
      <c r="B92" s="9" t="s">
        <v>180</v>
      </c>
      <c r="C92" s="9" t="s">
        <v>24</v>
      </c>
      <c r="D92" s="14">
        <v>0</v>
      </c>
      <c r="E92" s="20">
        <f>E93</f>
        <v>23075.25</v>
      </c>
      <c r="F92" s="20">
        <f>F93</f>
        <v>23075.25</v>
      </c>
      <c r="G92" s="14">
        <v>0</v>
      </c>
      <c r="H92" s="14">
        <v>0</v>
      </c>
      <c r="I92" s="14">
        <v>0</v>
      </c>
      <c r="J92" s="1"/>
    </row>
    <row r="93" spans="1:10" ht="60" outlineLevel="3" x14ac:dyDescent="0.25">
      <c r="A93" s="10" t="s">
        <v>181</v>
      </c>
      <c r="B93" s="11" t="s">
        <v>182</v>
      </c>
      <c r="C93" s="11" t="s">
        <v>118</v>
      </c>
      <c r="D93" s="15">
        <v>0</v>
      </c>
      <c r="E93" s="21">
        <v>23075.25</v>
      </c>
      <c r="F93" s="21">
        <v>23075.25</v>
      </c>
      <c r="G93" s="15">
        <v>0</v>
      </c>
      <c r="H93" s="15">
        <v>0</v>
      </c>
      <c r="I93" s="15">
        <v>0</v>
      </c>
      <c r="J93" s="1"/>
    </row>
    <row r="94" spans="1:10" outlineLevel="2" x14ac:dyDescent="0.25">
      <c r="A94" s="8" t="s">
        <v>183</v>
      </c>
      <c r="B94" s="9" t="s">
        <v>184</v>
      </c>
      <c r="C94" s="9" t="s">
        <v>24</v>
      </c>
      <c r="D94" s="14">
        <f>SUM(D95:D101)</f>
        <v>1095000</v>
      </c>
      <c r="E94" s="14">
        <f t="shared" ref="E94:F94" si="47">SUM(E95:E101)</f>
        <v>342658.13999999996</v>
      </c>
      <c r="F94" s="14">
        <f t="shared" si="47"/>
        <v>342658.13999999996</v>
      </c>
      <c r="G94" s="14">
        <f>SUM(G95:G101)</f>
        <v>980000</v>
      </c>
      <c r="H94" s="14">
        <f t="shared" ref="H94:I94" si="48">SUM(H95:H101)</f>
        <v>980000</v>
      </c>
      <c r="I94" s="14">
        <f t="shared" si="48"/>
        <v>0</v>
      </c>
      <c r="J94" s="1"/>
    </row>
    <row r="95" spans="1:10" ht="45" outlineLevel="3" x14ac:dyDescent="0.25">
      <c r="A95" s="10" t="s">
        <v>185</v>
      </c>
      <c r="B95" s="11" t="s">
        <v>186</v>
      </c>
      <c r="C95" s="11" t="s">
        <v>187</v>
      </c>
      <c r="D95" s="15">
        <v>0</v>
      </c>
      <c r="E95" s="21">
        <v>-36.26</v>
      </c>
      <c r="F95" s="21">
        <v>-36.26</v>
      </c>
      <c r="G95" s="15">
        <v>0</v>
      </c>
      <c r="H95" s="15">
        <v>0</v>
      </c>
      <c r="I95" s="15">
        <v>0</v>
      </c>
      <c r="J95" s="1"/>
    </row>
    <row r="96" spans="1:10" ht="60" outlineLevel="3" x14ac:dyDescent="0.25">
      <c r="A96" s="10" t="s">
        <v>188</v>
      </c>
      <c r="B96" s="11" t="s">
        <v>189</v>
      </c>
      <c r="C96" s="11" t="s">
        <v>31</v>
      </c>
      <c r="D96" s="15">
        <v>0</v>
      </c>
      <c r="E96" s="21">
        <v>26.43</v>
      </c>
      <c r="F96" s="21">
        <v>26.43</v>
      </c>
      <c r="G96" s="15">
        <v>0</v>
      </c>
      <c r="H96" s="15">
        <v>0</v>
      </c>
      <c r="I96" s="15">
        <v>0</v>
      </c>
      <c r="J96" s="1"/>
    </row>
    <row r="97" spans="1:10" ht="45" outlineLevel="3" x14ac:dyDescent="0.25">
      <c r="A97" s="10" t="s">
        <v>190</v>
      </c>
      <c r="B97" s="11" t="s">
        <v>186</v>
      </c>
      <c r="C97" s="11" t="s">
        <v>191</v>
      </c>
      <c r="D97" s="15">
        <v>860000</v>
      </c>
      <c r="E97" s="21">
        <v>91194.59</v>
      </c>
      <c r="F97" s="21">
        <v>91194.59</v>
      </c>
      <c r="G97" s="15">
        <v>980000</v>
      </c>
      <c r="H97" s="15">
        <v>980000</v>
      </c>
      <c r="I97" s="15">
        <v>0</v>
      </c>
      <c r="J97" s="1"/>
    </row>
    <row r="98" spans="1:10" ht="45" outlineLevel="3" x14ac:dyDescent="0.25">
      <c r="A98" s="10" t="s">
        <v>192</v>
      </c>
      <c r="B98" s="11" t="s">
        <v>186</v>
      </c>
      <c r="C98" s="11" t="s">
        <v>193</v>
      </c>
      <c r="D98" s="15">
        <v>0</v>
      </c>
      <c r="E98" s="21">
        <v>2266.34</v>
      </c>
      <c r="F98" s="21">
        <v>2266.34</v>
      </c>
      <c r="G98" s="15">
        <v>0</v>
      </c>
      <c r="H98" s="15">
        <v>0</v>
      </c>
      <c r="I98" s="15">
        <v>0</v>
      </c>
      <c r="J98" s="1"/>
    </row>
    <row r="99" spans="1:10" ht="45" outlineLevel="3" x14ac:dyDescent="0.25">
      <c r="A99" s="10" t="s">
        <v>194</v>
      </c>
      <c r="B99" s="11" t="s">
        <v>186</v>
      </c>
      <c r="C99" s="11" t="s">
        <v>149</v>
      </c>
      <c r="D99" s="15">
        <v>0</v>
      </c>
      <c r="E99" s="21">
        <v>96938.33</v>
      </c>
      <c r="F99" s="21">
        <v>96938.33</v>
      </c>
      <c r="G99" s="15">
        <v>0</v>
      </c>
      <c r="H99" s="15">
        <v>0</v>
      </c>
      <c r="I99" s="15">
        <v>0</v>
      </c>
      <c r="J99" s="1"/>
    </row>
    <row r="100" spans="1:10" ht="45" outlineLevel="3" x14ac:dyDescent="0.25">
      <c r="A100" s="10" t="s">
        <v>195</v>
      </c>
      <c r="B100" s="11" t="s">
        <v>186</v>
      </c>
      <c r="C100" s="11" t="s">
        <v>154</v>
      </c>
      <c r="D100" s="15">
        <v>235000</v>
      </c>
      <c r="E100" s="21">
        <v>149745.76999999999</v>
      </c>
      <c r="F100" s="21">
        <v>149745.76999999999</v>
      </c>
      <c r="G100" s="15">
        <v>0</v>
      </c>
      <c r="H100" s="15">
        <v>0</v>
      </c>
      <c r="I100" s="15">
        <v>0</v>
      </c>
      <c r="J100" s="1"/>
    </row>
    <row r="101" spans="1:10" ht="45" outlineLevel="3" x14ac:dyDescent="0.25">
      <c r="A101" s="10" t="s">
        <v>196</v>
      </c>
      <c r="B101" s="11" t="s">
        <v>186</v>
      </c>
      <c r="C101" s="11" t="s">
        <v>158</v>
      </c>
      <c r="D101" s="15">
        <v>0</v>
      </c>
      <c r="E101" s="21">
        <v>2522.94</v>
      </c>
      <c r="F101" s="21">
        <v>2522.94</v>
      </c>
      <c r="G101" s="15">
        <v>0</v>
      </c>
      <c r="H101" s="15">
        <v>0</v>
      </c>
      <c r="I101" s="15">
        <v>0</v>
      </c>
      <c r="J101" s="1"/>
    </row>
    <row r="102" spans="1:10" outlineLevel="2" x14ac:dyDescent="0.25">
      <c r="A102" s="8" t="s">
        <v>197</v>
      </c>
      <c r="B102" s="9" t="s">
        <v>198</v>
      </c>
      <c r="C102" s="9" t="s">
        <v>24</v>
      </c>
      <c r="D102" s="14">
        <f>SUM(D103:D104)</f>
        <v>60000</v>
      </c>
      <c r="E102" s="14">
        <f t="shared" ref="E102:F102" si="49">SUM(E103:E104)</f>
        <v>2503104.2999999998</v>
      </c>
      <c r="F102" s="14">
        <f t="shared" si="49"/>
        <v>2503104.2999999998</v>
      </c>
      <c r="G102" s="14">
        <v>0</v>
      </c>
      <c r="H102" s="14">
        <v>0</v>
      </c>
      <c r="I102" s="14">
        <v>0</v>
      </c>
      <c r="J102" s="1"/>
    </row>
    <row r="103" spans="1:10" ht="75" outlineLevel="3" x14ac:dyDescent="0.25">
      <c r="A103" s="10" t="s">
        <v>199</v>
      </c>
      <c r="B103" s="11" t="s">
        <v>200</v>
      </c>
      <c r="C103" s="11" t="s">
        <v>107</v>
      </c>
      <c r="D103" s="15">
        <v>0</v>
      </c>
      <c r="E103" s="21">
        <v>2275000</v>
      </c>
      <c r="F103" s="21">
        <v>2275000</v>
      </c>
      <c r="G103" s="15">
        <v>0</v>
      </c>
      <c r="H103" s="15">
        <v>0</v>
      </c>
      <c r="I103" s="15">
        <v>0</v>
      </c>
      <c r="J103" s="1"/>
    </row>
    <row r="104" spans="1:10" ht="75" outlineLevel="3" x14ac:dyDescent="0.25">
      <c r="A104" s="10" t="s">
        <v>201</v>
      </c>
      <c r="B104" s="11" t="s">
        <v>202</v>
      </c>
      <c r="C104" s="11" t="s">
        <v>154</v>
      </c>
      <c r="D104" s="15">
        <v>60000</v>
      </c>
      <c r="E104" s="21">
        <v>228104.3</v>
      </c>
      <c r="F104" s="21">
        <v>228104.3</v>
      </c>
      <c r="G104" s="15">
        <v>0</v>
      </c>
      <c r="H104" s="15">
        <v>0</v>
      </c>
      <c r="I104" s="15">
        <v>0</v>
      </c>
      <c r="J104" s="1"/>
    </row>
    <row r="105" spans="1:10" x14ac:dyDescent="0.25">
      <c r="A105" s="8" t="s">
        <v>203</v>
      </c>
      <c r="B105" s="9" t="s">
        <v>204</v>
      </c>
      <c r="C105" s="9" t="s">
        <v>24</v>
      </c>
      <c r="D105" s="13">
        <f>D106+D139+D142+D136</f>
        <v>385949696.59000003</v>
      </c>
      <c r="E105" s="13">
        <f t="shared" ref="E105:F105" si="50">E106+E139+E142+E136</f>
        <v>323724183.25999999</v>
      </c>
      <c r="F105" s="13">
        <f t="shared" si="50"/>
        <v>390701511.59000003</v>
      </c>
      <c r="G105" s="13">
        <f t="shared" ref="G105" si="51">G106+G139+G142+G136</f>
        <v>371610773.38999999</v>
      </c>
      <c r="H105" s="13">
        <f t="shared" ref="H105" si="52">H106+H139+H142+H136</f>
        <v>363261135.38999999</v>
      </c>
      <c r="I105" s="13">
        <f t="shared" ref="I105" si="53">I106+I139+I142+I136</f>
        <v>348402435.38999999</v>
      </c>
      <c r="J105" s="1"/>
    </row>
    <row r="106" spans="1:10" ht="28.5" outlineLevel="1" x14ac:dyDescent="0.25">
      <c r="A106" s="8" t="s">
        <v>205</v>
      </c>
      <c r="B106" s="9" t="s">
        <v>206</v>
      </c>
      <c r="C106" s="9" t="s">
        <v>24</v>
      </c>
      <c r="D106" s="14">
        <f t="shared" ref="D106:F106" si="54">D107+D110+D120+D131</f>
        <v>384449696.59000003</v>
      </c>
      <c r="E106" s="14">
        <f t="shared" si="54"/>
        <v>320639369.76999998</v>
      </c>
      <c r="F106" s="14">
        <f t="shared" si="54"/>
        <v>387616698.10000002</v>
      </c>
      <c r="G106" s="14">
        <f>G107+G110+G120+G131</f>
        <v>371610773.38999999</v>
      </c>
      <c r="H106" s="14">
        <f t="shared" ref="H106:I106" si="55">H107+H110+H120+H131</f>
        <v>363261135.38999999</v>
      </c>
      <c r="I106" s="14">
        <f t="shared" si="55"/>
        <v>348402435.38999999</v>
      </c>
      <c r="J106" s="1"/>
    </row>
    <row r="107" spans="1:10" outlineLevel="2" x14ac:dyDescent="0.25">
      <c r="A107" s="8" t="s">
        <v>207</v>
      </c>
      <c r="B107" s="9" t="s">
        <v>208</v>
      </c>
      <c r="C107" s="9" t="s">
        <v>24</v>
      </c>
      <c r="D107" s="14">
        <f t="shared" ref="D107:F107" si="56">SUM(D108:D109)</f>
        <v>19397300</v>
      </c>
      <c r="E107" s="14">
        <f t="shared" si="56"/>
        <v>17917508.369999997</v>
      </c>
      <c r="F107" s="14">
        <f t="shared" si="56"/>
        <v>19397300</v>
      </c>
      <c r="G107" s="14">
        <f>SUM(G108:G109)</f>
        <v>7959600</v>
      </c>
      <c r="H107" s="14">
        <f t="shared" ref="H107:I107" si="57">SUM(H108:H109)</f>
        <v>16700</v>
      </c>
      <c r="I107" s="14">
        <f t="shared" si="57"/>
        <v>27000</v>
      </c>
      <c r="J107" s="1"/>
    </row>
    <row r="108" spans="1:10" ht="30" outlineLevel="3" x14ac:dyDescent="0.25">
      <c r="A108" s="10" t="s">
        <v>209</v>
      </c>
      <c r="B108" s="11" t="s">
        <v>210</v>
      </c>
      <c r="C108" s="11" t="s">
        <v>90</v>
      </c>
      <c r="D108" s="15">
        <v>1639800</v>
      </c>
      <c r="E108" s="21">
        <v>1639800</v>
      </c>
      <c r="F108" s="21">
        <v>1639800</v>
      </c>
      <c r="G108" s="15">
        <v>0</v>
      </c>
      <c r="H108" s="15">
        <v>0</v>
      </c>
      <c r="I108" s="15">
        <v>0</v>
      </c>
      <c r="J108" s="1"/>
    </row>
    <row r="109" spans="1:10" ht="30" outlineLevel="3" x14ac:dyDescent="0.25">
      <c r="A109" s="10" t="s">
        <v>211</v>
      </c>
      <c r="B109" s="11" t="s">
        <v>212</v>
      </c>
      <c r="C109" s="11" t="s">
        <v>125</v>
      </c>
      <c r="D109" s="15">
        <v>17757500</v>
      </c>
      <c r="E109" s="21">
        <v>16277708.369999999</v>
      </c>
      <c r="F109" s="21">
        <v>17757500</v>
      </c>
      <c r="G109" s="15">
        <v>7959600</v>
      </c>
      <c r="H109" s="15">
        <v>16700</v>
      </c>
      <c r="I109" s="15">
        <v>27000</v>
      </c>
      <c r="J109" s="1"/>
    </row>
    <row r="110" spans="1:10" ht="28.5" outlineLevel="2" x14ac:dyDescent="0.25">
      <c r="A110" s="8" t="s">
        <v>213</v>
      </c>
      <c r="B110" s="9" t="s">
        <v>214</v>
      </c>
      <c r="C110" s="9" t="s">
        <v>24</v>
      </c>
      <c r="D110" s="14">
        <f t="shared" ref="D110:F110" si="58">SUM(D111:D119)</f>
        <v>75200094.590000004</v>
      </c>
      <c r="E110" s="14">
        <f t="shared" si="58"/>
        <v>62646236.020000003</v>
      </c>
      <c r="F110" s="14">
        <f t="shared" si="58"/>
        <v>77451894.099999994</v>
      </c>
      <c r="G110" s="14">
        <f>SUM(G111:G119)</f>
        <v>67020403.390000001</v>
      </c>
      <c r="H110" s="14">
        <f t="shared" ref="H110:I110" si="59">SUM(H111:H119)</f>
        <v>66761501.390000001</v>
      </c>
      <c r="I110" s="14">
        <f t="shared" si="59"/>
        <v>67452001.390000001</v>
      </c>
      <c r="J110" s="1"/>
    </row>
    <row r="111" spans="1:10" ht="30" outlineLevel="3" x14ac:dyDescent="0.25">
      <c r="A111" s="10" t="s">
        <v>215</v>
      </c>
      <c r="B111" s="11" t="s">
        <v>216</v>
      </c>
      <c r="C111" s="11" t="s">
        <v>118</v>
      </c>
      <c r="D111" s="15">
        <v>10534931.15</v>
      </c>
      <c r="E111" s="21">
        <v>8920116.8900000006</v>
      </c>
      <c r="F111" s="21">
        <v>10534931</v>
      </c>
      <c r="G111" s="15">
        <v>9181900</v>
      </c>
      <c r="H111" s="15">
        <v>9181900</v>
      </c>
      <c r="I111" s="15">
        <v>9181900</v>
      </c>
      <c r="J111" s="1"/>
    </row>
    <row r="112" spans="1:10" ht="45" outlineLevel="3" x14ac:dyDescent="0.25">
      <c r="A112" s="10" t="s">
        <v>217</v>
      </c>
      <c r="B112" s="11" t="s">
        <v>218</v>
      </c>
      <c r="C112" s="11" t="s">
        <v>120</v>
      </c>
      <c r="D112" s="15">
        <v>1592033.3</v>
      </c>
      <c r="E112" s="21">
        <v>1592033.3</v>
      </c>
      <c r="F112" s="21">
        <v>1592033</v>
      </c>
      <c r="G112" s="15">
        <v>0</v>
      </c>
      <c r="H112" s="15">
        <v>0</v>
      </c>
      <c r="I112" s="15">
        <v>0</v>
      </c>
      <c r="J112" s="1"/>
    </row>
    <row r="113" spans="1:10" ht="30" outlineLevel="3" x14ac:dyDescent="0.25">
      <c r="A113" s="10" t="s">
        <v>219</v>
      </c>
      <c r="B113" s="11" t="s">
        <v>216</v>
      </c>
      <c r="C113" s="11" t="s">
        <v>120</v>
      </c>
      <c r="D113" s="15">
        <v>29417101.23</v>
      </c>
      <c r="E113" s="21">
        <v>24667761.260000002</v>
      </c>
      <c r="F113" s="21">
        <v>29417101.199999999</v>
      </c>
      <c r="G113" s="15">
        <v>34180200</v>
      </c>
      <c r="H113" s="15">
        <v>34180200</v>
      </c>
      <c r="I113" s="15">
        <v>34180200</v>
      </c>
      <c r="J113" s="1"/>
    </row>
    <row r="114" spans="1:10" ht="30" outlineLevel="3" x14ac:dyDescent="0.25">
      <c r="A114" s="10" t="s">
        <v>220</v>
      </c>
      <c r="B114" s="11" t="s">
        <v>216</v>
      </c>
      <c r="C114" s="11" t="s">
        <v>90</v>
      </c>
      <c r="D114" s="15">
        <v>179675.39</v>
      </c>
      <c r="E114" s="21">
        <v>121092.16</v>
      </c>
      <c r="F114" s="21">
        <v>179675.4</v>
      </c>
      <c r="G114" s="15">
        <v>179675.39</v>
      </c>
      <c r="H114" s="15">
        <v>179675.39</v>
      </c>
      <c r="I114" s="15">
        <v>179675.39</v>
      </c>
      <c r="J114" s="1"/>
    </row>
    <row r="115" spans="1:10" ht="45" outlineLevel="3" x14ac:dyDescent="0.25">
      <c r="A115" s="10" t="s">
        <v>221</v>
      </c>
      <c r="B115" s="11" t="s">
        <v>222</v>
      </c>
      <c r="C115" s="11" t="s">
        <v>123</v>
      </c>
      <c r="D115" s="15">
        <v>9483900</v>
      </c>
      <c r="E115" s="21">
        <v>3602223.13</v>
      </c>
      <c r="F115" s="21">
        <v>9483900</v>
      </c>
      <c r="G115" s="15">
        <v>9479900</v>
      </c>
      <c r="H115" s="15">
        <v>9173000</v>
      </c>
      <c r="I115" s="15">
        <v>9446600</v>
      </c>
      <c r="J115" s="1"/>
    </row>
    <row r="116" spans="1:10" ht="45" outlineLevel="3" x14ac:dyDescent="0.25">
      <c r="A116" s="10" t="s">
        <v>279</v>
      </c>
      <c r="B116" s="11" t="s">
        <v>282</v>
      </c>
      <c r="C116" s="11" t="s">
        <v>123</v>
      </c>
      <c r="D116" s="15">
        <v>0</v>
      </c>
      <c r="E116" s="21">
        <v>0</v>
      </c>
      <c r="F116" s="21">
        <v>0</v>
      </c>
      <c r="G116" s="15">
        <v>0</v>
      </c>
      <c r="H116" s="15">
        <v>0</v>
      </c>
      <c r="I116" s="15">
        <v>416900</v>
      </c>
      <c r="J116" s="1"/>
    </row>
    <row r="117" spans="1:10" ht="30" outlineLevel="3" x14ac:dyDescent="0.25">
      <c r="A117" s="10" t="s">
        <v>223</v>
      </c>
      <c r="B117" s="11" t="s">
        <v>224</v>
      </c>
      <c r="C117" s="11" t="s">
        <v>123</v>
      </c>
      <c r="D117" s="15">
        <v>312267.52000000002</v>
      </c>
      <c r="E117" s="21">
        <v>312267.52000000002</v>
      </c>
      <c r="F117" s="21">
        <v>312267.5</v>
      </c>
      <c r="G117" s="15">
        <v>0</v>
      </c>
      <c r="H117" s="15">
        <v>0</v>
      </c>
      <c r="I117" s="15">
        <v>0</v>
      </c>
      <c r="J117" s="1"/>
    </row>
    <row r="118" spans="1:10" ht="30" outlineLevel="3" x14ac:dyDescent="0.25">
      <c r="A118" s="10" t="s">
        <v>225</v>
      </c>
      <c r="B118" s="11" t="s">
        <v>216</v>
      </c>
      <c r="C118" s="11" t="s">
        <v>123</v>
      </c>
      <c r="D118" s="15">
        <v>14726700</v>
      </c>
      <c r="E118" s="21">
        <v>14726700</v>
      </c>
      <c r="F118" s="21">
        <v>14726700</v>
      </c>
      <c r="G118" s="15">
        <v>3799700</v>
      </c>
      <c r="H118" s="15">
        <v>3847700</v>
      </c>
      <c r="I118" s="15">
        <v>3847700</v>
      </c>
      <c r="J118" s="1"/>
    </row>
    <row r="119" spans="1:10" ht="30" outlineLevel="3" x14ac:dyDescent="0.25">
      <c r="A119" s="10" t="s">
        <v>226</v>
      </c>
      <c r="B119" s="11" t="s">
        <v>216</v>
      </c>
      <c r="C119" s="11" t="s">
        <v>125</v>
      </c>
      <c r="D119" s="15">
        <v>8953486</v>
      </c>
      <c r="E119" s="21">
        <v>8704041.7599999998</v>
      </c>
      <c r="F119" s="21">
        <f>8953486+2251800</f>
        <v>11205286</v>
      </c>
      <c r="G119" s="15">
        <v>10199028</v>
      </c>
      <c r="H119" s="15">
        <v>10199026</v>
      </c>
      <c r="I119" s="15">
        <v>10199026</v>
      </c>
      <c r="J119" s="1"/>
    </row>
    <row r="120" spans="1:10" outlineLevel="2" x14ac:dyDescent="0.25">
      <c r="A120" s="8" t="s">
        <v>227</v>
      </c>
      <c r="B120" s="9" t="s">
        <v>228</v>
      </c>
      <c r="C120" s="9" t="s">
        <v>24</v>
      </c>
      <c r="D120" s="14">
        <f t="shared" ref="D120:F120" si="60">SUM(D121:D130)</f>
        <v>274887808</v>
      </c>
      <c r="E120" s="14">
        <f t="shared" si="60"/>
        <v>227436731.38</v>
      </c>
      <c r="F120" s="14">
        <f t="shared" si="60"/>
        <v>275803010</v>
      </c>
      <c r="G120" s="14">
        <f>SUM(G121:G130)</f>
        <v>281036538</v>
      </c>
      <c r="H120" s="14">
        <f t="shared" ref="H120:I120" si="61">SUM(H121:H130)</f>
        <v>280888702</v>
      </c>
      <c r="I120" s="14">
        <f t="shared" si="61"/>
        <v>280884702</v>
      </c>
      <c r="J120" s="1"/>
    </row>
    <row r="121" spans="1:10" ht="30" outlineLevel="3" x14ac:dyDescent="0.25">
      <c r="A121" s="10" t="s">
        <v>229</v>
      </c>
      <c r="B121" s="11" t="s">
        <v>230</v>
      </c>
      <c r="C121" s="11" t="s">
        <v>118</v>
      </c>
      <c r="D121" s="15">
        <v>420934</v>
      </c>
      <c r="E121" s="21">
        <v>345420.69</v>
      </c>
      <c r="F121" s="21">
        <v>420934</v>
      </c>
      <c r="G121" s="15">
        <v>424437</v>
      </c>
      <c r="H121" s="15">
        <v>434963</v>
      </c>
      <c r="I121" s="15">
        <v>434963</v>
      </c>
      <c r="J121" s="1"/>
    </row>
    <row r="122" spans="1:10" ht="45" outlineLevel="3" x14ac:dyDescent="0.25">
      <c r="A122" s="10" t="s">
        <v>231</v>
      </c>
      <c r="B122" s="11" t="s">
        <v>232</v>
      </c>
      <c r="C122" s="11" t="s">
        <v>118</v>
      </c>
      <c r="D122" s="15">
        <v>44939</v>
      </c>
      <c r="E122" s="21">
        <v>33820</v>
      </c>
      <c r="F122" s="21">
        <v>44939</v>
      </c>
      <c r="G122" s="15">
        <v>246918</v>
      </c>
      <c r="H122" s="15">
        <v>15097</v>
      </c>
      <c r="I122" s="15">
        <v>15097</v>
      </c>
      <c r="J122" s="1"/>
    </row>
    <row r="123" spans="1:10" ht="60" outlineLevel="3" x14ac:dyDescent="0.25">
      <c r="A123" s="10" t="s">
        <v>233</v>
      </c>
      <c r="B123" s="11" t="s">
        <v>234</v>
      </c>
      <c r="C123" s="11" t="s">
        <v>118</v>
      </c>
      <c r="D123" s="15">
        <v>834498</v>
      </c>
      <c r="E123" s="21">
        <v>0</v>
      </c>
      <c r="F123" s="21">
        <v>0</v>
      </c>
      <c r="G123" s="15">
        <v>857034</v>
      </c>
      <c r="H123" s="15">
        <v>857034</v>
      </c>
      <c r="I123" s="15">
        <v>857034</v>
      </c>
      <c r="J123" s="1"/>
    </row>
    <row r="124" spans="1:10" ht="30" outlineLevel="3" x14ac:dyDescent="0.25">
      <c r="A124" s="10" t="s">
        <v>235</v>
      </c>
      <c r="B124" s="11" t="s">
        <v>236</v>
      </c>
      <c r="C124" s="11" t="s">
        <v>118</v>
      </c>
      <c r="D124" s="15">
        <v>262794</v>
      </c>
      <c r="E124" s="21">
        <v>233.35</v>
      </c>
      <c r="F124" s="21">
        <v>262794</v>
      </c>
      <c r="G124" s="15">
        <v>0</v>
      </c>
      <c r="H124" s="15">
        <v>0</v>
      </c>
      <c r="I124" s="15">
        <v>0</v>
      </c>
      <c r="J124" s="1"/>
    </row>
    <row r="125" spans="1:10" ht="30" outlineLevel="3" x14ac:dyDescent="0.25">
      <c r="A125" s="10" t="s">
        <v>237</v>
      </c>
      <c r="B125" s="11" t="s">
        <v>230</v>
      </c>
      <c r="C125" s="11" t="s">
        <v>90</v>
      </c>
      <c r="D125" s="15">
        <v>3631300</v>
      </c>
      <c r="E125" s="21">
        <v>3125389.69</v>
      </c>
      <c r="F125" s="21">
        <v>3631300</v>
      </c>
      <c r="G125" s="15">
        <v>4279717</v>
      </c>
      <c r="H125" s="15">
        <v>4277376</v>
      </c>
      <c r="I125" s="15">
        <v>4277376</v>
      </c>
      <c r="J125" s="1"/>
    </row>
    <row r="126" spans="1:10" ht="45" outlineLevel="3" x14ac:dyDescent="0.25">
      <c r="A126" s="10" t="s">
        <v>238</v>
      </c>
      <c r="B126" s="11" t="s">
        <v>239</v>
      </c>
      <c r="C126" s="11" t="s">
        <v>90</v>
      </c>
      <c r="D126" s="15">
        <v>8584143</v>
      </c>
      <c r="E126" s="21">
        <v>8584143</v>
      </c>
      <c r="F126" s="21">
        <v>8584143</v>
      </c>
      <c r="G126" s="15">
        <v>5200732</v>
      </c>
      <c r="H126" s="15">
        <v>5200732</v>
      </c>
      <c r="I126" s="15">
        <v>5200732</v>
      </c>
      <c r="J126" s="1"/>
    </row>
    <row r="127" spans="1:10" ht="30" outlineLevel="3" x14ac:dyDescent="0.25">
      <c r="A127" s="10" t="s">
        <v>240</v>
      </c>
      <c r="B127" s="11" t="s">
        <v>230</v>
      </c>
      <c r="C127" s="11" t="s">
        <v>123</v>
      </c>
      <c r="D127" s="15">
        <v>5438700</v>
      </c>
      <c r="E127" s="21">
        <v>3586724.65</v>
      </c>
      <c r="F127" s="21">
        <v>5438700</v>
      </c>
      <c r="G127" s="15">
        <v>5245400</v>
      </c>
      <c r="H127" s="15">
        <v>5325400</v>
      </c>
      <c r="I127" s="15">
        <v>5325400</v>
      </c>
      <c r="J127" s="1"/>
    </row>
    <row r="128" spans="1:10" ht="60" outlineLevel="3" x14ac:dyDescent="0.25">
      <c r="A128" s="10" t="s">
        <v>241</v>
      </c>
      <c r="B128" s="11" t="s">
        <v>242</v>
      </c>
      <c r="C128" s="11" t="s">
        <v>123</v>
      </c>
      <c r="D128" s="15">
        <v>2834200</v>
      </c>
      <c r="E128" s="21">
        <v>2054200</v>
      </c>
      <c r="F128" s="21">
        <v>2634200</v>
      </c>
      <c r="G128" s="15">
        <v>2883900</v>
      </c>
      <c r="H128" s="15">
        <v>2883900</v>
      </c>
      <c r="I128" s="15">
        <v>2883900</v>
      </c>
      <c r="J128" s="1"/>
    </row>
    <row r="129" spans="1:10" ht="30" outlineLevel="3" x14ac:dyDescent="0.25">
      <c r="A129" s="10" t="s">
        <v>243</v>
      </c>
      <c r="B129" s="11" t="s">
        <v>244</v>
      </c>
      <c r="C129" s="11" t="s">
        <v>123</v>
      </c>
      <c r="D129" s="15">
        <v>252331200</v>
      </c>
      <c r="E129" s="21">
        <v>209201700</v>
      </c>
      <c r="F129" s="21">
        <f>252331200+1949700</f>
        <v>254280900</v>
      </c>
      <c r="G129" s="15">
        <v>261401700</v>
      </c>
      <c r="H129" s="15">
        <v>261401700</v>
      </c>
      <c r="I129" s="15">
        <v>261401700</v>
      </c>
      <c r="J129" s="1"/>
    </row>
    <row r="130" spans="1:10" ht="30" outlineLevel="3" x14ac:dyDescent="0.25">
      <c r="A130" s="10" t="s">
        <v>245</v>
      </c>
      <c r="B130" s="11" t="s">
        <v>230</v>
      </c>
      <c r="C130" s="11" t="s">
        <v>125</v>
      </c>
      <c r="D130" s="15">
        <v>505100</v>
      </c>
      <c r="E130" s="21">
        <v>505100</v>
      </c>
      <c r="F130" s="21">
        <v>505100</v>
      </c>
      <c r="G130" s="15">
        <v>496700</v>
      </c>
      <c r="H130" s="15">
        <v>492500</v>
      </c>
      <c r="I130" s="15">
        <v>488500</v>
      </c>
      <c r="J130" s="1"/>
    </row>
    <row r="131" spans="1:10" outlineLevel="2" x14ac:dyDescent="0.25">
      <c r="A131" s="8" t="s">
        <v>246</v>
      </c>
      <c r="B131" s="9" t="s">
        <v>247</v>
      </c>
      <c r="C131" s="9" t="s">
        <v>24</v>
      </c>
      <c r="D131" s="14">
        <f t="shared" ref="D131:F131" si="62">SUM(D132:D135)</f>
        <v>14964494</v>
      </c>
      <c r="E131" s="14">
        <f t="shared" si="62"/>
        <v>12638894</v>
      </c>
      <c r="F131" s="14">
        <f t="shared" si="62"/>
        <v>14964494</v>
      </c>
      <c r="G131" s="14">
        <f>SUM(G132:G135)</f>
        <v>15594232</v>
      </c>
      <c r="H131" s="14">
        <f t="shared" ref="H131:I131" si="63">SUM(H132:H135)</f>
        <v>15594232</v>
      </c>
      <c r="I131" s="14">
        <f t="shared" si="63"/>
        <v>38732</v>
      </c>
      <c r="J131" s="1"/>
    </row>
    <row r="132" spans="1:10" ht="45" outlineLevel="3" x14ac:dyDescent="0.25">
      <c r="A132" s="10" t="s">
        <v>248</v>
      </c>
      <c r="B132" s="11" t="s">
        <v>249</v>
      </c>
      <c r="C132" s="11" t="s">
        <v>250</v>
      </c>
      <c r="D132" s="15">
        <v>18539</v>
      </c>
      <c r="E132" s="21">
        <v>18539</v>
      </c>
      <c r="F132" s="21">
        <v>18539</v>
      </c>
      <c r="G132" s="15">
        <v>18458</v>
      </c>
      <c r="H132" s="15">
        <v>18458</v>
      </c>
      <c r="I132" s="15">
        <v>18458</v>
      </c>
      <c r="J132" s="1"/>
    </row>
    <row r="133" spans="1:10" ht="45" outlineLevel="3" x14ac:dyDescent="0.25">
      <c r="A133" s="10" t="s">
        <v>251</v>
      </c>
      <c r="B133" s="11" t="s">
        <v>249</v>
      </c>
      <c r="C133" s="11" t="s">
        <v>118</v>
      </c>
      <c r="D133" s="15">
        <v>1816</v>
      </c>
      <c r="E133" s="21">
        <v>1816</v>
      </c>
      <c r="F133" s="21">
        <v>1816</v>
      </c>
      <c r="G133" s="15">
        <v>1816</v>
      </c>
      <c r="H133" s="15">
        <v>1816</v>
      </c>
      <c r="I133" s="15">
        <v>1816</v>
      </c>
      <c r="J133" s="1"/>
    </row>
    <row r="134" spans="1:10" ht="30" outlineLevel="3" x14ac:dyDescent="0.25">
      <c r="A134" s="10" t="s">
        <v>252</v>
      </c>
      <c r="B134" s="11" t="s">
        <v>253</v>
      </c>
      <c r="C134" s="11" t="s">
        <v>123</v>
      </c>
      <c r="D134" s="15">
        <v>14925600</v>
      </c>
      <c r="E134" s="21">
        <v>12600000</v>
      </c>
      <c r="F134" s="21">
        <v>14925600</v>
      </c>
      <c r="G134" s="15">
        <v>15555500</v>
      </c>
      <c r="H134" s="15">
        <v>15555500</v>
      </c>
      <c r="I134" s="15" t="s">
        <v>280</v>
      </c>
      <c r="J134" s="1"/>
    </row>
    <row r="135" spans="1:10" ht="45" outlineLevel="3" x14ac:dyDescent="0.25">
      <c r="A135" s="10" t="s">
        <v>254</v>
      </c>
      <c r="B135" s="11" t="s">
        <v>249</v>
      </c>
      <c r="C135" s="11" t="s">
        <v>125</v>
      </c>
      <c r="D135" s="15">
        <v>18539</v>
      </c>
      <c r="E135" s="21">
        <v>18539</v>
      </c>
      <c r="F135" s="21">
        <v>18539</v>
      </c>
      <c r="G135" s="15">
        <v>18458</v>
      </c>
      <c r="H135" s="15">
        <v>18458</v>
      </c>
      <c r="I135" s="15">
        <v>18458</v>
      </c>
      <c r="J135" s="1"/>
    </row>
    <row r="136" spans="1:10" ht="28.5" outlineLevel="1" x14ac:dyDescent="0.25">
      <c r="A136" s="8" t="s">
        <v>255</v>
      </c>
      <c r="B136" s="9" t="s">
        <v>256</v>
      </c>
      <c r="C136" s="9" t="s">
        <v>24</v>
      </c>
      <c r="D136" s="20">
        <v>1500000</v>
      </c>
      <c r="E136" s="20">
        <f>E137</f>
        <v>1500000</v>
      </c>
      <c r="F136" s="20">
        <f>F137</f>
        <v>1500000</v>
      </c>
      <c r="G136" s="14">
        <v>0</v>
      </c>
      <c r="H136" s="14">
        <v>0</v>
      </c>
      <c r="I136" s="14">
        <v>0</v>
      </c>
      <c r="J136" s="1"/>
    </row>
    <row r="137" spans="1:10" ht="28.5" outlineLevel="2" x14ac:dyDescent="0.25">
      <c r="A137" s="8" t="s">
        <v>257</v>
      </c>
      <c r="B137" s="9" t="s">
        <v>258</v>
      </c>
      <c r="C137" s="9" t="s">
        <v>24</v>
      </c>
      <c r="D137" s="20">
        <v>1500000</v>
      </c>
      <c r="E137" s="20">
        <f>E138</f>
        <v>1500000</v>
      </c>
      <c r="F137" s="20">
        <f>F138</f>
        <v>1500000</v>
      </c>
      <c r="G137" s="14">
        <v>0</v>
      </c>
      <c r="H137" s="14">
        <v>0</v>
      </c>
      <c r="I137" s="14">
        <v>0</v>
      </c>
      <c r="J137" s="1"/>
    </row>
    <row r="138" spans="1:10" ht="30" outlineLevel="3" x14ac:dyDescent="0.25">
      <c r="A138" s="10" t="s">
        <v>259</v>
      </c>
      <c r="B138" s="11" t="s">
        <v>260</v>
      </c>
      <c r="C138" s="11" t="s">
        <v>90</v>
      </c>
      <c r="D138" s="21">
        <v>1500000</v>
      </c>
      <c r="E138" s="21">
        <v>1500000</v>
      </c>
      <c r="F138" s="21">
        <v>1500000</v>
      </c>
      <c r="G138" s="15">
        <v>0</v>
      </c>
      <c r="H138" s="15">
        <v>0</v>
      </c>
      <c r="I138" s="15">
        <v>0</v>
      </c>
      <c r="J138" s="1"/>
    </row>
    <row r="139" spans="1:10" ht="57" outlineLevel="1" x14ac:dyDescent="0.25">
      <c r="A139" s="8" t="s">
        <v>261</v>
      </c>
      <c r="B139" s="9" t="s">
        <v>262</v>
      </c>
      <c r="C139" s="9" t="s">
        <v>24</v>
      </c>
      <c r="D139" s="14">
        <v>0</v>
      </c>
      <c r="E139" s="20">
        <f>E140</f>
        <v>1980225.42</v>
      </c>
      <c r="F139" s="20">
        <f>F140</f>
        <v>1980225.42</v>
      </c>
      <c r="G139" s="14">
        <v>0</v>
      </c>
      <c r="H139" s="14">
        <v>0</v>
      </c>
      <c r="I139" s="14">
        <v>0</v>
      </c>
      <c r="J139" s="1"/>
    </row>
    <row r="140" spans="1:10" ht="71.25" outlineLevel="2" x14ac:dyDescent="0.25">
      <c r="A140" s="8" t="s">
        <v>263</v>
      </c>
      <c r="B140" s="9" t="s">
        <v>264</v>
      </c>
      <c r="C140" s="9" t="s">
        <v>24</v>
      </c>
      <c r="D140" s="14">
        <v>0</v>
      </c>
      <c r="E140" s="20">
        <f>E141</f>
        <v>1980225.42</v>
      </c>
      <c r="F140" s="20">
        <f>F141</f>
        <v>1980225.42</v>
      </c>
      <c r="G140" s="14">
        <v>0</v>
      </c>
      <c r="H140" s="14">
        <v>0</v>
      </c>
      <c r="I140" s="14">
        <v>0</v>
      </c>
      <c r="J140" s="1"/>
    </row>
    <row r="141" spans="1:10" ht="45" outlineLevel="3" x14ac:dyDescent="0.25">
      <c r="A141" s="10" t="s">
        <v>265</v>
      </c>
      <c r="B141" s="11" t="s">
        <v>266</v>
      </c>
      <c r="C141" s="11" t="s">
        <v>118</v>
      </c>
      <c r="D141" s="15">
        <v>0</v>
      </c>
      <c r="E141" s="21">
        <v>1980225.42</v>
      </c>
      <c r="F141" s="21">
        <v>1980225.42</v>
      </c>
      <c r="G141" s="15">
        <v>0</v>
      </c>
      <c r="H141" s="15">
        <v>0</v>
      </c>
      <c r="I141" s="15">
        <v>0</v>
      </c>
      <c r="J141" s="1"/>
    </row>
    <row r="142" spans="1:10" ht="42.75" outlineLevel="1" x14ac:dyDescent="0.25">
      <c r="A142" s="8" t="s">
        <v>267</v>
      </c>
      <c r="B142" s="9" t="s">
        <v>268</v>
      </c>
      <c r="C142" s="9" t="s">
        <v>24</v>
      </c>
      <c r="D142" s="14">
        <v>0</v>
      </c>
      <c r="E142" s="20">
        <f>E143</f>
        <v>-395411.93</v>
      </c>
      <c r="F142" s="20">
        <f>F143</f>
        <v>-395411.93</v>
      </c>
      <c r="G142" s="14">
        <v>0</v>
      </c>
      <c r="H142" s="14">
        <v>0</v>
      </c>
      <c r="I142" s="14">
        <v>0</v>
      </c>
      <c r="J142" s="1"/>
    </row>
    <row r="143" spans="1:10" ht="42.75" outlineLevel="2" x14ac:dyDescent="0.25">
      <c r="A143" s="8" t="s">
        <v>269</v>
      </c>
      <c r="B143" s="9" t="s">
        <v>270</v>
      </c>
      <c r="C143" s="9" t="s">
        <v>24</v>
      </c>
      <c r="D143" s="14">
        <v>0</v>
      </c>
      <c r="E143" s="20">
        <f>SUM(E144:E146)</f>
        <v>-395411.93</v>
      </c>
      <c r="F143" s="20">
        <f>SUM(F144:F146)</f>
        <v>-395411.93</v>
      </c>
      <c r="G143" s="14">
        <v>0</v>
      </c>
      <c r="H143" s="14">
        <v>0</v>
      </c>
      <c r="I143" s="14">
        <v>0</v>
      </c>
      <c r="J143" s="1"/>
    </row>
    <row r="144" spans="1:10" ht="30" outlineLevel="3" x14ac:dyDescent="0.25">
      <c r="A144" s="10" t="s">
        <v>271</v>
      </c>
      <c r="B144" s="11" t="s">
        <v>272</v>
      </c>
      <c r="C144" s="11" t="s">
        <v>118</v>
      </c>
      <c r="D144" s="15">
        <v>0</v>
      </c>
      <c r="E144" s="21">
        <v>-57772.73</v>
      </c>
      <c r="F144" s="21">
        <v>-57772.73</v>
      </c>
      <c r="G144" s="15">
        <v>0</v>
      </c>
      <c r="H144" s="15">
        <v>0</v>
      </c>
      <c r="I144" s="15">
        <v>0</v>
      </c>
      <c r="J144" s="1"/>
    </row>
    <row r="145" spans="1:10" ht="30" outlineLevel="3" x14ac:dyDescent="0.25">
      <c r="A145" s="10" t="s">
        <v>273</v>
      </c>
      <c r="B145" s="11" t="s">
        <v>272</v>
      </c>
      <c r="C145" s="11" t="s">
        <v>90</v>
      </c>
      <c r="D145" s="15">
        <v>0</v>
      </c>
      <c r="E145" s="21">
        <v>-296738.64</v>
      </c>
      <c r="F145" s="21">
        <v>-296738.64</v>
      </c>
      <c r="G145" s="15">
        <v>0</v>
      </c>
      <c r="H145" s="15">
        <v>0</v>
      </c>
      <c r="I145" s="15">
        <v>0</v>
      </c>
      <c r="J145" s="1"/>
    </row>
    <row r="146" spans="1:10" ht="30" outlineLevel="3" x14ac:dyDescent="0.25">
      <c r="A146" s="10" t="s">
        <v>274</v>
      </c>
      <c r="B146" s="11" t="s">
        <v>272</v>
      </c>
      <c r="C146" s="11" t="s">
        <v>123</v>
      </c>
      <c r="D146" s="15">
        <v>0</v>
      </c>
      <c r="E146" s="21">
        <v>-40900.559999999998</v>
      </c>
      <c r="F146" s="21">
        <v>-40900.559999999998</v>
      </c>
      <c r="G146" s="15">
        <v>0</v>
      </c>
      <c r="H146" s="15">
        <v>0</v>
      </c>
      <c r="I146" s="15">
        <v>0</v>
      </c>
      <c r="J146" s="1"/>
    </row>
    <row r="147" spans="1:10" ht="12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"/>
    </row>
    <row r="148" spans="1:10" ht="12.75" customHeight="1" x14ac:dyDescent="0.25">
      <c r="A148" s="27"/>
      <c r="B148" s="28"/>
      <c r="C148" s="28"/>
      <c r="D148" s="28"/>
      <c r="E148" s="28"/>
      <c r="F148" s="28"/>
      <c r="G148" s="28"/>
      <c r="H148" s="28"/>
      <c r="I148" s="28"/>
      <c r="J148" s="1"/>
    </row>
    <row r="150" spans="1:10" x14ac:dyDescent="0.25">
      <c r="D150" s="18"/>
      <c r="E150" s="18"/>
      <c r="F150" s="18"/>
      <c r="G150" s="18"/>
      <c r="H150" s="18"/>
      <c r="I150" s="18"/>
    </row>
  </sheetData>
  <mergeCells count="9">
    <mergeCell ref="A148:I148"/>
    <mergeCell ref="A1:I1"/>
    <mergeCell ref="A8:I8"/>
    <mergeCell ref="A9:B9"/>
    <mergeCell ref="C9:C10"/>
    <mergeCell ref="D9:D10"/>
    <mergeCell ref="E9:E10"/>
    <mergeCell ref="F9:F10"/>
    <mergeCell ref="G9:I9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0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Реестр источников доходов&lt;/VariantName&gt;&#10;  &lt;VariantLink&gt;10724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7F7CB26-5D19-4F41-A329-4FC4CBEBFA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dcterms:created xsi:type="dcterms:W3CDTF">2021-10-25T09:48:33Z</dcterms:created>
  <dcterms:modified xsi:type="dcterms:W3CDTF">2021-11-09T13:59:51Z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Реестр источников доходов(6).xlsx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Реестр_источ_дох.xlt</vt:lpwstr>
  </property>
  <property fmtid="{D5CDD505-2E9C-101B-9397-08002B2CF9AE}" pid="11" name="Локальная база">
    <vt:lpwstr>не используется</vt:lpwstr>
  </property>
</Properties>
</file>