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55" yWindow="7035" windowWidth="18780" windowHeight="12660"/>
  </bookViews>
  <sheets>
    <sheet name="Документ" sheetId="2" r:id="rId1"/>
  </sheets>
  <definedNames>
    <definedName name="_xlnm._FilterDatabase" localSheetId="0" hidden="1">Документ!$A$6:$I$120</definedName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D84" i="2" l="1"/>
  <c r="F21" i="2" l="1"/>
  <c r="G21" i="2"/>
  <c r="H21" i="2"/>
  <c r="D66" i="2" l="1"/>
  <c r="D42" i="2"/>
  <c r="D79" i="2"/>
  <c r="D116" i="2" l="1"/>
  <c r="D113" i="2"/>
  <c r="E113" i="2"/>
  <c r="F113" i="2"/>
  <c r="G113" i="2"/>
  <c r="H113" i="2"/>
  <c r="C113" i="2"/>
  <c r="E112" i="2"/>
  <c r="E117" i="2"/>
  <c r="E120" i="2"/>
  <c r="E108" i="2"/>
  <c r="E102" i="2" l="1"/>
  <c r="E103" i="2"/>
  <c r="F92" i="2" l="1"/>
  <c r="G66" i="2"/>
  <c r="H66" i="2"/>
  <c r="F66" i="2"/>
  <c r="G56" i="2"/>
  <c r="G55" i="2" s="1"/>
  <c r="H56" i="2"/>
  <c r="H55" i="2" s="1"/>
  <c r="F56" i="2"/>
  <c r="F55" i="2" s="1"/>
  <c r="G33" i="2"/>
  <c r="G32" i="2" s="1"/>
  <c r="H33" i="2"/>
  <c r="H32" i="2" s="1"/>
  <c r="F33" i="2"/>
  <c r="F32" i="2" s="1"/>
  <c r="G39" i="2"/>
  <c r="H39" i="2"/>
  <c r="F39" i="2"/>
  <c r="E40" i="2"/>
  <c r="G88" i="2"/>
  <c r="H88" i="2"/>
  <c r="F88" i="2"/>
  <c r="E13" i="2" l="1"/>
  <c r="E14" i="2"/>
  <c r="C116" i="2" l="1"/>
  <c r="C39" i="2"/>
  <c r="E39" i="2" s="1"/>
  <c r="C115" i="2" l="1"/>
  <c r="E116" i="2"/>
  <c r="E10" i="2"/>
  <c r="E11" i="2"/>
  <c r="E12" i="2"/>
  <c r="E17" i="2"/>
  <c r="E18" i="2"/>
  <c r="E19" i="2"/>
  <c r="E20" i="2"/>
  <c r="E23" i="2"/>
  <c r="E24" i="2"/>
  <c r="E26" i="2"/>
  <c r="E27" i="2"/>
  <c r="E29" i="2"/>
  <c r="E31" i="2"/>
  <c r="E35" i="2"/>
  <c r="E38" i="2"/>
  <c r="E43" i="2"/>
  <c r="E44" i="2"/>
  <c r="E45" i="2"/>
  <c r="E49" i="2"/>
  <c r="E52" i="2"/>
  <c r="E53" i="2"/>
  <c r="E54" i="2"/>
  <c r="E57" i="2"/>
  <c r="E60" i="2"/>
  <c r="E62" i="2"/>
  <c r="E64" i="2"/>
  <c r="E67" i="2"/>
  <c r="E68" i="2"/>
  <c r="E69" i="2"/>
  <c r="E70" i="2"/>
  <c r="E71" i="2"/>
  <c r="E72" i="2"/>
  <c r="E73" i="2"/>
  <c r="E76" i="2"/>
  <c r="E78" i="2"/>
  <c r="E81" i="2"/>
  <c r="E83" i="2"/>
  <c r="E89" i="2"/>
  <c r="E91" i="2"/>
  <c r="E93" i="2"/>
  <c r="E94" i="2"/>
  <c r="E96" i="2"/>
  <c r="E98" i="2"/>
  <c r="E100" i="2"/>
  <c r="E101" i="2"/>
  <c r="E105" i="2"/>
  <c r="E107" i="2"/>
  <c r="D115" i="2"/>
  <c r="D56" i="2"/>
  <c r="D55" i="2" s="1"/>
  <c r="D33" i="2"/>
  <c r="D32" i="2" s="1"/>
  <c r="E115" i="2" l="1"/>
  <c r="D119" i="2"/>
  <c r="G106" i="2" l="1"/>
  <c r="H106" i="2"/>
  <c r="F106" i="2"/>
  <c r="G84" i="2"/>
  <c r="H84" i="2"/>
  <c r="F84" i="2"/>
  <c r="C84" i="2" l="1"/>
  <c r="D82" i="2"/>
  <c r="C82" i="2"/>
  <c r="C106" i="2"/>
  <c r="D118" i="2"/>
  <c r="C119" i="2"/>
  <c r="E119" i="2" s="1"/>
  <c r="D111" i="2"/>
  <c r="D110" i="2" s="1"/>
  <c r="C111" i="2"/>
  <c r="C110" i="2" s="1"/>
  <c r="D106" i="2"/>
  <c r="D99" i="2"/>
  <c r="C99" i="2"/>
  <c r="D92" i="2"/>
  <c r="C92" i="2"/>
  <c r="D88" i="2"/>
  <c r="C88" i="2"/>
  <c r="D77" i="2"/>
  <c r="C77" i="2"/>
  <c r="C79" i="2"/>
  <c r="C66" i="2"/>
  <c r="D87" i="2" l="1"/>
  <c r="D86" i="2" s="1"/>
  <c r="E110" i="2"/>
  <c r="E111" i="2"/>
  <c r="E106" i="2"/>
  <c r="E99" i="2"/>
  <c r="E66" i="2"/>
  <c r="E79" i="2"/>
  <c r="E77" i="2"/>
  <c r="E88" i="2"/>
  <c r="E82" i="2"/>
  <c r="E92" i="2"/>
  <c r="C118" i="2"/>
  <c r="E118" i="2" s="1"/>
  <c r="C87" i="2"/>
  <c r="D65" i="2"/>
  <c r="C65" i="2"/>
  <c r="C63" i="2"/>
  <c r="C61" i="2"/>
  <c r="C59" i="2"/>
  <c r="C56" i="2"/>
  <c r="E56" i="2" s="1"/>
  <c r="C33" i="2"/>
  <c r="E33" i="2" s="1"/>
  <c r="C51" i="2"/>
  <c r="C50" i="2" s="1"/>
  <c r="C48" i="2"/>
  <c r="C42" i="2"/>
  <c r="C37" i="2"/>
  <c r="C36" i="2" s="1"/>
  <c r="C30" i="2"/>
  <c r="C28" i="2"/>
  <c r="C25" i="2"/>
  <c r="C22" i="2"/>
  <c r="C16" i="2"/>
  <c r="C9" i="2"/>
  <c r="C8" i="2" s="1"/>
  <c r="C86" i="2" l="1"/>
  <c r="E65" i="2"/>
  <c r="E87" i="2"/>
  <c r="C58" i="2"/>
  <c r="C55" i="2"/>
  <c r="E55" i="2" s="1"/>
  <c r="C32" i="2"/>
  <c r="E32" i="2" s="1"/>
  <c r="C41" i="2"/>
  <c r="C21" i="2"/>
  <c r="C15" i="2"/>
  <c r="E86" i="2" l="1"/>
  <c r="C7" i="2"/>
  <c r="C121" i="2" s="1"/>
  <c r="G99" i="2" l="1"/>
  <c r="H99" i="2"/>
  <c r="F99" i="2"/>
  <c r="G92" i="2"/>
  <c r="H92" i="2"/>
  <c r="D63" i="2"/>
  <c r="E63" i="2" s="1"/>
  <c r="D61" i="2"/>
  <c r="E61" i="2" s="1"/>
  <c r="D59" i="2"/>
  <c r="E59" i="2" s="1"/>
  <c r="D51" i="2"/>
  <c r="E51" i="2" s="1"/>
  <c r="D48" i="2"/>
  <c r="E48" i="2" s="1"/>
  <c r="E42" i="2"/>
  <c r="D37" i="2"/>
  <c r="E37" i="2" s="1"/>
  <c r="D30" i="2"/>
  <c r="E30" i="2" s="1"/>
  <c r="D28" i="2"/>
  <c r="E28" i="2" s="1"/>
  <c r="D25" i="2"/>
  <c r="E25" i="2" s="1"/>
  <c r="D22" i="2"/>
  <c r="E22" i="2" s="1"/>
  <c r="D16" i="2"/>
  <c r="E16" i="2" s="1"/>
  <c r="D9" i="2"/>
  <c r="E9" i="2" s="1"/>
  <c r="G79" i="2"/>
  <c r="G65" i="2" s="1"/>
  <c r="H79" i="2"/>
  <c r="H65" i="2" s="1"/>
  <c r="F79" i="2"/>
  <c r="F65" i="2" s="1"/>
  <c r="G63" i="2"/>
  <c r="H63" i="2"/>
  <c r="F63" i="2"/>
  <c r="G61" i="2"/>
  <c r="H61" i="2"/>
  <c r="F61" i="2"/>
  <c r="G59" i="2"/>
  <c r="H59" i="2"/>
  <c r="F59" i="2"/>
  <c r="G51" i="2"/>
  <c r="G50" i="2" s="1"/>
  <c r="H51" i="2"/>
  <c r="H50" i="2" s="1"/>
  <c r="F51" i="2"/>
  <c r="F50" i="2" s="1"/>
  <c r="G48" i="2"/>
  <c r="H48" i="2"/>
  <c r="F48" i="2"/>
  <c r="G42" i="2"/>
  <c r="H42" i="2"/>
  <c r="F42" i="2"/>
  <c r="G37" i="2"/>
  <c r="G36" i="2" s="1"/>
  <c r="H37" i="2"/>
  <c r="H36" i="2" s="1"/>
  <c r="F37" i="2"/>
  <c r="F36" i="2" s="1"/>
  <c r="G30" i="2"/>
  <c r="H30" i="2"/>
  <c r="F30" i="2"/>
  <c r="G28" i="2"/>
  <c r="H28" i="2"/>
  <c r="F28" i="2"/>
  <c r="G25" i="2"/>
  <c r="H25" i="2"/>
  <c r="F25" i="2"/>
  <c r="G22" i="2"/>
  <c r="H22" i="2"/>
  <c r="F22" i="2"/>
  <c r="G16" i="2"/>
  <c r="G15" i="2" s="1"/>
  <c r="H16" i="2"/>
  <c r="H15" i="2" s="1"/>
  <c r="F16" i="2"/>
  <c r="F15" i="2" s="1"/>
  <c r="G9" i="2"/>
  <c r="G8" i="2" s="1"/>
  <c r="H9" i="2"/>
  <c r="H8" i="2" s="1"/>
  <c r="F9" i="2"/>
  <c r="F8" i="2" s="1"/>
  <c r="D36" i="2" l="1"/>
  <c r="E36" i="2" s="1"/>
  <c r="D50" i="2"/>
  <c r="E50" i="2" s="1"/>
  <c r="D8" i="2"/>
  <c r="D15" i="2"/>
  <c r="E15" i="2" s="1"/>
  <c r="F41" i="2"/>
  <c r="H41" i="2"/>
  <c r="D21" i="2"/>
  <c r="E21" i="2" s="1"/>
  <c r="G58" i="2"/>
  <c r="F58" i="2"/>
  <c r="H87" i="2"/>
  <c r="H86" i="2" s="1"/>
  <c r="G41" i="2"/>
  <c r="H58" i="2"/>
  <c r="G87" i="2"/>
  <c r="G86" i="2" s="1"/>
  <c r="D41" i="2"/>
  <c r="E41" i="2" s="1"/>
  <c r="F87" i="2"/>
  <c r="F86" i="2" s="1"/>
  <c r="D58" i="2"/>
  <c r="E58" i="2" s="1"/>
  <c r="E8" i="2" l="1"/>
  <c r="D7" i="2"/>
  <c r="E7" i="2" s="1"/>
  <c r="H7" i="2"/>
  <c r="H121" i="2" s="1"/>
  <c r="F7" i="2"/>
  <c r="F121" i="2" s="1"/>
  <c r="G7" i="2"/>
  <c r="G121" i="2" s="1"/>
  <c r="D121" i="2" l="1"/>
  <c r="E121" i="2" s="1"/>
</calcChain>
</file>

<file path=xl/sharedStrings.xml><?xml version="1.0" encoding="utf-8"?>
<sst xmlns="http://schemas.openxmlformats.org/spreadsheetml/2006/main" count="251" uniqueCount="249">
  <si>
    <t>Классификация доходов бюджетов</t>
  </si>
  <si>
    <t>Прогноз доходов бюджета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</si>
  <si>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</si>
  <si>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</si>
  <si>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</si>
  <si>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</si>
  <si>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</si>
  <si>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</si>
  <si>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</si>
  <si>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</si>
  <si>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</si>
  <si>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</si>
  <si>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</si>
  <si>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</si>
  <si>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</si>
  <si>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</si>
  <si>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</si>
  <si>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</si>
  <si>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</si>
  <si>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</si>
  <si>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</si>
  <si>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</si>
  <si>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</si>
  <si>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</si>
  <si>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</si>
  <si>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</si>
  <si>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</si>
  <si>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</si>
  <si>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</si>
  <si>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</si>
  <si>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</si>
  <si>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</si>
  <si>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</si>
  <si>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</si>
  <si>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</si>
  <si>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</si>
  <si>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</si>
  <si>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</si>
  <si>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</si>
  <si>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</si>
  <si>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00010606000000000110</t>
  </si>
  <si>
    <t>Земельный налог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</si>
  <si>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</si>
  <si>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</si>
  <si>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</si>
  <si>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</si>
  <si>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</si>
  <si>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</si>
  <si>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</si>
  <si>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</si>
  <si>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</si>
  <si>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</si>
  <si>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</si>
  <si>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</si>
  <si>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</si>
  <si>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</si>
  <si>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</si>
  <si>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</si>
  <si>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</si>
  <si>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</si>
  <si>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</si>
  <si>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</si>
  <si>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</si>
  <si>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</si>
  <si>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</si>
  <si>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</si>
  <si>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</si>
  <si>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</si>
  <si>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</si>
  <si>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</si>
  <si>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</si>
  <si>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</si>
  <si>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</si>
  <si>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</si>
  <si>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</si>
  <si>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</si>
  <si>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</si>
  <si>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</si>
  <si>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</si>
  <si>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</si>
  <si>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</si>
  <si>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</si>
  <si>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</si>
  <si>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</si>
  <si>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</si>
  <si>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</si>
  <si>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</si>
  <si>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</si>
  <si>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</si>
  <si>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</si>
  <si>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</si>
  <si>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реализацию мероприятий по обеспечению жильем молодых семей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</si>
  <si>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</si>
  <si>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</si>
  <si>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</si>
  <si>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</si>
  <si>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</si>
  <si>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</si>
  <si>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</si>
  <si>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</si>
  <si>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 от негосударственных организаций в бюджеты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</si>
  <si>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</si>
  <si>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</si>
  <si>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</si>
  <si>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</si>
  <si>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</si>
  <si>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</si>
  <si>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</si>
  <si>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</si>
  <si>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</si>
  <si>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ВСЕГО ДОХОДЫ</t>
  </si>
  <si>
    <t>Фактическое исполнение</t>
  </si>
  <si>
    <t>Оценка исполнения</t>
  </si>
  <si>
    <t>2021 год</t>
  </si>
  <si>
    <t>2022 год</t>
  </si>
  <si>
    <t>2023 год</t>
  </si>
  <si>
    <t>2024 год</t>
  </si>
  <si>
    <t>Единица измерения: руб.</t>
  </si>
  <si>
    <t>наименование показателя</t>
  </si>
  <si>
    <t>00010102010010000110</t>
  </si>
  <si>
    <t>00010102020010000110</t>
  </si>
  <si>
    <t>00010102030010000110</t>
  </si>
  <si>
    <t>00010102040010000110</t>
  </si>
  <si>
    <t>00010102080010000110</t>
  </si>
  <si>
    <t>00010502010020000110</t>
  </si>
  <si>
    <t>00010502020020000110</t>
  </si>
  <si>
    <t>00010503010010000110</t>
  </si>
  <si>
    <t>00010504020020000110</t>
  </si>
  <si>
    <t>00010803010010000110</t>
  </si>
  <si>
    <t>00011201010010000120</t>
  </si>
  <si>
    <t>00011201030010000120</t>
  </si>
  <si>
    <t>00011201041010000120</t>
  </si>
  <si>
    <t>00011611050010000140</t>
  </si>
  <si>
    <t>00020225497050000150</t>
  </si>
  <si>
    <t>00020405099050000150</t>
  </si>
  <si>
    <t>00021960010050000150</t>
  </si>
  <si>
    <t>ПРОЧИЕ НЕНАЛОГОВЫЕ ДОХОДЫ</t>
  </si>
  <si>
    <t>00011700000000000000</t>
  </si>
  <si>
    <t>Сведения о доходах бюджета муниципального района по видам доходов на 2023 год и плановый период 2024 и 2025 годов в сравнении с ожидаемым исполнением за 2022 год и отчетом за 2021 год</t>
  </si>
  <si>
    <t>% исполнения 2022 г. к 2021 г.</t>
  </si>
  <si>
    <t>2025 год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</si>
  <si>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</si>
  <si>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00010302230010000110</t>
  </si>
  <si>
    <t>00010302240010000110</t>
  </si>
  <si>
    <t>00010302250010000110</t>
  </si>
  <si>
    <t>00010302260010000110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</si>
  <si>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</si>
  <si>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</si>
  <si>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</si>
  <si>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</si>
  <si>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00010501010010000110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</si>
  <si>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</si>
  <si>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</si>
  <si>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00010606030000000110</t>
  </si>
  <si>
    <t>00010606040000000110</t>
  </si>
  <si>
    <t>Земельный налог с организаций</t>
  </si>
  <si>
    <t>Земельный налог с физических лиц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</si>
  <si>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</si>
  <si>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</si>
  <si>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</si>
  <si>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00010807150010000110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</si>
  <si>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</si>
  <si>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</si>
  <si>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</si>
  <si>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</si>
  <si>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</si>
  <si>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</si>
  <si>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</si>
  <si>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</si>
  <si>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00011302990000000130</t>
  </si>
  <si>
    <t>Прочие доходы от компенсации затрат государства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</si>
  <si>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</si>
  <si>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</si>
  <si>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</si>
  <si>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00011406010000000430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</si>
  <si>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</si>
  <si>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</si>
  <si>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</si>
  <si>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</si>
  <si>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</si>
  <si>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</si>
  <si>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</si>
  <si>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</si>
  <si>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</si>
  <si>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</si>
  <si>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</si>
  <si>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</si>
  <si>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</si>
  <si>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</si>
  <si>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</si>
  <si>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</si>
  <si>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</si>
  <si>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</si>
  <si>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</si>
  <si>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</si>
  <si>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</si>
  <si>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</si>
  <si>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</si>
  <si>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</si>
  <si>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00020215001000000150</t>
  </si>
  <si>
    <t>Дотации на выравнивание бюджетной обеспеченности</t>
  </si>
  <si>
    <t>00020219999000000150</t>
  </si>
  <si>
    <t>Прочие дотации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</si>
  <si>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</si>
  <si>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</si>
  <si>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</si>
  <si>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</si>
  <si>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00020229999000000150</t>
  </si>
  <si>
    <t>Прочие субсидии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</si>
  <si>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</si>
  <si>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</si>
  <si>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</si>
  <si>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</si>
  <si>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</si>
  <si>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</si>
  <si>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</si>
  <si>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</si>
  <si>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00020235469000000150</t>
  </si>
  <si>
    <t>Субвенции бюджетам на проведение Всероссийской переписи населения 2020 года</t>
  </si>
  <si>
    <t>Прочие субвенции</t>
  </si>
  <si>
    <t>00020239999000000150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</si>
  <si>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</si>
  <si>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</si>
  <si>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</si>
  <si>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</si>
  <si>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</si>
  <si>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</si>
  <si>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00020215002000000150</t>
  </si>
  <si>
    <t>Дотации бюджетам на поддержку мер по обеспечению сбалансированности бюджетов</t>
  </si>
  <si>
    <t>00020225491000000150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</si>
  <si>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</si>
  <si>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00020225519000000150</t>
  </si>
  <si>
    <t>Субсидии бюджетам на поддержку отрасли культуры</t>
  </si>
  <si>
    <t>00020249999000000150</t>
  </si>
  <si>
    <t>Прочие межбюджетные трансферты, передаваемые бюджетам</t>
  </si>
  <si>
    <t>00020705020050000150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</si>
  <si>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</si>
  <si>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00020700000000000000</t>
  </si>
  <si>
    <t>ПРОЧИЕ БЕЗВОЗМЕЗДНЫЕ ПОСТУПЛЕНИЯ</t>
  </si>
  <si>
    <t>00011105310000000120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</si>
  <si>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</si>
  <si>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00011105326000000120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</si>
  <si>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</si>
  <si>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</si>
  <si>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</si>
  <si>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</si>
  <si>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</si>
  <si>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00011705050050000180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</si>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</sst>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  <xf numFmtId="49" fontId="10" fillId="0" borderId="8">
      <alignment horizontal="center" vertical="center" wrapText="1"/>
    </xf>
    <xf numFmtId="49" fontId="10" fillId="0" borderId="9">
      <alignment horizontal="center" vertical="center" wrapText="1"/>
    </xf>
  </cellStyleXfs>
  <cellXfs count="59">
    <xf numFmtId="0" fontId="0" fillId="0" borderId="0" xfId="0"/>
    <xf numFmtId="0" fontId="8" fillId="0" borderId="1" xfId="2" applyNumberFormat="1" applyFont="1" applyProtection="1"/>
    <xf numFmtId="0" fontId="9" fillId="0" borderId="0" xfId="0" applyFont="1" applyProtection="1">
      <protection locked="0"/>
    </xf>
    <xf numFmtId="49" fontId="7" fillId="0" borderId="2" xfId="9" applyNumberFormat="1" applyFont="1" applyProtection="1">
      <alignment horizontal="center" vertical="top" shrinkToFit="1"/>
    </xf>
    <xf numFmtId="0" fontId="7" fillId="0" borderId="2" xfId="10" applyNumberFormat="1" applyFont="1" applyProtection="1">
      <alignment horizontal="left" vertical="top" wrapText="1"/>
    </xf>
    <xf numFmtId="0" fontId="8" fillId="0" borderId="2" xfId="14" applyNumberFormat="1" applyFont="1" applyProtection="1">
      <alignment horizontal="left" vertical="top" wrapText="1"/>
    </xf>
    <xf numFmtId="0" fontId="8" fillId="0" borderId="3" xfId="16" applyNumberFormat="1" applyFont="1" applyProtection="1"/>
    <xf numFmtId="4" fontId="7" fillId="0" borderId="2" xfId="11" applyNumberFormat="1" applyFont="1" applyProtection="1">
      <alignment horizontal="right" vertical="top" wrapText="1"/>
    </xf>
    <xf numFmtId="4" fontId="7" fillId="0" borderId="2" xfId="12" applyNumberFormat="1" applyFont="1" applyProtection="1">
      <alignment horizontal="right" vertical="top" shrinkToFit="1"/>
    </xf>
    <xf numFmtId="4" fontId="8" fillId="0" borderId="2" xfId="15" applyNumberFormat="1" applyFont="1" applyProtection="1">
      <alignment horizontal="right" vertical="top" shrinkToFit="1"/>
    </xf>
    <xf numFmtId="4" fontId="7" fillId="0" borderId="2" xfId="8" applyNumberFormat="1" applyFont="1" applyAlignment="1" applyProtection="1">
      <alignment horizontal="right" vertical="top" wrapText="1"/>
    </xf>
    <xf numFmtId="4" fontId="9" fillId="0" borderId="0" xfId="0" applyNumberFormat="1" applyFont="1" applyProtection="1">
      <protection locked="0"/>
    </xf>
    <xf numFmtId="49" fontId="8" fillId="0" borderId="5" xfId="8" applyNumberFormat="1" applyFont="1" applyBorder="1" applyProtection="1">
      <alignment horizontal="center" vertical="center" wrapText="1"/>
    </xf>
    <xf numFmtId="49" fontId="1" fillId="0" borderId="7" xfId="28" applyNumberFormat="1" applyFont="1" applyBorder="1" applyAlignment="1" applyProtection="1">
      <alignment horizontal="center" vertical="center" wrapText="1"/>
    </xf>
    <xf numFmtId="49" fontId="1" fillId="0" borderId="7" xfId="29" applyNumberFormat="1" applyFont="1" applyBorder="1" applyAlignment="1" applyProtection="1">
      <alignment horizontal="center" vertical="center" wrapText="1"/>
    </xf>
    <xf numFmtId="49" fontId="1" fillId="0" borderId="7" xfId="7" applyNumberFormat="1" applyFont="1" applyBorder="1" applyAlignment="1" applyProtection="1">
      <alignment horizontal="center" vertical="center" wrapText="1"/>
    </xf>
    <xf numFmtId="49" fontId="1" fillId="0" borderId="7" xfId="8" applyNumberFormat="1" applyFont="1" applyBorder="1" applyAlignment="1" applyProtection="1">
      <alignment horizontal="center" vertical="center" wrapText="1"/>
    </xf>
    <xf numFmtId="49" fontId="1" fillId="0" borderId="7" xfId="7" applyFont="1" applyBorder="1" applyAlignment="1">
      <alignment horizontal="center" vertical="center" wrapText="1"/>
    </xf>
    <xf numFmtId="49" fontId="2" fillId="0" borderId="2" xfId="13" applyNumberFormat="1" applyFont="1" applyProtection="1">
      <alignment horizontal="center" vertical="top" shrinkToFit="1"/>
    </xf>
    <xf numFmtId="0" fontId="2" fillId="0" borderId="2" xfId="14" applyNumberFormat="1" applyFont="1" applyProtection="1">
      <alignment horizontal="left" vertical="top" wrapText="1"/>
    </xf>
    <xf numFmtId="49" fontId="7" fillId="0" borderId="4" xfId="9" applyNumberFormat="1" applyFont="1" applyBorder="1" applyProtection="1">
      <alignment horizontal="center" vertical="top" shrinkToFit="1"/>
    </xf>
    <xf numFmtId="0" fontId="7" fillId="0" borderId="4" xfId="10" applyNumberFormat="1" applyFont="1" applyBorder="1" applyProtection="1">
      <alignment horizontal="left" vertical="top" wrapText="1"/>
    </xf>
    <xf numFmtId="4" fontId="7" fillId="0" borderId="4" xfId="12" applyNumberFormat="1" applyFont="1" applyBorder="1" applyProtection="1">
      <alignment horizontal="right" vertical="top" shrinkToFit="1"/>
    </xf>
    <xf numFmtId="49" fontId="2" fillId="0" borderId="5" xfId="13" applyNumberFormat="1" applyFont="1" applyBorder="1" applyProtection="1">
      <alignment horizontal="center" vertical="top" shrinkToFit="1"/>
    </xf>
    <xf numFmtId="0" fontId="2" fillId="0" borderId="5" xfId="14" applyNumberFormat="1" applyFont="1" applyBorder="1" applyProtection="1">
      <alignment horizontal="left" vertical="top" wrapText="1"/>
    </xf>
    <xf numFmtId="4" fontId="8" fillId="0" borderId="5" xfId="15" applyNumberFormat="1" applyFont="1" applyBorder="1" applyProtection="1">
      <alignment horizontal="right" vertical="top" shrinkToFit="1"/>
    </xf>
    <xf numFmtId="49" fontId="9" fillId="0" borderId="7" xfId="0" applyNumberFormat="1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4" fontId="9" fillId="0" borderId="7" xfId="0" applyNumberFormat="1" applyFont="1" applyBorder="1" applyProtection="1">
      <protection locked="0"/>
    </xf>
    <xf numFmtId="4" fontId="2" fillId="0" borderId="2" xfId="15" applyNumberFormat="1" applyFont="1" applyProtection="1">
      <alignment horizontal="right" vertical="top" shrinkToFit="1"/>
    </xf>
    <xf numFmtId="4" fontId="2" fillId="0" borderId="2" xfId="12" applyNumberFormat="1" applyFont="1" applyProtection="1">
      <alignment horizontal="right" vertical="top" shrinkToFit="1"/>
    </xf>
    <xf numFmtId="0" fontId="1" fillId="0" borderId="2" xfId="14" applyNumberFormat="1" applyFont="1" applyProtection="1">
      <alignment horizontal="left" vertical="top" wrapText="1"/>
    </xf>
    <xf numFmtId="49" fontId="1" fillId="0" borderId="2" xfId="13" applyNumberFormat="1" applyFont="1" applyProtection="1">
      <alignment horizontal="center" vertical="top" shrinkToFit="1"/>
    </xf>
    <xf numFmtId="4" fontId="1" fillId="0" borderId="2" xfId="15" applyNumberFormat="1" applyFont="1" applyProtection="1">
      <alignment horizontal="right" vertical="top" shrinkToFit="1"/>
    </xf>
    <xf numFmtId="4" fontId="7" fillId="0" borderId="2" xfId="11" applyNumberFormat="1" applyFont="1" applyFill="1" applyProtection="1">
      <alignment horizontal="right" vertical="top" wrapText="1"/>
    </xf>
    <xf numFmtId="4" fontId="7" fillId="0" borderId="2" xfId="12" applyNumberFormat="1" applyFont="1" applyFill="1" applyProtection="1">
      <alignment horizontal="right" vertical="top" shrinkToFit="1"/>
    </xf>
    <xf numFmtId="4" fontId="8" fillId="0" borderId="2" xfId="15" applyNumberFormat="1" applyFont="1" applyFill="1" applyProtection="1">
      <alignment horizontal="right" vertical="top" shrinkToFit="1"/>
    </xf>
    <xf numFmtId="4" fontId="8" fillId="0" borderId="1" xfId="2" applyNumberFormat="1" applyFont="1" applyProtection="1"/>
    <xf numFmtId="4" fontId="7" fillId="0" borderId="4" xfId="12" applyNumberFormat="1" applyFont="1" applyFill="1" applyBorder="1" applyProtection="1">
      <alignment horizontal="right" vertical="top" shrinkToFit="1"/>
    </xf>
    <xf numFmtId="4" fontId="9" fillId="0" borderId="7" xfId="0" applyNumberFormat="1" applyFont="1" applyFill="1" applyBorder="1" applyProtection="1">
      <protection locked="0"/>
    </xf>
    <xf numFmtId="4" fontId="8" fillId="0" borderId="5" xfId="15" applyNumberFormat="1" applyFont="1" applyFill="1" applyBorder="1" applyProtection="1">
      <alignment horizontal="right" vertical="top" shrinkToFit="1"/>
    </xf>
    <xf numFmtId="4" fontId="1" fillId="0" borderId="2" xfId="15" applyNumberFormat="1" applyFont="1" applyFill="1" applyProtection="1">
      <alignment horizontal="right" vertical="top" shrinkToFit="1"/>
    </xf>
    <xf numFmtId="4" fontId="7" fillId="0" borderId="2" xfId="8" applyNumberFormat="1" applyFont="1" applyFill="1" applyAlignment="1" applyProtection="1">
      <alignment horizontal="right" vertical="top" wrapText="1"/>
    </xf>
    <xf numFmtId="49" fontId="1" fillId="0" borderId="7" xfId="8" applyFont="1" applyFill="1" applyBorder="1" applyAlignment="1">
      <alignment horizontal="center" vertical="center" wrapText="1"/>
    </xf>
    <xf numFmtId="49" fontId="8" fillId="0" borderId="5" xfId="8" applyNumberFormat="1" applyFont="1" applyFill="1" applyBorder="1" applyProtection="1">
      <alignment horizontal="center" vertical="center" wrapText="1"/>
    </xf>
    <xf numFmtId="49" fontId="1" fillId="0" borderId="7" xfId="8" applyNumberFormat="1" applyFont="1" applyFill="1" applyBorder="1" applyAlignment="1" applyProtection="1">
      <alignment horizontal="center" vertical="center" wrapText="1"/>
    </xf>
    <xf numFmtId="49" fontId="2" fillId="0" borderId="2" xfId="9" applyNumberFormat="1" applyFont="1" applyProtection="1">
      <alignment horizontal="center" vertical="top" shrinkToFit="1"/>
    </xf>
    <xf numFmtId="0" fontId="2" fillId="0" borderId="2" xfId="10" applyNumberFormat="1" applyFont="1" applyProtection="1">
      <alignment horizontal="left" vertical="top" wrapText="1"/>
    </xf>
    <xf numFmtId="4" fontId="2" fillId="0" borderId="2" xfId="12" applyNumberFormat="1" applyFont="1" applyFill="1" applyProtection="1">
      <alignment horizontal="right" vertical="top" shrinkToFit="1"/>
    </xf>
    <xf numFmtId="0" fontId="11" fillId="0" borderId="1" xfId="1" applyNumberFormat="1" applyFont="1" applyAlignment="1" applyProtection="1">
      <alignment horizontal="center" vertical="top" wrapText="1"/>
    </xf>
    <xf numFmtId="0" fontId="8" fillId="0" borderId="1" xfId="17" applyNumberFormat="1" applyFont="1" applyProtection="1">
      <alignment horizontal="left" vertical="top" wrapText="1"/>
    </xf>
    <xf numFmtId="0" fontId="8" fillId="0" borderId="1" xfId="17" applyFont="1">
      <alignment horizontal="left" vertical="top" wrapText="1"/>
    </xf>
    <xf numFmtId="0" fontId="2" fillId="0" borderId="6" xfId="6" applyNumberFormat="1" applyFont="1" applyBorder="1" applyProtection="1">
      <alignment horizontal="right" vertical="top"/>
    </xf>
    <xf numFmtId="0" fontId="8" fillId="0" borderId="6" xfId="6" applyFont="1" applyBorder="1">
      <alignment horizontal="right" vertical="top"/>
    </xf>
    <xf numFmtId="49" fontId="1" fillId="0" borderId="7" xfId="7" applyNumberFormat="1" applyFont="1" applyBorder="1" applyAlignment="1" applyProtection="1">
      <alignment horizontal="center" vertical="center" wrapText="1"/>
    </xf>
    <xf numFmtId="49" fontId="1" fillId="0" borderId="7" xfId="7" applyFont="1" applyBorder="1" applyAlignment="1">
      <alignment horizontal="center" vertical="center" wrapText="1"/>
    </xf>
    <xf numFmtId="49" fontId="1" fillId="0" borderId="7" xfId="8" applyNumberFormat="1" applyFont="1" applyBorder="1" applyAlignment="1" applyProtection="1">
      <alignment horizontal="center" vertical="center" wrapText="1"/>
    </xf>
    <xf numFmtId="49" fontId="7" fillId="0" borderId="10" xfId="8" applyNumberFormat="1" applyFont="1" applyBorder="1" applyAlignment="1" applyProtection="1">
      <alignment horizontal="left" vertical="top" wrapText="1"/>
    </xf>
    <xf numFmtId="49" fontId="7" fillId="0" borderId="11" xfId="8" applyNumberFormat="1" applyFont="1" applyBorder="1" applyAlignment="1" applyProtection="1">
      <alignment horizontal="left" vertical="top" wrapText="1"/>
    </xf>
  </cellXfs>
  <cellStyles count="30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_center_header" xfId="28"/>
    <cellStyle name="xl_right_header" xfId="29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showGridLines="0" tabSelected="1" zoomScaleNormal="100" zoomScaleSheetLayoutView="85" zoomScalePageLayoutView="85" workbookViewId="0">
      <pane ySplit="6" topLeftCell="A7" activePane="bottomLeft" state="frozen"/>
      <selection pane="bottomLeft" sqref="A1:H2"/>
    </sheetView>
  </sheetViews>
  <sheetFormatPr defaultRowHeight="15" outlineLevelRow="3" x14ac:dyDescent="0.25"/>
  <cols>
    <col min="1" max="1" width="25.5703125" style="2" customWidth="1"/>
    <col min="2" max="2" width="82.85546875" style="2" customWidth="1"/>
    <col min="3" max="4" width="19.7109375" style="2" customWidth="1"/>
    <col min="5" max="8" width="16.5703125" style="2" customWidth="1"/>
    <col min="9" max="9" width="14.42578125" style="2" customWidth="1"/>
    <col min="10" max="10" width="13.5703125" style="2" customWidth="1"/>
    <col min="11" max="11" width="14.7109375" style="2" customWidth="1"/>
    <col min="12" max="16384" width="9.140625" style="2"/>
  </cols>
  <sheetData>
    <row r="1" spans="1:11" ht="17.25" customHeight="1" x14ac:dyDescent="0.25">
      <c r="A1" s="49" t="s">
        <v>138</v>
      </c>
      <c r="B1" s="49"/>
      <c r="C1" s="49"/>
      <c r="D1" s="49"/>
      <c r="E1" s="49"/>
      <c r="F1" s="49"/>
      <c r="G1" s="49"/>
      <c r="H1" s="49"/>
      <c r="I1" s="1"/>
    </row>
    <row r="2" spans="1:11" ht="20.25" customHeight="1" x14ac:dyDescent="0.25">
      <c r="A2" s="49"/>
      <c r="B2" s="49"/>
      <c r="C2" s="49"/>
      <c r="D2" s="49"/>
      <c r="E2" s="49"/>
      <c r="F2" s="49"/>
      <c r="G2" s="49"/>
      <c r="H2" s="49"/>
      <c r="I2" s="1"/>
    </row>
    <row r="3" spans="1:11" ht="21" customHeight="1" x14ac:dyDescent="0.25">
      <c r="A3" s="52" t="s">
        <v>117</v>
      </c>
      <c r="B3" s="53"/>
      <c r="C3" s="53"/>
      <c r="D3" s="53"/>
      <c r="E3" s="53"/>
      <c r="F3" s="53"/>
      <c r="G3" s="53"/>
      <c r="H3" s="53"/>
      <c r="I3" s="1"/>
    </row>
    <row r="4" spans="1:11" ht="36.75" customHeight="1" x14ac:dyDescent="0.25">
      <c r="A4" s="54" t="s">
        <v>0</v>
      </c>
      <c r="B4" s="55"/>
      <c r="C4" s="15" t="s">
        <v>111</v>
      </c>
      <c r="D4" s="45" t="s">
        <v>112</v>
      </c>
      <c r="E4" s="56" t="s">
        <v>139</v>
      </c>
      <c r="F4" s="54" t="s">
        <v>1</v>
      </c>
      <c r="G4" s="55"/>
      <c r="H4" s="55"/>
      <c r="I4" s="1"/>
    </row>
    <row r="5" spans="1:11" ht="19.5" customHeight="1" x14ac:dyDescent="0.25">
      <c r="A5" s="16" t="s">
        <v>2</v>
      </c>
      <c r="B5" s="16" t="s">
        <v>118</v>
      </c>
      <c r="C5" s="17" t="s">
        <v>113</v>
      </c>
      <c r="D5" s="43" t="s">
        <v>114</v>
      </c>
      <c r="E5" s="56"/>
      <c r="F5" s="13" t="s">
        <v>115</v>
      </c>
      <c r="G5" s="13" t="s">
        <v>116</v>
      </c>
      <c r="H5" s="14" t="s">
        <v>140</v>
      </c>
      <c r="I5" s="1"/>
    </row>
    <row r="6" spans="1:11" ht="12.75" customHeight="1" x14ac:dyDescent="0.25">
      <c r="A6" s="12" t="s">
        <v>3</v>
      </c>
      <c r="B6" s="12" t="s">
        <v>4</v>
      </c>
      <c r="C6" s="12" t="s">
        <v>5</v>
      </c>
      <c r="D6" s="44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"/>
    </row>
    <row r="7" spans="1:11" x14ac:dyDescent="0.25">
      <c r="A7" s="3" t="s">
        <v>11</v>
      </c>
      <c r="B7" s="4" t="s">
        <v>12</v>
      </c>
      <c r="C7" s="7">
        <f>C8+C15+C21+C32+C36+C41+C50+C55+C58+C65+C84</f>
        <v>317195717.65000004</v>
      </c>
      <c r="D7" s="34">
        <f>D8+D15+D21+D32+D36+D41+D50+D55+D58+D65+D84</f>
        <v>299148818.55000001</v>
      </c>
      <c r="E7" s="7">
        <f t="shared" ref="E7:E70" si="0">(D7/C7)*100</f>
        <v>94.310484632736006</v>
      </c>
      <c r="F7" s="7">
        <f>F8+F15+F21+F32+F36+F41+F50+F55+F58+F65</f>
        <v>305393557</v>
      </c>
      <c r="G7" s="7">
        <f>G8+G15+G21+G32+G36+G41+G50+G55+G58+G65</f>
        <v>308052576</v>
      </c>
      <c r="H7" s="7">
        <f>H8+H15+H21+H32+H36+H41+H50+H55+H58+H65</f>
        <v>330884343</v>
      </c>
      <c r="I7" s="1"/>
    </row>
    <row r="8" spans="1:11" outlineLevel="1" x14ac:dyDescent="0.25">
      <c r="A8" s="3" t="s">
        <v>13</v>
      </c>
      <c r="B8" s="4" t="s">
        <v>14</v>
      </c>
      <c r="C8" s="8">
        <f t="shared" ref="C8:D8" si="1">SUM(C9)</f>
        <v>246670820.58999997</v>
      </c>
      <c r="D8" s="35">
        <f t="shared" si="1"/>
        <v>243223793</v>
      </c>
      <c r="E8" s="8">
        <f t="shared" si="0"/>
        <v>98.6025799153077</v>
      </c>
      <c r="F8" s="8">
        <f>SUM(F9)</f>
        <v>243500717</v>
      </c>
      <c r="G8" s="8">
        <f t="shared" ref="G8:H8" si="2">SUM(G9)</f>
        <v>230165420</v>
      </c>
      <c r="H8" s="8">
        <f t="shared" si="2"/>
        <v>241373200</v>
      </c>
      <c r="I8" s="37"/>
      <c r="J8" s="37"/>
      <c r="K8" s="37"/>
    </row>
    <row r="9" spans="1:11" outlineLevel="2" x14ac:dyDescent="0.25">
      <c r="A9" s="3" t="s">
        <v>15</v>
      </c>
      <c r="B9" s="4" t="s">
        <v>16</v>
      </c>
      <c r="C9" s="8">
        <f t="shared" ref="C9:D9" si="3">SUM(C10:C14)</f>
        <v>246670820.58999997</v>
      </c>
      <c r="D9" s="35">
        <f t="shared" si="3"/>
        <v>243223793</v>
      </c>
      <c r="E9" s="8">
        <f t="shared" si="0"/>
        <v>98.6025799153077</v>
      </c>
      <c r="F9" s="8">
        <f>SUM(F10:F14)</f>
        <v>243500717</v>
      </c>
      <c r="G9" s="8">
        <f t="shared" ref="G9:H9" si="4">SUM(G10:G14)</f>
        <v>230165420</v>
      </c>
      <c r="H9" s="8">
        <f t="shared" si="4"/>
        <v>241373200</v>
      </c>
      <c r="I9" s="1"/>
    </row>
    <row r="10" spans="1:11" ht="60" outlineLevel="3" x14ac:dyDescent="0.25">
      <c r="A10" s="18" t="s">
        <v>119</v>
      </c>
      <c r="B10" s="5" t="s">
        <v>17</v>
      </c>
      <c r="C10" s="9">
        <v>241383267.56999999</v>
      </c>
      <c r="D10" s="36">
        <v>240574793</v>
      </c>
      <c r="E10" s="9">
        <f t="shared" si="0"/>
        <v>99.665066026266487</v>
      </c>
      <c r="F10" s="9">
        <v>241824727</v>
      </c>
      <c r="G10" s="9">
        <v>228908020</v>
      </c>
      <c r="H10" s="9">
        <v>240101200</v>
      </c>
      <c r="I10" s="1"/>
    </row>
    <row r="11" spans="1:11" ht="75" outlineLevel="3" x14ac:dyDescent="0.25">
      <c r="A11" s="18" t="s">
        <v>120</v>
      </c>
      <c r="B11" s="5" t="s">
        <v>18</v>
      </c>
      <c r="C11" s="9">
        <v>331861.95</v>
      </c>
      <c r="D11" s="36">
        <v>354000</v>
      </c>
      <c r="E11" s="9">
        <f t="shared" si="0"/>
        <v>106.67086118188602</v>
      </c>
      <c r="F11" s="9">
        <v>287280</v>
      </c>
      <c r="G11" s="9">
        <v>237900</v>
      </c>
      <c r="H11" s="9">
        <v>247000</v>
      </c>
      <c r="I11" s="1"/>
    </row>
    <row r="12" spans="1:11" ht="30" outlineLevel="3" x14ac:dyDescent="0.25">
      <c r="A12" s="18" t="s">
        <v>121</v>
      </c>
      <c r="B12" s="5" t="s">
        <v>19</v>
      </c>
      <c r="C12" s="9">
        <v>639117.22</v>
      </c>
      <c r="D12" s="36">
        <v>658000</v>
      </c>
      <c r="E12" s="9">
        <f t="shared" si="0"/>
        <v>102.95450965943307</v>
      </c>
      <c r="F12" s="9">
        <v>514710</v>
      </c>
      <c r="G12" s="9">
        <v>274500</v>
      </c>
      <c r="H12" s="9">
        <v>285000</v>
      </c>
      <c r="I12" s="1"/>
    </row>
    <row r="13" spans="1:11" ht="60" outlineLevel="3" x14ac:dyDescent="0.25">
      <c r="A13" s="18" t="s">
        <v>122</v>
      </c>
      <c r="B13" s="19" t="s">
        <v>141</v>
      </c>
      <c r="C13" s="9">
        <v>2925378.53</v>
      </c>
      <c r="D13" s="36">
        <v>745000</v>
      </c>
      <c r="E13" s="9">
        <f t="shared" si="0"/>
        <v>25.466789762759351</v>
      </c>
      <c r="F13" s="9">
        <v>748000</v>
      </c>
      <c r="G13" s="9">
        <v>745000</v>
      </c>
      <c r="H13" s="9">
        <v>740000</v>
      </c>
      <c r="I13" s="1"/>
    </row>
    <row r="14" spans="1:11" ht="60" outlineLevel="3" x14ac:dyDescent="0.25">
      <c r="A14" s="18" t="s">
        <v>123</v>
      </c>
      <c r="B14" s="5" t="s">
        <v>20</v>
      </c>
      <c r="C14" s="9">
        <v>1391195.32</v>
      </c>
      <c r="D14" s="36">
        <v>892000</v>
      </c>
      <c r="E14" s="9">
        <f t="shared" si="0"/>
        <v>64.117524489659729</v>
      </c>
      <c r="F14" s="9">
        <v>126000</v>
      </c>
      <c r="G14" s="9">
        <v>0</v>
      </c>
      <c r="H14" s="9">
        <v>0</v>
      </c>
      <c r="I14" s="1"/>
    </row>
    <row r="15" spans="1:11" ht="28.5" outlineLevel="1" x14ac:dyDescent="0.25">
      <c r="A15" s="3" t="s">
        <v>21</v>
      </c>
      <c r="B15" s="4" t="s">
        <v>22</v>
      </c>
      <c r="C15" s="8">
        <f>C16</f>
        <v>11644734.82</v>
      </c>
      <c r="D15" s="35">
        <f>D16</f>
        <v>11625250</v>
      </c>
      <c r="E15" s="8">
        <f t="shared" si="0"/>
        <v>99.832672703147054</v>
      </c>
      <c r="F15" s="8">
        <f>SUM(F16)</f>
        <v>11455870</v>
      </c>
      <c r="G15" s="8">
        <f t="shared" ref="G15:H15" si="5">SUM(G16)</f>
        <v>11999180</v>
      </c>
      <c r="H15" s="8">
        <f t="shared" si="5"/>
        <v>12828270</v>
      </c>
      <c r="I15" s="1"/>
    </row>
    <row r="16" spans="1:11" ht="28.5" outlineLevel="2" x14ac:dyDescent="0.25">
      <c r="A16" s="3" t="s">
        <v>23</v>
      </c>
      <c r="B16" s="4" t="s">
        <v>24</v>
      </c>
      <c r="C16" s="8">
        <f t="shared" ref="C16:D16" si="6">SUM(C17:C20)</f>
        <v>11644734.82</v>
      </c>
      <c r="D16" s="35">
        <f t="shared" si="6"/>
        <v>11625250</v>
      </c>
      <c r="E16" s="8">
        <f t="shared" si="0"/>
        <v>99.832672703147054</v>
      </c>
      <c r="F16" s="8">
        <f>SUM(F17:F20)</f>
        <v>11455870</v>
      </c>
      <c r="G16" s="8">
        <f t="shared" ref="G16:H16" si="7">SUM(G17:G20)</f>
        <v>11999180</v>
      </c>
      <c r="H16" s="8">
        <f t="shared" si="7"/>
        <v>12828270</v>
      </c>
      <c r="I16" s="1"/>
    </row>
    <row r="17" spans="1:9" ht="45" outlineLevel="3" x14ac:dyDescent="0.25">
      <c r="A17" s="18" t="s">
        <v>142</v>
      </c>
      <c r="B17" s="5" t="s">
        <v>146</v>
      </c>
      <c r="C17" s="9">
        <v>5375903.5</v>
      </c>
      <c r="D17" s="36">
        <v>5656130</v>
      </c>
      <c r="E17" s="9">
        <f t="shared" si="0"/>
        <v>105.21264007064116</v>
      </c>
      <c r="F17" s="9">
        <v>5426070</v>
      </c>
      <c r="G17" s="9">
        <v>5724600</v>
      </c>
      <c r="H17" s="9">
        <v>6135180</v>
      </c>
      <c r="I17" s="1"/>
    </row>
    <row r="18" spans="1:9" ht="60" outlineLevel="3" x14ac:dyDescent="0.25">
      <c r="A18" s="18" t="s">
        <v>143</v>
      </c>
      <c r="B18" s="5" t="s">
        <v>147</v>
      </c>
      <c r="C18" s="9">
        <v>37807.29</v>
      </c>
      <c r="D18" s="36">
        <v>39090</v>
      </c>
      <c r="E18" s="9">
        <f t="shared" si="0"/>
        <v>103.39275838072498</v>
      </c>
      <c r="F18" s="9">
        <v>37690</v>
      </c>
      <c r="G18" s="9">
        <v>39100</v>
      </c>
      <c r="H18" s="9">
        <v>40820</v>
      </c>
      <c r="I18" s="1"/>
    </row>
    <row r="19" spans="1:9" ht="46.5" customHeight="1" outlineLevel="3" x14ac:dyDescent="0.25">
      <c r="A19" s="18" t="s">
        <v>144</v>
      </c>
      <c r="B19" s="5" t="s">
        <v>148</v>
      </c>
      <c r="C19" s="9">
        <v>7147753.5999999996</v>
      </c>
      <c r="D19" s="36">
        <v>6589120</v>
      </c>
      <c r="E19" s="9">
        <f t="shared" si="0"/>
        <v>92.18448716531023</v>
      </c>
      <c r="F19" s="9">
        <v>5992110</v>
      </c>
      <c r="G19" s="9">
        <v>6235480</v>
      </c>
      <c r="H19" s="9">
        <v>6652270</v>
      </c>
      <c r="I19" s="1"/>
    </row>
    <row r="20" spans="1:9" ht="45" outlineLevel="3" x14ac:dyDescent="0.25">
      <c r="A20" s="18" t="s">
        <v>145</v>
      </c>
      <c r="B20" s="5" t="s">
        <v>149</v>
      </c>
      <c r="C20" s="9">
        <v>-916729.57</v>
      </c>
      <c r="D20" s="36">
        <v>-659090</v>
      </c>
      <c r="E20" s="9">
        <f t="shared" si="0"/>
        <v>71.895793652647214</v>
      </c>
      <c r="F20" s="9">
        <v>0</v>
      </c>
      <c r="G20" s="9">
        <v>0</v>
      </c>
      <c r="H20" s="9">
        <v>0</v>
      </c>
      <c r="I20" s="1"/>
    </row>
    <row r="21" spans="1:9" outlineLevel="1" x14ac:dyDescent="0.25">
      <c r="A21" s="3" t="s">
        <v>25</v>
      </c>
      <c r="B21" s="4" t="s">
        <v>26</v>
      </c>
      <c r="C21" s="8">
        <f t="shared" ref="C21:D21" si="8">C22+C25+C28+C30</f>
        <v>9780727.9199999999</v>
      </c>
      <c r="D21" s="35">
        <f t="shared" si="8"/>
        <v>11331000</v>
      </c>
      <c r="E21" s="8">
        <f t="shared" si="0"/>
        <v>115.850273033666</v>
      </c>
      <c r="F21" s="8">
        <f>F22+F25+F28+F30</f>
        <v>21695000</v>
      </c>
      <c r="G21" s="8">
        <f t="shared" ref="G21:H21" si="9">G22+G25+G28+G30</f>
        <v>37959000</v>
      </c>
      <c r="H21" s="8">
        <f t="shared" si="9"/>
        <v>48413000</v>
      </c>
      <c r="I21" s="1"/>
    </row>
    <row r="22" spans="1:9" ht="28.5" outlineLevel="2" x14ac:dyDescent="0.25">
      <c r="A22" s="3" t="s">
        <v>27</v>
      </c>
      <c r="B22" s="4" t="s">
        <v>28</v>
      </c>
      <c r="C22" s="8">
        <f t="shared" ref="C22:D22" si="10">SUM(C23:C24)</f>
        <v>6671814.8700000001</v>
      </c>
      <c r="D22" s="35">
        <f t="shared" si="10"/>
        <v>10419000</v>
      </c>
      <c r="E22" s="8">
        <f t="shared" si="0"/>
        <v>156.16440508338025</v>
      </c>
      <c r="F22" s="8">
        <f>SUM(F23:F24)</f>
        <v>20837000</v>
      </c>
      <c r="G22" s="8">
        <f t="shared" ref="G22:H22" si="11">SUM(G23:G24)</f>
        <v>37099000</v>
      </c>
      <c r="H22" s="8">
        <f t="shared" si="11"/>
        <v>47547000</v>
      </c>
      <c r="I22" s="1"/>
    </row>
    <row r="23" spans="1:9" ht="30" outlineLevel="3" x14ac:dyDescent="0.25">
      <c r="A23" s="18" t="s">
        <v>150</v>
      </c>
      <c r="B23" s="5" t="s">
        <v>29</v>
      </c>
      <c r="C23" s="9">
        <v>4142923.18</v>
      </c>
      <c r="D23" s="36">
        <v>5866000</v>
      </c>
      <c r="E23" s="9">
        <f t="shared" si="0"/>
        <v>141.5908464901828</v>
      </c>
      <c r="F23" s="9">
        <v>11733000</v>
      </c>
      <c r="G23" s="9">
        <v>20894000</v>
      </c>
      <c r="H23" s="9">
        <v>26118000</v>
      </c>
      <c r="I23" s="1"/>
    </row>
    <row r="24" spans="1:9" ht="30" outlineLevel="3" x14ac:dyDescent="0.25">
      <c r="A24" s="18" t="s">
        <v>151</v>
      </c>
      <c r="B24" s="5" t="s">
        <v>152</v>
      </c>
      <c r="C24" s="9">
        <v>2528891.69</v>
      </c>
      <c r="D24" s="36">
        <v>4553000</v>
      </c>
      <c r="E24" s="9">
        <f t="shared" si="0"/>
        <v>180.03934363831928</v>
      </c>
      <c r="F24" s="9">
        <v>9104000</v>
      </c>
      <c r="G24" s="9">
        <v>16205000</v>
      </c>
      <c r="H24" s="9">
        <v>21429000</v>
      </c>
      <c r="I24" s="1"/>
    </row>
    <row r="25" spans="1:9" outlineLevel="2" x14ac:dyDescent="0.25">
      <c r="A25" s="3" t="s">
        <v>30</v>
      </c>
      <c r="B25" s="4" t="s">
        <v>31</v>
      </c>
      <c r="C25" s="8">
        <f t="shared" ref="C25:D25" si="12">SUM(C26:C27)</f>
        <v>2007524.73</v>
      </c>
      <c r="D25" s="35">
        <f t="shared" si="12"/>
        <v>35000</v>
      </c>
      <c r="E25" s="8">
        <f t="shared" si="0"/>
        <v>1.7434405403314757</v>
      </c>
      <c r="F25" s="8">
        <f>SUM(F26:F27)</f>
        <v>0</v>
      </c>
      <c r="G25" s="8">
        <f t="shared" ref="G25:H25" si="13">SUM(G26:G27)</f>
        <v>0</v>
      </c>
      <c r="H25" s="8">
        <f t="shared" si="13"/>
        <v>0</v>
      </c>
      <c r="I25" s="1"/>
    </row>
    <row r="26" spans="1:9" outlineLevel="3" x14ac:dyDescent="0.25">
      <c r="A26" s="18" t="s">
        <v>124</v>
      </c>
      <c r="B26" s="5" t="s">
        <v>31</v>
      </c>
      <c r="C26" s="9">
        <v>2007597.52</v>
      </c>
      <c r="D26" s="36">
        <v>35000</v>
      </c>
      <c r="E26" s="9">
        <f t="shared" si="0"/>
        <v>1.7433773279417082</v>
      </c>
      <c r="F26" s="9">
        <v>0</v>
      </c>
      <c r="G26" s="9">
        <v>0</v>
      </c>
      <c r="H26" s="9">
        <v>0</v>
      </c>
      <c r="I26" s="1"/>
    </row>
    <row r="27" spans="1:9" ht="30" outlineLevel="3" x14ac:dyDescent="0.25">
      <c r="A27" s="18" t="s">
        <v>125</v>
      </c>
      <c r="B27" s="5" t="s">
        <v>32</v>
      </c>
      <c r="C27" s="9">
        <v>-72.790000000000006</v>
      </c>
      <c r="D27" s="36">
        <v>0</v>
      </c>
      <c r="E27" s="9">
        <f t="shared" si="0"/>
        <v>0</v>
      </c>
      <c r="F27" s="9">
        <v>0</v>
      </c>
      <c r="G27" s="9">
        <v>0</v>
      </c>
      <c r="H27" s="9">
        <v>0</v>
      </c>
      <c r="I27" s="1"/>
    </row>
    <row r="28" spans="1:9" outlineLevel="2" x14ac:dyDescent="0.25">
      <c r="A28" s="3" t="s">
        <v>33</v>
      </c>
      <c r="B28" s="4" t="s">
        <v>34</v>
      </c>
      <c r="C28" s="8">
        <f t="shared" ref="C28:D28" si="14">C29</f>
        <v>49675.57</v>
      </c>
      <c r="D28" s="35">
        <f t="shared" si="14"/>
        <v>107000</v>
      </c>
      <c r="E28" s="8">
        <f t="shared" si="0"/>
        <v>215.39762905589205</v>
      </c>
      <c r="F28" s="8">
        <f>F29</f>
        <v>103000</v>
      </c>
      <c r="G28" s="8">
        <f t="shared" ref="G28:H28" si="15">G29</f>
        <v>100000</v>
      </c>
      <c r="H28" s="8">
        <f t="shared" si="15"/>
        <v>100000</v>
      </c>
      <c r="I28" s="1"/>
    </row>
    <row r="29" spans="1:9" outlineLevel="3" x14ac:dyDescent="0.25">
      <c r="A29" s="18" t="s">
        <v>126</v>
      </c>
      <c r="B29" s="5" t="s">
        <v>34</v>
      </c>
      <c r="C29" s="9">
        <v>49675.57</v>
      </c>
      <c r="D29" s="36">
        <v>107000</v>
      </c>
      <c r="E29" s="9">
        <f t="shared" si="0"/>
        <v>215.39762905589205</v>
      </c>
      <c r="F29" s="9">
        <v>103000</v>
      </c>
      <c r="G29" s="9">
        <v>100000</v>
      </c>
      <c r="H29" s="9">
        <v>100000</v>
      </c>
      <c r="I29" s="1"/>
    </row>
    <row r="30" spans="1:9" ht="19.5" customHeight="1" outlineLevel="2" x14ac:dyDescent="0.25">
      <c r="A30" s="3" t="s">
        <v>35</v>
      </c>
      <c r="B30" s="4" t="s">
        <v>36</v>
      </c>
      <c r="C30" s="8">
        <f t="shared" ref="C30:D30" si="16">C31</f>
        <v>1051712.75</v>
      </c>
      <c r="D30" s="35">
        <f t="shared" si="16"/>
        <v>770000</v>
      </c>
      <c r="E30" s="8">
        <f t="shared" si="0"/>
        <v>73.213907504686986</v>
      </c>
      <c r="F30" s="8">
        <f>F31</f>
        <v>755000</v>
      </c>
      <c r="G30" s="8">
        <f t="shared" ref="G30:H30" si="17">G31</f>
        <v>760000</v>
      </c>
      <c r="H30" s="8">
        <f t="shared" si="17"/>
        <v>766000</v>
      </c>
      <c r="I30" s="1"/>
    </row>
    <row r="31" spans="1:9" ht="30" outlineLevel="3" x14ac:dyDescent="0.25">
      <c r="A31" s="18" t="s">
        <v>127</v>
      </c>
      <c r="B31" s="5" t="s">
        <v>37</v>
      </c>
      <c r="C31" s="9">
        <v>1051712.75</v>
      </c>
      <c r="D31" s="36">
        <v>770000</v>
      </c>
      <c r="E31" s="9">
        <f t="shared" si="0"/>
        <v>73.213907504686986</v>
      </c>
      <c r="F31" s="9">
        <v>755000</v>
      </c>
      <c r="G31" s="9">
        <v>760000</v>
      </c>
      <c r="H31" s="9">
        <v>766000</v>
      </c>
      <c r="I31" s="1"/>
    </row>
    <row r="32" spans="1:9" outlineLevel="1" x14ac:dyDescent="0.25">
      <c r="A32" s="3" t="s">
        <v>38</v>
      </c>
      <c r="B32" s="4" t="s">
        <v>39</v>
      </c>
      <c r="C32" s="8">
        <f>C33</f>
        <v>-1689.92</v>
      </c>
      <c r="D32" s="35">
        <f>D33</f>
        <v>-2000</v>
      </c>
      <c r="E32" s="8">
        <f t="shared" si="0"/>
        <v>118.34879757621661</v>
      </c>
      <c r="F32" s="8">
        <f>F33</f>
        <v>0</v>
      </c>
      <c r="G32" s="8">
        <f t="shared" ref="G32:H32" si="18">G33</f>
        <v>0</v>
      </c>
      <c r="H32" s="8">
        <f t="shared" si="18"/>
        <v>0</v>
      </c>
      <c r="I32" s="1"/>
    </row>
    <row r="33" spans="1:11" outlineLevel="2" x14ac:dyDescent="0.25">
      <c r="A33" s="20" t="s">
        <v>40</v>
      </c>
      <c r="B33" s="21" t="s">
        <v>41</v>
      </c>
      <c r="C33" s="22">
        <f>SUM(C34:C35)</f>
        <v>-1689.92</v>
      </c>
      <c r="D33" s="38">
        <f>D34+D35</f>
        <v>-2000</v>
      </c>
      <c r="E33" s="22">
        <f t="shared" si="0"/>
        <v>118.34879757621661</v>
      </c>
      <c r="F33" s="22">
        <f>SUM(F34:F35)</f>
        <v>0</v>
      </c>
      <c r="G33" s="22">
        <f t="shared" ref="G33:H33" si="19">SUM(G34:G35)</f>
        <v>0</v>
      </c>
      <c r="H33" s="22">
        <f t="shared" si="19"/>
        <v>0</v>
      </c>
      <c r="I33" s="1"/>
    </row>
    <row r="34" spans="1:11" outlineLevel="3" x14ac:dyDescent="0.25">
      <c r="A34" s="26" t="s">
        <v>153</v>
      </c>
      <c r="B34" s="27" t="s">
        <v>155</v>
      </c>
      <c r="C34" s="28">
        <v>0</v>
      </c>
      <c r="D34" s="39">
        <v>0</v>
      </c>
      <c r="E34" s="28">
        <v>0</v>
      </c>
      <c r="F34" s="28">
        <v>0</v>
      </c>
      <c r="G34" s="28">
        <v>0</v>
      </c>
      <c r="H34" s="28">
        <v>0</v>
      </c>
      <c r="I34" s="1"/>
    </row>
    <row r="35" spans="1:11" outlineLevel="3" x14ac:dyDescent="0.25">
      <c r="A35" s="23" t="s">
        <v>154</v>
      </c>
      <c r="B35" s="24" t="s">
        <v>156</v>
      </c>
      <c r="C35" s="25">
        <v>-1689.92</v>
      </c>
      <c r="D35" s="40">
        <v>-2000</v>
      </c>
      <c r="E35" s="25">
        <f t="shared" si="0"/>
        <v>118.34879757621661</v>
      </c>
      <c r="F35" s="25">
        <v>0</v>
      </c>
      <c r="G35" s="25">
        <v>0</v>
      </c>
      <c r="H35" s="25">
        <v>0</v>
      </c>
      <c r="I35" s="1"/>
    </row>
    <row r="36" spans="1:11" outlineLevel="1" x14ac:dyDescent="0.25">
      <c r="A36" s="3" t="s">
        <v>42</v>
      </c>
      <c r="B36" s="4" t="s">
        <v>43</v>
      </c>
      <c r="C36" s="8">
        <f>C37+C39</f>
        <v>3529918.41</v>
      </c>
      <c r="D36" s="35">
        <f t="shared" ref="C36:D37" si="20">D37</f>
        <v>3974000</v>
      </c>
      <c r="E36" s="8">
        <f t="shared" si="0"/>
        <v>112.58050579135057</v>
      </c>
      <c r="F36" s="8">
        <f>F37</f>
        <v>3846000</v>
      </c>
      <c r="G36" s="8">
        <f t="shared" ref="G36:H36" si="21">G37</f>
        <v>3790000</v>
      </c>
      <c r="H36" s="8">
        <f t="shared" si="21"/>
        <v>3790000</v>
      </c>
      <c r="I36" s="1"/>
    </row>
    <row r="37" spans="1:11" ht="28.5" outlineLevel="2" x14ac:dyDescent="0.25">
      <c r="A37" s="3" t="s">
        <v>44</v>
      </c>
      <c r="B37" s="4" t="s">
        <v>45</v>
      </c>
      <c r="C37" s="8">
        <f t="shared" si="20"/>
        <v>3524918.41</v>
      </c>
      <c r="D37" s="35">
        <f t="shared" si="20"/>
        <v>3974000</v>
      </c>
      <c r="E37" s="8">
        <f t="shared" si="0"/>
        <v>112.74019814830267</v>
      </c>
      <c r="F37" s="8">
        <f>F38</f>
        <v>3846000</v>
      </c>
      <c r="G37" s="8">
        <f t="shared" ref="G37:H37" si="22">G38</f>
        <v>3790000</v>
      </c>
      <c r="H37" s="8">
        <f t="shared" si="22"/>
        <v>3790000</v>
      </c>
      <c r="I37" s="1"/>
    </row>
    <row r="38" spans="1:11" ht="30" outlineLevel="3" x14ac:dyDescent="0.25">
      <c r="A38" s="18" t="s">
        <v>128</v>
      </c>
      <c r="B38" s="5" t="s">
        <v>46</v>
      </c>
      <c r="C38" s="9">
        <v>3524918.41</v>
      </c>
      <c r="D38" s="36">
        <v>3974000</v>
      </c>
      <c r="E38" s="9">
        <f t="shared" si="0"/>
        <v>112.74019814830267</v>
      </c>
      <c r="F38" s="9">
        <v>3846000</v>
      </c>
      <c r="G38" s="9">
        <v>3790000</v>
      </c>
      <c r="H38" s="9">
        <v>3790000</v>
      </c>
      <c r="I38" s="1"/>
    </row>
    <row r="39" spans="1:11" ht="28.5" outlineLevel="2" x14ac:dyDescent="0.25">
      <c r="A39" s="32" t="s">
        <v>157</v>
      </c>
      <c r="B39" s="31" t="s">
        <v>158</v>
      </c>
      <c r="C39" s="33">
        <f>C40</f>
        <v>5000</v>
      </c>
      <c r="D39" s="41">
        <v>0</v>
      </c>
      <c r="E39" s="9">
        <f t="shared" si="0"/>
        <v>0</v>
      </c>
      <c r="F39" s="33">
        <f>F40</f>
        <v>0</v>
      </c>
      <c r="G39" s="33">
        <f t="shared" ref="G39:H39" si="23">G40</f>
        <v>0</v>
      </c>
      <c r="H39" s="33">
        <f t="shared" si="23"/>
        <v>0</v>
      </c>
      <c r="I39" s="1"/>
    </row>
    <row r="40" spans="1:11" outlineLevel="3" x14ac:dyDescent="0.25">
      <c r="A40" s="18" t="s">
        <v>160</v>
      </c>
      <c r="B40" s="19" t="s">
        <v>159</v>
      </c>
      <c r="C40" s="9">
        <v>5000</v>
      </c>
      <c r="D40" s="36">
        <v>0</v>
      </c>
      <c r="E40" s="9">
        <f t="shared" si="0"/>
        <v>0</v>
      </c>
      <c r="F40" s="9">
        <v>0</v>
      </c>
      <c r="G40" s="9">
        <v>0</v>
      </c>
      <c r="H40" s="9">
        <v>0</v>
      </c>
      <c r="I40" s="1"/>
    </row>
    <row r="41" spans="1:11" ht="28.5" outlineLevel="1" x14ac:dyDescent="0.25">
      <c r="A41" s="3" t="s">
        <v>47</v>
      </c>
      <c r="B41" s="4" t="s">
        <v>48</v>
      </c>
      <c r="C41" s="8">
        <f>C42+C48</f>
        <v>24609940.539999999</v>
      </c>
      <c r="D41" s="35">
        <f>D42+D48</f>
        <v>11410061.25</v>
      </c>
      <c r="E41" s="8">
        <f t="shared" si="0"/>
        <v>46.363627865961519</v>
      </c>
      <c r="F41" s="8">
        <f>F42+F48</f>
        <v>9240000</v>
      </c>
      <c r="G41" s="8">
        <f>G42+G48</f>
        <v>9190000</v>
      </c>
      <c r="H41" s="8">
        <f>H42+H48</f>
        <v>9190000</v>
      </c>
      <c r="I41" s="37"/>
      <c r="J41" s="37"/>
      <c r="K41" s="37"/>
    </row>
    <row r="42" spans="1:11" ht="71.25" outlineLevel="2" x14ac:dyDescent="0.25">
      <c r="A42" s="3" t="s">
        <v>49</v>
      </c>
      <c r="B42" s="4" t="s">
        <v>50</v>
      </c>
      <c r="C42" s="8">
        <f>SUM(C43:C45)</f>
        <v>24465585.07</v>
      </c>
      <c r="D42" s="35">
        <f>SUM(D43:D47)</f>
        <v>11200061.25</v>
      </c>
      <c r="E42" s="8">
        <f t="shared" si="0"/>
        <v>45.778840840939679</v>
      </c>
      <c r="F42" s="8">
        <f>SUM(F43:F45)</f>
        <v>9130000</v>
      </c>
      <c r="G42" s="8">
        <f>SUM(G43:G45)</f>
        <v>9080000</v>
      </c>
      <c r="H42" s="8">
        <f>SUM(H43:H45)</f>
        <v>9080000</v>
      </c>
      <c r="I42" s="1"/>
    </row>
    <row r="43" spans="1:11" ht="45" outlineLevel="3" x14ac:dyDescent="0.25">
      <c r="A43" s="18" t="s">
        <v>161</v>
      </c>
      <c r="B43" s="19" t="s">
        <v>162</v>
      </c>
      <c r="C43" s="9">
        <v>6506323.0899999999</v>
      </c>
      <c r="D43" s="36">
        <v>3450000</v>
      </c>
      <c r="E43" s="9">
        <f t="shared" si="0"/>
        <v>53.025340922625475</v>
      </c>
      <c r="F43" s="9">
        <v>3000000</v>
      </c>
      <c r="G43" s="9">
        <v>2950000</v>
      </c>
      <c r="H43" s="9">
        <v>2950000</v>
      </c>
      <c r="I43" s="1"/>
    </row>
    <row r="44" spans="1:11" ht="60" outlineLevel="3" x14ac:dyDescent="0.25">
      <c r="A44" s="18" t="s">
        <v>163</v>
      </c>
      <c r="B44" s="19" t="s">
        <v>164</v>
      </c>
      <c r="C44" s="9">
        <v>8952650.7300000004</v>
      </c>
      <c r="D44" s="36">
        <v>250000</v>
      </c>
      <c r="E44" s="9">
        <f t="shared" si="0"/>
        <v>2.7924690411774833</v>
      </c>
      <c r="F44" s="9">
        <v>130000</v>
      </c>
      <c r="G44" s="9">
        <v>130000</v>
      </c>
      <c r="H44" s="9">
        <v>130000</v>
      </c>
      <c r="I44" s="1"/>
    </row>
    <row r="45" spans="1:11" ht="30" outlineLevel="3" x14ac:dyDescent="0.25">
      <c r="A45" s="18" t="s">
        <v>165</v>
      </c>
      <c r="B45" s="19" t="s">
        <v>166</v>
      </c>
      <c r="C45" s="9">
        <v>9006611.25</v>
      </c>
      <c r="D45" s="36">
        <v>7500000</v>
      </c>
      <c r="E45" s="9">
        <f t="shared" si="0"/>
        <v>83.272162990270061</v>
      </c>
      <c r="F45" s="9">
        <v>6000000</v>
      </c>
      <c r="G45" s="9">
        <v>6000000</v>
      </c>
      <c r="H45" s="9">
        <v>6000000</v>
      </c>
      <c r="I45" s="1"/>
    </row>
    <row r="46" spans="1:11" ht="30" outlineLevel="3" x14ac:dyDescent="0.25">
      <c r="A46" s="18" t="s">
        <v>239</v>
      </c>
      <c r="B46" s="19" t="s">
        <v>240</v>
      </c>
      <c r="C46" s="9">
        <v>0</v>
      </c>
      <c r="D46" s="36">
        <v>33.04</v>
      </c>
      <c r="E46" s="9">
        <v>0</v>
      </c>
      <c r="F46" s="9">
        <v>0</v>
      </c>
      <c r="G46" s="9">
        <v>0</v>
      </c>
      <c r="H46" s="9">
        <v>0</v>
      </c>
      <c r="I46" s="1"/>
    </row>
    <row r="47" spans="1:11" ht="60" outlineLevel="3" x14ac:dyDescent="0.25">
      <c r="A47" s="18" t="s">
        <v>241</v>
      </c>
      <c r="B47" s="19" t="s">
        <v>242</v>
      </c>
      <c r="C47" s="9">
        <v>0</v>
      </c>
      <c r="D47" s="36">
        <v>28.21</v>
      </c>
      <c r="E47" s="9">
        <v>0</v>
      </c>
      <c r="F47" s="9">
        <v>0</v>
      </c>
      <c r="G47" s="9">
        <v>0</v>
      </c>
      <c r="H47" s="9">
        <v>0</v>
      </c>
      <c r="I47" s="1"/>
    </row>
    <row r="48" spans="1:11" ht="57" outlineLevel="2" x14ac:dyDescent="0.25">
      <c r="A48" s="3" t="s">
        <v>51</v>
      </c>
      <c r="B48" s="4" t="s">
        <v>52</v>
      </c>
      <c r="C48" s="8">
        <f t="shared" ref="C48:D48" si="24">C49</f>
        <v>144355.47</v>
      </c>
      <c r="D48" s="35">
        <f t="shared" si="24"/>
        <v>210000</v>
      </c>
      <c r="E48" s="8">
        <f t="shared" si="0"/>
        <v>145.47422414959405</v>
      </c>
      <c r="F48" s="8">
        <f>F49</f>
        <v>110000</v>
      </c>
      <c r="G48" s="8">
        <f t="shared" ref="G48:H48" si="25">G49</f>
        <v>110000</v>
      </c>
      <c r="H48" s="8">
        <f t="shared" si="25"/>
        <v>110000</v>
      </c>
      <c r="I48" s="1"/>
    </row>
    <row r="49" spans="1:11" ht="60" outlineLevel="3" x14ac:dyDescent="0.25">
      <c r="A49" s="18" t="s">
        <v>167</v>
      </c>
      <c r="B49" s="19" t="s">
        <v>168</v>
      </c>
      <c r="C49" s="9">
        <v>144355.47</v>
      </c>
      <c r="D49" s="36">
        <v>210000</v>
      </c>
      <c r="E49" s="9">
        <f t="shared" si="0"/>
        <v>145.47422414959405</v>
      </c>
      <c r="F49" s="9">
        <v>110000</v>
      </c>
      <c r="G49" s="9">
        <v>110000</v>
      </c>
      <c r="H49" s="9">
        <v>110000</v>
      </c>
      <c r="I49" s="1"/>
    </row>
    <row r="50" spans="1:11" outlineLevel="1" x14ac:dyDescent="0.25">
      <c r="A50" s="3" t="s">
        <v>53</v>
      </c>
      <c r="B50" s="4" t="s">
        <v>54</v>
      </c>
      <c r="C50" s="8">
        <f t="shared" ref="C50:D50" si="26">C51</f>
        <v>7812880.3300000001</v>
      </c>
      <c r="D50" s="35">
        <f t="shared" si="26"/>
        <v>13391881.82</v>
      </c>
      <c r="E50" s="8">
        <f t="shared" si="0"/>
        <v>171.40774278312799</v>
      </c>
      <c r="F50" s="8">
        <f>F51</f>
        <v>14755870</v>
      </c>
      <c r="G50" s="8">
        <f t="shared" ref="G50:H50" si="27">G51</f>
        <v>14073876</v>
      </c>
      <c r="H50" s="8">
        <f t="shared" si="27"/>
        <v>14414873</v>
      </c>
      <c r="I50" s="37"/>
      <c r="J50" s="37"/>
      <c r="K50" s="37"/>
    </row>
    <row r="51" spans="1:11" outlineLevel="2" x14ac:dyDescent="0.25">
      <c r="A51" s="3" t="s">
        <v>55</v>
      </c>
      <c r="B51" s="4" t="s">
        <v>56</v>
      </c>
      <c r="C51" s="8">
        <f t="shared" ref="C51:D51" si="28">SUM(C52:C54)</f>
        <v>7812880.3300000001</v>
      </c>
      <c r="D51" s="35">
        <f t="shared" si="28"/>
        <v>13391881.82</v>
      </c>
      <c r="E51" s="8">
        <f t="shared" si="0"/>
        <v>171.40774278312799</v>
      </c>
      <c r="F51" s="8">
        <f>SUM(F52:F54)</f>
        <v>14755870</v>
      </c>
      <c r="G51" s="8">
        <f t="shared" ref="G51:H51" si="29">SUM(G52:G54)</f>
        <v>14073876</v>
      </c>
      <c r="H51" s="8">
        <f t="shared" si="29"/>
        <v>14414873</v>
      </c>
      <c r="I51" s="1"/>
    </row>
    <row r="52" spans="1:11" ht="30" outlineLevel="3" x14ac:dyDescent="0.25">
      <c r="A52" s="18" t="s">
        <v>129</v>
      </c>
      <c r="B52" s="5" t="s">
        <v>57</v>
      </c>
      <c r="C52" s="9">
        <v>941292.33</v>
      </c>
      <c r="D52" s="36">
        <v>686881.82</v>
      </c>
      <c r="E52" s="9">
        <f t="shared" si="0"/>
        <v>72.972210450285928</v>
      </c>
      <c r="F52" s="9">
        <v>757354</v>
      </c>
      <c r="G52" s="9">
        <v>722351</v>
      </c>
      <c r="H52" s="9">
        <v>739853</v>
      </c>
      <c r="I52" s="1"/>
    </row>
    <row r="53" spans="1:11" outlineLevel="3" x14ac:dyDescent="0.25">
      <c r="A53" s="18" t="s">
        <v>130</v>
      </c>
      <c r="B53" s="5" t="s">
        <v>58</v>
      </c>
      <c r="C53" s="9">
        <v>39682.21</v>
      </c>
      <c r="D53" s="36">
        <v>727000</v>
      </c>
      <c r="E53" s="9">
        <f t="shared" si="0"/>
        <v>1832.0552207147739</v>
      </c>
      <c r="F53" s="9">
        <v>801010</v>
      </c>
      <c r="G53" s="9">
        <v>763988</v>
      </c>
      <c r="H53" s="9">
        <v>782499</v>
      </c>
      <c r="I53" s="1"/>
    </row>
    <row r="54" spans="1:11" outlineLevel="3" x14ac:dyDescent="0.25">
      <c r="A54" s="18" t="s">
        <v>131</v>
      </c>
      <c r="B54" s="5" t="s">
        <v>59</v>
      </c>
      <c r="C54" s="9">
        <v>6831905.79</v>
      </c>
      <c r="D54" s="36">
        <v>11978000</v>
      </c>
      <c r="E54" s="9">
        <f t="shared" si="0"/>
        <v>175.32443169126313</v>
      </c>
      <c r="F54" s="9">
        <v>13197506</v>
      </c>
      <c r="G54" s="9">
        <v>12587537</v>
      </c>
      <c r="H54" s="9">
        <v>12892521</v>
      </c>
      <c r="I54" s="1"/>
    </row>
    <row r="55" spans="1:11" ht="28.5" outlineLevel="1" x14ac:dyDescent="0.25">
      <c r="A55" s="3" t="s">
        <v>60</v>
      </c>
      <c r="B55" s="4" t="s">
        <v>61</v>
      </c>
      <c r="C55" s="8">
        <f>C56</f>
        <v>909458.79</v>
      </c>
      <c r="D55" s="35">
        <f>D56</f>
        <v>420000</v>
      </c>
      <c r="E55" s="8">
        <f t="shared" si="0"/>
        <v>46.181311854713066</v>
      </c>
      <c r="F55" s="8">
        <f>F56</f>
        <v>0</v>
      </c>
      <c r="G55" s="8">
        <f t="shared" ref="G55:H55" si="30">G56</f>
        <v>0</v>
      </c>
      <c r="H55" s="8">
        <f t="shared" si="30"/>
        <v>0</v>
      </c>
      <c r="I55" s="1"/>
    </row>
    <row r="56" spans="1:11" outlineLevel="2" x14ac:dyDescent="0.25">
      <c r="A56" s="3" t="s">
        <v>62</v>
      </c>
      <c r="B56" s="4" t="s">
        <v>63</v>
      </c>
      <c r="C56" s="8">
        <f>C57</f>
        <v>909458.79</v>
      </c>
      <c r="D56" s="35">
        <f>D57</f>
        <v>420000</v>
      </c>
      <c r="E56" s="8">
        <f t="shared" si="0"/>
        <v>46.181311854713066</v>
      </c>
      <c r="F56" s="8">
        <f>F57</f>
        <v>0</v>
      </c>
      <c r="G56" s="8">
        <f t="shared" ref="G56:H56" si="31">G57</f>
        <v>0</v>
      </c>
      <c r="H56" s="8">
        <f t="shared" si="31"/>
        <v>0</v>
      </c>
      <c r="I56" s="1"/>
    </row>
    <row r="57" spans="1:11" outlineLevel="3" x14ac:dyDescent="0.25">
      <c r="A57" s="18" t="s">
        <v>169</v>
      </c>
      <c r="B57" s="19" t="s">
        <v>170</v>
      </c>
      <c r="C57" s="9">
        <v>909458.79</v>
      </c>
      <c r="D57" s="36">
        <v>420000</v>
      </c>
      <c r="E57" s="9">
        <f t="shared" si="0"/>
        <v>46.181311854713066</v>
      </c>
      <c r="F57" s="9">
        <v>0</v>
      </c>
      <c r="G57" s="9">
        <v>0</v>
      </c>
      <c r="H57" s="9">
        <v>0</v>
      </c>
      <c r="I57" s="1"/>
    </row>
    <row r="58" spans="1:11" ht="28.5" outlineLevel="1" x14ac:dyDescent="0.25">
      <c r="A58" s="3" t="s">
        <v>64</v>
      </c>
      <c r="B58" s="4" t="s">
        <v>65</v>
      </c>
      <c r="C58" s="8">
        <f>C59+C61+C63</f>
        <v>6264454.9299999997</v>
      </c>
      <c r="D58" s="35">
        <f>D59+D61+D63</f>
        <v>1555000</v>
      </c>
      <c r="E58" s="8">
        <f t="shared" si="0"/>
        <v>24.82259059049532</v>
      </c>
      <c r="F58" s="8">
        <f>F59+F61+F63</f>
        <v>900100</v>
      </c>
      <c r="G58" s="8">
        <f>G59+G61+G63</f>
        <v>875100</v>
      </c>
      <c r="H58" s="8">
        <f>H59+H61+H63</f>
        <v>875000</v>
      </c>
      <c r="I58" s="1"/>
    </row>
    <row r="59" spans="1:11" ht="57" outlineLevel="2" x14ac:dyDescent="0.25">
      <c r="A59" s="3" t="s">
        <v>66</v>
      </c>
      <c r="B59" s="4" t="s">
        <v>67</v>
      </c>
      <c r="C59" s="8">
        <f>C60</f>
        <v>1090000</v>
      </c>
      <c r="D59" s="35">
        <f t="shared" ref="D59" si="32">D60</f>
        <v>1000000</v>
      </c>
      <c r="E59" s="8">
        <f t="shared" si="0"/>
        <v>91.743119266055047</v>
      </c>
      <c r="F59" s="8">
        <f>F60</f>
        <v>600000</v>
      </c>
      <c r="G59" s="8">
        <f t="shared" ref="G59:H59" si="33">G60</f>
        <v>600000</v>
      </c>
      <c r="H59" s="8">
        <f t="shared" si="33"/>
        <v>600000</v>
      </c>
      <c r="I59" s="1"/>
    </row>
    <row r="60" spans="1:11" ht="60" outlineLevel="3" x14ac:dyDescent="0.25">
      <c r="A60" s="18" t="s">
        <v>171</v>
      </c>
      <c r="B60" s="19" t="s">
        <v>172</v>
      </c>
      <c r="C60" s="9">
        <v>1090000</v>
      </c>
      <c r="D60" s="36">
        <v>1000000</v>
      </c>
      <c r="E60" s="9">
        <f t="shared" si="0"/>
        <v>91.743119266055047</v>
      </c>
      <c r="F60" s="9">
        <v>600000</v>
      </c>
      <c r="G60" s="9">
        <v>600000</v>
      </c>
      <c r="H60" s="9">
        <v>600000</v>
      </c>
      <c r="I60" s="1"/>
    </row>
    <row r="61" spans="1:11" ht="28.5" outlineLevel="2" x14ac:dyDescent="0.25">
      <c r="A61" s="3" t="s">
        <v>68</v>
      </c>
      <c r="B61" s="4" t="s">
        <v>69</v>
      </c>
      <c r="C61" s="8">
        <f>SUM(C62:C62)</f>
        <v>5085808.05</v>
      </c>
      <c r="D61" s="35">
        <f>SUM(D62:D62)</f>
        <v>490000</v>
      </c>
      <c r="E61" s="8">
        <f t="shared" si="0"/>
        <v>9.6346538285101033</v>
      </c>
      <c r="F61" s="8">
        <f>SUM(F62:F62)</f>
        <v>275000</v>
      </c>
      <c r="G61" s="8">
        <f>SUM(G62:G62)</f>
        <v>250000</v>
      </c>
      <c r="H61" s="8">
        <f>SUM(H62:H62)</f>
        <v>250000</v>
      </c>
      <c r="I61" s="1"/>
    </row>
    <row r="62" spans="1:11" ht="30" outlineLevel="3" x14ac:dyDescent="0.25">
      <c r="A62" s="18" t="s">
        <v>174</v>
      </c>
      <c r="B62" s="19" t="s">
        <v>173</v>
      </c>
      <c r="C62" s="9">
        <v>5085808.05</v>
      </c>
      <c r="D62" s="36">
        <v>490000</v>
      </c>
      <c r="E62" s="9">
        <f t="shared" si="0"/>
        <v>9.6346538285101033</v>
      </c>
      <c r="F62" s="9">
        <v>275000</v>
      </c>
      <c r="G62" s="9">
        <v>250000</v>
      </c>
      <c r="H62" s="9">
        <v>250000</v>
      </c>
      <c r="I62" s="1"/>
    </row>
    <row r="63" spans="1:11" ht="57" outlineLevel="2" x14ac:dyDescent="0.25">
      <c r="A63" s="3" t="s">
        <v>70</v>
      </c>
      <c r="B63" s="4" t="s">
        <v>71</v>
      </c>
      <c r="C63" s="8">
        <f>SUM(C64:C64)</f>
        <v>88646.88</v>
      </c>
      <c r="D63" s="35">
        <f>SUM(D64:D64)</f>
        <v>65000</v>
      </c>
      <c r="E63" s="8">
        <f t="shared" si="0"/>
        <v>73.324633647568874</v>
      </c>
      <c r="F63" s="8">
        <f>SUM(F64:F64)</f>
        <v>25100</v>
      </c>
      <c r="G63" s="8">
        <f>SUM(G64:G64)</f>
        <v>25100</v>
      </c>
      <c r="H63" s="8">
        <f>SUM(H64:H64)</f>
        <v>25000</v>
      </c>
      <c r="I63" s="1"/>
    </row>
    <row r="64" spans="1:11" ht="45" outlineLevel="3" x14ac:dyDescent="0.25">
      <c r="A64" s="18" t="s">
        <v>175</v>
      </c>
      <c r="B64" s="19" t="s">
        <v>176</v>
      </c>
      <c r="C64" s="9">
        <v>88646.88</v>
      </c>
      <c r="D64" s="36">
        <v>65000</v>
      </c>
      <c r="E64" s="9">
        <f t="shared" si="0"/>
        <v>73.324633647568874</v>
      </c>
      <c r="F64" s="9">
        <v>25100</v>
      </c>
      <c r="G64" s="9">
        <v>25100</v>
      </c>
      <c r="H64" s="9">
        <v>25000</v>
      </c>
      <c r="I64" s="1"/>
    </row>
    <row r="65" spans="1:9" outlineLevel="1" x14ac:dyDescent="0.25">
      <c r="A65" s="3" t="s">
        <v>72</v>
      </c>
      <c r="B65" s="4" t="s">
        <v>73</v>
      </c>
      <c r="C65" s="8">
        <f>C66+C77+C79+C82</f>
        <v>5974471.2400000002</v>
      </c>
      <c r="D65" s="35">
        <f>D66+D77+D79+D82</f>
        <v>2187852.1900000004</v>
      </c>
      <c r="E65" s="8">
        <f t="shared" si="0"/>
        <v>36.620013757066815</v>
      </c>
      <c r="F65" s="8">
        <f>F66+F79+F82</f>
        <v>0</v>
      </c>
      <c r="G65" s="8">
        <f>G66+G79+G82</f>
        <v>0</v>
      </c>
      <c r="H65" s="8">
        <f>H66+H79+H82</f>
        <v>0</v>
      </c>
      <c r="I65" s="1"/>
    </row>
    <row r="66" spans="1:9" ht="28.5" outlineLevel="2" x14ac:dyDescent="0.25">
      <c r="A66" s="3" t="s">
        <v>74</v>
      </c>
      <c r="B66" s="4" t="s">
        <v>75</v>
      </c>
      <c r="C66" s="8">
        <f>SUM(C67:C76)</f>
        <v>2119863.13</v>
      </c>
      <c r="D66" s="35">
        <f>SUM(D67:D76)</f>
        <v>1774367.9100000001</v>
      </c>
      <c r="E66" s="8">
        <f t="shared" si="0"/>
        <v>83.70200344019382</v>
      </c>
      <c r="F66" s="8">
        <f>SUM(F67:F76)</f>
        <v>0</v>
      </c>
      <c r="G66" s="8">
        <f t="shared" ref="G66:H66" si="34">SUM(G67:G76)</f>
        <v>0</v>
      </c>
      <c r="H66" s="8">
        <f t="shared" si="34"/>
        <v>0</v>
      </c>
      <c r="I66" s="1"/>
    </row>
    <row r="67" spans="1:9" ht="45" outlineLevel="3" x14ac:dyDescent="0.25">
      <c r="A67" s="18" t="s">
        <v>177</v>
      </c>
      <c r="B67" s="19" t="s">
        <v>178</v>
      </c>
      <c r="C67" s="9">
        <v>79034.600000000006</v>
      </c>
      <c r="D67" s="36">
        <v>27625.69</v>
      </c>
      <c r="E67" s="9">
        <f t="shared" si="0"/>
        <v>34.953918916525161</v>
      </c>
      <c r="F67" s="9">
        <v>0</v>
      </c>
      <c r="G67" s="9">
        <v>0</v>
      </c>
      <c r="H67" s="9">
        <v>0</v>
      </c>
      <c r="I67" s="1"/>
    </row>
    <row r="68" spans="1:9" ht="60" outlineLevel="3" x14ac:dyDescent="0.25">
      <c r="A68" s="18" t="s">
        <v>179</v>
      </c>
      <c r="B68" s="5" t="s">
        <v>180</v>
      </c>
      <c r="C68" s="9">
        <v>237913.98</v>
      </c>
      <c r="D68" s="36">
        <v>135954.39000000001</v>
      </c>
      <c r="E68" s="9">
        <f t="shared" si="0"/>
        <v>57.144346876967887</v>
      </c>
      <c r="F68" s="9">
        <v>0</v>
      </c>
      <c r="G68" s="9">
        <v>0</v>
      </c>
      <c r="H68" s="9">
        <v>0</v>
      </c>
      <c r="I68" s="1"/>
    </row>
    <row r="69" spans="1:9" ht="45" outlineLevel="3" x14ac:dyDescent="0.25">
      <c r="A69" s="18" t="s">
        <v>181</v>
      </c>
      <c r="B69" s="5" t="s">
        <v>182</v>
      </c>
      <c r="C69" s="9">
        <v>38568.54</v>
      </c>
      <c r="D69" s="36">
        <v>53390.19</v>
      </c>
      <c r="E69" s="9">
        <f t="shared" si="0"/>
        <v>138.42937793341412</v>
      </c>
      <c r="F69" s="9">
        <v>0</v>
      </c>
      <c r="G69" s="9">
        <v>0</v>
      </c>
      <c r="H69" s="9">
        <v>0</v>
      </c>
      <c r="I69" s="1"/>
    </row>
    <row r="70" spans="1:9" ht="45" outlineLevel="3" x14ac:dyDescent="0.25">
      <c r="A70" s="18" t="s">
        <v>183</v>
      </c>
      <c r="B70" s="5" t="s">
        <v>184</v>
      </c>
      <c r="C70" s="9">
        <v>539226.65</v>
      </c>
      <c r="D70" s="36">
        <v>418134.33</v>
      </c>
      <c r="E70" s="9">
        <f t="shared" si="0"/>
        <v>77.543335441599552</v>
      </c>
      <c r="F70" s="9">
        <v>0</v>
      </c>
      <c r="G70" s="9">
        <v>0</v>
      </c>
      <c r="H70" s="9">
        <v>0</v>
      </c>
      <c r="I70" s="1"/>
    </row>
    <row r="71" spans="1:9" ht="48" customHeight="1" outlineLevel="3" x14ac:dyDescent="0.25">
      <c r="A71" s="18" t="s">
        <v>185</v>
      </c>
      <c r="B71" s="19" t="s">
        <v>186</v>
      </c>
      <c r="C71" s="9">
        <v>372953.21</v>
      </c>
      <c r="D71" s="36">
        <v>185997.63</v>
      </c>
      <c r="E71" s="9">
        <f t="shared" ref="E71:E107" si="35">(D71/C71)*100</f>
        <v>49.871572361583908</v>
      </c>
      <c r="F71" s="9">
        <v>0</v>
      </c>
      <c r="G71" s="9">
        <v>0</v>
      </c>
      <c r="H71" s="9">
        <v>0</v>
      </c>
      <c r="I71" s="1"/>
    </row>
    <row r="72" spans="1:9" ht="45" outlineLevel="3" x14ac:dyDescent="0.25">
      <c r="A72" s="18" t="s">
        <v>187</v>
      </c>
      <c r="B72" s="5" t="s">
        <v>188</v>
      </c>
      <c r="C72" s="9">
        <v>36600</v>
      </c>
      <c r="D72" s="36">
        <v>44202.16</v>
      </c>
      <c r="E72" s="9">
        <f t="shared" si="35"/>
        <v>120.77092896174864</v>
      </c>
      <c r="F72" s="9">
        <v>0</v>
      </c>
      <c r="G72" s="9">
        <v>0</v>
      </c>
      <c r="H72" s="9">
        <v>0</v>
      </c>
      <c r="I72" s="1"/>
    </row>
    <row r="73" spans="1:9" ht="45" outlineLevel="3" x14ac:dyDescent="0.25">
      <c r="A73" s="18" t="s">
        <v>189</v>
      </c>
      <c r="B73" s="5" t="s">
        <v>190</v>
      </c>
      <c r="C73" s="9">
        <v>11185.64</v>
      </c>
      <c r="D73" s="36">
        <v>9375.27</v>
      </c>
      <c r="E73" s="9">
        <f t="shared" si="35"/>
        <v>83.815230956833958</v>
      </c>
      <c r="F73" s="9">
        <v>0</v>
      </c>
      <c r="G73" s="9">
        <v>0</v>
      </c>
      <c r="H73" s="9">
        <v>0</v>
      </c>
      <c r="I73" s="1"/>
    </row>
    <row r="74" spans="1:9" ht="75" outlineLevel="3" x14ac:dyDescent="0.25">
      <c r="A74" s="18" t="s">
        <v>243</v>
      </c>
      <c r="B74" s="19" t="s">
        <v>244</v>
      </c>
      <c r="C74" s="9">
        <v>0</v>
      </c>
      <c r="D74" s="36">
        <v>35000</v>
      </c>
      <c r="E74" s="9">
        <v>0</v>
      </c>
      <c r="F74" s="9">
        <v>0</v>
      </c>
      <c r="G74" s="9">
        <v>0</v>
      </c>
      <c r="H74" s="9">
        <v>0</v>
      </c>
      <c r="I74" s="1"/>
    </row>
    <row r="75" spans="1:9" ht="45" outlineLevel="3" x14ac:dyDescent="0.25">
      <c r="A75" s="18" t="s">
        <v>191</v>
      </c>
      <c r="B75" s="19" t="s">
        <v>192</v>
      </c>
      <c r="C75" s="9">
        <v>327165.53999999998</v>
      </c>
      <c r="D75" s="36">
        <v>458529.63</v>
      </c>
      <c r="E75" s="9">
        <v>0</v>
      </c>
      <c r="F75" s="9">
        <v>0</v>
      </c>
      <c r="G75" s="9">
        <v>0</v>
      </c>
      <c r="H75" s="9">
        <v>0</v>
      </c>
      <c r="I75" s="1"/>
    </row>
    <row r="76" spans="1:9" ht="45" outlineLevel="3" x14ac:dyDescent="0.25">
      <c r="A76" s="18" t="s">
        <v>193</v>
      </c>
      <c r="B76" s="5" t="s">
        <v>194</v>
      </c>
      <c r="C76" s="9">
        <v>477214.97</v>
      </c>
      <c r="D76" s="36">
        <v>406158.62</v>
      </c>
      <c r="E76" s="9">
        <f t="shared" si="35"/>
        <v>85.110200964567397</v>
      </c>
      <c r="F76" s="9">
        <v>0</v>
      </c>
      <c r="G76" s="9">
        <v>0</v>
      </c>
      <c r="H76" s="9">
        <v>0</v>
      </c>
      <c r="I76" s="1"/>
    </row>
    <row r="77" spans="1:9" ht="85.5" outlineLevel="2" x14ac:dyDescent="0.25">
      <c r="A77" s="3" t="s">
        <v>76</v>
      </c>
      <c r="B77" s="4" t="s">
        <v>77</v>
      </c>
      <c r="C77" s="8">
        <f>C78</f>
        <v>60028</v>
      </c>
      <c r="D77" s="35">
        <f>D78</f>
        <v>0</v>
      </c>
      <c r="E77" s="8">
        <f t="shared" si="35"/>
        <v>0</v>
      </c>
      <c r="F77" s="8">
        <v>0</v>
      </c>
      <c r="G77" s="8">
        <v>0</v>
      </c>
      <c r="H77" s="8">
        <v>0</v>
      </c>
      <c r="I77" s="1"/>
    </row>
    <row r="78" spans="1:9" ht="60" outlineLevel="3" x14ac:dyDescent="0.25">
      <c r="A78" s="18" t="s">
        <v>195</v>
      </c>
      <c r="B78" s="5" t="s">
        <v>196</v>
      </c>
      <c r="C78" s="9">
        <v>60028</v>
      </c>
      <c r="D78" s="36">
        <v>0</v>
      </c>
      <c r="E78" s="9">
        <f t="shared" si="35"/>
        <v>0</v>
      </c>
      <c r="F78" s="9">
        <v>0</v>
      </c>
      <c r="G78" s="9">
        <v>0</v>
      </c>
      <c r="H78" s="9">
        <v>0</v>
      </c>
      <c r="I78" s="1"/>
    </row>
    <row r="79" spans="1:9" outlineLevel="2" x14ac:dyDescent="0.25">
      <c r="A79" s="3" t="s">
        <v>78</v>
      </c>
      <c r="B79" s="4" t="s">
        <v>79</v>
      </c>
      <c r="C79" s="8">
        <f>SUM(C81:C81)</f>
        <v>569206.99</v>
      </c>
      <c r="D79" s="35">
        <f>SUM(D80:D81)</f>
        <v>190576.77000000002</v>
      </c>
      <c r="E79" s="8">
        <f t="shared" si="35"/>
        <v>33.481101488230145</v>
      </c>
      <c r="F79" s="8">
        <f>SUM(F81:F81)</f>
        <v>0</v>
      </c>
      <c r="G79" s="8">
        <f>SUM(G81:G81)</f>
        <v>0</v>
      </c>
      <c r="H79" s="8">
        <f>SUM(H81:H81)</f>
        <v>0</v>
      </c>
      <c r="I79" s="1"/>
    </row>
    <row r="80" spans="1:9" ht="60" outlineLevel="3" x14ac:dyDescent="0.25">
      <c r="A80" s="46" t="s">
        <v>245</v>
      </c>
      <c r="B80" s="47" t="s">
        <v>246</v>
      </c>
      <c r="C80" s="30">
        <v>0</v>
      </c>
      <c r="D80" s="48">
        <v>104476</v>
      </c>
      <c r="E80" s="9">
        <v>0</v>
      </c>
      <c r="F80" s="9">
        <v>0</v>
      </c>
      <c r="G80" s="9">
        <v>0</v>
      </c>
      <c r="H80" s="9">
        <v>0</v>
      </c>
      <c r="I80" s="1"/>
    </row>
    <row r="81" spans="1:9" ht="60" outlineLevel="3" x14ac:dyDescent="0.25">
      <c r="A81" s="18" t="s">
        <v>197</v>
      </c>
      <c r="B81" s="5" t="s">
        <v>198</v>
      </c>
      <c r="C81" s="9">
        <v>569206.99</v>
      </c>
      <c r="D81" s="36">
        <v>86100.77</v>
      </c>
      <c r="E81" s="9">
        <f t="shared" si="35"/>
        <v>15.126442842875138</v>
      </c>
      <c r="F81" s="9">
        <v>0</v>
      </c>
      <c r="G81" s="9">
        <v>0</v>
      </c>
      <c r="H81" s="9">
        <v>0</v>
      </c>
      <c r="I81" s="1"/>
    </row>
    <row r="82" spans="1:9" outlineLevel="2" x14ac:dyDescent="0.25">
      <c r="A82" s="3" t="s">
        <v>80</v>
      </c>
      <c r="B82" s="4" t="s">
        <v>81</v>
      </c>
      <c r="C82" s="8">
        <f>C83</f>
        <v>3225373.12</v>
      </c>
      <c r="D82" s="35">
        <f>D83</f>
        <v>222907.51</v>
      </c>
      <c r="E82" s="8">
        <f t="shared" si="35"/>
        <v>6.9110611922009193</v>
      </c>
      <c r="F82" s="8">
        <v>0</v>
      </c>
      <c r="G82" s="8">
        <v>0</v>
      </c>
      <c r="H82" s="8">
        <v>0</v>
      </c>
      <c r="I82" s="1"/>
    </row>
    <row r="83" spans="1:9" ht="75" outlineLevel="3" x14ac:dyDescent="0.25">
      <c r="A83" s="18" t="s">
        <v>132</v>
      </c>
      <c r="B83" s="5" t="s">
        <v>82</v>
      </c>
      <c r="C83" s="9">
        <v>3225373.12</v>
      </c>
      <c r="D83" s="36">
        <v>222907.51</v>
      </c>
      <c r="E83" s="30">
        <f t="shared" si="35"/>
        <v>6.9110611922009193</v>
      </c>
      <c r="F83" s="30">
        <v>0</v>
      </c>
      <c r="G83" s="30">
        <v>0</v>
      </c>
      <c r="H83" s="30">
        <v>0</v>
      </c>
      <c r="I83" s="1"/>
    </row>
    <row r="84" spans="1:9" outlineLevel="1" x14ac:dyDescent="0.25">
      <c r="A84" s="32" t="s">
        <v>137</v>
      </c>
      <c r="B84" s="31" t="s">
        <v>136</v>
      </c>
      <c r="C84" s="33">
        <f>C85</f>
        <v>0</v>
      </c>
      <c r="D84" s="41">
        <f>D85+29482.79</f>
        <v>31980.29</v>
      </c>
      <c r="E84" s="8">
        <v>0</v>
      </c>
      <c r="F84" s="8">
        <f>F85</f>
        <v>0</v>
      </c>
      <c r="G84" s="8">
        <f t="shared" ref="G84:H84" si="36">G85</f>
        <v>0</v>
      </c>
      <c r="H84" s="8">
        <f t="shared" si="36"/>
        <v>0</v>
      </c>
      <c r="I84" s="1"/>
    </row>
    <row r="85" spans="1:9" outlineLevel="3" x14ac:dyDescent="0.25">
      <c r="A85" s="18" t="s">
        <v>247</v>
      </c>
      <c r="B85" s="19" t="s">
        <v>248</v>
      </c>
      <c r="C85" s="9">
        <v>0</v>
      </c>
      <c r="D85" s="36">
        <v>2497.5</v>
      </c>
      <c r="E85" s="9">
        <v>0</v>
      </c>
      <c r="F85" s="9">
        <v>0</v>
      </c>
      <c r="G85" s="9">
        <v>0</v>
      </c>
      <c r="H85" s="9">
        <v>0</v>
      </c>
      <c r="I85" s="1"/>
    </row>
    <row r="86" spans="1:9" x14ac:dyDescent="0.25">
      <c r="A86" s="3" t="s">
        <v>83</v>
      </c>
      <c r="B86" s="4" t="s">
        <v>84</v>
      </c>
      <c r="C86" s="7">
        <f>C87+C110+C113+C115+C118</f>
        <v>397680091.31</v>
      </c>
      <c r="D86" s="7">
        <f>D87+D110+D113+D115+D118</f>
        <v>498738710.11000001</v>
      </c>
      <c r="E86" s="7">
        <f t="shared" si="35"/>
        <v>125.41203872366411</v>
      </c>
      <c r="F86" s="7">
        <f>F87+F115+F118</f>
        <v>455787272.88</v>
      </c>
      <c r="G86" s="7">
        <f>G87+G115+G118</f>
        <v>437529387.88</v>
      </c>
      <c r="H86" s="7">
        <f>H87+H115+H118</f>
        <v>418608819.88</v>
      </c>
      <c r="I86" s="1"/>
    </row>
    <row r="87" spans="1:9" ht="28.5" outlineLevel="1" x14ac:dyDescent="0.25">
      <c r="A87" s="3" t="s">
        <v>85</v>
      </c>
      <c r="B87" s="4" t="s">
        <v>86</v>
      </c>
      <c r="C87" s="8">
        <f>C88+C92+C99+C106</f>
        <v>394606060.46999997</v>
      </c>
      <c r="D87" s="35">
        <f>D88+D92+D99+D106</f>
        <v>498601046.60000002</v>
      </c>
      <c r="E87" s="8">
        <f t="shared" si="35"/>
        <v>126.35412796400938</v>
      </c>
      <c r="F87" s="8">
        <f>F88+F92+F99+F106</f>
        <v>455787272.88</v>
      </c>
      <c r="G87" s="8">
        <f>G88+G92+G99+G106</f>
        <v>437529387.88</v>
      </c>
      <c r="H87" s="8">
        <f>H88+H92+H99+H106</f>
        <v>418608819.88</v>
      </c>
      <c r="I87" s="1"/>
    </row>
    <row r="88" spans="1:9" outlineLevel="2" x14ac:dyDescent="0.25">
      <c r="A88" s="3" t="s">
        <v>87</v>
      </c>
      <c r="B88" s="4" t="s">
        <v>88</v>
      </c>
      <c r="C88" s="8">
        <f>SUM(C89:C91)</f>
        <v>19551368.16</v>
      </c>
      <c r="D88" s="35">
        <f>SUM(D89:D91)</f>
        <v>43001280</v>
      </c>
      <c r="E88" s="8">
        <f t="shared" si="35"/>
        <v>219.9400044441698</v>
      </c>
      <c r="F88" s="8">
        <f>SUM(F89:F91)</f>
        <v>30624400</v>
      </c>
      <c r="G88" s="8">
        <f t="shared" ref="G88:H88" si="37">SUM(G89:G91)</f>
        <v>18400</v>
      </c>
      <c r="H88" s="8">
        <f t="shared" si="37"/>
        <v>4500</v>
      </c>
      <c r="I88" s="1"/>
    </row>
    <row r="89" spans="1:9" outlineLevel="3" x14ac:dyDescent="0.25">
      <c r="A89" s="18" t="s">
        <v>199</v>
      </c>
      <c r="B89" s="5" t="s">
        <v>200</v>
      </c>
      <c r="C89" s="9">
        <v>17757500</v>
      </c>
      <c r="D89" s="36">
        <v>7959600</v>
      </c>
      <c r="E89" s="9">
        <f t="shared" si="35"/>
        <v>44.823877234971135</v>
      </c>
      <c r="F89" s="9">
        <v>58000</v>
      </c>
      <c r="G89" s="9">
        <v>18400</v>
      </c>
      <c r="H89" s="9">
        <v>4500</v>
      </c>
      <c r="I89" s="1"/>
    </row>
    <row r="90" spans="1:9" outlineLevel="3" x14ac:dyDescent="0.25">
      <c r="A90" s="18" t="s">
        <v>227</v>
      </c>
      <c r="B90" s="19" t="s">
        <v>228</v>
      </c>
      <c r="C90" s="9">
        <v>0</v>
      </c>
      <c r="D90" s="36">
        <v>0</v>
      </c>
      <c r="E90" s="9"/>
      <c r="F90" s="9">
        <v>30566400</v>
      </c>
      <c r="G90" s="9">
        <v>0</v>
      </c>
      <c r="H90" s="9">
        <v>0</v>
      </c>
      <c r="I90" s="1"/>
    </row>
    <row r="91" spans="1:9" outlineLevel="3" x14ac:dyDescent="0.25">
      <c r="A91" s="18" t="s">
        <v>201</v>
      </c>
      <c r="B91" s="5" t="s">
        <v>202</v>
      </c>
      <c r="C91" s="9">
        <v>1793868.16</v>
      </c>
      <c r="D91" s="36">
        <v>35041680</v>
      </c>
      <c r="E91" s="9">
        <f t="shared" si="35"/>
        <v>1953.4144582843815</v>
      </c>
      <c r="F91" s="9">
        <v>0</v>
      </c>
      <c r="G91" s="9">
        <v>0</v>
      </c>
      <c r="H91" s="9">
        <v>0</v>
      </c>
      <c r="I91" s="1"/>
    </row>
    <row r="92" spans="1:9" ht="28.5" outlineLevel="2" x14ac:dyDescent="0.25">
      <c r="A92" s="3" t="s">
        <v>89</v>
      </c>
      <c r="B92" s="4" t="s">
        <v>90</v>
      </c>
      <c r="C92" s="8">
        <f>SUM(C93:C98)</f>
        <v>85544333.349999994</v>
      </c>
      <c r="D92" s="35">
        <f>SUM(D93:D98)</f>
        <v>132015448.59999999</v>
      </c>
      <c r="E92" s="8">
        <f t="shared" si="35"/>
        <v>154.3240135613261</v>
      </c>
      <c r="F92" s="8">
        <f>SUM(F93:F98)</f>
        <v>76497112</v>
      </c>
      <c r="G92" s="8">
        <f>SUM(G93:G98)</f>
        <v>76732142</v>
      </c>
      <c r="H92" s="8">
        <f>SUM(H93:H98)</f>
        <v>75547828</v>
      </c>
      <c r="I92" s="1"/>
    </row>
    <row r="93" spans="1:9" ht="45" outlineLevel="3" x14ac:dyDescent="0.25">
      <c r="A93" s="18" t="s">
        <v>203</v>
      </c>
      <c r="B93" s="5" t="s">
        <v>204</v>
      </c>
      <c r="C93" s="9">
        <v>7276470.3399999999</v>
      </c>
      <c r="D93" s="36">
        <v>9510500</v>
      </c>
      <c r="E93" s="9">
        <f t="shared" si="35"/>
        <v>130.70210631821254</v>
      </c>
      <c r="F93" s="9">
        <v>8738600</v>
      </c>
      <c r="G93" s="9">
        <v>8738200</v>
      </c>
      <c r="H93" s="9">
        <v>7880700</v>
      </c>
      <c r="I93" s="1"/>
    </row>
    <row r="94" spans="1:9" ht="30" outlineLevel="3" x14ac:dyDescent="0.25">
      <c r="A94" s="18" t="s">
        <v>205</v>
      </c>
      <c r="B94" s="5" t="s">
        <v>206</v>
      </c>
      <c r="C94" s="9">
        <v>1592033.3</v>
      </c>
      <c r="D94" s="36">
        <v>895546.82</v>
      </c>
      <c r="E94" s="9">
        <f t="shared" si="35"/>
        <v>56.251764331813916</v>
      </c>
      <c r="F94" s="9">
        <v>0</v>
      </c>
      <c r="G94" s="9">
        <v>0</v>
      </c>
      <c r="H94" s="9">
        <v>0</v>
      </c>
      <c r="I94" s="1"/>
    </row>
    <row r="95" spans="1:9" ht="33" customHeight="1" outlineLevel="3" x14ac:dyDescent="0.25">
      <c r="A95" s="18" t="s">
        <v>229</v>
      </c>
      <c r="B95" s="19" t="s">
        <v>230</v>
      </c>
      <c r="C95" s="9">
        <v>0</v>
      </c>
      <c r="D95" s="36">
        <v>0</v>
      </c>
      <c r="E95" s="9">
        <v>0</v>
      </c>
      <c r="F95" s="9">
        <v>0</v>
      </c>
      <c r="G95" s="9">
        <v>337300</v>
      </c>
      <c r="H95" s="9">
        <v>0</v>
      </c>
      <c r="I95" s="1"/>
    </row>
    <row r="96" spans="1:9" ht="30" outlineLevel="3" x14ac:dyDescent="0.25">
      <c r="A96" s="18" t="s">
        <v>133</v>
      </c>
      <c r="B96" s="5" t="s">
        <v>91</v>
      </c>
      <c r="C96" s="9">
        <v>312267.52000000002</v>
      </c>
      <c r="D96" s="36">
        <v>0</v>
      </c>
      <c r="E96" s="9">
        <f t="shared" si="35"/>
        <v>0</v>
      </c>
      <c r="F96" s="9">
        <v>0</v>
      </c>
      <c r="G96" s="9">
        <v>0</v>
      </c>
      <c r="H96" s="9">
        <v>0</v>
      </c>
      <c r="I96" s="1"/>
    </row>
    <row r="97" spans="1:9" outlineLevel="3" x14ac:dyDescent="0.25">
      <c r="A97" s="18" t="s">
        <v>231</v>
      </c>
      <c r="B97" s="19" t="s">
        <v>232</v>
      </c>
      <c r="C97" s="9">
        <v>0</v>
      </c>
      <c r="D97" s="36">
        <v>149150</v>
      </c>
      <c r="E97" s="9">
        <v>0</v>
      </c>
      <c r="F97" s="9">
        <v>0</v>
      </c>
      <c r="G97" s="9">
        <v>0</v>
      </c>
      <c r="H97" s="9">
        <v>0</v>
      </c>
      <c r="I97" s="1"/>
    </row>
    <row r="98" spans="1:9" outlineLevel="3" x14ac:dyDescent="0.25">
      <c r="A98" s="18" t="s">
        <v>207</v>
      </c>
      <c r="B98" s="5" t="s">
        <v>208</v>
      </c>
      <c r="C98" s="9">
        <v>76363562.189999998</v>
      </c>
      <c r="D98" s="36">
        <v>121460251.78</v>
      </c>
      <c r="E98" s="9">
        <f t="shared" si="35"/>
        <v>159.05524611043555</v>
      </c>
      <c r="F98" s="29">
        <v>67758512</v>
      </c>
      <c r="G98" s="9">
        <v>67656642</v>
      </c>
      <c r="H98" s="9">
        <v>67667128</v>
      </c>
      <c r="I98" s="1"/>
    </row>
    <row r="99" spans="1:9" outlineLevel="2" x14ac:dyDescent="0.25">
      <c r="A99" s="3" t="s">
        <v>92</v>
      </c>
      <c r="B99" s="4" t="s">
        <v>93</v>
      </c>
      <c r="C99" s="8">
        <f>SUM(C100:C105)</f>
        <v>274617769</v>
      </c>
      <c r="D99" s="35">
        <f>SUM(D100:D105)</f>
        <v>305747067</v>
      </c>
      <c r="E99" s="8">
        <f t="shared" si="35"/>
        <v>111.3355002894951</v>
      </c>
      <c r="F99" s="8">
        <f>SUM(F100:F105)</f>
        <v>309886899</v>
      </c>
      <c r="G99" s="8">
        <f>SUM(G100:G105)</f>
        <v>309880880</v>
      </c>
      <c r="H99" s="8">
        <f>SUM(H100:H105)</f>
        <v>309875916</v>
      </c>
      <c r="I99" s="1"/>
    </row>
    <row r="100" spans="1:9" ht="30" outlineLevel="3" x14ac:dyDescent="0.25">
      <c r="A100" s="18" t="s">
        <v>209</v>
      </c>
      <c r="B100" s="5" t="s">
        <v>210</v>
      </c>
      <c r="C100" s="9">
        <v>9419132.0199999996</v>
      </c>
      <c r="D100" s="36">
        <v>11097915</v>
      </c>
      <c r="E100" s="9">
        <f t="shared" si="35"/>
        <v>117.82311763372016</v>
      </c>
      <c r="F100" s="9">
        <v>10375431</v>
      </c>
      <c r="G100" s="9">
        <v>10086507</v>
      </c>
      <c r="H100" s="9">
        <v>10071179</v>
      </c>
      <c r="I100" s="1"/>
    </row>
    <row r="101" spans="1:9" ht="45" outlineLevel="3" x14ac:dyDescent="0.25">
      <c r="A101" s="18" t="s">
        <v>211</v>
      </c>
      <c r="B101" s="5" t="s">
        <v>212</v>
      </c>
      <c r="C101" s="9">
        <v>2248700.6</v>
      </c>
      <c r="D101" s="36">
        <v>2199900</v>
      </c>
      <c r="E101" s="9">
        <f t="shared" si="35"/>
        <v>97.82983114781932</v>
      </c>
      <c r="F101" s="9">
        <v>2530200</v>
      </c>
      <c r="G101" s="9">
        <v>2530200</v>
      </c>
      <c r="H101" s="9">
        <v>2530200</v>
      </c>
      <c r="I101" s="1"/>
    </row>
    <row r="102" spans="1:9" ht="45" outlineLevel="3" x14ac:dyDescent="0.25">
      <c r="A102" s="18" t="s">
        <v>213</v>
      </c>
      <c r="B102" s="5" t="s">
        <v>214</v>
      </c>
      <c r="C102" s="9">
        <v>8584143</v>
      </c>
      <c r="D102" s="36">
        <v>4216000</v>
      </c>
      <c r="E102" s="9">
        <f t="shared" si="35"/>
        <v>49.11381369112793</v>
      </c>
      <c r="F102" s="9">
        <v>3941446</v>
      </c>
      <c r="G102" s="9">
        <v>4226370</v>
      </c>
      <c r="H102" s="9">
        <v>4236734</v>
      </c>
      <c r="I102" s="1"/>
    </row>
    <row r="103" spans="1:9" ht="45" outlineLevel="3" x14ac:dyDescent="0.25">
      <c r="A103" s="18" t="s">
        <v>215</v>
      </c>
      <c r="B103" s="5" t="s">
        <v>216</v>
      </c>
      <c r="C103" s="9">
        <v>33820</v>
      </c>
      <c r="D103" s="36">
        <v>195552</v>
      </c>
      <c r="E103" s="9">
        <f t="shared" si="35"/>
        <v>578.21407451212292</v>
      </c>
      <c r="F103" s="9">
        <v>17822</v>
      </c>
      <c r="G103" s="9">
        <v>15803</v>
      </c>
      <c r="H103" s="9">
        <v>15803</v>
      </c>
      <c r="I103" s="1"/>
    </row>
    <row r="104" spans="1:9" outlineLevel="3" x14ac:dyDescent="0.25">
      <c r="A104" s="18" t="s">
        <v>217</v>
      </c>
      <c r="B104" s="5" t="s">
        <v>218</v>
      </c>
      <c r="C104" s="9">
        <v>51073.38</v>
      </c>
      <c r="D104" s="36">
        <v>0</v>
      </c>
      <c r="E104" s="9">
        <v>0</v>
      </c>
      <c r="F104" s="9">
        <v>0</v>
      </c>
      <c r="G104" s="9">
        <v>0</v>
      </c>
      <c r="H104" s="9">
        <v>0</v>
      </c>
      <c r="I104" s="1"/>
    </row>
    <row r="105" spans="1:9" outlineLevel="3" x14ac:dyDescent="0.25">
      <c r="A105" s="18" t="s">
        <v>220</v>
      </c>
      <c r="B105" s="5" t="s">
        <v>219</v>
      </c>
      <c r="C105" s="9">
        <v>254280900</v>
      </c>
      <c r="D105" s="36">
        <v>288037700</v>
      </c>
      <c r="E105" s="9">
        <f t="shared" si="35"/>
        <v>113.27539740499581</v>
      </c>
      <c r="F105" s="9">
        <v>293022000</v>
      </c>
      <c r="G105" s="9">
        <v>293022000</v>
      </c>
      <c r="H105" s="9">
        <v>293022000</v>
      </c>
      <c r="I105" s="1"/>
    </row>
    <row r="106" spans="1:9" outlineLevel="2" x14ac:dyDescent="0.25">
      <c r="A106" s="3" t="s">
        <v>94</v>
      </c>
      <c r="B106" s="4" t="s">
        <v>95</v>
      </c>
      <c r="C106" s="8">
        <f>SUM(C107:C109)</f>
        <v>14892589.960000001</v>
      </c>
      <c r="D106" s="35">
        <f>SUM(D107:D109)</f>
        <v>17837251</v>
      </c>
      <c r="E106" s="8">
        <f t="shared" si="35"/>
        <v>119.77265907346582</v>
      </c>
      <c r="F106" s="8">
        <f>SUM(F107:F109)</f>
        <v>38778861.879999995</v>
      </c>
      <c r="G106" s="8">
        <f>SUM(G107:G109)</f>
        <v>50897965.880000003</v>
      </c>
      <c r="H106" s="8">
        <f>SUM(H107:H109)</f>
        <v>33180575.879999999</v>
      </c>
      <c r="I106" s="1"/>
    </row>
    <row r="107" spans="1:9" ht="45" outlineLevel="3" x14ac:dyDescent="0.25">
      <c r="A107" s="18" t="s">
        <v>221</v>
      </c>
      <c r="B107" s="5" t="s">
        <v>222</v>
      </c>
      <c r="C107" s="9">
        <v>38894</v>
      </c>
      <c r="D107" s="36">
        <v>38732</v>
      </c>
      <c r="E107" s="9">
        <f t="shared" si="35"/>
        <v>99.583483313621628</v>
      </c>
      <c r="F107" s="9">
        <v>38308</v>
      </c>
      <c r="G107" s="9">
        <v>38308</v>
      </c>
      <c r="H107" s="9">
        <v>38308</v>
      </c>
      <c r="I107" s="1"/>
    </row>
    <row r="108" spans="1:9" ht="45" outlineLevel="3" x14ac:dyDescent="0.25">
      <c r="A108" s="18" t="s">
        <v>223</v>
      </c>
      <c r="B108" s="5" t="s">
        <v>224</v>
      </c>
      <c r="C108" s="9">
        <v>14853695.960000001</v>
      </c>
      <c r="D108" s="36">
        <v>15555500</v>
      </c>
      <c r="E108" s="9">
        <f t="shared" ref="E108:E121" si="38">(D108/C108)*100</f>
        <v>104.72477719949237</v>
      </c>
      <c r="F108" s="9">
        <v>15555500</v>
      </c>
      <c r="G108" s="9">
        <v>16508100</v>
      </c>
      <c r="H108" s="9">
        <v>0</v>
      </c>
      <c r="I108" s="1"/>
    </row>
    <row r="109" spans="1:9" outlineLevel="3" x14ac:dyDescent="0.25">
      <c r="A109" s="18" t="s">
        <v>233</v>
      </c>
      <c r="B109" s="19" t="s">
        <v>234</v>
      </c>
      <c r="C109" s="9">
        <v>0</v>
      </c>
      <c r="D109" s="36">
        <v>2243019</v>
      </c>
      <c r="E109" s="9">
        <v>0</v>
      </c>
      <c r="F109" s="9">
        <v>23185053.879999999</v>
      </c>
      <c r="G109" s="9">
        <v>34351557.880000003</v>
      </c>
      <c r="H109" s="9">
        <v>33142267.879999999</v>
      </c>
      <c r="I109" s="1"/>
    </row>
    <row r="110" spans="1:9" ht="28.5" outlineLevel="1" x14ac:dyDescent="0.25">
      <c r="A110" s="3" t="s">
        <v>96</v>
      </c>
      <c r="B110" s="4" t="s">
        <v>97</v>
      </c>
      <c r="C110" s="8">
        <f>C111</f>
        <v>1500000</v>
      </c>
      <c r="D110" s="35">
        <f>D111</f>
        <v>134034.18</v>
      </c>
      <c r="E110" s="8">
        <f t="shared" si="38"/>
        <v>8.935611999999999</v>
      </c>
      <c r="F110" s="8">
        <v>0</v>
      </c>
      <c r="G110" s="8">
        <v>0</v>
      </c>
      <c r="H110" s="8">
        <v>0</v>
      </c>
      <c r="I110" s="1"/>
    </row>
    <row r="111" spans="1:9" ht="28.5" outlineLevel="2" x14ac:dyDescent="0.25">
      <c r="A111" s="3" t="s">
        <v>98</v>
      </c>
      <c r="B111" s="4" t="s">
        <v>99</v>
      </c>
      <c r="C111" s="8">
        <f>C112</f>
        <v>1500000</v>
      </c>
      <c r="D111" s="35">
        <f>D112</f>
        <v>134034.18</v>
      </c>
      <c r="E111" s="8">
        <f t="shared" si="38"/>
        <v>8.935611999999999</v>
      </c>
      <c r="F111" s="8">
        <v>0</v>
      </c>
      <c r="G111" s="8">
        <v>0</v>
      </c>
      <c r="H111" s="8">
        <v>0</v>
      </c>
      <c r="I111" s="1"/>
    </row>
    <row r="112" spans="1:9" ht="30" outlineLevel="3" x14ac:dyDescent="0.25">
      <c r="A112" s="18" t="s">
        <v>134</v>
      </c>
      <c r="B112" s="5" t="s">
        <v>100</v>
      </c>
      <c r="C112" s="9">
        <v>1500000</v>
      </c>
      <c r="D112" s="36">
        <v>134034.18</v>
      </c>
      <c r="E112" s="9">
        <f t="shared" si="38"/>
        <v>8.935611999999999</v>
      </c>
      <c r="F112" s="9">
        <v>0</v>
      </c>
      <c r="G112" s="9">
        <v>0</v>
      </c>
      <c r="H112" s="9">
        <v>0</v>
      </c>
      <c r="I112" s="1"/>
    </row>
    <row r="113" spans="1:9" outlineLevel="1" x14ac:dyDescent="0.25">
      <c r="A113" s="32" t="s">
        <v>237</v>
      </c>
      <c r="B113" s="31" t="s">
        <v>238</v>
      </c>
      <c r="C113" s="33">
        <f>C114</f>
        <v>0</v>
      </c>
      <c r="D113" s="33">
        <f t="shared" ref="D113:H113" si="39">D114</f>
        <v>28600</v>
      </c>
      <c r="E113" s="33">
        <f t="shared" si="39"/>
        <v>0</v>
      </c>
      <c r="F113" s="33">
        <f t="shared" si="39"/>
        <v>0</v>
      </c>
      <c r="G113" s="33">
        <f t="shared" si="39"/>
        <v>0</v>
      </c>
      <c r="H113" s="33">
        <f t="shared" si="39"/>
        <v>0</v>
      </c>
      <c r="I113" s="1"/>
    </row>
    <row r="114" spans="1:9" ht="30" outlineLevel="3" x14ac:dyDescent="0.25">
      <c r="A114" s="18" t="s">
        <v>235</v>
      </c>
      <c r="B114" s="5" t="s">
        <v>236</v>
      </c>
      <c r="C114" s="9">
        <v>0</v>
      </c>
      <c r="D114" s="36">
        <v>28600</v>
      </c>
      <c r="E114" s="9">
        <v>0</v>
      </c>
      <c r="F114" s="9">
        <v>0</v>
      </c>
      <c r="G114" s="9">
        <v>0</v>
      </c>
      <c r="H114" s="9">
        <v>0</v>
      </c>
      <c r="I114" s="1"/>
    </row>
    <row r="115" spans="1:9" ht="57" outlineLevel="1" x14ac:dyDescent="0.25">
      <c r="A115" s="3" t="s">
        <v>101</v>
      </c>
      <c r="B115" s="4" t="s">
        <v>102</v>
      </c>
      <c r="C115" s="8">
        <f>C116</f>
        <v>1980225.42</v>
      </c>
      <c r="D115" s="35">
        <f>D116</f>
        <v>7029.33</v>
      </c>
      <c r="E115" s="8">
        <f t="shared" si="38"/>
        <v>0.35497625315808745</v>
      </c>
      <c r="F115" s="8">
        <v>0</v>
      </c>
      <c r="G115" s="8">
        <v>0</v>
      </c>
      <c r="H115" s="8">
        <v>0</v>
      </c>
      <c r="I115" s="1"/>
    </row>
    <row r="116" spans="1:9" ht="71.25" outlineLevel="2" x14ac:dyDescent="0.25">
      <c r="A116" s="3" t="s">
        <v>103</v>
      </c>
      <c r="B116" s="4" t="s">
        <v>104</v>
      </c>
      <c r="C116" s="8">
        <f>C117</f>
        <v>1980225.42</v>
      </c>
      <c r="D116" s="35">
        <f>D117</f>
        <v>7029.33</v>
      </c>
      <c r="E116" s="8">
        <f t="shared" si="38"/>
        <v>0.35497625315808745</v>
      </c>
      <c r="F116" s="8">
        <v>0</v>
      </c>
      <c r="G116" s="8">
        <v>0</v>
      </c>
      <c r="H116" s="8">
        <v>0</v>
      </c>
      <c r="I116" s="1"/>
    </row>
    <row r="117" spans="1:9" ht="60" outlineLevel="3" x14ac:dyDescent="0.25">
      <c r="A117" s="18" t="s">
        <v>225</v>
      </c>
      <c r="B117" s="5" t="s">
        <v>226</v>
      </c>
      <c r="C117" s="9">
        <v>1980225.42</v>
      </c>
      <c r="D117" s="36">
        <v>7029.33</v>
      </c>
      <c r="E117" s="9">
        <f t="shared" si="38"/>
        <v>0.35497625315808745</v>
      </c>
      <c r="F117" s="9">
        <v>0</v>
      </c>
      <c r="G117" s="9">
        <v>0</v>
      </c>
      <c r="H117" s="9">
        <v>0</v>
      </c>
      <c r="I117" s="1"/>
    </row>
    <row r="118" spans="1:9" ht="42.75" outlineLevel="1" x14ac:dyDescent="0.25">
      <c r="A118" s="3" t="s">
        <v>105</v>
      </c>
      <c r="B118" s="4" t="s">
        <v>106</v>
      </c>
      <c r="C118" s="8">
        <f>C119</f>
        <v>-406194.58</v>
      </c>
      <c r="D118" s="35">
        <f>D119</f>
        <v>-32000</v>
      </c>
      <c r="E118" s="8">
        <f t="shared" si="38"/>
        <v>7.8779977812604001</v>
      </c>
      <c r="F118" s="8">
        <v>0</v>
      </c>
      <c r="G118" s="8">
        <v>0</v>
      </c>
      <c r="H118" s="8">
        <v>0</v>
      </c>
      <c r="I118" s="1"/>
    </row>
    <row r="119" spans="1:9" ht="42.75" outlineLevel="2" x14ac:dyDescent="0.25">
      <c r="A119" s="3" t="s">
        <v>107</v>
      </c>
      <c r="B119" s="4" t="s">
        <v>108</v>
      </c>
      <c r="C119" s="8">
        <f>C120</f>
        <v>-406194.58</v>
      </c>
      <c r="D119" s="8">
        <f>D120</f>
        <v>-32000</v>
      </c>
      <c r="E119" s="8">
        <f t="shared" si="38"/>
        <v>7.8779977812604001</v>
      </c>
      <c r="F119" s="8">
        <v>0</v>
      </c>
      <c r="G119" s="8">
        <v>0</v>
      </c>
      <c r="H119" s="8">
        <v>0</v>
      </c>
      <c r="I119" s="1"/>
    </row>
    <row r="120" spans="1:9" ht="30" outlineLevel="3" x14ac:dyDescent="0.25">
      <c r="A120" s="18" t="s">
        <v>135</v>
      </c>
      <c r="B120" s="5" t="s">
        <v>109</v>
      </c>
      <c r="C120" s="9">
        <v>-406194.58</v>
      </c>
      <c r="D120" s="36">
        <v>-32000</v>
      </c>
      <c r="E120" s="9">
        <f t="shared" si="38"/>
        <v>7.8779977812604001</v>
      </c>
      <c r="F120" s="9">
        <v>0</v>
      </c>
      <c r="G120" s="9">
        <v>0</v>
      </c>
      <c r="H120" s="9">
        <v>0</v>
      </c>
      <c r="I120" s="1"/>
    </row>
    <row r="121" spans="1:9" ht="18" customHeight="1" x14ac:dyDescent="0.25">
      <c r="A121" s="57" t="s">
        <v>110</v>
      </c>
      <c r="B121" s="58"/>
      <c r="C121" s="10">
        <f>C7+C86</f>
        <v>714875808.96000004</v>
      </c>
      <c r="D121" s="42">
        <f>D7+D86</f>
        <v>797887528.66000009</v>
      </c>
      <c r="E121" s="10">
        <f t="shared" si="38"/>
        <v>111.61204766751939</v>
      </c>
      <c r="F121" s="10">
        <f>F7+F86</f>
        <v>761180829.88</v>
      </c>
      <c r="G121" s="10">
        <f>G7+G86</f>
        <v>745581963.88</v>
      </c>
      <c r="H121" s="10">
        <f>H7+H86</f>
        <v>749493162.88</v>
      </c>
      <c r="I121" s="37"/>
    </row>
    <row r="122" spans="1:9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1"/>
    </row>
    <row r="123" spans="1:9" ht="12.75" customHeight="1" x14ac:dyDescent="0.25">
      <c r="A123" s="50"/>
      <c r="B123" s="51"/>
      <c r="C123" s="51"/>
      <c r="D123" s="51"/>
      <c r="E123" s="51"/>
      <c r="F123" s="51"/>
      <c r="G123" s="51"/>
      <c r="H123" s="51"/>
      <c r="I123" s="1"/>
    </row>
    <row r="125" spans="1:9" x14ac:dyDescent="0.25">
      <c r="C125" s="11"/>
      <c r="D125" s="11"/>
      <c r="E125" s="11"/>
      <c r="F125" s="11"/>
      <c r="G125" s="11"/>
      <c r="H125" s="11"/>
    </row>
  </sheetData>
  <mergeCells count="7">
    <mergeCell ref="A1:H2"/>
    <mergeCell ref="A123:H123"/>
    <mergeCell ref="A3:H3"/>
    <mergeCell ref="A4:B4"/>
    <mergeCell ref="E4:E5"/>
    <mergeCell ref="F4:H4"/>
    <mergeCell ref="A121:B121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Реестр источников доходов&lt;/VariantName&gt;&#10;  &lt;VariantLink&gt;1072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7CB26-5D19-4F41-A329-4FC4CBEBF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2021-10-25T09:48:33Z</dcterms:created>
  <dcterms:modified xsi:type="dcterms:W3CDTF">2022-11-07T11:44:51Z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Реестр источников доходов(6).xlsx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