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20" yWindow="90" windowWidth="14925" windowHeight="12660"/>
  </bookViews>
  <sheets>
    <sheet name="Документ" sheetId="2" r:id="rId1"/>
  </sheets>
  <definedNames>
    <definedName name="_xlnm._FilterDatabase" localSheetId="0" hidden="1">Документ!$A$6:$I$123</definedName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H67" i="2" l="1"/>
  <c r="G67" i="2"/>
  <c r="F67" i="2"/>
  <c r="C114" i="2" l="1"/>
  <c r="D43" i="2"/>
  <c r="C43" i="2"/>
  <c r="C82" i="2"/>
  <c r="D87" i="2"/>
  <c r="H85" i="2"/>
  <c r="G85" i="2"/>
  <c r="F85" i="2"/>
  <c r="D85" i="2"/>
  <c r="D95" i="2"/>
  <c r="E101" i="2"/>
  <c r="D82" i="2" l="1"/>
  <c r="F82" i="2"/>
  <c r="G82" i="2"/>
  <c r="H82" i="2"/>
  <c r="D80" i="2"/>
  <c r="H80" i="2"/>
  <c r="G80" i="2"/>
  <c r="F80" i="2"/>
  <c r="D68" i="2"/>
  <c r="D67" i="2" s="1"/>
  <c r="E78" i="2"/>
  <c r="E77" i="2"/>
  <c r="E73" i="2"/>
  <c r="D65" i="2"/>
  <c r="C49" i="2"/>
  <c r="H49" i="2"/>
  <c r="G49" i="2"/>
  <c r="F49" i="2"/>
  <c r="D49" i="2"/>
  <c r="E47" i="2"/>
  <c r="E48" i="2"/>
  <c r="H9" i="2"/>
  <c r="G9" i="2"/>
  <c r="G8" i="2" s="1"/>
  <c r="F9" i="2"/>
  <c r="D9" i="2"/>
  <c r="E82" i="2" l="1"/>
  <c r="D119" i="2" l="1"/>
  <c r="D116" i="2"/>
  <c r="E116" i="2"/>
  <c r="F116" i="2"/>
  <c r="G116" i="2"/>
  <c r="H116" i="2"/>
  <c r="C116" i="2"/>
  <c r="E115" i="2"/>
  <c r="E120" i="2"/>
  <c r="E123" i="2"/>
  <c r="E111" i="2"/>
  <c r="E105" i="2" l="1"/>
  <c r="E106" i="2"/>
  <c r="F95" i="2" l="1"/>
  <c r="G68" i="2"/>
  <c r="H68" i="2"/>
  <c r="F68" i="2"/>
  <c r="G58" i="2"/>
  <c r="G57" i="2" s="1"/>
  <c r="H58" i="2"/>
  <c r="H57" i="2" s="1"/>
  <c r="F58" i="2"/>
  <c r="F57" i="2" s="1"/>
  <c r="G34" i="2"/>
  <c r="G33" i="2" s="1"/>
  <c r="H34" i="2"/>
  <c r="H33" i="2" s="1"/>
  <c r="F34" i="2"/>
  <c r="F33" i="2" s="1"/>
  <c r="G40" i="2"/>
  <c r="H40" i="2"/>
  <c r="F40" i="2"/>
  <c r="G91" i="2"/>
  <c r="H91" i="2"/>
  <c r="F91" i="2"/>
  <c r="E13" i="2" l="1"/>
  <c r="E14" i="2"/>
  <c r="C119" i="2" l="1"/>
  <c r="C40" i="2"/>
  <c r="C118" i="2" l="1"/>
  <c r="E119" i="2"/>
  <c r="E10" i="2"/>
  <c r="E11" i="2"/>
  <c r="E12" i="2"/>
  <c r="E19" i="2"/>
  <c r="E20" i="2"/>
  <c r="E21" i="2"/>
  <c r="E22" i="2"/>
  <c r="E25" i="2"/>
  <c r="E26" i="2"/>
  <c r="E28" i="2"/>
  <c r="E30" i="2"/>
  <c r="E32" i="2"/>
  <c r="E36" i="2"/>
  <c r="E39" i="2"/>
  <c r="E44" i="2"/>
  <c r="E45" i="2"/>
  <c r="E46" i="2"/>
  <c r="E50" i="2"/>
  <c r="E54" i="2"/>
  <c r="E55" i="2"/>
  <c r="E56" i="2"/>
  <c r="E59" i="2"/>
  <c r="E62" i="2"/>
  <c r="E64" i="2"/>
  <c r="E66" i="2"/>
  <c r="E69" i="2"/>
  <c r="E70" i="2"/>
  <c r="E71" i="2"/>
  <c r="E72" i="2"/>
  <c r="E74" i="2"/>
  <c r="E75" i="2"/>
  <c r="E76" i="2"/>
  <c r="E79" i="2"/>
  <c r="E84" i="2"/>
  <c r="E86" i="2"/>
  <c r="E92" i="2"/>
  <c r="E94" i="2"/>
  <c r="E96" i="2"/>
  <c r="E103" i="2"/>
  <c r="E104" i="2"/>
  <c r="E107" i="2"/>
  <c r="E109" i="2"/>
  <c r="D118" i="2"/>
  <c r="D58" i="2"/>
  <c r="D57" i="2" s="1"/>
  <c r="D34" i="2"/>
  <c r="D33" i="2" s="1"/>
  <c r="E118" i="2" l="1"/>
  <c r="D122" i="2"/>
  <c r="G108" i="2" l="1"/>
  <c r="H108" i="2"/>
  <c r="F108" i="2"/>
  <c r="G87" i="2"/>
  <c r="H87" i="2"/>
  <c r="F87" i="2"/>
  <c r="C87" i="2" l="1"/>
  <c r="C85" i="2"/>
  <c r="C67" i="2" s="1"/>
  <c r="C108" i="2"/>
  <c r="D121" i="2"/>
  <c r="C122" i="2"/>
  <c r="E122" i="2" s="1"/>
  <c r="D113" i="2"/>
  <c r="C113" i="2"/>
  <c r="D108" i="2"/>
  <c r="D102" i="2"/>
  <c r="C102" i="2"/>
  <c r="C95" i="2"/>
  <c r="D91" i="2"/>
  <c r="C91" i="2"/>
  <c r="C68" i="2"/>
  <c r="D90" i="2" l="1"/>
  <c r="D89" i="2" s="1"/>
  <c r="E113" i="2"/>
  <c r="E114" i="2"/>
  <c r="E108" i="2"/>
  <c r="E102" i="2"/>
  <c r="E68" i="2"/>
  <c r="E91" i="2"/>
  <c r="E85" i="2"/>
  <c r="E95" i="2"/>
  <c r="C121" i="2"/>
  <c r="E121" i="2" s="1"/>
  <c r="C90" i="2"/>
  <c r="C65" i="2"/>
  <c r="C63" i="2"/>
  <c r="C61" i="2"/>
  <c r="C58" i="2"/>
  <c r="E58" i="2" s="1"/>
  <c r="C34" i="2"/>
  <c r="E34" i="2" s="1"/>
  <c r="C53" i="2"/>
  <c r="C52" i="2" s="1"/>
  <c r="C38" i="2"/>
  <c r="C37" i="2" s="1"/>
  <c r="C31" i="2"/>
  <c r="C29" i="2"/>
  <c r="C27" i="2"/>
  <c r="C24" i="2"/>
  <c r="C18" i="2"/>
  <c r="C9" i="2"/>
  <c r="C8" i="2" s="1"/>
  <c r="C89" i="2" l="1"/>
  <c r="E67" i="2"/>
  <c r="E90" i="2"/>
  <c r="C60" i="2"/>
  <c r="C57" i="2"/>
  <c r="E57" i="2" s="1"/>
  <c r="C33" i="2"/>
  <c r="E33" i="2" s="1"/>
  <c r="C42" i="2"/>
  <c r="C7" i="2" s="1"/>
  <c r="C23" i="2"/>
  <c r="C17" i="2"/>
  <c r="E89" i="2" l="1"/>
  <c r="C124" i="2"/>
  <c r="G102" i="2" l="1"/>
  <c r="H102" i="2"/>
  <c r="F102" i="2"/>
  <c r="G95" i="2"/>
  <c r="H95" i="2"/>
  <c r="E65" i="2"/>
  <c r="D63" i="2"/>
  <c r="E63" i="2" s="1"/>
  <c r="D61" i="2"/>
  <c r="E61" i="2" s="1"/>
  <c r="D53" i="2"/>
  <c r="E53" i="2" s="1"/>
  <c r="E49" i="2"/>
  <c r="E43" i="2"/>
  <c r="D38" i="2"/>
  <c r="D31" i="2"/>
  <c r="E31" i="2" s="1"/>
  <c r="D29" i="2"/>
  <c r="E29" i="2" s="1"/>
  <c r="D27" i="2"/>
  <c r="E27" i="2" s="1"/>
  <c r="D24" i="2"/>
  <c r="E24" i="2" s="1"/>
  <c r="D18" i="2"/>
  <c r="E18" i="2" s="1"/>
  <c r="E9" i="2"/>
  <c r="G65" i="2"/>
  <c r="H65" i="2"/>
  <c r="F65" i="2"/>
  <c r="G63" i="2"/>
  <c r="H63" i="2"/>
  <c r="F63" i="2"/>
  <c r="G61" i="2"/>
  <c r="H61" i="2"/>
  <c r="F61" i="2"/>
  <c r="G53" i="2"/>
  <c r="G52" i="2" s="1"/>
  <c r="H53" i="2"/>
  <c r="H52" i="2" s="1"/>
  <c r="F53" i="2"/>
  <c r="F52" i="2" s="1"/>
  <c r="G43" i="2"/>
  <c r="H43" i="2"/>
  <c r="F43" i="2"/>
  <c r="G38" i="2"/>
  <c r="G37" i="2" s="1"/>
  <c r="H38" i="2"/>
  <c r="H37" i="2" s="1"/>
  <c r="F38" i="2"/>
  <c r="F37" i="2" s="1"/>
  <c r="G31" i="2"/>
  <c r="H31" i="2"/>
  <c r="F31" i="2"/>
  <c r="G29" i="2"/>
  <c r="H29" i="2"/>
  <c r="F29" i="2"/>
  <c r="G27" i="2"/>
  <c r="H27" i="2"/>
  <c r="F27" i="2"/>
  <c r="G24" i="2"/>
  <c r="H24" i="2"/>
  <c r="F24" i="2"/>
  <c r="G18" i="2"/>
  <c r="G17" i="2" s="1"/>
  <c r="H18" i="2"/>
  <c r="H17" i="2" s="1"/>
  <c r="F18" i="2"/>
  <c r="F17" i="2" s="1"/>
  <c r="H8" i="2"/>
  <c r="F8" i="2"/>
  <c r="E38" i="2" l="1"/>
  <c r="D37" i="2"/>
  <c r="G23" i="2"/>
  <c r="F23" i="2"/>
  <c r="H23" i="2"/>
  <c r="E37" i="2"/>
  <c r="D52" i="2"/>
  <c r="E52" i="2" s="1"/>
  <c r="D8" i="2"/>
  <c r="D17" i="2"/>
  <c r="E17" i="2" s="1"/>
  <c r="F42" i="2"/>
  <c r="H42" i="2"/>
  <c r="D23" i="2"/>
  <c r="E23" i="2" s="1"/>
  <c r="G60" i="2"/>
  <c r="F60" i="2"/>
  <c r="H90" i="2"/>
  <c r="H89" i="2" s="1"/>
  <c r="G42" i="2"/>
  <c r="H60" i="2"/>
  <c r="G90" i="2"/>
  <c r="G89" i="2" s="1"/>
  <c r="D42" i="2"/>
  <c r="E42" i="2" s="1"/>
  <c r="F90" i="2"/>
  <c r="F89" i="2" s="1"/>
  <c r="D60" i="2"/>
  <c r="E60" i="2" s="1"/>
  <c r="E8" i="2" l="1"/>
  <c r="D7" i="2"/>
  <c r="H7" i="2"/>
  <c r="F7" i="2"/>
  <c r="G7" i="2"/>
  <c r="H124" i="2" l="1"/>
  <c r="F124" i="2"/>
  <c r="G124" i="2"/>
  <c r="E7" i="2"/>
  <c r="D124" i="2"/>
  <c r="E124" i="2" s="1"/>
</calcChain>
</file>

<file path=xl/sharedStrings.xml><?xml version="1.0" encoding="utf-8"?>
<sst xmlns="http://schemas.openxmlformats.org/spreadsheetml/2006/main" count="265" uniqueCount="256">
  <si>
    <t>Классификация доходов бюджетов</t>
  </si>
  <si>
    <t>Прогноз доходов бюджета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</si>
  <si>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</si>
  <si>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</si>
  <si>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</si>
  <si>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</si>
  <si>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</si>
  <si>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</si>
  <si>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</si>
  <si>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</si>
  <si>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</si>
  <si>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</si>
  <si>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</si>
  <si>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</si>
  <si>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</si>
  <si>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</si>
  <si>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</si>
  <si>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</si>
  <si>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</si>
  <si>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</si>
  <si>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</si>
  <si>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</si>
  <si>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</si>
  <si>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</si>
  <si>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</si>
  <si>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</si>
  <si>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</si>
  <si>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</si>
  <si>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</si>
  <si>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</si>
  <si>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</si>
  <si>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</si>
  <si>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</si>
  <si>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</si>
  <si>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</si>
  <si>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</si>
  <si>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</si>
  <si>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</si>
  <si>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</si>
  <si>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</si>
  <si>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</si>
  <si>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</si>
  <si>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</si>
  <si>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</si>
  <si>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</si>
  <si>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</si>
  <si>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</si>
  <si>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</si>
  <si>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</si>
  <si>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</si>
  <si>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</si>
  <si>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</si>
  <si>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</si>
  <si>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</si>
  <si>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</si>
  <si>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</si>
  <si>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</si>
  <si>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</si>
  <si>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</si>
  <si>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</si>
  <si>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</si>
  <si>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</si>
  <si>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</si>
  <si>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</si>
  <si>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</si>
  <si>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</si>
  <si>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</si>
  <si>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</si>
  <si>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</si>
  <si>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</si>
  <si>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</si>
  <si>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</si>
  <si>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</si>
  <si>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</si>
  <si>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</si>
  <si>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</si>
  <si>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</si>
  <si>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</si>
  <si>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</si>
  <si>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</si>
  <si>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</si>
  <si>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</si>
  <si>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</si>
  <si>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</si>
  <si>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</si>
  <si>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</si>
  <si>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</si>
  <si>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</si>
  <si>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</si>
  <si>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</si>
  <si>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</si>
  <si>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</si>
  <si>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</si>
  <si>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</si>
  <si>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</si>
  <si>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</si>
  <si>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</si>
  <si>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</si>
  <si>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</si>
  <si>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</si>
  <si>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</si>
  <si>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</si>
  <si>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</si>
  <si>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</si>
  <si>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</si>
  <si>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</si>
  <si>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 ДОХОДЫ</t>
  </si>
  <si>
    <t>Фактическое исполнение</t>
  </si>
  <si>
    <t>Оценка исполнения</t>
  </si>
  <si>
    <t>2022 год</t>
  </si>
  <si>
    <t>2023 год</t>
  </si>
  <si>
    <t>2024 год</t>
  </si>
  <si>
    <t>Единица измерения: руб.</t>
  </si>
  <si>
    <t>наименование показателя</t>
  </si>
  <si>
    <t>00010102010010000110</t>
  </si>
  <si>
    <t>00010102020010000110</t>
  </si>
  <si>
    <t>00010102030010000110</t>
  </si>
  <si>
    <t>00010102040010000110</t>
  </si>
  <si>
    <t>00010102080010000110</t>
  </si>
  <si>
    <t>00010502010020000110</t>
  </si>
  <si>
    <t>00010503010010000110</t>
  </si>
  <si>
    <t>00010504020020000110</t>
  </si>
  <si>
    <t>00010803010010000110</t>
  </si>
  <si>
    <t>00011201010010000120</t>
  </si>
  <si>
    <t>00011201030010000120</t>
  </si>
  <si>
    <t>00011201041010000120</t>
  </si>
  <si>
    <t>00011611050010000140</t>
  </si>
  <si>
    <t>00020405099050000150</t>
  </si>
  <si>
    <t>00021960010050000150</t>
  </si>
  <si>
    <t>ПРОЧИЕ НЕНАЛОГОВЫЕ ДОХОДЫ</t>
  </si>
  <si>
    <t>00011700000000000000</t>
  </si>
  <si>
    <t>2025 год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</si>
  <si>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</si>
  <si>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00010302230010000110</t>
  </si>
  <si>
    <t>00010302240010000110</t>
  </si>
  <si>
    <t>00010302250010000110</t>
  </si>
  <si>
    <t>00010302260010000110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</si>
  <si>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</si>
  <si>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</si>
  <si>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</si>
  <si>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</si>
  <si>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00010501010010000110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</si>
  <si>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</si>
  <si>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</si>
  <si>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00010606030000000110</t>
  </si>
  <si>
    <t>00010606040000000110</t>
  </si>
  <si>
    <t>Земельный налог с организаций</t>
  </si>
  <si>
    <t>Земельный налог с физических лиц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</si>
  <si>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</si>
  <si>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</si>
  <si>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</si>
  <si>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00010807150010000110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</si>
  <si>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</si>
  <si>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</si>
  <si>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</si>
  <si>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</si>
  <si>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</si>
  <si>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</si>
  <si>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</si>
  <si>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</si>
  <si>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00011302990000000130</t>
  </si>
  <si>
    <t>Прочие доходы от компенсации затрат государства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</si>
  <si>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</si>
  <si>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</si>
  <si>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</si>
  <si>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00011406010000000430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</si>
  <si>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</si>
  <si>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</si>
  <si>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</si>
  <si>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</si>
  <si>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</si>
  <si>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</si>
  <si>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</si>
  <si>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</si>
  <si>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</si>
  <si>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</si>
  <si>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</si>
  <si>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</si>
  <si>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</si>
  <si>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</si>
  <si>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</si>
  <si>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</si>
  <si>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</si>
  <si>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</si>
  <si>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</si>
  <si>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</si>
  <si>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</si>
  <si>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</si>
  <si>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00020215001000000150</t>
  </si>
  <si>
    <t>Дотации на выравнивание бюджетной обеспеченности</t>
  </si>
  <si>
    <t>00020219999000000150</t>
  </si>
  <si>
    <t>Прочие дотации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</si>
  <si>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</si>
  <si>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</si>
  <si>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</si>
  <si>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</si>
  <si>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00020229999000000150</t>
  </si>
  <si>
    <t>Прочие субсидии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</si>
  <si>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</si>
  <si>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</si>
  <si>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</si>
  <si>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</si>
  <si>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</si>
  <si>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</si>
  <si>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</si>
  <si>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</si>
  <si>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</si>
  <si>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00020239999000000150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</si>
  <si>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</si>
  <si>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</si>
  <si>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</si>
  <si>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</si>
  <si>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</si>
  <si>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</si>
  <si>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00020215002000000150</t>
  </si>
  <si>
    <t>Дотации бюджетам на поддержку мер по обеспечению сбалансированности бюджетов</t>
  </si>
  <si>
    <t>00020225519000000150</t>
  </si>
  <si>
    <t>Субсидии бюджетам на поддержку отрасли культуры</t>
  </si>
  <si>
    <t>00020249999000000150</t>
  </si>
  <si>
    <t>Прочие межбюджетные трансферты, передаваемые бюджетам</t>
  </si>
  <si>
    <t>00020705020050000150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</si>
  <si>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</si>
  <si>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00020700000000000000</t>
  </si>
  <si>
    <t>ПРОЧИЕ БЕЗВОЗМЕЗДНЫЕ ПОСТУПЛЕНИЯ</t>
  </si>
  <si>
    <t>00011105310000000120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</si>
  <si>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</si>
  <si>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00011105326000000120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</si>
  <si>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</si>
  <si>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</si>
  <si>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</si>
  <si>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</si>
  <si>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</si>
  <si>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00011705050050000180</t>
  </si>
  <si>
    <t>Прочие неналоговые доходы бюджетов муниципальных районов</t>
  </si>
  <si>
    <t>Сведения о доходах бюджета муниципального района по видам доходов на 2024 год и плановый период 2025 и 2026 годов в сравнении с ожидаемым исполнением за 2023 год и отчетом за 2022 год</t>
  </si>
  <si>
    <t>% исполнения 2023 г. к 2022 г.</t>
  </si>
  <si>
    <t>2026 год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</si>
  <si>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</si>
  <si>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</si>
  <si>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</si>
  <si>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</si>
  <si>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</si>
  <si>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</si>
  <si>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</si>
  <si>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</si>
  <si>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</si>
  <si>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</si>
  <si>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</si>
  <si>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</si>
  <si>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00020225555050000150</t>
  </si>
  <si>
    <t>Субсидии бюджетам муниципальных районов на реализацию программ формирования современной городской среды</t>
  </si>
  <si>
    <t>00020225511050000150</t>
  </si>
  <si>
    <t>Субсидии бюджетам муниципальных районов на проведение комплексных кадастровых работ</t>
  </si>
  <si>
    <t>00020245179050000150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</si>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</sst>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  <xf numFmtId="49" fontId="10" fillId="0" borderId="8">
      <alignment horizontal="center" vertical="center" wrapText="1"/>
    </xf>
    <xf numFmtId="49" fontId="10" fillId="0" borderId="9">
      <alignment horizontal="center" vertical="center" wrapText="1"/>
    </xf>
  </cellStyleXfs>
  <cellXfs count="85">
    <xf numFmtId="0" fontId="0" fillId="0" borderId="0" xfId="0"/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49" fontId="7" fillId="0" borderId="2" xfId="9" applyNumberFormat="1" applyFont="1" applyProtection="1">
      <alignment horizontal="center" vertical="top" shrinkToFit="1"/>
    </xf>
    <xf numFmtId="0" fontId="7" fillId="0" borderId="2" xfId="10" applyNumberFormat="1" applyFont="1" applyProtection="1">
      <alignment horizontal="left" vertical="top" wrapText="1"/>
    </xf>
    <xf numFmtId="0" fontId="8" fillId="0" borderId="2" xfId="14" applyNumberFormat="1" applyFont="1" applyProtection="1">
      <alignment horizontal="left" vertical="top" wrapText="1"/>
    </xf>
    <xf numFmtId="0" fontId="8" fillId="0" borderId="3" xfId="16" applyNumberFormat="1" applyFont="1" applyProtection="1"/>
    <xf numFmtId="4" fontId="7" fillId="0" borderId="2" xfId="11" applyNumberFormat="1" applyFont="1" applyProtection="1">
      <alignment horizontal="right" vertical="top" wrapText="1"/>
    </xf>
    <xf numFmtId="4" fontId="7" fillId="0" borderId="2" xfId="12" applyNumberFormat="1" applyFont="1" applyProtection="1">
      <alignment horizontal="right" vertical="top" shrinkToFit="1"/>
    </xf>
    <xf numFmtId="4" fontId="8" fillId="0" borderId="2" xfId="15" applyNumberFormat="1" applyFont="1" applyProtection="1">
      <alignment horizontal="right" vertical="top" shrinkToFit="1"/>
    </xf>
    <xf numFmtId="4" fontId="7" fillId="0" borderId="2" xfId="8" applyNumberFormat="1" applyFont="1" applyAlignment="1" applyProtection="1">
      <alignment horizontal="right" vertical="top" wrapText="1"/>
    </xf>
    <xf numFmtId="4" fontId="9" fillId="0" borderId="0" xfId="0" applyNumberFormat="1" applyFont="1" applyProtection="1">
      <protection locked="0"/>
    </xf>
    <xf numFmtId="49" fontId="8" fillId="0" borderId="5" xfId="8" applyNumberFormat="1" applyFont="1" applyBorder="1" applyProtection="1">
      <alignment horizontal="center" vertical="center" wrapText="1"/>
    </xf>
    <xf numFmtId="49" fontId="1" fillId="0" borderId="7" xfId="28" applyNumberFormat="1" applyFont="1" applyBorder="1" applyAlignment="1" applyProtection="1">
      <alignment horizontal="center" vertical="center" wrapText="1"/>
    </xf>
    <xf numFmtId="49" fontId="1" fillId="0" borderId="7" xfId="29" applyNumberFormat="1" applyFont="1" applyBorder="1" applyAlignment="1" applyProtection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2" fillId="0" borderId="2" xfId="13" applyNumberFormat="1" applyFont="1" applyProtection="1">
      <alignment horizontal="center" vertical="top" shrinkToFit="1"/>
    </xf>
    <xf numFmtId="0" fontId="2" fillId="0" borderId="2" xfId="14" applyNumberFormat="1" applyFont="1" applyProtection="1">
      <alignment horizontal="left" vertical="top" wrapText="1"/>
    </xf>
    <xf numFmtId="49" fontId="7" fillId="0" borderId="4" xfId="9" applyNumberFormat="1" applyFont="1" applyBorder="1" applyProtection="1">
      <alignment horizontal="center" vertical="top" shrinkToFit="1"/>
    </xf>
    <xf numFmtId="0" fontId="7" fillId="0" borderId="4" xfId="10" applyNumberFormat="1" applyFont="1" applyBorder="1" applyProtection="1">
      <alignment horizontal="left" vertical="top" wrapText="1"/>
    </xf>
    <xf numFmtId="4" fontId="7" fillId="0" borderId="4" xfId="12" applyNumberFormat="1" applyFont="1" applyBorder="1" applyProtection="1">
      <alignment horizontal="right" vertical="top" shrinkToFit="1"/>
    </xf>
    <xf numFmtId="49" fontId="2" fillId="0" borderId="5" xfId="13" applyNumberFormat="1" applyFont="1" applyBorder="1" applyProtection="1">
      <alignment horizontal="center" vertical="top" shrinkToFit="1"/>
    </xf>
    <xf numFmtId="0" fontId="2" fillId="0" borderId="5" xfId="14" applyNumberFormat="1" applyFont="1" applyBorder="1" applyProtection="1">
      <alignment horizontal="left" vertical="top" wrapText="1"/>
    </xf>
    <xf numFmtId="4" fontId="8" fillId="0" borderId="5" xfId="15" applyNumberFormat="1" applyFont="1" applyBorder="1" applyProtection="1">
      <alignment horizontal="right" vertical="top" shrinkToFit="1"/>
    </xf>
    <xf numFmtId="49" fontId="9" fillId="0" borderId="7" xfId="0" applyNumberFormat="1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4" fontId="9" fillId="0" borderId="7" xfId="0" applyNumberFormat="1" applyFont="1" applyBorder="1" applyProtection="1">
      <protection locked="0"/>
    </xf>
    <xf numFmtId="4" fontId="2" fillId="0" borderId="2" xfId="15" applyNumberFormat="1" applyFont="1" applyProtection="1">
      <alignment horizontal="right" vertical="top" shrinkToFit="1"/>
    </xf>
    <xf numFmtId="4" fontId="2" fillId="0" borderId="2" xfId="12" applyNumberFormat="1" applyFont="1" applyProtection="1">
      <alignment horizontal="right" vertical="top" shrinkToFit="1"/>
    </xf>
    <xf numFmtId="0" fontId="1" fillId="0" borderId="2" xfId="14" applyNumberFormat="1" applyFont="1" applyProtection="1">
      <alignment horizontal="left" vertical="top" wrapText="1"/>
    </xf>
    <xf numFmtId="49" fontId="1" fillId="0" borderId="2" xfId="13" applyNumberFormat="1" applyFont="1" applyProtection="1">
      <alignment horizontal="center" vertical="top" shrinkToFit="1"/>
    </xf>
    <xf numFmtId="4" fontId="1" fillId="0" borderId="2" xfId="15" applyNumberFormat="1" applyFont="1" applyProtection="1">
      <alignment horizontal="right" vertical="top" shrinkToFit="1"/>
    </xf>
    <xf numFmtId="4" fontId="7" fillId="0" borderId="2" xfId="11" applyNumberFormat="1" applyFont="1" applyFill="1" applyProtection="1">
      <alignment horizontal="right" vertical="top" wrapText="1"/>
    </xf>
    <xf numFmtId="4" fontId="7" fillId="0" borderId="2" xfId="12" applyNumberFormat="1" applyFont="1" applyFill="1" applyProtection="1">
      <alignment horizontal="right" vertical="top" shrinkToFit="1"/>
    </xf>
    <xf numFmtId="4" fontId="8" fillId="0" borderId="2" xfId="15" applyNumberFormat="1" applyFont="1" applyFill="1" applyProtection="1">
      <alignment horizontal="right" vertical="top" shrinkToFit="1"/>
    </xf>
    <xf numFmtId="4" fontId="8" fillId="0" borderId="1" xfId="2" applyNumberFormat="1" applyFont="1" applyProtection="1"/>
    <xf numFmtId="4" fontId="7" fillId="0" borderId="4" xfId="12" applyNumberFormat="1" applyFont="1" applyFill="1" applyBorder="1" applyProtection="1">
      <alignment horizontal="right" vertical="top" shrinkToFit="1"/>
    </xf>
    <xf numFmtId="4" fontId="1" fillId="0" borderId="2" xfId="15" applyNumberFormat="1" applyFont="1" applyFill="1" applyProtection="1">
      <alignment horizontal="right" vertical="top" shrinkToFit="1"/>
    </xf>
    <xf numFmtId="4" fontId="7" fillId="0" borderId="2" xfId="8" applyNumberFormat="1" applyFont="1" applyFill="1" applyAlignment="1" applyProtection="1">
      <alignment horizontal="right" vertical="top" wrapText="1"/>
    </xf>
    <xf numFmtId="49" fontId="1" fillId="0" borderId="7" xfId="8" applyFont="1" applyFill="1" applyBorder="1" applyAlignment="1">
      <alignment horizontal="center" vertical="center" wrapText="1"/>
    </xf>
    <xf numFmtId="49" fontId="8" fillId="0" borderId="5" xfId="8" applyNumberFormat="1" applyFont="1" applyFill="1" applyBorder="1" applyProtection="1">
      <alignment horizontal="center" vertical="center" wrapText="1"/>
    </xf>
    <xf numFmtId="49" fontId="1" fillId="0" borderId="7" xfId="8" applyNumberFormat="1" applyFont="1" applyFill="1" applyBorder="1" applyAlignment="1" applyProtection="1">
      <alignment horizontal="center" vertical="center" wrapText="1"/>
    </xf>
    <xf numFmtId="49" fontId="2" fillId="0" borderId="2" xfId="9" applyNumberFormat="1" applyFont="1" applyProtection="1">
      <alignment horizontal="center" vertical="top" shrinkToFit="1"/>
    </xf>
    <xf numFmtId="0" fontId="2" fillId="0" borderId="2" xfId="10" applyNumberFormat="1" applyFont="1" applyProtection="1">
      <alignment horizontal="left" vertical="top" wrapText="1"/>
    </xf>
    <xf numFmtId="4" fontId="2" fillId="0" borderId="2" xfId="27" applyNumberFormat="1" applyProtection="1">
      <alignment horizontal="right" vertical="top" shrinkToFit="1"/>
    </xf>
    <xf numFmtId="0" fontId="2" fillId="0" borderId="2" xfId="14" applyNumberFormat="1" applyProtection="1">
      <alignment horizontal="left" vertical="top" wrapText="1"/>
    </xf>
    <xf numFmtId="4" fontId="2" fillId="0" borderId="2" xfId="27" applyNumberFormat="1" applyFill="1" applyProtection="1">
      <alignment horizontal="right" vertical="top" shrinkToFit="1"/>
    </xf>
    <xf numFmtId="49" fontId="2" fillId="3" borderId="2" xfId="13" applyNumberFormat="1" applyFont="1" applyFill="1" applyProtection="1">
      <alignment horizontal="center" vertical="top" shrinkToFit="1"/>
    </xf>
    <xf numFmtId="49" fontId="1" fillId="0" borderId="2" xfId="9" applyNumberFormat="1" applyProtection="1">
      <alignment horizontal="center" vertical="top" shrinkToFit="1"/>
    </xf>
    <xf numFmtId="0" fontId="1" fillId="0" borderId="2" xfId="10" applyNumberFormat="1" applyProtection="1">
      <alignment horizontal="left" vertical="top" wrapText="1"/>
    </xf>
    <xf numFmtId="49" fontId="2" fillId="0" borderId="2" xfId="13" applyNumberFormat="1" applyProtection="1">
      <alignment horizontal="center" vertical="top" shrinkToFit="1"/>
    </xf>
    <xf numFmtId="4" fontId="7" fillId="0" borderId="10" xfId="12" applyNumberFormat="1" applyFont="1" applyBorder="1" applyProtection="1">
      <alignment horizontal="right" vertical="top" shrinkToFit="1"/>
    </xf>
    <xf numFmtId="4" fontId="1" fillId="0" borderId="1" xfId="26" applyNumberFormat="1" applyFill="1" applyBorder="1" applyProtection="1">
      <alignment horizontal="right" vertical="top" shrinkToFit="1"/>
    </xf>
    <xf numFmtId="4" fontId="2" fillId="0" borderId="4" xfId="27" applyNumberFormat="1" applyBorder="1" applyProtection="1">
      <alignment horizontal="right" vertical="top" shrinkToFit="1"/>
    </xf>
    <xf numFmtId="4" fontId="7" fillId="0" borderId="5" xfId="12" applyNumberFormat="1" applyFont="1" applyBorder="1" applyProtection="1">
      <alignment horizontal="right" vertical="top" shrinkToFit="1"/>
    </xf>
    <xf numFmtId="4" fontId="7" fillId="0" borderId="12" xfId="12" applyNumberFormat="1" applyFont="1" applyBorder="1" applyProtection="1">
      <alignment horizontal="right" vertical="top" shrinkToFit="1"/>
    </xf>
    <xf numFmtId="4" fontId="2" fillId="3" borderId="2" xfId="0" applyNumberFormat="1" applyFont="1" applyFill="1" applyBorder="1" applyAlignment="1">
      <alignment horizontal="right"/>
    </xf>
    <xf numFmtId="49" fontId="9" fillId="3" borderId="2" xfId="0" applyNumberFormat="1" applyFont="1" applyFill="1" applyBorder="1" applyAlignment="1">
      <alignment horizontal="left" wrapText="1"/>
    </xf>
    <xf numFmtId="49" fontId="1" fillId="3" borderId="7" xfId="7" applyNumberFormat="1" applyFont="1" applyFill="1" applyBorder="1" applyAlignment="1" applyProtection="1">
      <alignment horizontal="center" vertical="center" wrapText="1"/>
    </xf>
    <xf numFmtId="49" fontId="1" fillId="3" borderId="7" xfId="7" applyFont="1" applyFill="1" applyBorder="1" applyAlignment="1">
      <alignment horizontal="center" vertical="center" wrapText="1"/>
    </xf>
    <xf numFmtId="49" fontId="8" fillId="3" borderId="5" xfId="8" applyNumberFormat="1" applyFont="1" applyFill="1" applyBorder="1" applyProtection="1">
      <alignment horizontal="center" vertical="center" wrapText="1"/>
    </xf>
    <xf numFmtId="4" fontId="7" fillId="3" borderId="2" xfId="11" applyNumberFormat="1" applyFont="1" applyFill="1" applyProtection="1">
      <alignment horizontal="right" vertical="top" wrapText="1"/>
    </xf>
    <xf numFmtId="4" fontId="7" fillId="3" borderId="2" xfId="12" applyNumberFormat="1" applyFont="1" applyFill="1" applyProtection="1">
      <alignment horizontal="right" vertical="top" shrinkToFit="1"/>
    </xf>
    <xf numFmtId="4" fontId="2" fillId="3" borderId="2" xfId="0" applyNumberFormat="1" applyFont="1" applyFill="1" applyBorder="1" applyAlignment="1">
      <alignment horizontal="right" vertical="top"/>
    </xf>
    <xf numFmtId="4" fontId="2" fillId="3" borderId="2" xfId="15" applyNumberFormat="1" applyFont="1" applyFill="1" applyAlignment="1" applyProtection="1">
      <alignment horizontal="right" vertical="top" shrinkToFit="1"/>
    </xf>
    <xf numFmtId="4" fontId="8" fillId="3" borderId="2" xfId="15" applyNumberFormat="1" applyFont="1" applyFill="1" applyProtection="1">
      <alignment horizontal="right" vertical="top" shrinkToFit="1"/>
    </xf>
    <xf numFmtId="4" fontId="7" fillId="3" borderId="4" xfId="12" applyNumberFormat="1" applyFont="1" applyFill="1" applyBorder="1" applyProtection="1">
      <alignment horizontal="right" vertical="top" shrinkToFit="1"/>
    </xf>
    <xf numFmtId="4" fontId="9" fillId="3" borderId="7" xfId="0" applyNumberFormat="1" applyFont="1" applyFill="1" applyBorder="1" applyProtection="1">
      <protection locked="0"/>
    </xf>
    <xf numFmtId="4" fontId="1" fillId="3" borderId="2" xfId="15" applyNumberFormat="1" applyFont="1" applyFill="1" applyProtection="1">
      <alignment horizontal="right" vertical="top" shrinkToFit="1"/>
    </xf>
    <xf numFmtId="4" fontId="2" fillId="3" borderId="2" xfId="12" applyNumberFormat="1" applyFont="1" applyFill="1" applyProtection="1">
      <alignment horizontal="right" vertical="top" shrinkToFit="1"/>
    </xf>
    <xf numFmtId="4" fontId="7" fillId="3" borderId="2" xfId="8" applyNumberFormat="1" applyFont="1" applyFill="1" applyAlignment="1" applyProtection="1">
      <alignment horizontal="right" vertical="top" wrapText="1"/>
    </xf>
    <xf numFmtId="0" fontId="8" fillId="3" borderId="3" xfId="16" applyNumberFormat="1" applyFont="1" applyFill="1" applyProtection="1"/>
    <xf numFmtId="4" fontId="9" fillId="3" borderId="0" xfId="0" applyNumberFormat="1" applyFont="1" applyFill="1" applyProtection="1">
      <protection locked="0"/>
    </xf>
    <xf numFmtId="0" fontId="9" fillId="3" borderId="0" xfId="0" applyFont="1" applyFill="1" applyProtection="1">
      <protection locked="0"/>
    </xf>
    <xf numFmtId="4" fontId="12" fillId="3" borderId="1" xfId="0" applyNumberFormat="1" applyFont="1" applyFill="1" applyBorder="1" applyAlignment="1">
      <alignment horizontal="right"/>
    </xf>
    <xf numFmtId="0" fontId="11" fillId="0" borderId="1" xfId="1" applyNumberFormat="1" applyFont="1" applyAlignment="1" applyProtection="1">
      <alignment horizontal="center" vertical="top" wrapText="1"/>
    </xf>
    <xf numFmtId="0" fontId="8" fillId="0" borderId="1" xfId="17" applyNumberFormat="1" applyFont="1" applyProtection="1">
      <alignment horizontal="left" vertical="top" wrapText="1"/>
    </xf>
    <xf numFmtId="0" fontId="8" fillId="0" borderId="1" xfId="17" applyFont="1">
      <alignment horizontal="left" vertical="top" wrapText="1"/>
    </xf>
    <xf numFmtId="0" fontId="2" fillId="0" borderId="6" xfId="6" applyNumberFormat="1" applyFont="1" applyBorder="1" applyProtection="1">
      <alignment horizontal="right" vertical="top"/>
    </xf>
    <xf numFmtId="0" fontId="8" fillId="0" borderId="6" xfId="6" applyFont="1" applyBorder="1">
      <alignment horizontal="right" vertical="top"/>
    </xf>
    <xf numFmtId="49" fontId="1" fillId="0" borderId="7" xfId="7" applyNumberFormat="1" applyFont="1" applyBorder="1" applyAlignment="1" applyProtection="1">
      <alignment horizontal="center" vertical="center" wrapText="1"/>
    </xf>
    <xf numFmtId="49" fontId="1" fillId="0" borderId="7" xfId="7" applyFont="1" applyBorder="1" applyAlignment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7" fillId="0" borderId="10" xfId="8" applyNumberFormat="1" applyFont="1" applyBorder="1" applyAlignment="1" applyProtection="1">
      <alignment horizontal="left" vertical="top" wrapText="1"/>
    </xf>
    <xf numFmtId="49" fontId="7" fillId="0" borderId="11" xfId="8" applyNumberFormat="1" applyFont="1" applyBorder="1" applyAlignment="1" applyProtection="1">
      <alignment horizontal="left" vertical="top" wrapText="1"/>
    </xf>
  </cellXfs>
  <cellStyles count="30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_center_header" xfId="28"/>
    <cellStyle name="xl_right_header" xfId="29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tabSelected="1" zoomScale="86" zoomScaleNormal="86" zoomScaleSheetLayoutView="85" zoomScalePageLayoutView="85" workbookViewId="0">
      <pane ySplit="6" topLeftCell="A7" activePane="bottomLeft" state="frozen"/>
      <selection pane="bottomLeft" activeCell="I1" sqref="I1"/>
    </sheetView>
  </sheetViews>
  <sheetFormatPr defaultRowHeight="15" outlineLevelRow="3" x14ac:dyDescent="0.25"/>
  <cols>
    <col min="1" max="1" width="25.5703125" style="2" customWidth="1"/>
    <col min="2" max="2" width="93.85546875" style="2" customWidth="1"/>
    <col min="3" max="3" width="18" style="73" customWidth="1"/>
    <col min="4" max="4" width="19.7109375" style="2" customWidth="1"/>
    <col min="5" max="8" width="16.5703125" style="2" customWidth="1"/>
    <col min="9" max="9" width="14.42578125" style="2" customWidth="1"/>
    <col min="10" max="10" width="13.5703125" style="2" customWidth="1"/>
    <col min="11" max="11" width="14.7109375" style="2" customWidth="1"/>
    <col min="12" max="12" width="13.7109375" style="2" bestFit="1" customWidth="1"/>
    <col min="13" max="16384" width="9.140625" style="2"/>
  </cols>
  <sheetData>
    <row r="1" spans="1:12" ht="17.25" customHeight="1" x14ac:dyDescent="0.25">
      <c r="A1" s="75" t="s">
        <v>234</v>
      </c>
      <c r="B1" s="75"/>
      <c r="C1" s="75"/>
      <c r="D1" s="75"/>
      <c r="E1" s="75"/>
      <c r="F1" s="75"/>
      <c r="G1" s="75"/>
      <c r="H1" s="75"/>
      <c r="I1" s="1"/>
    </row>
    <row r="2" spans="1:12" ht="20.25" customHeight="1" x14ac:dyDescent="0.25">
      <c r="A2" s="75"/>
      <c r="B2" s="75"/>
      <c r="C2" s="75"/>
      <c r="D2" s="75"/>
      <c r="E2" s="75"/>
      <c r="F2" s="75"/>
      <c r="G2" s="75"/>
      <c r="H2" s="75"/>
      <c r="I2" s="1"/>
    </row>
    <row r="3" spans="1:12" ht="21" customHeight="1" x14ac:dyDescent="0.25">
      <c r="A3" s="78" t="s">
        <v>112</v>
      </c>
      <c r="B3" s="79"/>
      <c r="C3" s="79"/>
      <c r="D3" s="79"/>
      <c r="E3" s="79"/>
      <c r="F3" s="79"/>
      <c r="G3" s="79"/>
      <c r="H3" s="79"/>
      <c r="I3" s="1"/>
    </row>
    <row r="4" spans="1:12" ht="36.75" customHeight="1" x14ac:dyDescent="0.25">
      <c r="A4" s="80" t="s">
        <v>0</v>
      </c>
      <c r="B4" s="81"/>
      <c r="C4" s="58" t="s">
        <v>107</v>
      </c>
      <c r="D4" s="41" t="s">
        <v>108</v>
      </c>
      <c r="E4" s="82" t="s">
        <v>235</v>
      </c>
      <c r="F4" s="80" t="s">
        <v>1</v>
      </c>
      <c r="G4" s="81"/>
      <c r="H4" s="81"/>
      <c r="I4" s="1"/>
    </row>
    <row r="5" spans="1:12" ht="19.5" customHeight="1" x14ac:dyDescent="0.25">
      <c r="A5" s="15" t="s">
        <v>2</v>
      </c>
      <c r="B5" s="15" t="s">
        <v>113</v>
      </c>
      <c r="C5" s="59" t="s">
        <v>109</v>
      </c>
      <c r="D5" s="39" t="s">
        <v>110</v>
      </c>
      <c r="E5" s="82"/>
      <c r="F5" s="13" t="s">
        <v>111</v>
      </c>
      <c r="G5" s="13" t="s">
        <v>131</v>
      </c>
      <c r="H5" s="14" t="s">
        <v>236</v>
      </c>
      <c r="I5" s="1"/>
    </row>
    <row r="6" spans="1:12" ht="12.75" customHeight="1" x14ac:dyDescent="0.25">
      <c r="A6" s="12" t="s">
        <v>3</v>
      </c>
      <c r="B6" s="12" t="s">
        <v>4</v>
      </c>
      <c r="C6" s="60" t="s">
        <v>5</v>
      </c>
      <c r="D6" s="40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35"/>
      <c r="J6" s="11"/>
      <c r="K6" s="11"/>
      <c r="L6" s="11"/>
    </row>
    <row r="7" spans="1:12" x14ac:dyDescent="0.25">
      <c r="A7" s="3" t="s">
        <v>11</v>
      </c>
      <c r="B7" s="4" t="s">
        <v>12</v>
      </c>
      <c r="C7" s="61">
        <f>C8+C17+C23+C33+C37+C42+C52+C57+C60+C67+C87</f>
        <v>306699917.95999998</v>
      </c>
      <c r="D7" s="32">
        <f>D8+D17+D23+D33+D37+D42+D52+D57+D60+D67+D87</f>
        <v>329404752.99999994</v>
      </c>
      <c r="E7" s="7">
        <f t="shared" ref="E7:E73" si="0">(D7/C7)*100</f>
        <v>107.40294786872462</v>
      </c>
      <c r="F7" s="7">
        <f>F8+F17+F23+F33+F37+F42+F52+F57+F60+F67</f>
        <v>304326106</v>
      </c>
      <c r="G7" s="7">
        <f>G8+G17+G23+G33+G37+G42+G52+G57+G60+G67</f>
        <v>318855180</v>
      </c>
      <c r="H7" s="7">
        <f>H8+H17+H23+H33+H37+H42+H52+H57+H60+H67</f>
        <v>312907468</v>
      </c>
      <c r="I7" s="35"/>
      <c r="J7" s="11"/>
      <c r="K7" s="11"/>
      <c r="L7" s="11"/>
    </row>
    <row r="8" spans="1:12" outlineLevel="1" x14ac:dyDescent="0.25">
      <c r="A8" s="3" t="s">
        <v>13</v>
      </c>
      <c r="B8" s="4" t="s">
        <v>14</v>
      </c>
      <c r="C8" s="62">
        <f t="shared" ref="C8:D8" si="1">SUM(C9)</f>
        <v>246021405.59999999</v>
      </c>
      <c r="D8" s="33">
        <f t="shared" si="1"/>
        <v>262786000</v>
      </c>
      <c r="E8" s="8">
        <f t="shared" si="0"/>
        <v>106.81428283003029</v>
      </c>
      <c r="F8" s="8">
        <f>SUM(F9)</f>
        <v>243182000</v>
      </c>
      <c r="G8" s="8">
        <f>SUM(G9)</f>
        <v>249772000</v>
      </c>
      <c r="H8" s="8">
        <f t="shared" ref="H8" si="2">SUM(H9)</f>
        <v>226832000</v>
      </c>
      <c r="I8" s="35"/>
      <c r="J8" s="35"/>
      <c r="K8" s="35"/>
    </row>
    <row r="9" spans="1:12" outlineLevel="2" x14ac:dyDescent="0.25">
      <c r="A9" s="3" t="s">
        <v>15</v>
      </c>
      <c r="B9" s="4" t="s">
        <v>16</v>
      </c>
      <c r="C9" s="62">
        <f t="shared" ref="C9" si="3">SUM(C10:C14)</f>
        <v>246021405.59999999</v>
      </c>
      <c r="D9" s="33">
        <f>SUM(D10:D16)</f>
        <v>262786000</v>
      </c>
      <c r="E9" s="8">
        <f t="shared" si="0"/>
        <v>106.81428283003029</v>
      </c>
      <c r="F9" s="8">
        <f>SUM(F10:F16)</f>
        <v>243182000</v>
      </c>
      <c r="G9" s="8">
        <f>SUM(G10:G16)</f>
        <v>249772000</v>
      </c>
      <c r="H9" s="8">
        <f>SUM(H10:H16)</f>
        <v>226832000</v>
      </c>
      <c r="I9" s="35"/>
      <c r="J9" s="11"/>
      <c r="K9" s="11"/>
      <c r="L9" s="11"/>
    </row>
    <row r="10" spans="1:12" ht="48" customHeight="1" outlineLevel="3" x14ac:dyDescent="0.25">
      <c r="A10" s="16" t="s">
        <v>114</v>
      </c>
      <c r="B10" s="5" t="s">
        <v>17</v>
      </c>
      <c r="C10" s="63">
        <v>243191209.63</v>
      </c>
      <c r="D10" s="44">
        <v>258857000</v>
      </c>
      <c r="E10" s="9">
        <f t="shared" si="0"/>
        <v>106.44175848042967</v>
      </c>
      <c r="F10" s="44">
        <v>240992000</v>
      </c>
      <c r="G10" s="44">
        <v>247472000</v>
      </c>
      <c r="H10" s="44">
        <v>224666000</v>
      </c>
      <c r="I10" s="1"/>
    </row>
    <row r="11" spans="1:12" ht="75" outlineLevel="3" x14ac:dyDescent="0.25">
      <c r="A11" s="16" t="s">
        <v>115</v>
      </c>
      <c r="B11" s="5" t="s">
        <v>18</v>
      </c>
      <c r="C11" s="63">
        <v>339342.26</v>
      </c>
      <c r="D11" s="44">
        <v>542000</v>
      </c>
      <c r="E11" s="9">
        <f t="shared" si="0"/>
        <v>159.72074919286504</v>
      </c>
      <c r="F11" s="44">
        <v>396000</v>
      </c>
      <c r="G11" s="44">
        <v>407000</v>
      </c>
      <c r="H11" s="44">
        <v>367000</v>
      </c>
      <c r="I11" s="1"/>
    </row>
    <row r="12" spans="1:12" ht="30" outlineLevel="3" x14ac:dyDescent="0.25">
      <c r="A12" s="16" t="s">
        <v>116</v>
      </c>
      <c r="B12" s="5" t="s">
        <v>19</v>
      </c>
      <c r="C12" s="63">
        <v>703928.87</v>
      </c>
      <c r="D12" s="44">
        <v>1138000</v>
      </c>
      <c r="E12" s="9">
        <f t="shared" si="0"/>
        <v>161.66406131346764</v>
      </c>
      <c r="F12" s="44">
        <v>591000</v>
      </c>
      <c r="G12" s="44">
        <v>633000</v>
      </c>
      <c r="H12" s="44">
        <v>578000</v>
      </c>
      <c r="I12" s="1"/>
    </row>
    <row r="13" spans="1:12" ht="60" outlineLevel="3" x14ac:dyDescent="0.25">
      <c r="A13" s="16" t="s">
        <v>117</v>
      </c>
      <c r="B13" s="17" t="s">
        <v>132</v>
      </c>
      <c r="C13" s="63">
        <v>744556.38</v>
      </c>
      <c r="D13" s="44">
        <v>748000</v>
      </c>
      <c r="E13" s="9">
        <f t="shared" si="0"/>
        <v>100.46250627789932</v>
      </c>
      <c r="F13" s="44">
        <v>711000</v>
      </c>
      <c r="G13" s="44">
        <v>743000</v>
      </c>
      <c r="H13" s="44">
        <v>753000</v>
      </c>
      <c r="I13" s="1"/>
    </row>
    <row r="14" spans="1:12" ht="60" outlineLevel="3" x14ac:dyDescent="0.25">
      <c r="A14" s="16" t="s">
        <v>118</v>
      </c>
      <c r="B14" s="5" t="s">
        <v>20</v>
      </c>
      <c r="C14" s="63">
        <v>1042368.46</v>
      </c>
      <c r="D14" s="44">
        <v>679000</v>
      </c>
      <c r="E14" s="9">
        <f t="shared" si="0"/>
        <v>65.140113698374947</v>
      </c>
      <c r="F14" s="44">
        <v>209000</v>
      </c>
      <c r="G14" s="44">
        <v>215000</v>
      </c>
      <c r="H14" s="44">
        <v>193000</v>
      </c>
      <c r="I14" s="1"/>
    </row>
    <row r="15" spans="1:12" ht="34.5" customHeight="1" outlineLevel="3" x14ac:dyDescent="0.25">
      <c r="A15" s="16" t="s">
        <v>237</v>
      </c>
      <c r="B15" s="45" t="s">
        <v>238</v>
      </c>
      <c r="C15" s="64">
        <v>0</v>
      </c>
      <c r="D15" s="44">
        <v>390000</v>
      </c>
      <c r="E15" s="27" t="s">
        <v>255</v>
      </c>
      <c r="F15" s="44">
        <v>283000</v>
      </c>
      <c r="G15" s="44">
        <v>302000</v>
      </c>
      <c r="H15" s="44">
        <v>275000</v>
      </c>
      <c r="I15" s="1"/>
    </row>
    <row r="16" spans="1:12" ht="30.75" customHeight="1" outlineLevel="3" x14ac:dyDescent="0.25">
      <c r="A16" s="16" t="s">
        <v>239</v>
      </c>
      <c r="B16" s="45" t="s">
        <v>240</v>
      </c>
      <c r="C16" s="64">
        <v>0</v>
      </c>
      <c r="D16" s="46">
        <v>432000</v>
      </c>
      <c r="E16" s="27" t="s">
        <v>255</v>
      </c>
      <c r="F16" s="44">
        <v>0</v>
      </c>
      <c r="G16" s="44">
        <v>0</v>
      </c>
      <c r="H16" s="53">
        <v>0</v>
      </c>
      <c r="I16" s="1"/>
    </row>
    <row r="17" spans="1:12" ht="28.5" outlineLevel="1" x14ac:dyDescent="0.25">
      <c r="A17" s="3" t="s">
        <v>21</v>
      </c>
      <c r="B17" s="4" t="s">
        <v>22</v>
      </c>
      <c r="C17" s="62">
        <f>C18</f>
        <v>13414826.41</v>
      </c>
      <c r="D17" s="33">
        <f>D18</f>
        <v>12998000</v>
      </c>
      <c r="E17" s="8">
        <f t="shared" si="0"/>
        <v>96.892793113675481</v>
      </c>
      <c r="F17" s="8">
        <f>SUM(F18)</f>
        <v>14496590</v>
      </c>
      <c r="G17" s="51">
        <f t="shared" ref="G17:H17" si="4">SUM(G18)</f>
        <v>15123000</v>
      </c>
      <c r="H17" s="55">
        <f t="shared" si="4"/>
        <v>15524220</v>
      </c>
      <c r="I17" s="52"/>
      <c r="J17" s="52"/>
      <c r="K17" s="52"/>
      <c r="L17" s="52"/>
    </row>
    <row r="18" spans="1:12" ht="28.5" outlineLevel="2" x14ac:dyDescent="0.25">
      <c r="A18" s="3" t="s">
        <v>23</v>
      </c>
      <c r="B18" s="4" t="s">
        <v>24</v>
      </c>
      <c r="C18" s="62">
        <f t="shared" ref="C18:D18" si="5">SUM(C19:C22)</f>
        <v>13414826.41</v>
      </c>
      <c r="D18" s="33">
        <f t="shared" si="5"/>
        <v>12998000</v>
      </c>
      <c r="E18" s="8">
        <f t="shared" si="0"/>
        <v>96.892793113675481</v>
      </c>
      <c r="F18" s="8">
        <f>SUM(F19:F22)</f>
        <v>14496590</v>
      </c>
      <c r="G18" s="8">
        <f t="shared" ref="G18:H18" si="6">SUM(G19:G22)</f>
        <v>15123000</v>
      </c>
      <c r="H18" s="54">
        <f t="shared" si="6"/>
        <v>15524220</v>
      </c>
      <c r="I18" s="1"/>
    </row>
    <row r="19" spans="1:12" ht="45" outlineLevel="3" x14ac:dyDescent="0.25">
      <c r="A19" s="16" t="s">
        <v>133</v>
      </c>
      <c r="B19" s="5" t="s">
        <v>137</v>
      </c>
      <c r="C19" s="65">
        <v>6724946.9100000001</v>
      </c>
      <c r="D19" s="46">
        <v>6760000</v>
      </c>
      <c r="E19" s="9">
        <f t="shared" si="0"/>
        <v>100.52123965392016</v>
      </c>
      <c r="F19" s="46">
        <v>7560570</v>
      </c>
      <c r="G19" s="46">
        <v>7867850</v>
      </c>
      <c r="H19" s="46">
        <v>8086540</v>
      </c>
      <c r="I19" s="1"/>
    </row>
    <row r="20" spans="1:12" ht="60" outlineLevel="3" x14ac:dyDescent="0.25">
      <c r="A20" s="16" t="s">
        <v>134</v>
      </c>
      <c r="B20" s="5" t="s">
        <v>138</v>
      </c>
      <c r="C20" s="65">
        <v>36325.160000000003</v>
      </c>
      <c r="D20" s="46">
        <v>34000</v>
      </c>
      <c r="E20" s="9">
        <f t="shared" si="0"/>
        <v>93.599037141199091</v>
      </c>
      <c r="F20" s="46">
        <v>36020</v>
      </c>
      <c r="G20" s="46">
        <v>41340</v>
      </c>
      <c r="H20" s="46">
        <v>42950</v>
      </c>
      <c r="I20" s="1"/>
    </row>
    <row r="21" spans="1:12" ht="46.5" customHeight="1" outlineLevel="3" x14ac:dyDescent="0.25">
      <c r="A21" s="16" t="s">
        <v>135</v>
      </c>
      <c r="B21" s="5" t="s">
        <v>139</v>
      </c>
      <c r="C21" s="65">
        <v>7425100.8799999999</v>
      </c>
      <c r="D21" s="46">
        <v>6204000</v>
      </c>
      <c r="E21" s="9">
        <f t="shared" si="0"/>
        <v>83.55442034075098</v>
      </c>
      <c r="F21" s="46">
        <v>6900000</v>
      </c>
      <c r="G21" s="46">
        <v>7213810</v>
      </c>
      <c r="H21" s="46">
        <v>7394730</v>
      </c>
      <c r="I21" s="1"/>
    </row>
    <row r="22" spans="1:12" ht="45" outlineLevel="3" x14ac:dyDescent="0.25">
      <c r="A22" s="16" t="s">
        <v>136</v>
      </c>
      <c r="B22" s="5" t="s">
        <v>140</v>
      </c>
      <c r="C22" s="65">
        <v>-771546.54</v>
      </c>
      <c r="D22" s="46">
        <v>0</v>
      </c>
      <c r="E22" s="9">
        <f t="shared" si="0"/>
        <v>0</v>
      </c>
      <c r="F22" s="46">
        <v>0</v>
      </c>
      <c r="G22" s="46">
        <v>0</v>
      </c>
      <c r="H22" s="46">
        <v>0</v>
      </c>
      <c r="I22" s="1"/>
    </row>
    <row r="23" spans="1:12" outlineLevel="1" x14ac:dyDescent="0.25">
      <c r="A23" s="3" t="s">
        <v>25</v>
      </c>
      <c r="B23" s="4" t="s">
        <v>26</v>
      </c>
      <c r="C23" s="62">
        <f>C24+C27+C29+C31</f>
        <v>12258862.289999999</v>
      </c>
      <c r="D23" s="33">
        <f>D24+D27+D29+D31</f>
        <v>24922755.699999999</v>
      </c>
      <c r="E23" s="8">
        <f t="shared" si="0"/>
        <v>203.30398621355261</v>
      </c>
      <c r="F23" s="8">
        <f>F24+F27+F29+F31</f>
        <v>26927000</v>
      </c>
      <c r="G23" s="8">
        <f>G24+G27+G29+G31</f>
        <v>34634000</v>
      </c>
      <c r="H23" s="8">
        <f>H24+H27+H29+H31</f>
        <v>51487000</v>
      </c>
      <c r="I23" s="35"/>
      <c r="J23" s="11"/>
      <c r="K23" s="11"/>
      <c r="L23" s="11"/>
    </row>
    <row r="24" spans="1:12" ht="24.75" customHeight="1" outlineLevel="2" x14ac:dyDescent="0.25">
      <c r="A24" s="3" t="s">
        <v>27</v>
      </c>
      <c r="B24" s="4" t="s">
        <v>28</v>
      </c>
      <c r="C24" s="62">
        <f t="shared" ref="C24:D24" si="7">SUM(C25:C26)</f>
        <v>11256190</v>
      </c>
      <c r="D24" s="33">
        <f t="shared" si="7"/>
        <v>24463000</v>
      </c>
      <c r="E24" s="8">
        <f t="shared" si="0"/>
        <v>217.32930947327648</v>
      </c>
      <c r="F24" s="8">
        <f>SUM(F25:F26)</f>
        <v>26162000</v>
      </c>
      <c r="G24" s="8">
        <f t="shared" ref="G24:H24" si="8">SUM(G25:G26)</f>
        <v>33832000</v>
      </c>
      <c r="H24" s="8">
        <f t="shared" si="8"/>
        <v>50653000</v>
      </c>
      <c r="I24" s="1"/>
    </row>
    <row r="25" spans="1:12" ht="18" customHeight="1" outlineLevel="3" x14ac:dyDescent="0.25">
      <c r="A25" s="16" t="s">
        <v>141</v>
      </c>
      <c r="B25" s="5" t="s">
        <v>29</v>
      </c>
      <c r="C25" s="65">
        <v>6618899.0099999998</v>
      </c>
      <c r="D25" s="46">
        <v>11733000</v>
      </c>
      <c r="E25" s="9">
        <f t="shared" si="0"/>
        <v>177.26513098739665</v>
      </c>
      <c r="F25" s="46">
        <v>12033000</v>
      </c>
      <c r="G25" s="46">
        <v>15535000</v>
      </c>
      <c r="H25" s="46">
        <v>23116000</v>
      </c>
      <c r="I25" s="1"/>
    </row>
    <row r="26" spans="1:12" ht="33" customHeight="1" outlineLevel="3" x14ac:dyDescent="0.25">
      <c r="A26" s="16" t="s">
        <v>142</v>
      </c>
      <c r="B26" s="5" t="s">
        <v>143</v>
      </c>
      <c r="C26" s="65">
        <v>4637290.99</v>
      </c>
      <c r="D26" s="46">
        <v>12730000</v>
      </c>
      <c r="E26" s="9">
        <f t="shared" si="0"/>
        <v>274.51371991646357</v>
      </c>
      <c r="F26" s="46">
        <v>14129000</v>
      </c>
      <c r="G26" s="46">
        <v>18297000</v>
      </c>
      <c r="H26" s="46">
        <v>27537000</v>
      </c>
      <c r="I26" s="1"/>
    </row>
    <row r="27" spans="1:12" ht="19.5" customHeight="1" outlineLevel="2" x14ac:dyDescent="0.25">
      <c r="A27" s="3" t="s">
        <v>30</v>
      </c>
      <c r="B27" s="4" t="s">
        <v>31</v>
      </c>
      <c r="C27" s="62">
        <f>SUM(C28:C28)</f>
        <v>81161.87</v>
      </c>
      <c r="D27" s="33">
        <f>SUM(D28:D28)</f>
        <v>-139244.29999999999</v>
      </c>
      <c r="E27" s="8">
        <f t="shared" si="0"/>
        <v>-171.56369117665722</v>
      </c>
      <c r="F27" s="8">
        <f>SUM(F28:F28)</f>
        <v>0</v>
      </c>
      <c r="G27" s="8">
        <f>SUM(G28:G28)</f>
        <v>0</v>
      </c>
      <c r="H27" s="8">
        <f>SUM(H28:H28)</f>
        <v>0</v>
      </c>
      <c r="I27" s="1"/>
    </row>
    <row r="28" spans="1:12" ht="23.25" customHeight="1" outlineLevel="3" x14ac:dyDescent="0.25">
      <c r="A28" s="16" t="s">
        <v>119</v>
      </c>
      <c r="B28" s="5" t="s">
        <v>31</v>
      </c>
      <c r="C28" s="65">
        <v>81161.87</v>
      </c>
      <c r="D28" s="46">
        <v>-139244.29999999999</v>
      </c>
      <c r="E28" s="9">
        <f t="shared" si="0"/>
        <v>-171.56369117665722</v>
      </c>
      <c r="F28" s="9">
        <v>0</v>
      </c>
      <c r="G28" s="9">
        <v>0</v>
      </c>
      <c r="H28" s="9">
        <v>0</v>
      </c>
      <c r="I28" s="1"/>
    </row>
    <row r="29" spans="1:12" ht="21" customHeight="1" outlineLevel="2" x14ac:dyDescent="0.25">
      <c r="A29" s="3" t="s">
        <v>32</v>
      </c>
      <c r="B29" s="4" t="s">
        <v>33</v>
      </c>
      <c r="C29" s="62">
        <f t="shared" ref="C29:D29" si="9">C30</f>
        <v>118839.58</v>
      </c>
      <c r="D29" s="33">
        <f t="shared" si="9"/>
        <v>289000</v>
      </c>
      <c r="E29" s="8">
        <f t="shared" si="0"/>
        <v>243.18497254870809</v>
      </c>
      <c r="F29" s="8">
        <f>F30</f>
        <v>242000</v>
      </c>
      <c r="G29" s="8">
        <f t="shared" ref="G29:H29" si="10">G30</f>
        <v>253000</v>
      </c>
      <c r="H29" s="8">
        <f t="shared" si="10"/>
        <v>263000</v>
      </c>
      <c r="I29" s="1"/>
    </row>
    <row r="30" spans="1:12" ht="21.75" customHeight="1" outlineLevel="3" x14ac:dyDescent="0.25">
      <c r="A30" s="16" t="s">
        <v>120</v>
      </c>
      <c r="B30" s="5" t="s">
        <v>33</v>
      </c>
      <c r="C30" s="65">
        <v>118839.58</v>
      </c>
      <c r="D30" s="46">
        <v>289000</v>
      </c>
      <c r="E30" s="9">
        <f t="shared" si="0"/>
        <v>243.18497254870809</v>
      </c>
      <c r="F30" s="46">
        <v>242000</v>
      </c>
      <c r="G30" s="46">
        <v>253000</v>
      </c>
      <c r="H30" s="46">
        <v>263000</v>
      </c>
      <c r="I30" s="1"/>
    </row>
    <row r="31" spans="1:12" ht="19.5" customHeight="1" outlineLevel="2" x14ac:dyDescent="0.25">
      <c r="A31" s="3" t="s">
        <v>34</v>
      </c>
      <c r="B31" s="4" t="s">
        <v>35</v>
      </c>
      <c r="C31" s="62">
        <f t="shared" ref="C31:D31" si="11">C32</f>
        <v>802670.84</v>
      </c>
      <c r="D31" s="33">
        <f t="shared" si="11"/>
        <v>310000</v>
      </c>
      <c r="E31" s="8">
        <f t="shared" si="0"/>
        <v>38.621061654612994</v>
      </c>
      <c r="F31" s="8">
        <f>F32</f>
        <v>523000</v>
      </c>
      <c r="G31" s="8">
        <f t="shared" ref="G31:H31" si="12">G32</f>
        <v>549000</v>
      </c>
      <c r="H31" s="8">
        <f t="shared" si="12"/>
        <v>571000</v>
      </c>
      <c r="I31" s="1"/>
    </row>
    <row r="32" spans="1:12" ht="34.5" customHeight="1" outlineLevel="3" x14ac:dyDescent="0.25">
      <c r="A32" s="16" t="s">
        <v>121</v>
      </c>
      <c r="B32" s="5" t="s">
        <v>36</v>
      </c>
      <c r="C32" s="65">
        <v>802670.84</v>
      </c>
      <c r="D32" s="46">
        <v>310000</v>
      </c>
      <c r="E32" s="9">
        <f t="shared" si="0"/>
        <v>38.621061654612994</v>
      </c>
      <c r="F32" s="46">
        <v>523000</v>
      </c>
      <c r="G32" s="46">
        <v>549000</v>
      </c>
      <c r="H32" s="46">
        <v>571000</v>
      </c>
      <c r="I32" s="1"/>
    </row>
    <row r="33" spans="1:12" ht="22.5" customHeight="1" outlineLevel="1" x14ac:dyDescent="0.25">
      <c r="A33" s="3" t="s">
        <v>37</v>
      </c>
      <c r="B33" s="4" t="s">
        <v>38</v>
      </c>
      <c r="C33" s="62">
        <f>C34</f>
        <v>3468.39</v>
      </c>
      <c r="D33" s="33">
        <f>D34</f>
        <v>-4053.9799999999996</v>
      </c>
      <c r="E33" s="8">
        <f t="shared" si="0"/>
        <v>-116.88362612047665</v>
      </c>
      <c r="F33" s="8">
        <f>F34</f>
        <v>0</v>
      </c>
      <c r="G33" s="8">
        <f t="shared" ref="G33:H33" si="13">G34</f>
        <v>0</v>
      </c>
      <c r="H33" s="8">
        <f t="shared" si="13"/>
        <v>0</v>
      </c>
      <c r="I33" s="1"/>
    </row>
    <row r="34" spans="1:12" ht="18.75" customHeight="1" outlineLevel="2" x14ac:dyDescent="0.25">
      <c r="A34" s="18" t="s">
        <v>39</v>
      </c>
      <c r="B34" s="19" t="s">
        <v>40</v>
      </c>
      <c r="C34" s="66">
        <f>SUM(C35:C36)</f>
        <v>3468.39</v>
      </c>
      <c r="D34" s="36">
        <f>D35+D36</f>
        <v>-4053.9799999999996</v>
      </c>
      <c r="E34" s="20">
        <f t="shared" si="0"/>
        <v>-116.88362612047665</v>
      </c>
      <c r="F34" s="20">
        <f>SUM(F35:F36)</f>
        <v>0</v>
      </c>
      <c r="G34" s="20">
        <f t="shared" ref="G34:H34" si="14">SUM(G35:G36)</f>
        <v>0</v>
      </c>
      <c r="H34" s="20">
        <f t="shared" si="14"/>
        <v>0</v>
      </c>
      <c r="I34" s="1"/>
    </row>
    <row r="35" spans="1:12" ht="18.75" customHeight="1" outlineLevel="3" x14ac:dyDescent="0.25">
      <c r="A35" s="24" t="s">
        <v>144</v>
      </c>
      <c r="B35" s="25" t="s">
        <v>146</v>
      </c>
      <c r="C35" s="67">
        <v>0</v>
      </c>
      <c r="D35" s="46">
        <v>-6094.23</v>
      </c>
      <c r="E35" s="26">
        <v>0</v>
      </c>
      <c r="F35" s="26">
        <v>0</v>
      </c>
      <c r="G35" s="26">
        <v>0</v>
      </c>
      <c r="H35" s="26">
        <v>0</v>
      </c>
      <c r="I35" s="1"/>
    </row>
    <row r="36" spans="1:12" ht="20.25" customHeight="1" outlineLevel="3" x14ac:dyDescent="0.25">
      <c r="A36" s="21" t="s">
        <v>145</v>
      </c>
      <c r="B36" s="22" t="s">
        <v>147</v>
      </c>
      <c r="C36" s="56">
        <v>3468.39</v>
      </c>
      <c r="D36" s="46">
        <v>2040.25</v>
      </c>
      <c r="E36" s="23">
        <f t="shared" si="0"/>
        <v>58.824123008081564</v>
      </c>
      <c r="F36" s="23">
        <v>0</v>
      </c>
      <c r="G36" s="23">
        <v>0</v>
      </c>
      <c r="H36" s="23">
        <v>0</v>
      </c>
      <c r="I36" s="1"/>
    </row>
    <row r="37" spans="1:12" ht="18" customHeight="1" outlineLevel="1" x14ac:dyDescent="0.25">
      <c r="A37" s="3" t="s">
        <v>41</v>
      </c>
      <c r="B37" s="4" t="s">
        <v>42</v>
      </c>
      <c r="C37" s="62">
        <f>C38+C40</f>
        <v>4475680.46</v>
      </c>
      <c r="D37" s="33">
        <f>D38+D41</f>
        <v>4240000</v>
      </c>
      <c r="E37" s="8">
        <f t="shared" si="0"/>
        <v>94.734198249711511</v>
      </c>
      <c r="F37" s="8">
        <f t="shared" ref="F37:H37" si="15">F38+F41</f>
        <v>4313000</v>
      </c>
      <c r="G37" s="8">
        <f t="shared" si="15"/>
        <v>4325000</v>
      </c>
      <c r="H37" s="8">
        <f t="shared" si="15"/>
        <v>4345000</v>
      </c>
      <c r="I37" s="35"/>
      <c r="J37" s="11"/>
      <c r="K37" s="11"/>
      <c r="L37" s="11"/>
    </row>
    <row r="38" spans="1:12" ht="34.5" customHeight="1" outlineLevel="2" x14ac:dyDescent="0.25">
      <c r="A38" s="3" t="s">
        <v>43</v>
      </c>
      <c r="B38" s="4" t="s">
        <v>44</v>
      </c>
      <c r="C38" s="62">
        <f t="shared" ref="C38:D38" si="16">C39</f>
        <v>4475680.46</v>
      </c>
      <c r="D38" s="33">
        <f t="shared" si="16"/>
        <v>4230000</v>
      </c>
      <c r="E38" s="8">
        <f t="shared" si="0"/>
        <v>94.510768536858407</v>
      </c>
      <c r="F38" s="8">
        <f>F39</f>
        <v>4308000</v>
      </c>
      <c r="G38" s="8">
        <f t="shared" ref="G38:H38" si="17">G39</f>
        <v>4320000</v>
      </c>
      <c r="H38" s="8">
        <f t="shared" si="17"/>
        <v>4340000</v>
      </c>
      <c r="I38" s="1"/>
    </row>
    <row r="39" spans="1:12" ht="34.5" customHeight="1" outlineLevel="3" x14ac:dyDescent="0.25">
      <c r="A39" s="16" t="s">
        <v>122</v>
      </c>
      <c r="B39" s="5" t="s">
        <v>45</v>
      </c>
      <c r="C39" s="65">
        <v>4475680.46</v>
      </c>
      <c r="D39" s="46">
        <v>4230000</v>
      </c>
      <c r="E39" s="9">
        <f t="shared" si="0"/>
        <v>94.510768536858407</v>
      </c>
      <c r="F39" s="46">
        <v>4308000</v>
      </c>
      <c r="G39" s="46">
        <v>4320000</v>
      </c>
      <c r="H39" s="46">
        <v>4340000</v>
      </c>
      <c r="I39" s="1"/>
    </row>
    <row r="40" spans="1:12" ht="34.5" customHeight="1" outlineLevel="2" x14ac:dyDescent="0.25">
      <c r="A40" s="30" t="s">
        <v>148</v>
      </c>
      <c r="B40" s="29" t="s">
        <v>149</v>
      </c>
      <c r="C40" s="68">
        <f>C41</f>
        <v>0</v>
      </c>
      <c r="D40" s="37">
        <v>0</v>
      </c>
      <c r="E40" s="9">
        <v>0</v>
      </c>
      <c r="F40" s="31">
        <f>F41</f>
        <v>5000</v>
      </c>
      <c r="G40" s="31">
        <f t="shared" ref="G40:H40" si="18">G41</f>
        <v>5000</v>
      </c>
      <c r="H40" s="31">
        <f t="shared" si="18"/>
        <v>5000</v>
      </c>
      <c r="I40" s="1"/>
    </row>
    <row r="41" spans="1:12" ht="22.5" customHeight="1" outlineLevel="3" x14ac:dyDescent="0.25">
      <c r="A41" s="16" t="s">
        <v>151</v>
      </c>
      <c r="B41" s="17" t="s">
        <v>150</v>
      </c>
      <c r="C41" s="65">
        <v>0</v>
      </c>
      <c r="D41" s="46">
        <v>10000</v>
      </c>
      <c r="E41" s="27" t="s">
        <v>255</v>
      </c>
      <c r="F41" s="46">
        <v>5000</v>
      </c>
      <c r="G41" s="46">
        <v>5000</v>
      </c>
      <c r="H41" s="46">
        <v>5000</v>
      </c>
      <c r="I41" s="1"/>
    </row>
    <row r="42" spans="1:12" ht="34.5" customHeight="1" outlineLevel="1" x14ac:dyDescent="0.25">
      <c r="A42" s="3" t="s">
        <v>46</v>
      </c>
      <c r="B42" s="4" t="s">
        <v>47</v>
      </c>
      <c r="C42" s="62">
        <f>C43+C49</f>
        <v>12243209.91</v>
      </c>
      <c r="D42" s="33">
        <f>D43+D49</f>
        <v>14894107.34</v>
      </c>
      <c r="E42" s="8">
        <f t="shared" si="0"/>
        <v>121.651980562996</v>
      </c>
      <c r="F42" s="8">
        <f>F43+F49</f>
        <v>11356712</v>
      </c>
      <c r="G42" s="8">
        <f>G43+G49</f>
        <v>11226712</v>
      </c>
      <c r="H42" s="8">
        <f>H43+H49</f>
        <v>11216712</v>
      </c>
      <c r="I42" s="35"/>
      <c r="J42" s="35"/>
      <c r="K42" s="35"/>
      <c r="L42" s="11"/>
    </row>
    <row r="43" spans="1:12" ht="34.5" customHeight="1" outlineLevel="2" x14ac:dyDescent="0.25">
      <c r="A43" s="3" t="s">
        <v>48</v>
      </c>
      <c r="B43" s="4" t="s">
        <v>49</v>
      </c>
      <c r="C43" s="62">
        <f>SUM(C44:C48)</f>
        <v>11982539.939999999</v>
      </c>
      <c r="D43" s="33">
        <f>SUM(D44:D48)</f>
        <v>13702239.34</v>
      </c>
      <c r="E43" s="8">
        <f t="shared" si="0"/>
        <v>114.35171014335046</v>
      </c>
      <c r="F43" s="8">
        <f>SUM(F44:F46)</f>
        <v>9960000</v>
      </c>
      <c r="G43" s="8">
        <f>SUM(G44:G46)</f>
        <v>9830000</v>
      </c>
      <c r="H43" s="8">
        <f>SUM(H44:H46)</f>
        <v>9830000</v>
      </c>
      <c r="I43" s="1"/>
    </row>
    <row r="44" spans="1:12" ht="34.5" customHeight="1" outlineLevel="3" x14ac:dyDescent="0.25">
      <c r="A44" s="16" t="s">
        <v>152</v>
      </c>
      <c r="B44" s="17" t="s">
        <v>153</v>
      </c>
      <c r="C44" s="65">
        <v>3901453.3</v>
      </c>
      <c r="D44" s="34">
        <v>5165399</v>
      </c>
      <c r="E44" s="9">
        <f t="shared" si="0"/>
        <v>132.39679172886679</v>
      </c>
      <c r="F44" s="9">
        <v>1830000</v>
      </c>
      <c r="G44" s="9">
        <v>1730000</v>
      </c>
      <c r="H44" s="9">
        <v>1730000</v>
      </c>
      <c r="I44" s="1"/>
    </row>
    <row r="45" spans="1:12" ht="34.5" customHeight="1" outlineLevel="3" x14ac:dyDescent="0.25">
      <c r="A45" s="16" t="s">
        <v>154</v>
      </c>
      <c r="B45" s="17" t="s">
        <v>155</v>
      </c>
      <c r="C45" s="65">
        <v>288650.82</v>
      </c>
      <c r="D45" s="34">
        <v>130000</v>
      </c>
      <c r="E45" s="9">
        <f t="shared" si="0"/>
        <v>45.037114393092665</v>
      </c>
      <c r="F45" s="9">
        <v>130000</v>
      </c>
      <c r="G45" s="9">
        <v>100000</v>
      </c>
      <c r="H45" s="9">
        <v>100000</v>
      </c>
      <c r="I45" s="1"/>
    </row>
    <row r="46" spans="1:12" ht="34.5" customHeight="1" outlineLevel="3" x14ac:dyDescent="0.25">
      <c r="A46" s="16" t="s">
        <v>156</v>
      </c>
      <c r="B46" s="17" t="s">
        <v>157</v>
      </c>
      <c r="C46" s="65">
        <v>7792374.5700000003</v>
      </c>
      <c r="D46" s="46">
        <v>8400000</v>
      </c>
      <c r="E46" s="9">
        <f t="shared" si="0"/>
        <v>107.79769278981158</v>
      </c>
      <c r="F46" s="46">
        <v>8000000</v>
      </c>
      <c r="G46" s="46">
        <v>8000000</v>
      </c>
      <c r="H46" s="46">
        <v>8000000</v>
      </c>
      <c r="I46" s="1"/>
    </row>
    <row r="47" spans="1:12" ht="34.5" customHeight="1" outlineLevel="3" x14ac:dyDescent="0.25">
      <c r="A47" s="47" t="s">
        <v>224</v>
      </c>
      <c r="B47" s="17" t="s">
        <v>225</v>
      </c>
      <c r="C47" s="65">
        <v>33.04</v>
      </c>
      <c r="D47" s="34">
        <v>0.27</v>
      </c>
      <c r="E47" s="9">
        <f t="shared" si="0"/>
        <v>0.81719128329297819</v>
      </c>
      <c r="F47" s="9">
        <v>0</v>
      </c>
      <c r="G47" s="9">
        <v>0</v>
      </c>
      <c r="H47" s="9">
        <v>0</v>
      </c>
      <c r="I47" s="1"/>
    </row>
    <row r="48" spans="1:12" ht="34.5" customHeight="1" outlineLevel="3" x14ac:dyDescent="0.25">
      <c r="A48" s="47" t="s">
        <v>226</v>
      </c>
      <c r="B48" s="17" t="s">
        <v>227</v>
      </c>
      <c r="C48" s="65">
        <v>28.21</v>
      </c>
      <c r="D48" s="46">
        <v>6840.07</v>
      </c>
      <c r="E48" s="9">
        <f t="shared" si="0"/>
        <v>24246.969159872384</v>
      </c>
      <c r="F48" s="9">
        <v>0</v>
      </c>
      <c r="G48" s="9">
        <v>0</v>
      </c>
      <c r="H48" s="9">
        <v>0</v>
      </c>
      <c r="I48" s="1"/>
    </row>
    <row r="49" spans="1:11" ht="57" customHeight="1" outlineLevel="2" x14ac:dyDescent="0.25">
      <c r="A49" s="3" t="s">
        <v>50</v>
      </c>
      <c r="B49" s="4" t="s">
        <v>51</v>
      </c>
      <c r="C49" s="62">
        <f>C50+C51</f>
        <v>260669.97</v>
      </c>
      <c r="D49" s="33">
        <f>D50+D51</f>
        <v>1191868</v>
      </c>
      <c r="E49" s="8">
        <f t="shared" si="0"/>
        <v>457.2325688302339</v>
      </c>
      <c r="F49" s="8">
        <f>F50+F51</f>
        <v>1396712</v>
      </c>
      <c r="G49" s="8">
        <f>G50+G51</f>
        <v>1396712</v>
      </c>
      <c r="H49" s="8">
        <f>H50+H51</f>
        <v>1386712</v>
      </c>
      <c r="I49" s="1"/>
    </row>
    <row r="50" spans="1:11" ht="62.25" customHeight="1" outlineLevel="3" x14ac:dyDescent="0.25">
      <c r="A50" s="16" t="s">
        <v>158</v>
      </c>
      <c r="B50" s="17" t="s">
        <v>159</v>
      </c>
      <c r="C50" s="65">
        <v>260669.97</v>
      </c>
      <c r="D50" s="34">
        <v>1146068</v>
      </c>
      <c r="E50" s="9">
        <f t="shared" si="0"/>
        <v>439.66245900899128</v>
      </c>
      <c r="F50" s="9">
        <v>1396712</v>
      </c>
      <c r="G50" s="9">
        <v>1396712</v>
      </c>
      <c r="H50" s="9">
        <v>1386712</v>
      </c>
      <c r="I50" s="1"/>
    </row>
    <row r="51" spans="1:11" ht="63" customHeight="1" outlineLevel="3" x14ac:dyDescent="0.25">
      <c r="A51" s="16" t="s">
        <v>241</v>
      </c>
      <c r="B51" s="45" t="s">
        <v>242</v>
      </c>
      <c r="C51" s="65">
        <v>0</v>
      </c>
      <c r="D51" s="34">
        <v>45800</v>
      </c>
      <c r="E51" s="27" t="s">
        <v>255</v>
      </c>
      <c r="F51" s="9">
        <v>0</v>
      </c>
      <c r="G51" s="9">
        <v>0</v>
      </c>
      <c r="H51" s="9">
        <v>0</v>
      </c>
      <c r="I51" s="1"/>
    </row>
    <row r="52" spans="1:11" ht="18" customHeight="1" outlineLevel="1" x14ac:dyDescent="0.25">
      <c r="A52" s="3" t="s">
        <v>52</v>
      </c>
      <c r="B52" s="4" t="s">
        <v>53</v>
      </c>
      <c r="C52" s="62">
        <f t="shared" ref="C52:D52" si="19">C53</f>
        <v>13374284.380000001</v>
      </c>
      <c r="D52" s="33">
        <f t="shared" si="19"/>
        <v>1124690.26</v>
      </c>
      <c r="E52" s="8">
        <f t="shared" si="0"/>
        <v>8.4093490765148502</v>
      </c>
      <c r="F52" s="8">
        <f>F53</f>
        <v>948098</v>
      </c>
      <c r="G52" s="8">
        <f t="shared" ref="G52:H52" si="20">G53</f>
        <v>921762</v>
      </c>
      <c r="H52" s="8">
        <f t="shared" si="20"/>
        <v>934930</v>
      </c>
      <c r="I52" s="35"/>
      <c r="J52" s="35"/>
      <c r="K52" s="35"/>
    </row>
    <row r="53" spans="1:11" ht="18.75" customHeight="1" outlineLevel="2" x14ac:dyDescent="0.25">
      <c r="A53" s="3" t="s">
        <v>54</v>
      </c>
      <c r="B53" s="4" t="s">
        <v>55</v>
      </c>
      <c r="C53" s="62">
        <f t="shared" ref="C53:D53" si="21">SUM(C54:C56)</f>
        <v>13374284.380000001</v>
      </c>
      <c r="D53" s="33">
        <f t="shared" si="21"/>
        <v>1124690.26</v>
      </c>
      <c r="E53" s="8">
        <f t="shared" si="0"/>
        <v>8.4093490765148502</v>
      </c>
      <c r="F53" s="8">
        <f>SUM(F54:F56)</f>
        <v>948098</v>
      </c>
      <c r="G53" s="8">
        <f t="shared" ref="G53:H53" si="22">SUM(G54:G56)</f>
        <v>921762</v>
      </c>
      <c r="H53" s="8">
        <f t="shared" si="22"/>
        <v>934930</v>
      </c>
      <c r="I53" s="1"/>
    </row>
    <row r="54" spans="1:11" ht="22.5" customHeight="1" outlineLevel="3" x14ac:dyDescent="0.25">
      <c r="A54" s="16" t="s">
        <v>123</v>
      </c>
      <c r="B54" s="5" t="s">
        <v>56</v>
      </c>
      <c r="C54" s="65">
        <v>671359.3</v>
      </c>
      <c r="D54" s="46">
        <v>1020000</v>
      </c>
      <c r="E54" s="9">
        <f t="shared" si="0"/>
        <v>151.93056832608113</v>
      </c>
      <c r="F54" s="46">
        <v>939490</v>
      </c>
      <c r="G54" s="46">
        <v>913393</v>
      </c>
      <c r="H54" s="46">
        <v>926441</v>
      </c>
      <c r="I54" s="1"/>
    </row>
    <row r="55" spans="1:11" ht="22.5" customHeight="1" outlineLevel="3" x14ac:dyDescent="0.25">
      <c r="A55" s="16" t="s">
        <v>124</v>
      </c>
      <c r="B55" s="5" t="s">
        <v>57</v>
      </c>
      <c r="C55" s="65">
        <v>726975.36</v>
      </c>
      <c r="D55" s="46">
        <v>8118.05</v>
      </c>
      <c r="E55" s="9">
        <f t="shared" si="0"/>
        <v>1.1166884665802153</v>
      </c>
      <c r="F55" s="46">
        <v>8608</v>
      </c>
      <c r="G55" s="46">
        <v>8369</v>
      </c>
      <c r="H55" s="46">
        <v>8489</v>
      </c>
      <c r="I55" s="1"/>
    </row>
    <row r="56" spans="1:11" ht="18" customHeight="1" outlineLevel="3" x14ac:dyDescent="0.25">
      <c r="A56" s="16" t="s">
        <v>125</v>
      </c>
      <c r="B56" s="5" t="s">
        <v>58</v>
      </c>
      <c r="C56" s="65">
        <v>11975949.720000001</v>
      </c>
      <c r="D56" s="46">
        <v>96572.21</v>
      </c>
      <c r="E56" s="9">
        <f t="shared" si="0"/>
        <v>0.80638456454708629</v>
      </c>
      <c r="F56" s="9">
        <v>0</v>
      </c>
      <c r="G56" s="9">
        <v>0</v>
      </c>
      <c r="H56" s="9">
        <v>0</v>
      </c>
      <c r="I56" s="1"/>
    </row>
    <row r="57" spans="1:11" ht="19.5" customHeight="1" outlineLevel="1" x14ac:dyDescent="0.25">
      <c r="A57" s="3" t="s">
        <v>59</v>
      </c>
      <c r="B57" s="4" t="s">
        <v>60</v>
      </c>
      <c r="C57" s="62">
        <f>C58</f>
        <v>501861.57</v>
      </c>
      <c r="D57" s="33">
        <f>D58</f>
        <v>5261239.3099999996</v>
      </c>
      <c r="E57" s="8">
        <f t="shared" si="0"/>
        <v>1048.3447278101012</v>
      </c>
      <c r="F57" s="8">
        <f>F58</f>
        <v>0</v>
      </c>
      <c r="G57" s="8">
        <f t="shared" ref="G57:H57" si="23">G58</f>
        <v>0</v>
      </c>
      <c r="H57" s="8">
        <f t="shared" si="23"/>
        <v>0</v>
      </c>
      <c r="I57" s="1"/>
    </row>
    <row r="58" spans="1:11" ht="18" customHeight="1" outlineLevel="2" x14ac:dyDescent="0.25">
      <c r="A58" s="3" t="s">
        <v>61</v>
      </c>
      <c r="B58" s="4" t="s">
        <v>62</v>
      </c>
      <c r="C58" s="62">
        <f>C59</f>
        <v>501861.57</v>
      </c>
      <c r="D58" s="33">
        <f>D59</f>
        <v>5261239.3099999996</v>
      </c>
      <c r="E58" s="8">
        <f t="shared" si="0"/>
        <v>1048.3447278101012</v>
      </c>
      <c r="F58" s="8">
        <f>F59</f>
        <v>0</v>
      </c>
      <c r="G58" s="8">
        <f t="shared" ref="G58:H58" si="24">G59</f>
        <v>0</v>
      </c>
      <c r="H58" s="8">
        <f t="shared" si="24"/>
        <v>0</v>
      </c>
      <c r="I58" s="1"/>
    </row>
    <row r="59" spans="1:11" ht="21.75" customHeight="1" outlineLevel="3" x14ac:dyDescent="0.25">
      <c r="A59" s="16" t="s">
        <v>160</v>
      </c>
      <c r="B59" s="17" t="s">
        <v>161</v>
      </c>
      <c r="C59" s="65">
        <v>501861.57</v>
      </c>
      <c r="D59" s="34">
        <v>5261239.3099999996</v>
      </c>
      <c r="E59" s="9">
        <f t="shared" si="0"/>
        <v>1048.3447278101012</v>
      </c>
      <c r="F59" s="9">
        <v>0</v>
      </c>
      <c r="G59" s="9">
        <v>0</v>
      </c>
      <c r="H59" s="9">
        <v>0</v>
      </c>
      <c r="I59" s="1"/>
    </row>
    <row r="60" spans="1:11" ht="23.25" customHeight="1" outlineLevel="1" x14ac:dyDescent="0.25">
      <c r="A60" s="3" t="s">
        <v>63</v>
      </c>
      <c r="B60" s="4" t="s">
        <v>64</v>
      </c>
      <c r="C60" s="62">
        <f>C61+C63+C65</f>
        <v>1792297.8900000001</v>
      </c>
      <c r="D60" s="33">
        <f>D61+D63+D65</f>
        <v>1728224.37</v>
      </c>
      <c r="E60" s="8">
        <f t="shared" si="0"/>
        <v>96.425063023424087</v>
      </c>
      <c r="F60" s="8">
        <f>F61+F63+F65</f>
        <v>1310100</v>
      </c>
      <c r="G60" s="8">
        <f>G61+G63+G65</f>
        <v>1060100</v>
      </c>
      <c r="H60" s="8">
        <f>H61+H63+H65</f>
        <v>775000</v>
      </c>
      <c r="I60" s="1"/>
    </row>
    <row r="61" spans="1:11" ht="34.5" customHeight="1" outlineLevel="2" x14ac:dyDescent="0.25">
      <c r="A61" s="3" t="s">
        <v>65</v>
      </c>
      <c r="B61" s="4" t="s">
        <v>66</v>
      </c>
      <c r="C61" s="62">
        <f>C62</f>
        <v>1101365.0900000001</v>
      </c>
      <c r="D61" s="33">
        <f t="shared" ref="D61" si="25">D62</f>
        <v>1280000</v>
      </c>
      <c r="E61" s="8">
        <f t="shared" si="0"/>
        <v>116.21940913344184</v>
      </c>
      <c r="F61" s="8">
        <f>F62</f>
        <v>1000000</v>
      </c>
      <c r="G61" s="8">
        <f t="shared" ref="G61:H61" si="26">G62</f>
        <v>780000</v>
      </c>
      <c r="H61" s="8">
        <f t="shared" si="26"/>
        <v>500000</v>
      </c>
      <c r="I61" s="1"/>
    </row>
    <row r="62" spans="1:11" ht="34.5" customHeight="1" outlineLevel="3" x14ac:dyDescent="0.25">
      <c r="A62" s="16" t="s">
        <v>162</v>
      </c>
      <c r="B62" s="17" t="s">
        <v>163</v>
      </c>
      <c r="C62" s="65">
        <v>1101365.0900000001</v>
      </c>
      <c r="D62" s="46">
        <v>1280000</v>
      </c>
      <c r="E62" s="9">
        <f t="shared" si="0"/>
        <v>116.21940913344184</v>
      </c>
      <c r="F62" s="46">
        <v>1000000</v>
      </c>
      <c r="G62" s="46">
        <v>780000</v>
      </c>
      <c r="H62" s="46">
        <v>500000</v>
      </c>
      <c r="I62" s="1"/>
    </row>
    <row r="63" spans="1:11" ht="34.5" customHeight="1" outlineLevel="2" x14ac:dyDescent="0.25">
      <c r="A63" s="3" t="s">
        <v>67</v>
      </c>
      <c r="B63" s="4" t="s">
        <v>68</v>
      </c>
      <c r="C63" s="62">
        <f>SUM(C64:C64)</f>
        <v>618889.4</v>
      </c>
      <c r="D63" s="33">
        <f>SUM(D64:D64)</f>
        <v>402124.37</v>
      </c>
      <c r="E63" s="8">
        <f t="shared" si="0"/>
        <v>64.975158727876092</v>
      </c>
      <c r="F63" s="8">
        <f>SUM(F64:F64)</f>
        <v>280000</v>
      </c>
      <c r="G63" s="8">
        <f>SUM(G64:G64)</f>
        <v>255000</v>
      </c>
      <c r="H63" s="8">
        <f>SUM(H64:H64)</f>
        <v>250000</v>
      </c>
      <c r="I63" s="1"/>
    </row>
    <row r="64" spans="1:11" ht="34.5" customHeight="1" outlineLevel="3" x14ac:dyDescent="0.25">
      <c r="A64" s="16" t="s">
        <v>165</v>
      </c>
      <c r="B64" s="17" t="s">
        <v>164</v>
      </c>
      <c r="C64" s="65">
        <v>618889.4</v>
      </c>
      <c r="D64" s="34">
        <v>402124.37</v>
      </c>
      <c r="E64" s="9">
        <f t="shared" si="0"/>
        <v>64.975158727876092</v>
      </c>
      <c r="F64" s="9">
        <v>280000</v>
      </c>
      <c r="G64" s="9">
        <v>255000</v>
      </c>
      <c r="H64" s="9">
        <v>250000</v>
      </c>
      <c r="I64" s="1"/>
    </row>
    <row r="65" spans="1:12" ht="34.5" customHeight="1" outlineLevel="2" x14ac:dyDescent="0.25">
      <c r="A65" s="3" t="s">
        <v>69</v>
      </c>
      <c r="B65" s="4" t="s">
        <v>70</v>
      </c>
      <c r="C65" s="62">
        <f>SUM(C66:C66)</f>
        <v>72043.399999999994</v>
      </c>
      <c r="D65" s="33">
        <f>SUM(D66:D66)</f>
        <v>46100</v>
      </c>
      <c r="E65" s="8">
        <f t="shared" si="0"/>
        <v>63.98920650607829</v>
      </c>
      <c r="F65" s="8">
        <f>SUM(F66:F66)</f>
        <v>30100</v>
      </c>
      <c r="G65" s="8">
        <f>SUM(G66:G66)</f>
        <v>25100</v>
      </c>
      <c r="H65" s="8">
        <f>SUM(H66:H66)</f>
        <v>25000</v>
      </c>
      <c r="I65" s="1"/>
    </row>
    <row r="66" spans="1:12" ht="34.5" customHeight="1" outlineLevel="3" x14ac:dyDescent="0.25">
      <c r="A66" s="16" t="s">
        <v>166</v>
      </c>
      <c r="B66" s="17" t="s">
        <v>167</v>
      </c>
      <c r="C66" s="65">
        <v>72043.399999999994</v>
      </c>
      <c r="D66" s="34">
        <v>46100</v>
      </c>
      <c r="E66" s="9">
        <f t="shared" si="0"/>
        <v>63.98920650607829</v>
      </c>
      <c r="F66" s="9">
        <v>30100</v>
      </c>
      <c r="G66" s="9">
        <v>25100</v>
      </c>
      <c r="H66" s="9">
        <v>25000</v>
      </c>
      <c r="I66" s="1"/>
      <c r="J66" s="11"/>
    </row>
    <row r="67" spans="1:12" ht="24" customHeight="1" outlineLevel="1" x14ac:dyDescent="0.25">
      <c r="A67" s="3" t="s">
        <v>71</v>
      </c>
      <c r="B67" s="4" t="s">
        <v>72</v>
      </c>
      <c r="C67" s="62">
        <f>C68+C82+C85</f>
        <v>2611523.5600000005</v>
      </c>
      <c r="D67" s="33">
        <f>D68+D82+D85+D80</f>
        <v>1453601</v>
      </c>
      <c r="E67" s="8">
        <f t="shared" si="0"/>
        <v>55.661033362456038</v>
      </c>
      <c r="F67" s="33">
        <f t="shared" ref="F67:H67" si="27">F68+F82+F85+F80</f>
        <v>1792606</v>
      </c>
      <c r="G67" s="33">
        <f t="shared" si="27"/>
        <v>1792606</v>
      </c>
      <c r="H67" s="33">
        <f t="shared" si="27"/>
        <v>1792606</v>
      </c>
      <c r="I67" s="35"/>
      <c r="J67" s="11"/>
      <c r="K67" s="11"/>
      <c r="L67" s="11"/>
    </row>
    <row r="68" spans="1:12" ht="34.5" customHeight="1" outlineLevel="2" x14ac:dyDescent="0.25">
      <c r="A68" s="3" t="s">
        <v>73</v>
      </c>
      <c r="B68" s="4" t="s">
        <v>74</v>
      </c>
      <c r="C68" s="62">
        <f>SUM(C69:C79)</f>
        <v>2113768.4700000002</v>
      </c>
      <c r="D68" s="33">
        <f>SUM(D69:D79)</f>
        <v>912300.25</v>
      </c>
      <c r="E68" s="8">
        <f t="shared" si="0"/>
        <v>43.159894896151982</v>
      </c>
      <c r="F68" s="8">
        <f>SUM(F69:F79)</f>
        <v>1302273</v>
      </c>
      <c r="G68" s="8">
        <f t="shared" ref="G68:H68" si="28">SUM(G69:G79)</f>
        <v>1302273</v>
      </c>
      <c r="H68" s="8">
        <f t="shared" si="28"/>
        <v>1302273</v>
      </c>
      <c r="I68" s="1"/>
    </row>
    <row r="69" spans="1:12" ht="34.5" customHeight="1" outlineLevel="3" x14ac:dyDescent="0.25">
      <c r="A69" s="16" t="s">
        <v>168</v>
      </c>
      <c r="B69" s="17" t="s">
        <v>169</v>
      </c>
      <c r="C69" s="65">
        <v>36225.69</v>
      </c>
      <c r="D69" s="46">
        <v>59519.62</v>
      </c>
      <c r="E69" s="9">
        <f t="shared" si="0"/>
        <v>164.30223965368222</v>
      </c>
      <c r="F69" s="46">
        <v>61212</v>
      </c>
      <c r="G69" s="46">
        <v>61212</v>
      </c>
      <c r="H69" s="46">
        <v>61212</v>
      </c>
      <c r="I69" s="1"/>
    </row>
    <row r="70" spans="1:12" ht="34.5" customHeight="1" outlineLevel="3" x14ac:dyDescent="0.25">
      <c r="A70" s="16" t="s">
        <v>170</v>
      </c>
      <c r="B70" s="5" t="s">
        <v>171</v>
      </c>
      <c r="C70" s="65">
        <v>191849.45</v>
      </c>
      <c r="D70" s="46">
        <v>156783.64000000001</v>
      </c>
      <c r="E70" s="9">
        <f t="shared" si="0"/>
        <v>81.722225422069243</v>
      </c>
      <c r="F70" s="46">
        <v>196321</v>
      </c>
      <c r="G70" s="46">
        <v>196321</v>
      </c>
      <c r="H70" s="46">
        <v>196321</v>
      </c>
      <c r="I70" s="1"/>
    </row>
    <row r="71" spans="1:12" ht="34.5" customHeight="1" outlineLevel="3" x14ac:dyDescent="0.25">
      <c r="A71" s="16" t="s">
        <v>172</v>
      </c>
      <c r="B71" s="5" t="s">
        <v>173</v>
      </c>
      <c r="C71" s="65">
        <v>54690.2</v>
      </c>
      <c r="D71" s="46">
        <v>13692.12</v>
      </c>
      <c r="E71" s="9">
        <f t="shared" si="0"/>
        <v>25.035783376180742</v>
      </c>
      <c r="F71" s="46">
        <v>35477</v>
      </c>
      <c r="G71" s="46">
        <v>35477</v>
      </c>
      <c r="H71" s="46">
        <v>35477</v>
      </c>
      <c r="I71" s="1"/>
    </row>
    <row r="72" spans="1:12" ht="34.5" customHeight="1" outlineLevel="3" x14ac:dyDescent="0.25">
      <c r="A72" s="16" t="s">
        <v>174</v>
      </c>
      <c r="B72" s="5" t="s">
        <v>175</v>
      </c>
      <c r="C72" s="65">
        <v>468285.47</v>
      </c>
      <c r="D72" s="46">
        <v>227222</v>
      </c>
      <c r="E72" s="9">
        <f t="shared" si="0"/>
        <v>48.522111950217031</v>
      </c>
      <c r="F72" s="46">
        <v>375486</v>
      </c>
      <c r="G72" s="46">
        <v>375486</v>
      </c>
      <c r="H72" s="46">
        <v>375486</v>
      </c>
      <c r="I72" s="1"/>
    </row>
    <row r="73" spans="1:12" ht="34.5" customHeight="1" outlineLevel="3" x14ac:dyDescent="0.25">
      <c r="A73" s="16" t="s">
        <v>243</v>
      </c>
      <c r="B73" s="45" t="s">
        <v>244</v>
      </c>
      <c r="C73" s="65">
        <v>6500</v>
      </c>
      <c r="D73" s="46">
        <v>9000</v>
      </c>
      <c r="E73" s="9">
        <f t="shared" si="0"/>
        <v>138.46153846153845</v>
      </c>
      <c r="F73" s="46">
        <v>8167</v>
      </c>
      <c r="G73" s="46">
        <v>8167</v>
      </c>
      <c r="H73" s="46">
        <v>8167</v>
      </c>
      <c r="I73" s="1"/>
    </row>
    <row r="74" spans="1:12" ht="34.5" customHeight="1" outlineLevel="3" x14ac:dyDescent="0.25">
      <c r="A74" s="16" t="s">
        <v>176</v>
      </c>
      <c r="B74" s="17" t="s">
        <v>177</v>
      </c>
      <c r="C74" s="65">
        <v>210997.63</v>
      </c>
      <c r="D74" s="34">
        <v>4000</v>
      </c>
      <c r="E74" s="9">
        <f t="shared" ref="E74:E110" si="29">(D74/C74)*100</f>
        <v>1.8957558907178245</v>
      </c>
      <c r="F74" s="46">
        <v>12500</v>
      </c>
      <c r="G74" s="46">
        <v>12500</v>
      </c>
      <c r="H74" s="46">
        <v>12500</v>
      </c>
      <c r="I74" s="1"/>
    </row>
    <row r="75" spans="1:12" ht="34.5" customHeight="1" outlineLevel="3" x14ac:dyDescent="0.25">
      <c r="A75" s="16" t="s">
        <v>178</v>
      </c>
      <c r="B75" s="5" t="s">
        <v>179</v>
      </c>
      <c r="C75" s="65">
        <v>50000</v>
      </c>
      <c r="D75" s="34">
        <v>13500</v>
      </c>
      <c r="E75" s="9">
        <f t="shared" si="29"/>
        <v>27</v>
      </c>
      <c r="F75" s="46">
        <v>21204</v>
      </c>
      <c r="G75" s="46">
        <v>21204</v>
      </c>
      <c r="H75" s="46">
        <v>21204</v>
      </c>
      <c r="I75" s="1"/>
    </row>
    <row r="76" spans="1:12" ht="34.5" customHeight="1" outlineLevel="3" x14ac:dyDescent="0.25">
      <c r="A76" s="16" t="s">
        <v>180</v>
      </c>
      <c r="B76" s="5" t="s">
        <v>181</v>
      </c>
      <c r="C76" s="65">
        <v>11901.95</v>
      </c>
      <c r="D76" s="46">
        <v>25442.15</v>
      </c>
      <c r="E76" s="9">
        <f t="shared" si="29"/>
        <v>213.76455118699039</v>
      </c>
      <c r="F76" s="46">
        <v>15814</v>
      </c>
      <c r="G76" s="46">
        <v>15814</v>
      </c>
      <c r="H76" s="46">
        <v>15814</v>
      </c>
      <c r="I76" s="1"/>
    </row>
    <row r="77" spans="1:12" ht="34.5" customHeight="1" outlineLevel="3" x14ac:dyDescent="0.25">
      <c r="A77" s="16" t="s">
        <v>228</v>
      </c>
      <c r="B77" s="17" t="s">
        <v>229</v>
      </c>
      <c r="C77" s="65">
        <v>35000</v>
      </c>
      <c r="D77" s="34">
        <v>0</v>
      </c>
      <c r="E77" s="9">
        <f t="shared" si="29"/>
        <v>0</v>
      </c>
      <c r="F77" s="9">
        <v>0</v>
      </c>
      <c r="G77" s="9">
        <v>0</v>
      </c>
      <c r="H77" s="9">
        <v>0</v>
      </c>
      <c r="I77" s="1"/>
    </row>
    <row r="78" spans="1:12" ht="34.5" customHeight="1" outlineLevel="3" x14ac:dyDescent="0.25">
      <c r="A78" s="16" t="s">
        <v>182</v>
      </c>
      <c r="B78" s="17" t="s">
        <v>183</v>
      </c>
      <c r="C78" s="65">
        <v>509868.76</v>
      </c>
      <c r="D78" s="34">
        <v>126675.84</v>
      </c>
      <c r="E78" s="9">
        <f t="shared" si="29"/>
        <v>24.844793393499927</v>
      </c>
      <c r="F78" s="46">
        <v>140549</v>
      </c>
      <c r="G78" s="46">
        <v>140549</v>
      </c>
      <c r="H78" s="46">
        <v>140549</v>
      </c>
      <c r="I78" s="1"/>
    </row>
    <row r="79" spans="1:12" ht="50.25" customHeight="1" outlineLevel="3" x14ac:dyDescent="0.25">
      <c r="A79" s="16" t="s">
        <v>184</v>
      </c>
      <c r="B79" s="5" t="s">
        <v>185</v>
      </c>
      <c r="C79" s="65">
        <v>538449.31999999995</v>
      </c>
      <c r="D79" s="34">
        <v>276464.88</v>
      </c>
      <c r="E79" s="9">
        <f t="shared" si="29"/>
        <v>51.344642797580285</v>
      </c>
      <c r="F79" s="9">
        <v>435543</v>
      </c>
      <c r="G79" s="9">
        <v>435543</v>
      </c>
      <c r="H79" s="9">
        <v>435543</v>
      </c>
      <c r="I79" s="1"/>
    </row>
    <row r="80" spans="1:12" ht="76.5" customHeight="1" outlineLevel="3" x14ac:dyDescent="0.25">
      <c r="A80" s="48" t="s">
        <v>245</v>
      </c>
      <c r="B80" s="49" t="s">
        <v>246</v>
      </c>
      <c r="C80" s="65">
        <v>0</v>
      </c>
      <c r="D80" s="37">
        <f>D81</f>
        <v>55000</v>
      </c>
      <c r="E80" s="31" t="s">
        <v>255</v>
      </c>
      <c r="F80" s="31">
        <f>F81</f>
        <v>148333</v>
      </c>
      <c r="G80" s="31">
        <f>G81</f>
        <v>148333</v>
      </c>
      <c r="H80" s="31">
        <f>H81</f>
        <v>148333</v>
      </c>
      <c r="I80" s="1"/>
    </row>
    <row r="81" spans="1:9" ht="93" customHeight="1" outlineLevel="3" x14ac:dyDescent="0.25">
      <c r="A81" s="50" t="s">
        <v>248</v>
      </c>
      <c r="B81" s="45" t="s">
        <v>247</v>
      </c>
      <c r="C81" s="65">
        <v>0</v>
      </c>
      <c r="D81" s="46">
        <v>55000</v>
      </c>
      <c r="E81" s="27" t="s">
        <v>255</v>
      </c>
      <c r="F81" s="46">
        <v>148333</v>
      </c>
      <c r="G81" s="46">
        <v>148333</v>
      </c>
      <c r="H81" s="46">
        <v>148333</v>
      </c>
      <c r="I81" s="1"/>
    </row>
    <row r="82" spans="1:9" ht="22.5" customHeight="1" outlineLevel="2" x14ac:dyDescent="0.25">
      <c r="A82" s="3" t="s">
        <v>75</v>
      </c>
      <c r="B82" s="4" t="s">
        <v>76</v>
      </c>
      <c r="C82" s="62">
        <f>SUM(C83:C84)</f>
        <v>205750.62</v>
      </c>
      <c r="D82" s="33">
        <f>SUM(D83:D84)</f>
        <v>101915.47</v>
      </c>
      <c r="E82" s="8">
        <f t="shared" si="29"/>
        <v>49.533493507820289</v>
      </c>
      <c r="F82" s="8">
        <f>SUM(F84:F84)</f>
        <v>50000</v>
      </c>
      <c r="G82" s="8">
        <f>SUM(G84:G84)</f>
        <v>50000</v>
      </c>
      <c r="H82" s="8">
        <f>SUM(H84:H84)</f>
        <v>50000</v>
      </c>
      <c r="I82" s="1"/>
    </row>
    <row r="83" spans="1:9" ht="64.5" customHeight="1" outlineLevel="3" x14ac:dyDescent="0.25">
      <c r="A83" s="42" t="s">
        <v>230</v>
      </c>
      <c r="B83" s="43" t="s">
        <v>231</v>
      </c>
      <c r="C83" s="69">
        <v>104976</v>
      </c>
      <c r="D83" s="46">
        <v>38260.33</v>
      </c>
      <c r="E83" s="9">
        <v>0</v>
      </c>
      <c r="F83" s="9">
        <v>0</v>
      </c>
      <c r="G83" s="9">
        <v>0</v>
      </c>
      <c r="H83" s="9">
        <v>0</v>
      </c>
      <c r="I83" s="1"/>
    </row>
    <row r="84" spans="1:9" ht="48.75" customHeight="1" outlineLevel="3" x14ac:dyDescent="0.25">
      <c r="A84" s="16" t="s">
        <v>186</v>
      </c>
      <c r="B84" s="5" t="s">
        <v>187</v>
      </c>
      <c r="C84" s="65">
        <v>100774.62</v>
      </c>
      <c r="D84" s="46">
        <v>63655.14</v>
      </c>
      <c r="E84" s="9">
        <f t="shared" si="29"/>
        <v>63.165844733525169</v>
      </c>
      <c r="F84" s="9">
        <v>50000</v>
      </c>
      <c r="G84" s="9">
        <v>50000</v>
      </c>
      <c r="H84" s="9">
        <v>50000</v>
      </c>
      <c r="I84" s="1"/>
    </row>
    <row r="85" spans="1:9" ht="19.5" customHeight="1" outlineLevel="2" x14ac:dyDescent="0.25">
      <c r="A85" s="3" t="s">
        <v>77</v>
      </c>
      <c r="B85" s="4" t="s">
        <v>78</v>
      </c>
      <c r="C85" s="62">
        <f>C86</f>
        <v>292004.46999999997</v>
      </c>
      <c r="D85" s="33">
        <f>D86</f>
        <v>384385.28000000003</v>
      </c>
      <c r="E85" s="8">
        <f t="shared" si="29"/>
        <v>131.63677939587708</v>
      </c>
      <c r="F85" s="8">
        <f t="shared" ref="F85:H85" si="30">F86</f>
        <v>292000</v>
      </c>
      <c r="G85" s="8">
        <f t="shared" si="30"/>
        <v>292000</v>
      </c>
      <c r="H85" s="8">
        <f t="shared" si="30"/>
        <v>292000</v>
      </c>
      <c r="I85" s="1"/>
    </row>
    <row r="86" spans="1:9" ht="79.5" customHeight="1" outlineLevel="3" x14ac:dyDescent="0.25">
      <c r="A86" s="16" t="s">
        <v>126</v>
      </c>
      <c r="B86" s="5" t="s">
        <v>79</v>
      </c>
      <c r="C86" s="65">
        <v>292004.46999999997</v>
      </c>
      <c r="D86" s="46">
        <v>384385.28000000003</v>
      </c>
      <c r="E86" s="28">
        <f t="shared" si="29"/>
        <v>131.63677939587708</v>
      </c>
      <c r="F86" s="46">
        <v>292000</v>
      </c>
      <c r="G86" s="46">
        <v>292000</v>
      </c>
      <c r="H86" s="46">
        <v>292000</v>
      </c>
      <c r="I86" s="1"/>
    </row>
    <row r="87" spans="1:9" ht="24.75" customHeight="1" outlineLevel="1" x14ac:dyDescent="0.25">
      <c r="A87" s="30" t="s">
        <v>130</v>
      </c>
      <c r="B87" s="29" t="s">
        <v>129</v>
      </c>
      <c r="C87" s="68">
        <f>C88</f>
        <v>2497.5</v>
      </c>
      <c r="D87" s="37">
        <f>D88</f>
        <v>189</v>
      </c>
      <c r="E87" s="8">
        <v>0</v>
      </c>
      <c r="F87" s="8">
        <f>F88</f>
        <v>0</v>
      </c>
      <c r="G87" s="8">
        <f t="shared" ref="G87:H87" si="31">G88</f>
        <v>0</v>
      </c>
      <c r="H87" s="8">
        <f t="shared" si="31"/>
        <v>0</v>
      </c>
      <c r="I87" s="1"/>
    </row>
    <row r="88" spans="1:9" ht="23.25" customHeight="1" outlineLevel="3" x14ac:dyDescent="0.25">
      <c r="A88" s="16" t="s">
        <v>232</v>
      </c>
      <c r="B88" s="17" t="s">
        <v>233</v>
      </c>
      <c r="C88" s="65">
        <v>2497.5</v>
      </c>
      <c r="D88" s="46">
        <v>189</v>
      </c>
      <c r="E88" s="9">
        <v>0</v>
      </c>
      <c r="F88" s="9">
        <v>0</v>
      </c>
      <c r="G88" s="9">
        <v>0</v>
      </c>
      <c r="H88" s="9">
        <v>0</v>
      </c>
      <c r="I88" s="1"/>
    </row>
    <row r="89" spans="1:9" ht="21.75" customHeight="1" x14ac:dyDescent="0.25">
      <c r="A89" s="3" t="s">
        <v>80</v>
      </c>
      <c r="B89" s="4" t="s">
        <v>81</v>
      </c>
      <c r="C89" s="61">
        <f>C90+C113+C116+C118+C121</f>
        <v>522349664.12</v>
      </c>
      <c r="D89" s="7">
        <f>D90+D113+D116+D118+D121</f>
        <v>528105714.78000003</v>
      </c>
      <c r="E89" s="7">
        <f t="shared" si="29"/>
        <v>101.10195354862479</v>
      </c>
      <c r="F89" s="7">
        <f>F90+F118+F121</f>
        <v>497246188.82000005</v>
      </c>
      <c r="G89" s="7">
        <f>G90+G118+G121</f>
        <v>443979534.03000003</v>
      </c>
      <c r="H89" s="7">
        <f>H90+H118+H121</f>
        <v>435024041.89000005</v>
      </c>
      <c r="I89" s="1"/>
    </row>
    <row r="90" spans="1:9" ht="34.5" customHeight="1" outlineLevel="1" x14ac:dyDescent="0.25">
      <c r="A90" s="3" t="s">
        <v>82</v>
      </c>
      <c r="B90" s="4" t="s">
        <v>83</v>
      </c>
      <c r="C90" s="62">
        <f>C91+C95+C102+C108</f>
        <v>501746155.50999999</v>
      </c>
      <c r="D90" s="33">
        <f>D91+D95+D102+D108</f>
        <v>528119509.73000002</v>
      </c>
      <c r="E90" s="8">
        <f t="shared" si="29"/>
        <v>105.256314160134</v>
      </c>
      <c r="F90" s="8">
        <f>F91+F95+F102+F108</f>
        <v>497246188.82000005</v>
      </c>
      <c r="G90" s="8">
        <f>G91+G95+G102+G108</f>
        <v>443979534.03000003</v>
      </c>
      <c r="H90" s="8">
        <f>H91+H95+H102+H108</f>
        <v>435024041.89000005</v>
      </c>
      <c r="I90" s="1"/>
    </row>
    <row r="91" spans="1:9" ht="22.5" customHeight="1" outlineLevel="2" x14ac:dyDescent="0.25">
      <c r="A91" s="3" t="s">
        <v>84</v>
      </c>
      <c r="B91" s="4" t="s">
        <v>85</v>
      </c>
      <c r="C91" s="62">
        <f>SUM(C92:C94)</f>
        <v>43001280</v>
      </c>
      <c r="D91" s="33">
        <f>SUM(D92:D94)</f>
        <v>34402457.590000004</v>
      </c>
      <c r="E91" s="8">
        <f t="shared" si="29"/>
        <v>80.003333830992958</v>
      </c>
      <c r="F91" s="8">
        <f>SUM(F92:F94)</f>
        <v>51119000</v>
      </c>
      <c r="G91" s="8">
        <f t="shared" ref="G91:H91" si="32">SUM(G92:G94)</f>
        <v>70700</v>
      </c>
      <c r="H91" s="8">
        <f t="shared" si="32"/>
        <v>0</v>
      </c>
      <c r="I91" s="1"/>
    </row>
    <row r="92" spans="1:9" ht="19.5" customHeight="1" outlineLevel="3" x14ac:dyDescent="0.25">
      <c r="A92" s="16" t="s">
        <v>188</v>
      </c>
      <c r="B92" s="5" t="s">
        <v>189</v>
      </c>
      <c r="C92" s="65">
        <v>7959600</v>
      </c>
      <c r="D92" s="46">
        <v>58000</v>
      </c>
      <c r="E92" s="9">
        <f t="shared" si="29"/>
        <v>0.72867983315744511</v>
      </c>
      <c r="F92" s="46">
        <v>7600</v>
      </c>
      <c r="G92" s="46">
        <v>70700</v>
      </c>
      <c r="H92" s="46">
        <v>0</v>
      </c>
      <c r="I92" s="1"/>
    </row>
    <row r="93" spans="1:9" ht="21" customHeight="1" outlineLevel="3" x14ac:dyDescent="0.25">
      <c r="A93" s="16" t="s">
        <v>214</v>
      </c>
      <c r="B93" s="17" t="s">
        <v>215</v>
      </c>
      <c r="C93" s="65">
        <v>0</v>
      </c>
      <c r="D93" s="46">
        <v>30566400</v>
      </c>
      <c r="E93" s="9"/>
      <c r="F93" s="46">
        <v>51111400</v>
      </c>
      <c r="G93" s="46">
        <v>0</v>
      </c>
      <c r="H93" s="46">
        <v>0</v>
      </c>
      <c r="I93" s="1"/>
    </row>
    <row r="94" spans="1:9" ht="16.5" customHeight="1" outlineLevel="3" x14ac:dyDescent="0.25">
      <c r="A94" s="16" t="s">
        <v>190</v>
      </c>
      <c r="B94" s="5" t="s">
        <v>191</v>
      </c>
      <c r="C94" s="65">
        <v>35041680</v>
      </c>
      <c r="D94" s="46">
        <v>3778057.59</v>
      </c>
      <c r="E94" s="9">
        <f t="shared" si="29"/>
        <v>10.781610898792524</v>
      </c>
      <c r="F94" s="46">
        <v>0</v>
      </c>
      <c r="G94" s="46">
        <v>0</v>
      </c>
      <c r="H94" s="46">
        <v>0</v>
      </c>
      <c r="I94" s="1"/>
    </row>
    <row r="95" spans="1:9" ht="27" customHeight="1" outlineLevel="2" x14ac:dyDescent="0.25">
      <c r="A95" s="3" t="s">
        <v>86</v>
      </c>
      <c r="B95" s="4" t="s">
        <v>87</v>
      </c>
      <c r="C95" s="62">
        <f>SUM(C96:C101)</f>
        <v>132606281.03</v>
      </c>
      <c r="D95" s="33">
        <f>SUM(D96:D101)</f>
        <v>138634484.52000001</v>
      </c>
      <c r="E95" s="8">
        <f t="shared" si="29"/>
        <v>104.54594114485135</v>
      </c>
      <c r="F95" s="8">
        <f>SUM(F96:F101)</f>
        <v>112413091.15000001</v>
      </c>
      <c r="G95" s="8">
        <f>SUM(G96:G101)</f>
        <v>111184881.56</v>
      </c>
      <c r="H95" s="8">
        <f>SUM(H96:H101)</f>
        <v>107218209.42</v>
      </c>
      <c r="I95" s="1"/>
    </row>
    <row r="96" spans="1:9" ht="33.75" customHeight="1" outlineLevel="3" x14ac:dyDescent="0.25">
      <c r="A96" s="16" t="s">
        <v>192</v>
      </c>
      <c r="B96" s="5" t="s">
        <v>193</v>
      </c>
      <c r="C96" s="65">
        <v>8700695.8100000005</v>
      </c>
      <c r="D96" s="46">
        <v>9344400</v>
      </c>
      <c r="E96" s="9">
        <f t="shared" si="29"/>
        <v>107.3983070326418</v>
      </c>
      <c r="F96" s="9">
        <v>0</v>
      </c>
      <c r="G96" s="9">
        <v>0</v>
      </c>
      <c r="H96" s="9">
        <v>0</v>
      </c>
      <c r="I96" s="1"/>
    </row>
    <row r="97" spans="1:9" ht="17.25" customHeight="1" outlineLevel="3" x14ac:dyDescent="0.25">
      <c r="A97" s="16" t="s">
        <v>251</v>
      </c>
      <c r="B97" s="45" t="s">
        <v>252</v>
      </c>
      <c r="C97" s="65">
        <v>0</v>
      </c>
      <c r="D97" s="34">
        <v>0</v>
      </c>
      <c r="E97" s="27" t="s">
        <v>255</v>
      </c>
      <c r="F97" s="9">
        <v>0</v>
      </c>
      <c r="G97" s="9">
        <v>2000000</v>
      </c>
      <c r="H97" s="9">
        <v>0</v>
      </c>
      <c r="I97" s="1"/>
    </row>
    <row r="98" spans="1:9" ht="28.5" customHeight="1" outlineLevel="3" x14ac:dyDescent="0.25">
      <c r="A98" s="16" t="s">
        <v>194</v>
      </c>
      <c r="B98" s="57" t="s">
        <v>195</v>
      </c>
      <c r="C98" s="65">
        <v>895546.82</v>
      </c>
      <c r="D98" s="34">
        <v>0</v>
      </c>
      <c r="E98" s="9">
        <v>0</v>
      </c>
      <c r="F98" s="9">
        <v>0</v>
      </c>
      <c r="G98" s="9">
        <v>0</v>
      </c>
      <c r="H98" s="9">
        <v>0</v>
      </c>
      <c r="I98" s="1"/>
    </row>
    <row r="99" spans="1:9" ht="20.25" customHeight="1" outlineLevel="3" x14ac:dyDescent="0.25">
      <c r="A99" s="16" t="s">
        <v>216</v>
      </c>
      <c r="B99" s="17" t="s">
        <v>217</v>
      </c>
      <c r="C99" s="65">
        <v>149150</v>
      </c>
      <c r="D99" s="46">
        <v>246666.1</v>
      </c>
      <c r="E99" s="9">
        <v>0</v>
      </c>
      <c r="F99" s="9">
        <v>0</v>
      </c>
      <c r="G99" s="9">
        <v>0</v>
      </c>
      <c r="H99" s="9">
        <v>0</v>
      </c>
      <c r="I99" s="1"/>
    </row>
    <row r="100" spans="1:9" ht="30" customHeight="1" outlineLevel="3" x14ac:dyDescent="0.25">
      <c r="A100" s="16" t="s">
        <v>249</v>
      </c>
      <c r="B100" s="45" t="s">
        <v>250</v>
      </c>
      <c r="C100" s="65">
        <v>0</v>
      </c>
      <c r="D100" s="46">
        <v>4266483</v>
      </c>
      <c r="E100" s="9">
        <v>0</v>
      </c>
      <c r="F100" s="46">
        <v>5723617</v>
      </c>
      <c r="G100" s="9">
        <v>0</v>
      </c>
      <c r="H100" s="9">
        <v>0</v>
      </c>
      <c r="I100" s="1"/>
    </row>
    <row r="101" spans="1:9" ht="19.5" customHeight="1" outlineLevel="3" x14ac:dyDescent="0.25">
      <c r="A101" s="16" t="s">
        <v>196</v>
      </c>
      <c r="B101" s="5" t="s">
        <v>197</v>
      </c>
      <c r="C101" s="65">
        <v>122860888.40000001</v>
      </c>
      <c r="D101" s="34">
        <v>124776935.42</v>
      </c>
      <c r="E101" s="9">
        <f t="shared" si="29"/>
        <v>101.55952561059294</v>
      </c>
      <c r="F101" s="27">
        <v>106689474.15000001</v>
      </c>
      <c r="G101" s="9">
        <v>109184881.56</v>
      </c>
      <c r="H101" s="9">
        <v>107218209.42</v>
      </c>
      <c r="I101" s="1"/>
    </row>
    <row r="102" spans="1:9" ht="16.5" customHeight="1" outlineLevel="2" x14ac:dyDescent="0.25">
      <c r="A102" s="3" t="s">
        <v>88</v>
      </c>
      <c r="B102" s="4" t="s">
        <v>89</v>
      </c>
      <c r="C102" s="62">
        <f>SUM(C103:C107)</f>
        <v>305599931.13</v>
      </c>
      <c r="D102" s="33">
        <f>SUM(D103:D107)</f>
        <v>310406423</v>
      </c>
      <c r="E102" s="8">
        <f t="shared" si="29"/>
        <v>101.57280528573006</v>
      </c>
      <c r="F102" s="8">
        <f>SUM(F103:F107)</f>
        <v>291338837.67000002</v>
      </c>
      <c r="G102" s="8">
        <f>SUM(G103:G107)</f>
        <v>292768520.47000003</v>
      </c>
      <c r="H102" s="8">
        <f>SUM(H103:H107)</f>
        <v>291460631.47000003</v>
      </c>
      <c r="I102" s="1"/>
    </row>
    <row r="103" spans="1:9" ht="30.75" customHeight="1" outlineLevel="3" x14ac:dyDescent="0.25">
      <c r="A103" s="16" t="s">
        <v>198</v>
      </c>
      <c r="B103" s="5" t="s">
        <v>199</v>
      </c>
      <c r="C103" s="65">
        <v>11015208.039999999</v>
      </c>
      <c r="D103" s="34">
        <v>8581754</v>
      </c>
      <c r="E103" s="9">
        <f t="shared" si="29"/>
        <v>77.908233497149652</v>
      </c>
      <c r="F103" s="9">
        <v>9506586.6699999999</v>
      </c>
      <c r="G103" s="9">
        <v>9179646.4700000007</v>
      </c>
      <c r="H103" s="9">
        <v>10318123.470000001</v>
      </c>
      <c r="I103" s="1"/>
    </row>
    <row r="104" spans="1:9" ht="48" customHeight="1" outlineLevel="3" x14ac:dyDescent="0.25">
      <c r="A104" s="16" t="s">
        <v>200</v>
      </c>
      <c r="B104" s="5" t="s">
        <v>201</v>
      </c>
      <c r="C104" s="65">
        <v>2115471.09</v>
      </c>
      <c r="D104" s="46">
        <v>2530200</v>
      </c>
      <c r="E104" s="9">
        <f t="shared" si="29"/>
        <v>119.60456524130521</v>
      </c>
      <c r="F104" s="46">
        <v>2898600</v>
      </c>
      <c r="G104" s="46">
        <v>2898600</v>
      </c>
      <c r="H104" s="46">
        <v>2898600</v>
      </c>
      <c r="I104" s="1"/>
    </row>
    <row r="105" spans="1:9" ht="34.5" customHeight="1" outlineLevel="3" x14ac:dyDescent="0.25">
      <c r="A105" s="16" t="s">
        <v>202</v>
      </c>
      <c r="B105" s="5" t="s">
        <v>203</v>
      </c>
      <c r="C105" s="65">
        <v>4216000</v>
      </c>
      <c r="D105" s="46">
        <v>3941446</v>
      </c>
      <c r="E105" s="9">
        <f t="shared" si="29"/>
        <v>93.487808349146107</v>
      </c>
      <c r="F105" s="46">
        <v>1419859</v>
      </c>
      <c r="G105" s="46">
        <v>3177100</v>
      </c>
      <c r="H105" s="46">
        <v>730734</v>
      </c>
      <c r="I105" s="1"/>
    </row>
    <row r="106" spans="1:9" ht="46.5" customHeight="1" outlineLevel="3" x14ac:dyDescent="0.25">
      <c r="A106" s="16" t="s">
        <v>204</v>
      </c>
      <c r="B106" s="5" t="s">
        <v>205</v>
      </c>
      <c r="C106" s="65">
        <v>215552</v>
      </c>
      <c r="D106" s="46">
        <v>40223</v>
      </c>
      <c r="E106" s="9">
        <f t="shared" si="29"/>
        <v>18.660462440617579</v>
      </c>
      <c r="F106" s="46">
        <v>5692</v>
      </c>
      <c r="G106" s="46">
        <v>5074</v>
      </c>
      <c r="H106" s="46">
        <v>5074</v>
      </c>
      <c r="I106" s="1"/>
    </row>
    <row r="107" spans="1:9" ht="20.25" customHeight="1" outlineLevel="3" x14ac:dyDescent="0.25">
      <c r="A107" s="16" t="s">
        <v>207</v>
      </c>
      <c r="B107" s="5" t="s">
        <v>206</v>
      </c>
      <c r="C107" s="65">
        <v>288037700</v>
      </c>
      <c r="D107" s="46">
        <v>295312800</v>
      </c>
      <c r="E107" s="9">
        <f t="shared" si="29"/>
        <v>102.5257457617527</v>
      </c>
      <c r="F107" s="46">
        <v>277508100</v>
      </c>
      <c r="G107" s="46">
        <v>277508100</v>
      </c>
      <c r="H107" s="46">
        <v>277508100</v>
      </c>
      <c r="I107" s="1"/>
    </row>
    <row r="108" spans="1:9" ht="22.5" customHeight="1" outlineLevel="2" x14ac:dyDescent="0.25">
      <c r="A108" s="3" t="s">
        <v>90</v>
      </c>
      <c r="B108" s="4" t="s">
        <v>91</v>
      </c>
      <c r="C108" s="62">
        <f>SUM(C109:C112)</f>
        <v>20538663.350000001</v>
      </c>
      <c r="D108" s="33">
        <f>SUM(D109:D112)</f>
        <v>44676144.620000005</v>
      </c>
      <c r="E108" s="8">
        <f t="shared" si="29"/>
        <v>217.5221622686561</v>
      </c>
      <c r="F108" s="8">
        <f>SUM(F109:F112)</f>
        <v>42375260</v>
      </c>
      <c r="G108" s="8">
        <f>SUM(G109:G112)</f>
        <v>39955432</v>
      </c>
      <c r="H108" s="8">
        <f>SUM(H109:H112)</f>
        <v>36345201</v>
      </c>
      <c r="I108" s="1"/>
    </row>
    <row r="109" spans="1:9" ht="47.25" customHeight="1" outlineLevel="3" x14ac:dyDescent="0.25">
      <c r="A109" s="16" t="s">
        <v>208</v>
      </c>
      <c r="B109" s="5" t="s">
        <v>209</v>
      </c>
      <c r="C109" s="65">
        <v>38732</v>
      </c>
      <c r="D109" s="34">
        <v>25814564.620000001</v>
      </c>
      <c r="E109" s="9">
        <f t="shared" si="29"/>
        <v>66649.190901580092</v>
      </c>
      <c r="F109" s="9">
        <v>40192820</v>
      </c>
      <c r="G109" s="9">
        <v>37625432</v>
      </c>
      <c r="H109" s="9">
        <v>36228701</v>
      </c>
      <c r="I109" s="1"/>
    </row>
    <row r="110" spans="1:9" ht="48" customHeight="1" outlineLevel="3" x14ac:dyDescent="0.25">
      <c r="A110" s="16" t="s">
        <v>253</v>
      </c>
      <c r="B110" s="45" t="s">
        <v>254</v>
      </c>
      <c r="C110" s="65">
        <v>0</v>
      </c>
      <c r="D110" s="46">
        <v>528380</v>
      </c>
      <c r="E110" s="27" t="s">
        <v>255</v>
      </c>
      <c r="F110" s="46">
        <v>2182440</v>
      </c>
      <c r="G110" s="46">
        <v>2330000</v>
      </c>
      <c r="H110" s="46">
        <v>116500</v>
      </c>
      <c r="I110" s="1"/>
    </row>
    <row r="111" spans="1:9" ht="45.75" customHeight="1" outlineLevel="3" x14ac:dyDescent="0.25">
      <c r="A111" s="16" t="s">
        <v>210</v>
      </c>
      <c r="B111" s="5" t="s">
        <v>211</v>
      </c>
      <c r="C111" s="65">
        <v>15471727.35</v>
      </c>
      <c r="D111" s="46">
        <v>16103200</v>
      </c>
      <c r="E111" s="9">
        <f t="shared" ref="E111:E124" si="33">(D111/C111)*100</f>
        <v>104.0814618543546</v>
      </c>
      <c r="F111" s="9">
        <v>0</v>
      </c>
      <c r="G111" s="9">
        <v>0</v>
      </c>
      <c r="H111" s="9">
        <v>0</v>
      </c>
      <c r="I111" s="1"/>
    </row>
    <row r="112" spans="1:9" ht="17.25" customHeight="1" outlineLevel="3" x14ac:dyDescent="0.25">
      <c r="A112" s="16" t="s">
        <v>218</v>
      </c>
      <c r="B112" s="17" t="s">
        <v>219</v>
      </c>
      <c r="C112" s="65">
        <v>5028204</v>
      </c>
      <c r="D112" s="34">
        <v>2230000</v>
      </c>
      <c r="E112" s="9">
        <v>0</v>
      </c>
      <c r="F112" s="9">
        <v>0</v>
      </c>
      <c r="G112" s="9">
        <v>0</v>
      </c>
      <c r="H112" s="9">
        <v>0</v>
      </c>
      <c r="I112" s="1"/>
    </row>
    <row r="113" spans="1:9" ht="19.5" customHeight="1" outlineLevel="1" x14ac:dyDescent="0.25">
      <c r="A113" s="3" t="s">
        <v>92</v>
      </c>
      <c r="B113" s="4" t="s">
        <v>93</v>
      </c>
      <c r="C113" s="62">
        <f>C114</f>
        <v>20600700.850000001</v>
      </c>
      <c r="D113" s="33">
        <f>D114</f>
        <v>0</v>
      </c>
      <c r="E113" s="8">
        <f t="shared" si="33"/>
        <v>0</v>
      </c>
      <c r="F113" s="8">
        <v>0</v>
      </c>
      <c r="G113" s="8">
        <v>0</v>
      </c>
      <c r="H113" s="8">
        <v>0</v>
      </c>
      <c r="I113" s="1"/>
    </row>
    <row r="114" spans="1:9" ht="34.5" customHeight="1" outlineLevel="2" x14ac:dyDescent="0.25">
      <c r="A114" s="3" t="s">
        <v>94</v>
      </c>
      <c r="B114" s="4" t="s">
        <v>95</v>
      </c>
      <c r="C114" s="62">
        <f>C115</f>
        <v>20600700.850000001</v>
      </c>
      <c r="D114" s="33">
        <v>0</v>
      </c>
      <c r="E114" s="8">
        <f t="shared" si="33"/>
        <v>0</v>
      </c>
      <c r="F114" s="8">
        <v>0</v>
      </c>
      <c r="G114" s="8">
        <v>0</v>
      </c>
      <c r="H114" s="8">
        <v>0</v>
      </c>
      <c r="I114" s="1"/>
    </row>
    <row r="115" spans="1:9" ht="34.5" customHeight="1" outlineLevel="3" x14ac:dyDescent="0.25">
      <c r="A115" s="16" t="s">
        <v>127</v>
      </c>
      <c r="B115" s="5" t="s">
        <v>96</v>
      </c>
      <c r="C115" s="65">
        <v>20600700.850000001</v>
      </c>
      <c r="D115" s="34">
        <v>0</v>
      </c>
      <c r="E115" s="9">
        <f t="shared" si="33"/>
        <v>0</v>
      </c>
      <c r="F115" s="9">
        <v>0</v>
      </c>
      <c r="G115" s="9">
        <v>0</v>
      </c>
      <c r="H115" s="9">
        <v>0</v>
      </c>
      <c r="I115" s="1"/>
    </row>
    <row r="116" spans="1:9" ht="24.75" customHeight="1" outlineLevel="1" x14ac:dyDescent="0.25">
      <c r="A116" s="30" t="s">
        <v>222</v>
      </c>
      <c r="B116" s="29" t="s">
        <v>223</v>
      </c>
      <c r="C116" s="68">
        <f>C117</f>
        <v>23100</v>
      </c>
      <c r="D116" s="31">
        <f t="shared" ref="D116:H116" si="34">D117</f>
        <v>21700</v>
      </c>
      <c r="E116" s="31">
        <f t="shared" si="34"/>
        <v>0</v>
      </c>
      <c r="F116" s="31">
        <f t="shared" si="34"/>
        <v>0</v>
      </c>
      <c r="G116" s="31">
        <f t="shared" si="34"/>
        <v>0</v>
      </c>
      <c r="H116" s="31">
        <f t="shared" si="34"/>
        <v>0</v>
      </c>
      <c r="I116" s="1"/>
    </row>
    <row r="117" spans="1:9" ht="34.5" customHeight="1" outlineLevel="3" x14ac:dyDescent="0.25">
      <c r="A117" s="16" t="s">
        <v>220</v>
      </c>
      <c r="B117" s="5" t="s">
        <v>221</v>
      </c>
      <c r="C117" s="65">
        <v>23100</v>
      </c>
      <c r="D117" s="34">
        <v>21700</v>
      </c>
      <c r="E117" s="9">
        <v>0</v>
      </c>
      <c r="F117" s="9">
        <v>0</v>
      </c>
      <c r="G117" s="9">
        <v>0</v>
      </c>
      <c r="H117" s="9">
        <v>0</v>
      </c>
      <c r="I117" s="1"/>
    </row>
    <row r="118" spans="1:9" ht="34.5" customHeight="1" outlineLevel="1" x14ac:dyDescent="0.25">
      <c r="A118" s="3" t="s">
        <v>97</v>
      </c>
      <c r="B118" s="4" t="s">
        <v>98</v>
      </c>
      <c r="C118" s="62">
        <f>C119</f>
        <v>32707.759999999998</v>
      </c>
      <c r="D118" s="33">
        <f>D119</f>
        <v>27855.57</v>
      </c>
      <c r="E118" s="8">
        <f t="shared" si="33"/>
        <v>85.16501894351677</v>
      </c>
      <c r="F118" s="8">
        <v>0</v>
      </c>
      <c r="G118" s="8">
        <v>0</v>
      </c>
      <c r="H118" s="8">
        <v>0</v>
      </c>
      <c r="I118" s="1"/>
    </row>
    <row r="119" spans="1:9" ht="61.5" customHeight="1" outlineLevel="2" x14ac:dyDescent="0.25">
      <c r="A119" s="3" t="s">
        <v>99</v>
      </c>
      <c r="B119" s="4" t="s">
        <v>100</v>
      </c>
      <c r="C119" s="62">
        <f>C120</f>
        <v>32707.759999999998</v>
      </c>
      <c r="D119" s="33">
        <f>D120</f>
        <v>27855.57</v>
      </c>
      <c r="E119" s="8">
        <f t="shared" si="33"/>
        <v>85.16501894351677</v>
      </c>
      <c r="F119" s="8">
        <v>0</v>
      </c>
      <c r="G119" s="8">
        <v>0</v>
      </c>
      <c r="H119" s="8">
        <v>0</v>
      </c>
      <c r="I119" s="1"/>
    </row>
    <row r="120" spans="1:9" ht="62.25" customHeight="1" outlineLevel="3" x14ac:dyDescent="0.25">
      <c r="A120" s="16" t="s">
        <v>212</v>
      </c>
      <c r="B120" s="5" t="s">
        <v>213</v>
      </c>
      <c r="C120" s="65">
        <v>32707.759999999998</v>
      </c>
      <c r="D120" s="34">
        <v>27855.57</v>
      </c>
      <c r="E120" s="9">
        <f t="shared" si="33"/>
        <v>85.16501894351677</v>
      </c>
      <c r="F120" s="9">
        <v>0</v>
      </c>
      <c r="G120" s="9">
        <v>0</v>
      </c>
      <c r="H120" s="9">
        <v>0</v>
      </c>
      <c r="I120" s="1"/>
    </row>
    <row r="121" spans="1:9" ht="34.5" customHeight="1" outlineLevel="1" x14ac:dyDescent="0.25">
      <c r="A121" s="3" t="s">
        <v>101</v>
      </c>
      <c r="B121" s="4" t="s">
        <v>102</v>
      </c>
      <c r="C121" s="62">
        <f>C122</f>
        <v>-53000</v>
      </c>
      <c r="D121" s="33">
        <f>D122</f>
        <v>-63350.52</v>
      </c>
      <c r="E121" s="8">
        <f t="shared" si="33"/>
        <v>119.52928301886791</v>
      </c>
      <c r="F121" s="8">
        <v>0</v>
      </c>
      <c r="G121" s="8">
        <v>0</v>
      </c>
      <c r="H121" s="8">
        <v>0</v>
      </c>
      <c r="I121" s="1"/>
    </row>
    <row r="122" spans="1:9" ht="34.5" customHeight="1" outlineLevel="2" x14ac:dyDescent="0.25">
      <c r="A122" s="3" t="s">
        <v>103</v>
      </c>
      <c r="B122" s="4" t="s">
        <v>104</v>
      </c>
      <c r="C122" s="62">
        <f>C123</f>
        <v>-53000</v>
      </c>
      <c r="D122" s="8">
        <f>D123</f>
        <v>-63350.52</v>
      </c>
      <c r="E122" s="8">
        <f t="shared" si="33"/>
        <v>119.52928301886791</v>
      </c>
      <c r="F122" s="8">
        <v>0</v>
      </c>
      <c r="G122" s="8">
        <v>0</v>
      </c>
      <c r="H122" s="8">
        <v>0</v>
      </c>
      <c r="I122" s="1"/>
    </row>
    <row r="123" spans="1:9" ht="34.5" customHeight="1" outlineLevel="3" x14ac:dyDescent="0.25">
      <c r="A123" s="16" t="s">
        <v>128</v>
      </c>
      <c r="B123" s="5" t="s">
        <v>105</v>
      </c>
      <c r="C123" s="65">
        <v>-53000</v>
      </c>
      <c r="D123" s="46">
        <v>-63350.52</v>
      </c>
      <c r="E123" s="9">
        <f t="shared" si="33"/>
        <v>119.52928301886791</v>
      </c>
      <c r="F123" s="9">
        <v>0</v>
      </c>
      <c r="G123" s="9">
        <v>0</v>
      </c>
      <c r="H123" s="9">
        <v>0</v>
      </c>
      <c r="I123" s="1"/>
    </row>
    <row r="124" spans="1:9" ht="18" customHeight="1" x14ac:dyDescent="0.25">
      <c r="A124" s="83" t="s">
        <v>106</v>
      </c>
      <c r="B124" s="84"/>
      <c r="C124" s="70">
        <f>C7+C89</f>
        <v>829049582.07999992</v>
      </c>
      <c r="D124" s="38">
        <f>D7+D89</f>
        <v>857510467.77999997</v>
      </c>
      <c r="E124" s="10">
        <f t="shared" si="33"/>
        <v>103.43295338604412</v>
      </c>
      <c r="F124" s="10">
        <f>F7+F89</f>
        <v>801572294.82000005</v>
      </c>
      <c r="G124" s="10">
        <f>G7+G89</f>
        <v>762834714.02999997</v>
      </c>
      <c r="H124" s="10">
        <f>H7+H89</f>
        <v>747931509.8900001</v>
      </c>
      <c r="I124" s="35"/>
    </row>
    <row r="125" spans="1:9" ht="12.75" customHeight="1" x14ac:dyDescent="0.25">
      <c r="A125" s="6"/>
      <c r="B125" s="6"/>
      <c r="C125" s="71"/>
      <c r="D125" s="6"/>
      <c r="E125" s="6"/>
      <c r="F125" s="6"/>
      <c r="G125" s="6"/>
      <c r="H125" s="6"/>
      <c r="I125" s="1"/>
    </row>
    <row r="126" spans="1:9" ht="12.75" customHeight="1" x14ac:dyDescent="0.25">
      <c r="A126" s="76"/>
      <c r="B126" s="77"/>
      <c r="C126" s="77"/>
      <c r="D126" s="77"/>
      <c r="E126" s="77"/>
      <c r="F126" s="77"/>
      <c r="G126" s="77"/>
      <c r="H126" s="77"/>
      <c r="I126" s="1"/>
    </row>
    <row r="127" spans="1:9" x14ac:dyDescent="0.25">
      <c r="C127" s="74"/>
      <c r="E127" s="11"/>
      <c r="F127" s="11"/>
      <c r="G127" s="11"/>
      <c r="H127" s="11"/>
    </row>
    <row r="128" spans="1:9" x14ac:dyDescent="0.25">
      <c r="C128" s="72"/>
      <c r="D128" s="11"/>
      <c r="E128" s="11"/>
      <c r="F128" s="11"/>
      <c r="G128" s="11"/>
      <c r="H128" s="11"/>
    </row>
  </sheetData>
  <mergeCells count="7">
    <mergeCell ref="A1:H2"/>
    <mergeCell ref="A126:H126"/>
    <mergeCell ref="A3:H3"/>
    <mergeCell ref="A4:B4"/>
    <mergeCell ref="E4:E5"/>
    <mergeCell ref="F4:H4"/>
    <mergeCell ref="A124:B124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Реестр источников доходов&lt;/VariantName&gt;&#10;  &lt;VariantLink&gt;1072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7CB26-5D19-4F41-A329-4FC4CBEBF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2021-10-25T09:48:33Z</dcterms:created>
  <dcterms:modified xsi:type="dcterms:W3CDTF">2023-11-15T09:10:49Z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Реестр источников доходов(6).xlsx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