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470" yWindow="105" windowWidth="17640" windowHeight="12000"/>
  </bookViews>
  <sheets>
    <sheet name="Документ" sheetId="2" r:id="rId1"/>
  </sheets>
  <definedNames>
    <definedName name="_xlnm._FilterDatabase" localSheetId="0" hidden="1">Документ!$A$6:$I$123</definedName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E11" i="2" l="1"/>
  <c r="E12" i="2"/>
  <c r="E13" i="2"/>
  <c r="E18" i="2"/>
  <c r="E19" i="2"/>
  <c r="E20" i="2"/>
  <c r="E21" i="2"/>
  <c r="E24" i="2"/>
  <c r="E25" i="2"/>
  <c r="E27" i="2"/>
  <c r="E28" i="2"/>
  <c r="E30" i="2"/>
  <c r="E32" i="2"/>
  <c r="E35" i="2"/>
  <c r="E36" i="2"/>
  <c r="E39" i="2"/>
  <c r="E42" i="2"/>
  <c r="E43" i="2"/>
  <c r="E44" i="2"/>
  <c r="E45" i="2"/>
  <c r="E47" i="2"/>
  <c r="E50" i="2"/>
  <c r="E51" i="2"/>
  <c r="E52" i="2"/>
  <c r="E55" i="2"/>
  <c r="E58" i="2"/>
  <c r="E60" i="2"/>
  <c r="E61" i="2"/>
  <c r="E62" i="2"/>
  <c r="E64" i="2"/>
  <c r="E65" i="2"/>
  <c r="E68" i="2"/>
  <c r="E69" i="2"/>
  <c r="E70" i="2"/>
  <c r="E71" i="2"/>
  <c r="E72" i="2"/>
  <c r="E73" i="2"/>
  <c r="E74" i="2"/>
  <c r="E76" i="2"/>
  <c r="E77" i="2"/>
  <c r="E78" i="2"/>
  <c r="E79" i="2"/>
  <c r="E81" i="2"/>
  <c r="E83" i="2"/>
  <c r="E84" i="2"/>
  <c r="E86" i="2"/>
  <c r="E88" i="2"/>
  <c r="E92" i="2"/>
  <c r="E93" i="2"/>
  <c r="E94" i="2"/>
  <c r="E95" i="2"/>
  <c r="E97" i="2"/>
  <c r="E98" i="2"/>
  <c r="E100" i="2"/>
  <c r="E101" i="2"/>
  <c r="E102" i="2"/>
  <c r="E104" i="2"/>
  <c r="E105" i="2"/>
  <c r="E107" i="2"/>
  <c r="E109" i="2"/>
  <c r="E110" i="2"/>
  <c r="E112" i="2"/>
  <c r="E113" i="2"/>
  <c r="E114" i="2"/>
  <c r="E123" i="2"/>
  <c r="D119" i="2"/>
  <c r="D118" i="2" s="1"/>
  <c r="D54" i="2"/>
  <c r="D53" i="2" s="1"/>
  <c r="D34" i="2"/>
  <c r="D33" i="2" s="1"/>
  <c r="D122" i="2" l="1"/>
  <c r="G111" i="2" l="1"/>
  <c r="H111" i="2"/>
  <c r="F111" i="2"/>
  <c r="G87" i="2"/>
  <c r="H87" i="2"/>
  <c r="F87" i="2"/>
  <c r="D87" i="2" l="1"/>
  <c r="C87" i="2"/>
  <c r="D85" i="2"/>
  <c r="C85" i="2"/>
  <c r="C111" i="2"/>
  <c r="D121" i="2"/>
  <c r="C122" i="2"/>
  <c r="E122" i="2" s="1"/>
  <c r="D116" i="2"/>
  <c r="D115" i="2" s="1"/>
  <c r="C116" i="2"/>
  <c r="C115" i="2" s="1"/>
  <c r="D111" i="2"/>
  <c r="E111" i="2" s="1"/>
  <c r="D103" i="2"/>
  <c r="E103" i="2" s="1"/>
  <c r="C103" i="2"/>
  <c r="D96" i="2"/>
  <c r="C96" i="2"/>
  <c r="D91" i="2"/>
  <c r="C91" i="2"/>
  <c r="D80" i="2"/>
  <c r="C80" i="2"/>
  <c r="D82" i="2"/>
  <c r="C82" i="2"/>
  <c r="D67" i="2"/>
  <c r="C67" i="2"/>
  <c r="E67" i="2" l="1"/>
  <c r="E82" i="2"/>
  <c r="E80" i="2"/>
  <c r="E91" i="2"/>
  <c r="E87" i="2"/>
  <c r="E121" i="2"/>
  <c r="E85" i="2"/>
  <c r="E96" i="2"/>
  <c r="D90" i="2"/>
  <c r="C121" i="2"/>
  <c r="C90" i="2"/>
  <c r="D66" i="2"/>
  <c r="C66" i="2"/>
  <c r="C63" i="2"/>
  <c r="C59" i="2"/>
  <c r="C57" i="2"/>
  <c r="C54" i="2"/>
  <c r="E54" i="2" s="1"/>
  <c r="C34" i="2"/>
  <c r="E34" i="2" s="1"/>
  <c r="C49" i="2"/>
  <c r="C48" i="2" s="1"/>
  <c r="C46" i="2"/>
  <c r="C41" i="2"/>
  <c r="C38" i="2"/>
  <c r="C37" i="2" s="1"/>
  <c r="C31" i="2"/>
  <c r="C29" i="2"/>
  <c r="C26" i="2"/>
  <c r="C23" i="2"/>
  <c r="C17" i="2"/>
  <c r="C10" i="2"/>
  <c r="C9" i="2" s="1"/>
  <c r="E66" i="2" l="1"/>
  <c r="D89" i="2"/>
  <c r="E90" i="2"/>
  <c r="C89" i="2"/>
  <c r="C56" i="2"/>
  <c r="C53" i="2"/>
  <c r="E53" i="2" s="1"/>
  <c r="C33" i="2"/>
  <c r="E33" i="2" s="1"/>
  <c r="C40" i="2"/>
  <c r="C22" i="2"/>
  <c r="C16" i="2"/>
  <c r="E89" i="2" l="1"/>
  <c r="C8" i="2"/>
  <c r="C7" i="2" s="1"/>
  <c r="G103" i="2" l="1"/>
  <c r="H103" i="2"/>
  <c r="F103" i="2"/>
  <c r="G96" i="2"/>
  <c r="H96" i="2"/>
  <c r="F96" i="2"/>
  <c r="G91" i="2"/>
  <c r="H91" i="2"/>
  <c r="F91" i="2"/>
  <c r="D63" i="2"/>
  <c r="E63" i="2" s="1"/>
  <c r="D59" i="2"/>
  <c r="E59" i="2" s="1"/>
  <c r="D57" i="2"/>
  <c r="E57" i="2" s="1"/>
  <c r="D49" i="2"/>
  <c r="E49" i="2" s="1"/>
  <c r="D46" i="2"/>
  <c r="E46" i="2" s="1"/>
  <c r="D41" i="2"/>
  <c r="E41" i="2" s="1"/>
  <c r="D38" i="2"/>
  <c r="E38" i="2" s="1"/>
  <c r="D31" i="2"/>
  <c r="E31" i="2" s="1"/>
  <c r="D29" i="2"/>
  <c r="E29" i="2" s="1"/>
  <c r="D26" i="2"/>
  <c r="E26" i="2" s="1"/>
  <c r="D23" i="2"/>
  <c r="E23" i="2" s="1"/>
  <c r="D17" i="2"/>
  <c r="E17" i="2" s="1"/>
  <c r="D10" i="2"/>
  <c r="E10" i="2" s="1"/>
  <c r="G82" i="2"/>
  <c r="G66" i="2" s="1"/>
  <c r="H82" i="2"/>
  <c r="H66" i="2" s="1"/>
  <c r="F82" i="2"/>
  <c r="F66" i="2" s="1"/>
  <c r="G63" i="2"/>
  <c r="H63" i="2"/>
  <c r="F63" i="2"/>
  <c r="G59" i="2"/>
  <c r="H59" i="2"/>
  <c r="F59" i="2"/>
  <c r="G57" i="2"/>
  <c r="H57" i="2"/>
  <c r="F57" i="2"/>
  <c r="G49" i="2"/>
  <c r="G48" i="2" s="1"/>
  <c r="H49" i="2"/>
  <c r="H48" i="2" s="1"/>
  <c r="F49" i="2"/>
  <c r="F48" i="2" s="1"/>
  <c r="G46" i="2"/>
  <c r="H46" i="2"/>
  <c r="F46" i="2"/>
  <c r="G41" i="2"/>
  <c r="H41" i="2"/>
  <c r="F41" i="2"/>
  <c r="G38" i="2"/>
  <c r="G37" i="2" s="1"/>
  <c r="H38" i="2"/>
  <c r="H37" i="2" s="1"/>
  <c r="F38" i="2"/>
  <c r="F37" i="2" s="1"/>
  <c r="G31" i="2"/>
  <c r="H31" i="2"/>
  <c r="F31" i="2"/>
  <c r="G29" i="2"/>
  <c r="H29" i="2"/>
  <c r="F29" i="2"/>
  <c r="G26" i="2"/>
  <c r="H26" i="2"/>
  <c r="F26" i="2"/>
  <c r="G23" i="2"/>
  <c r="H23" i="2"/>
  <c r="F23" i="2"/>
  <c r="G17" i="2"/>
  <c r="G16" i="2" s="1"/>
  <c r="H17" i="2"/>
  <c r="H16" i="2" s="1"/>
  <c r="F17" i="2"/>
  <c r="F16" i="2" s="1"/>
  <c r="G10" i="2"/>
  <c r="G9" i="2" s="1"/>
  <c r="H10" i="2"/>
  <c r="H9" i="2" s="1"/>
  <c r="F10" i="2"/>
  <c r="F9" i="2" s="1"/>
  <c r="D37" i="2" l="1"/>
  <c r="E37" i="2" s="1"/>
  <c r="D48" i="2"/>
  <c r="E48" i="2" s="1"/>
  <c r="D9" i="2"/>
  <c r="E9" i="2" s="1"/>
  <c r="D16" i="2"/>
  <c r="E16" i="2" s="1"/>
  <c r="F40" i="2"/>
  <c r="H22" i="2"/>
  <c r="H40" i="2"/>
  <c r="D22" i="2"/>
  <c r="E22" i="2" s="1"/>
  <c r="G56" i="2"/>
  <c r="F56" i="2"/>
  <c r="H90" i="2"/>
  <c r="H89" i="2" s="1"/>
  <c r="G40" i="2"/>
  <c r="H56" i="2"/>
  <c r="G90" i="2"/>
  <c r="G89" i="2" s="1"/>
  <c r="G22" i="2"/>
  <c r="D40" i="2"/>
  <c r="E40" i="2" s="1"/>
  <c r="F90" i="2"/>
  <c r="F89" i="2" s="1"/>
  <c r="F22" i="2"/>
  <c r="D56" i="2"/>
  <c r="E56" i="2" s="1"/>
  <c r="H8" i="2" l="1"/>
  <c r="H7" i="2" s="1"/>
  <c r="F8" i="2"/>
  <c r="F7" i="2" s="1"/>
  <c r="D8" i="2"/>
  <c r="E8" i="2" s="1"/>
  <c r="G8" i="2"/>
  <c r="G7" i="2" s="1"/>
  <c r="D7" i="2" l="1"/>
  <c r="E7" i="2" s="1"/>
</calcChain>
</file>

<file path=xl/sharedStrings.xml><?xml version="1.0" encoding="utf-8"?>
<sst xmlns="http://schemas.openxmlformats.org/spreadsheetml/2006/main" count="255" uniqueCount="253">
  <si>
    <t>Классификация доходов бюджетов</t>
  </si>
  <si>
    <t>Прогноз доходов бюджета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</si>
  <si>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</si>
  <si>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</si>
  <si>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</si>
  <si>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</si>
  <si>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</si>
  <si>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</si>
  <si>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</si>
  <si>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</si>
  <si>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</si>
  <si>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</si>
  <si>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</si>
  <si>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</si>
  <si>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</si>
  <si>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</si>
  <si>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</si>
  <si>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</si>
  <si>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</si>
  <si>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</si>
  <si>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</si>
  <si>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</si>
  <si>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</si>
  <si>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</si>
  <si>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</si>
  <si>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</si>
  <si>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</si>
  <si>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</si>
  <si>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</si>
  <si>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</si>
  <si>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</si>
  <si>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</si>
  <si>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</si>
  <si>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</si>
  <si>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</si>
  <si>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</si>
  <si>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</si>
  <si>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</si>
  <si>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</si>
  <si>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</si>
  <si>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</si>
  <si>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</si>
  <si>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</si>
  <si>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</si>
  <si>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</si>
  <si>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</si>
  <si>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</si>
  <si>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</si>
  <si>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</si>
  <si>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</si>
  <si>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</si>
  <si>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</si>
  <si>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</si>
  <si>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</si>
  <si>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</si>
  <si>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</si>
  <si>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</si>
  <si>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</si>
  <si>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</si>
  <si>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</si>
  <si>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</si>
  <si>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</si>
  <si>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</si>
  <si>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</si>
  <si>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</si>
  <si>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</si>
  <si>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</si>
  <si>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</si>
  <si>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</si>
  <si>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</si>
  <si>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</si>
  <si>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</si>
  <si>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</si>
  <si>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</si>
  <si>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</si>
  <si>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Прочие доходы от компенсации затрат бюджетов муниципальных районов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</si>
  <si>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</si>
  <si>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</si>
  <si>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</si>
  <si>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</si>
  <si>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</si>
  <si>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</si>
  <si>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</si>
  <si>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</si>
  <si>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</si>
  <si>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</si>
  <si>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</si>
  <si>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</si>
  <si>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</si>
  <si>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</si>
  <si>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</si>
  <si>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</si>
  <si>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</si>
  <si>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</si>
  <si>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</si>
  <si>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</si>
  <si>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</si>
  <si>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</si>
  <si>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</si>
  <si>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</si>
  <si>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</si>
  <si>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</si>
  <si>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</si>
  <si>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</si>
  <si>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</si>
  <si>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00011610000000000140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</si>
  <si>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</si>
  <si>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</si>
  <si>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</si>
  <si>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</si>
  <si>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</si>
  <si>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</si>
  <si>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</si>
  <si>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</si>
  <si>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</si>
  <si>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</si>
  <si>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</si>
  <si>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</si>
  <si>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Прочие дотации бюджетам муниципальных районов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</si>
  <si>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</si>
  <si>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</si>
  <si>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</si>
  <si>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Прочие субсидии бюджетам муниципальных районов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</si>
  <si>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</si>
  <si>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</si>
  <si>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</si>
  <si>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00020230000000000150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</si>
  <si>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</si>
  <si>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</si>
  <si>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</si>
  <si>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</si>
  <si>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муниципальных районов на проведение Всероссийской переписи населения 2020 года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</si>
  <si>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</si>
  <si>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</si>
  <si>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</si>
  <si>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00020240000000000150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</si>
  <si>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</si>
  <si>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</si>
  <si>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на ежемесячное денежное вознаграждение за классное руководство</t>
  </si>
  <si>
    <t>00020400000000000000</t>
  </si>
  <si>
    <t>БЕЗВОЗМЕЗДНЫЕ ПОСТУПЛЕНИЯ ОТ НЕГОСУДАРСТВЕННЫХ ОРГАНИЗАЦИЙ</t>
  </si>
  <si>
    <t>00020405000050000150</t>
  </si>
  <si>
    <t>Безвозмездные поступления от негосударственных организаций в бюджеты муниципальных районов</t>
  </si>
  <si>
    <t>Прочие безвозмездные поступления от негосударственных организаций в бюджеты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</si>
  <si>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</si>
  <si>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</si>
  <si>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</si>
  <si>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</si>
  <si>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</si>
  <si>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</si>
  <si>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</si>
  <si>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</si>
  <si>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</si>
  <si>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</si>
  <si>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ВСЕГО ДОХОДЫ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</si>
  <si>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</si>
  <si>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Фактическое исполнение</t>
  </si>
  <si>
    <t>2020 год</t>
  </si>
  <si>
    <t>Оценка исполнения</t>
  </si>
  <si>
    <t>2021 год</t>
  </si>
  <si>
    <t>% исполнения 2021 г. к 2020 г.</t>
  </si>
  <si>
    <t>2022 год</t>
  </si>
  <si>
    <t>2023 год</t>
  </si>
  <si>
    <t>2024 год</t>
  </si>
  <si>
    <t>Единица измерения: руб.</t>
  </si>
  <si>
    <t>Сведения о доходах бюджета муниципального района по видам доходов на 2022 год и плановый период 2023 и 2024 годов в сравнении с ожидаемым исполнением за 2021 год и отчетом за 2020 год</t>
  </si>
  <si>
    <t>наименование показателя</t>
  </si>
  <si>
    <t>00010102010010000110</t>
  </si>
  <si>
    <t>00010102020010000110</t>
  </si>
  <si>
    <t>00010102030010000110</t>
  </si>
  <si>
    <t>00010102040010000110</t>
  </si>
  <si>
    <t>00010102080010000110</t>
  </si>
  <si>
    <t>00010302231010000110</t>
  </si>
  <si>
    <t>00010302241010000110</t>
  </si>
  <si>
    <t>00010302251010000110</t>
  </si>
  <si>
    <t>00010302261010000110</t>
  </si>
  <si>
    <t>00010501011010000110</t>
  </si>
  <si>
    <t>00010501021010000110</t>
  </si>
  <si>
    <t>00010502010020000110</t>
  </si>
  <si>
    <t>00010502020020000110</t>
  </si>
  <si>
    <t>00010503010010000110</t>
  </si>
  <si>
    <t>00010504020020000110</t>
  </si>
  <si>
    <t>Земельный налог с физических лиц, обладающих земельным участком, расположенным в границах межселенных территорий</t>
  </si>
  <si>
    <t>00010606043050000110</t>
  </si>
  <si>
    <t>Земельный налог с организаций, обладающих земельным участком, расположенным в границах межселенных территорий</t>
  </si>
  <si>
    <t>00010606033050000110</t>
  </si>
  <si>
    <t>00010803010010000110</t>
  </si>
  <si>
    <t>00011105013050000120</t>
  </si>
  <si>
    <t>00011105013130000120</t>
  </si>
  <si>
    <t>00011105025050000120</t>
  </si>
  <si>
    <t>00011105075050000120</t>
  </si>
  <si>
    <t>00011109045050000120</t>
  </si>
  <si>
    <t>00011201010010000120</t>
  </si>
  <si>
    <t>00011201030010000120</t>
  </si>
  <si>
    <t>00011201041010000120</t>
  </si>
  <si>
    <t>00011302995050000130</t>
  </si>
  <si>
    <t xml:space="preserve"> 00011406025050000430</t>
  </si>
  <si>
    <t>00011406013050000430</t>
  </si>
  <si>
    <t>00011406013130000430</t>
  </si>
  <si>
    <t>00011402053050000410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</si>
  <si>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</si>
  <si>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00011406313050000430</t>
  </si>
  <si>
    <t>00011406313130000430</t>
  </si>
  <si>
    <t>00011601053010000140</t>
  </si>
  <si>
    <t>00011601063010000140</t>
  </si>
  <si>
    <t>00011601073010000140</t>
  </si>
  <si>
    <t>00011601083010000140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</si>
  <si>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</si>
  <si>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</si>
  <si>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00011601143010000140</t>
  </si>
  <si>
    <t>00011601153010000140</t>
  </si>
  <si>
    <t>00011601173010000140</t>
  </si>
  <si>
    <t>00011601183010000140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</si>
  <si>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</si>
  <si>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00011601193010000140</t>
  </si>
  <si>
    <t>00011601203010000140</t>
  </si>
  <si>
    <t>00011610123010000140</t>
  </si>
  <si>
    <t>00011610129010000140</t>
  </si>
  <si>
    <t>00011611050010000140</t>
  </si>
  <si>
    <t>00011607090050000140</t>
  </si>
  <si>
    <t>00020215001050000150</t>
  </si>
  <si>
    <t>00020215002050000150</t>
  </si>
  <si>
    <t>Дотации бюджетам муниципальных районов на поддержку мер по обеспечению сбалансированности бюджетов</t>
  </si>
  <si>
    <t>00020216549050000150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</si>
  <si>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</si>
  <si>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00020219999050000150</t>
  </si>
  <si>
    <t>00020225304050000150</t>
  </si>
  <si>
    <t>00020225467050000150</t>
  </si>
  <si>
    <t>00020225497050000150</t>
  </si>
  <si>
    <t>00020225491050000150</t>
  </si>
  <si>
    <t xml:space="preserve"> 00020225519050000150</t>
  </si>
  <si>
    <t>Субсидии бюджетам муниципальных районов на поддержку отрасли культуры</t>
  </si>
  <si>
    <t>00020229999050000150</t>
  </si>
  <si>
    <t>00020230024050000150</t>
  </si>
  <si>
    <t>00020230029050000150</t>
  </si>
  <si>
    <t>00020235082050000150</t>
  </si>
  <si>
    <t>00020235120050000150</t>
  </si>
  <si>
    <t>00020239999050000150</t>
  </si>
  <si>
    <t>00020235176050000150</t>
  </si>
  <si>
    <t>00020235469050000150</t>
  </si>
  <si>
    <t>00020240014050000150</t>
  </si>
  <si>
    <t>00020245303050000150</t>
  </si>
  <si>
    <t>Межбюджетные трансферты, передаваемые бюджетам муниципальных районов на создание виртуальных концертных залов</t>
  </si>
  <si>
    <t>00020245453050000150</t>
  </si>
  <si>
    <t>00020405099050000150</t>
  </si>
  <si>
    <t>00021960010050000150</t>
  </si>
  <si>
    <t>00021860010050000150</t>
  </si>
  <si>
    <t>ПРОЧИЕ НЕНАЛОГОВЫЕ ДОХОДЫ</t>
  </si>
  <si>
    <t>00011700000000000000</t>
  </si>
  <si>
    <t>00011701050050000180</t>
  </si>
  <si>
    <t xml:space="preserve"> Невыясненные поступления, зачисляемые в бюджеты муниципальных районов</t>
  </si>
  <si>
    <t>00011601157010000140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</si>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</sst>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</borders>
  <cellStyleXfs count="30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2" fillId="0" borderId="1">
      <alignment horizontal="left" vertical="center" wrapText="1"/>
    </xf>
    <xf numFmtId="0" fontId="2" fillId="0" borderId="1">
      <alignment vertical="center"/>
    </xf>
    <xf numFmtId="0" fontId="1" fillId="0" borderId="1">
      <alignment horizontal="center" vertical="center" wrapText="1"/>
    </xf>
    <xf numFmtId="0" fontId="2" fillId="0" borderId="1">
      <alignment horizontal="right" vertical="top"/>
    </xf>
    <xf numFmtId="49" fontId="2" fillId="0" borderId="2">
      <alignment horizontal="center" vertical="top" wrapText="1"/>
    </xf>
    <xf numFmtId="49" fontId="2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164" fontId="1" fillId="0" borderId="2">
      <alignment horizontal="right" vertical="top" wrapText="1"/>
    </xf>
    <xf numFmtId="164" fontId="1" fillId="0" borderId="2">
      <alignment horizontal="right" vertical="top" shrinkToFit="1"/>
    </xf>
    <xf numFmtId="49" fontId="2" fillId="0" borderId="2">
      <alignment horizontal="center" vertical="top" shrinkToFit="1"/>
    </xf>
    <xf numFmtId="0" fontId="2" fillId="0" borderId="2">
      <alignment horizontal="left" vertical="top" wrapText="1"/>
    </xf>
    <xf numFmtId="164" fontId="2" fillId="0" borderId="2">
      <alignment horizontal="right" vertical="top" shrinkToFit="1"/>
    </xf>
    <xf numFmtId="0" fontId="3" fillId="0" borderId="3"/>
    <xf numFmtId="0" fontId="3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2" borderId="1"/>
    <xf numFmtId="0" fontId="4" fillId="0" borderId="1"/>
    <xf numFmtId="4" fontId="1" fillId="0" borderId="2">
      <alignment horizontal="right" vertical="top" wrapText="1"/>
    </xf>
    <xf numFmtId="4" fontId="1" fillId="0" borderId="2">
      <alignment horizontal="right" vertical="top" shrinkToFit="1"/>
    </xf>
    <xf numFmtId="4" fontId="2" fillId="0" borderId="2">
      <alignment horizontal="right" vertical="top" shrinkToFit="1"/>
    </xf>
    <xf numFmtId="49" fontId="10" fillId="0" borderId="8">
      <alignment horizontal="center" vertical="center" wrapText="1"/>
    </xf>
    <xf numFmtId="49" fontId="10" fillId="0" borderId="9">
      <alignment horizontal="center" vertical="center" wrapText="1"/>
    </xf>
  </cellStyleXfs>
  <cellXfs count="56">
    <xf numFmtId="0" fontId="0" fillId="0" borderId="0" xfId="0"/>
    <xf numFmtId="0" fontId="8" fillId="0" borderId="1" xfId="2" applyNumberFormat="1" applyFont="1" applyProtection="1"/>
    <xf numFmtId="0" fontId="9" fillId="0" borderId="0" xfId="0" applyFont="1" applyProtection="1">
      <protection locked="0"/>
    </xf>
    <xf numFmtId="49" fontId="8" fillId="0" borderId="2" xfId="8" applyNumberFormat="1" applyFont="1" applyProtection="1">
      <alignment horizontal="center" vertical="center" wrapText="1"/>
    </xf>
    <xf numFmtId="49" fontId="7" fillId="0" borderId="2" xfId="9" applyNumberFormat="1" applyFont="1" applyProtection="1">
      <alignment horizontal="center" vertical="top" shrinkToFit="1"/>
    </xf>
    <xf numFmtId="0" fontId="7" fillId="0" borderId="2" xfId="10" applyNumberFormat="1" applyFont="1" applyProtection="1">
      <alignment horizontal="left" vertical="top" wrapText="1"/>
    </xf>
    <xf numFmtId="0" fontId="8" fillId="0" borderId="2" xfId="14" applyNumberFormat="1" applyFont="1" applyProtection="1">
      <alignment horizontal="left" vertical="top" wrapText="1"/>
    </xf>
    <xf numFmtId="0" fontId="8" fillId="0" borderId="3" xfId="16" applyNumberFormat="1" applyFont="1" applyProtection="1"/>
    <xf numFmtId="4" fontId="7" fillId="0" borderId="2" xfId="11" applyNumberFormat="1" applyFont="1" applyProtection="1">
      <alignment horizontal="right" vertical="top" wrapText="1"/>
    </xf>
    <xf numFmtId="4" fontId="7" fillId="0" borderId="2" xfId="12" applyNumberFormat="1" applyFont="1" applyProtection="1">
      <alignment horizontal="right" vertical="top" shrinkToFit="1"/>
    </xf>
    <xf numFmtId="4" fontId="8" fillId="0" borderId="2" xfId="15" applyNumberFormat="1" applyFont="1" applyProtection="1">
      <alignment horizontal="right" vertical="top" shrinkToFit="1"/>
    </xf>
    <xf numFmtId="49" fontId="7" fillId="0" borderId="2" xfId="8" applyNumberFormat="1" applyFont="1" applyAlignment="1" applyProtection="1">
      <alignment horizontal="left" vertical="top" wrapText="1"/>
    </xf>
    <xf numFmtId="4" fontId="7" fillId="0" borderId="2" xfId="8" applyNumberFormat="1" applyFont="1" applyAlignment="1" applyProtection="1">
      <alignment horizontal="right" vertical="top" wrapText="1"/>
    </xf>
    <xf numFmtId="4" fontId="9" fillId="0" borderId="0" xfId="0" applyNumberFormat="1" applyFont="1" applyProtection="1">
      <protection locked="0"/>
    </xf>
    <xf numFmtId="49" fontId="8" fillId="0" borderId="5" xfId="8" applyNumberFormat="1" applyFont="1" applyBorder="1" applyProtection="1">
      <alignment horizontal="center" vertical="center" wrapText="1"/>
    </xf>
    <xf numFmtId="49" fontId="1" fillId="0" borderId="7" xfId="28" applyNumberFormat="1" applyFont="1" applyBorder="1" applyAlignment="1" applyProtection="1">
      <alignment horizontal="center" vertical="center" wrapText="1"/>
    </xf>
    <xf numFmtId="49" fontId="1" fillId="0" borderId="7" xfId="29" applyNumberFormat="1" applyFont="1" applyBorder="1" applyAlignment="1" applyProtection="1">
      <alignment horizontal="center" vertical="center" wrapText="1"/>
    </xf>
    <xf numFmtId="49" fontId="1" fillId="0" borderId="7" xfId="7" applyNumberFormat="1" applyFont="1" applyBorder="1" applyAlignment="1" applyProtection="1">
      <alignment horizontal="center" vertical="center" wrapText="1"/>
    </xf>
    <xf numFmtId="49" fontId="1" fillId="0" borderId="7" xfId="8" applyNumberFormat="1" applyFont="1" applyBorder="1" applyAlignment="1" applyProtection="1">
      <alignment horizontal="center" vertical="center" wrapText="1"/>
    </xf>
    <xf numFmtId="49" fontId="1" fillId="0" borderId="7" xfId="7" applyFont="1" applyBorder="1" applyAlignment="1">
      <alignment horizontal="center" vertical="center" wrapText="1"/>
    </xf>
    <xf numFmtId="49" fontId="2" fillId="0" borderId="2" xfId="13" applyNumberFormat="1" applyFont="1" applyProtection="1">
      <alignment horizontal="center" vertical="top" shrinkToFit="1"/>
    </xf>
    <xf numFmtId="0" fontId="2" fillId="0" borderId="2" xfId="14" applyNumberFormat="1" applyFont="1" applyProtection="1">
      <alignment horizontal="left" vertical="top" wrapText="1"/>
    </xf>
    <xf numFmtId="49" fontId="7" fillId="0" borderId="4" xfId="9" applyNumberFormat="1" applyFont="1" applyBorder="1" applyProtection="1">
      <alignment horizontal="center" vertical="top" shrinkToFit="1"/>
    </xf>
    <xf numFmtId="0" fontId="7" fillId="0" borderId="4" xfId="10" applyNumberFormat="1" applyFont="1" applyBorder="1" applyProtection="1">
      <alignment horizontal="left" vertical="top" wrapText="1"/>
    </xf>
    <xf numFmtId="4" fontId="7" fillId="0" borderId="4" xfId="12" applyNumberFormat="1" applyFont="1" applyBorder="1" applyProtection="1">
      <alignment horizontal="right" vertical="top" shrinkToFit="1"/>
    </xf>
    <xf numFmtId="49" fontId="2" fillId="0" borderId="5" xfId="13" applyNumberFormat="1" applyFont="1" applyBorder="1" applyProtection="1">
      <alignment horizontal="center" vertical="top" shrinkToFit="1"/>
    </xf>
    <xf numFmtId="0" fontId="2" fillId="0" borderId="5" xfId="14" applyNumberFormat="1" applyFont="1" applyBorder="1" applyProtection="1">
      <alignment horizontal="left" vertical="top" wrapText="1"/>
    </xf>
    <xf numFmtId="4" fontId="8" fillId="0" borderId="5" xfId="15" applyNumberFormat="1" applyFont="1" applyBorder="1" applyProtection="1">
      <alignment horizontal="right" vertical="top" shrinkToFit="1"/>
    </xf>
    <xf numFmtId="49" fontId="9" fillId="0" borderId="7" xfId="0" applyNumberFormat="1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4" fontId="9" fillId="0" borderId="7" xfId="0" applyNumberFormat="1" applyFont="1" applyBorder="1" applyProtection="1">
      <protection locked="0"/>
    </xf>
    <xf numFmtId="4" fontId="2" fillId="0" borderId="2" xfId="15" applyNumberFormat="1" applyFont="1" applyProtection="1">
      <alignment horizontal="right" vertical="top" shrinkToFit="1"/>
    </xf>
    <xf numFmtId="4" fontId="2" fillId="0" borderId="2" xfId="12" applyNumberFormat="1" applyFont="1" applyProtection="1">
      <alignment horizontal="right" vertical="top" shrinkToFit="1"/>
    </xf>
    <xf numFmtId="0" fontId="1" fillId="0" borderId="2" xfId="14" applyNumberFormat="1" applyFont="1" applyProtection="1">
      <alignment horizontal="left" vertical="top" wrapText="1"/>
    </xf>
    <xf numFmtId="49" fontId="1" fillId="0" borderId="2" xfId="13" applyNumberFormat="1" applyFont="1" applyProtection="1">
      <alignment horizontal="center" vertical="top" shrinkToFit="1"/>
    </xf>
    <xf numFmtId="4" fontId="1" fillId="0" borderId="2" xfId="15" applyNumberFormat="1" applyFont="1" applyProtection="1">
      <alignment horizontal="right" vertical="top" shrinkToFit="1"/>
    </xf>
    <xf numFmtId="4" fontId="7" fillId="0" borderId="2" xfId="11" applyNumberFormat="1" applyFont="1" applyFill="1" applyProtection="1">
      <alignment horizontal="right" vertical="top" wrapText="1"/>
    </xf>
    <xf numFmtId="4" fontId="7" fillId="0" borderId="2" xfId="12" applyNumberFormat="1" applyFont="1" applyFill="1" applyProtection="1">
      <alignment horizontal="right" vertical="top" shrinkToFit="1"/>
    </xf>
    <xf numFmtId="4" fontId="8" fillId="0" borderId="2" xfId="15" applyNumberFormat="1" applyFont="1" applyFill="1" applyProtection="1">
      <alignment horizontal="right" vertical="top" shrinkToFit="1"/>
    </xf>
    <xf numFmtId="4" fontId="8" fillId="0" borderId="1" xfId="2" applyNumberFormat="1" applyFont="1" applyProtection="1"/>
    <xf numFmtId="4" fontId="7" fillId="0" borderId="4" xfId="12" applyNumberFormat="1" applyFont="1" applyFill="1" applyBorder="1" applyProtection="1">
      <alignment horizontal="right" vertical="top" shrinkToFit="1"/>
    </xf>
    <xf numFmtId="4" fontId="9" fillId="0" borderId="7" xfId="0" applyNumberFormat="1" applyFont="1" applyFill="1" applyBorder="1" applyProtection="1">
      <protection locked="0"/>
    </xf>
    <xf numFmtId="4" fontId="8" fillId="0" borderId="5" xfId="15" applyNumberFormat="1" applyFont="1" applyFill="1" applyBorder="1" applyProtection="1">
      <alignment horizontal="right" vertical="top" shrinkToFit="1"/>
    </xf>
    <xf numFmtId="4" fontId="1" fillId="0" borderId="2" xfId="15" applyNumberFormat="1" applyFont="1" applyFill="1" applyProtection="1">
      <alignment horizontal="right" vertical="top" shrinkToFit="1"/>
    </xf>
    <xf numFmtId="4" fontId="7" fillId="0" borderId="2" xfId="8" applyNumberFormat="1" applyFont="1" applyFill="1" applyAlignment="1" applyProtection="1">
      <alignment horizontal="right" vertical="top" wrapText="1"/>
    </xf>
    <xf numFmtId="49" fontId="1" fillId="0" borderId="7" xfId="8" applyFont="1" applyFill="1" applyBorder="1" applyAlignment="1">
      <alignment horizontal="center" vertical="center" wrapText="1"/>
    </xf>
    <xf numFmtId="49" fontId="8" fillId="0" borderId="5" xfId="8" applyNumberFormat="1" applyFont="1" applyFill="1" applyBorder="1" applyProtection="1">
      <alignment horizontal="center" vertical="center" wrapText="1"/>
    </xf>
    <xf numFmtId="49" fontId="1" fillId="0" borderId="7" xfId="8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Alignment="1" applyProtection="1">
      <alignment horizontal="center" vertical="top" wrapText="1"/>
    </xf>
    <xf numFmtId="0" fontId="8" fillId="0" borderId="1" xfId="17" applyNumberFormat="1" applyFont="1" applyProtection="1">
      <alignment horizontal="left" vertical="top" wrapText="1"/>
    </xf>
    <xf numFmtId="0" fontId="8" fillId="0" borderId="1" xfId="17" applyFont="1">
      <alignment horizontal="left" vertical="top" wrapText="1"/>
    </xf>
    <xf numFmtId="0" fontId="2" fillId="0" borderId="6" xfId="6" applyNumberFormat="1" applyFont="1" applyBorder="1" applyProtection="1">
      <alignment horizontal="right" vertical="top"/>
    </xf>
    <xf numFmtId="0" fontId="8" fillId="0" borderId="6" xfId="6" applyFont="1" applyBorder="1">
      <alignment horizontal="right" vertical="top"/>
    </xf>
    <xf numFmtId="49" fontId="1" fillId="0" borderId="7" xfId="7" applyNumberFormat="1" applyFont="1" applyBorder="1" applyAlignment="1" applyProtection="1">
      <alignment horizontal="center" vertical="center" wrapText="1"/>
    </xf>
    <xf numFmtId="49" fontId="1" fillId="0" borderId="7" xfId="7" applyFont="1" applyBorder="1" applyAlignment="1">
      <alignment horizontal="center" vertical="center" wrapText="1"/>
    </xf>
    <xf numFmtId="49" fontId="1" fillId="0" borderId="7" xfId="8" applyNumberFormat="1" applyFont="1" applyBorder="1" applyAlignment="1" applyProtection="1">
      <alignment horizontal="center" vertical="center" wrapText="1"/>
    </xf>
  </cellXfs>
  <cellStyles count="30">
    <cellStyle name="br" xfId="20"/>
    <cellStyle name="col" xfId="19"/>
    <cellStyle name="st24" xfId="11"/>
    <cellStyle name="st25" xfId="12"/>
    <cellStyle name="st26" xfId="15"/>
    <cellStyle name="style0" xfId="21"/>
    <cellStyle name="td" xfId="22"/>
    <cellStyle name="tr" xfId="18"/>
    <cellStyle name="xl_center_header" xfId="28"/>
    <cellStyle name="xl_right_header" xfId="29"/>
    <cellStyle name="xl21" xfId="23"/>
    <cellStyle name="xl22" xfId="1"/>
    <cellStyle name="xl23" xfId="3"/>
    <cellStyle name="xl24" xfId="4"/>
    <cellStyle name="xl25" xfId="8"/>
    <cellStyle name="xl26" xfId="9"/>
    <cellStyle name="xl27" xfId="13"/>
    <cellStyle name="xl28" xfId="16"/>
    <cellStyle name="xl29" xfId="24"/>
    <cellStyle name="xl30" xfId="7"/>
    <cellStyle name="xl31" xfId="10"/>
    <cellStyle name="xl32" xfId="14"/>
    <cellStyle name="xl33" xfId="5"/>
    <cellStyle name="xl34" xfId="25"/>
    <cellStyle name="xl35" xfId="26"/>
    <cellStyle name="xl36" xfId="27"/>
    <cellStyle name="xl37" xfId="6"/>
    <cellStyle name="xl38" xfId="17"/>
    <cellStyle name="xl39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showGridLines="0" tabSelected="1" zoomScaleNormal="100" zoomScaleSheetLayoutView="85" zoomScalePageLayoutView="85" workbookViewId="0">
      <pane ySplit="6" topLeftCell="A7" activePane="bottomLeft" state="frozen"/>
      <selection pane="bottomLeft" sqref="A1:H2"/>
    </sheetView>
  </sheetViews>
  <sheetFormatPr defaultRowHeight="15" outlineLevelRow="3" x14ac:dyDescent="0.25"/>
  <cols>
    <col min="1" max="1" width="25.5703125" style="2" customWidth="1"/>
    <col min="2" max="2" width="82.85546875" style="2" customWidth="1"/>
    <col min="3" max="4" width="19.7109375" style="2" customWidth="1"/>
    <col min="5" max="8" width="16.5703125" style="2" customWidth="1"/>
    <col min="9" max="9" width="14.42578125" style="2" customWidth="1"/>
    <col min="10" max="10" width="13.5703125" style="2" customWidth="1"/>
    <col min="11" max="11" width="14.7109375" style="2" customWidth="1"/>
    <col min="12" max="16384" width="9.140625" style="2"/>
  </cols>
  <sheetData>
    <row r="1" spans="1:11" ht="17.25" customHeight="1" x14ac:dyDescent="0.25">
      <c r="A1" s="48" t="s">
        <v>165</v>
      </c>
      <c r="B1" s="48"/>
      <c r="C1" s="48"/>
      <c r="D1" s="48"/>
      <c r="E1" s="48"/>
      <c r="F1" s="48"/>
      <c r="G1" s="48"/>
      <c r="H1" s="48"/>
      <c r="I1" s="1"/>
    </row>
    <row r="2" spans="1:11" ht="20.25" customHeight="1" x14ac:dyDescent="0.25">
      <c r="A2" s="48"/>
      <c r="B2" s="48"/>
      <c r="C2" s="48"/>
      <c r="D2" s="48"/>
      <c r="E2" s="48"/>
      <c r="F2" s="48"/>
      <c r="G2" s="48"/>
      <c r="H2" s="48"/>
      <c r="I2" s="1"/>
    </row>
    <row r="3" spans="1:11" ht="21" customHeight="1" x14ac:dyDescent="0.25">
      <c r="A3" s="51" t="s">
        <v>164</v>
      </c>
      <c r="B3" s="52"/>
      <c r="C3" s="52"/>
      <c r="D3" s="52"/>
      <c r="E3" s="52"/>
      <c r="F3" s="52"/>
      <c r="G3" s="52"/>
      <c r="H3" s="52"/>
      <c r="I3" s="1"/>
    </row>
    <row r="4" spans="1:11" ht="36.75" customHeight="1" x14ac:dyDescent="0.25">
      <c r="A4" s="53" t="s">
        <v>0</v>
      </c>
      <c r="B4" s="54"/>
      <c r="C4" s="17" t="s">
        <v>156</v>
      </c>
      <c r="D4" s="47" t="s">
        <v>158</v>
      </c>
      <c r="E4" s="55" t="s">
        <v>160</v>
      </c>
      <c r="F4" s="53" t="s">
        <v>1</v>
      </c>
      <c r="G4" s="54"/>
      <c r="H4" s="54"/>
      <c r="I4" s="1"/>
    </row>
    <row r="5" spans="1:11" ht="19.5" customHeight="1" x14ac:dyDescent="0.25">
      <c r="A5" s="18" t="s">
        <v>2</v>
      </c>
      <c r="B5" s="18" t="s">
        <v>166</v>
      </c>
      <c r="C5" s="19" t="s">
        <v>157</v>
      </c>
      <c r="D5" s="45" t="s">
        <v>159</v>
      </c>
      <c r="E5" s="55"/>
      <c r="F5" s="15" t="s">
        <v>161</v>
      </c>
      <c r="G5" s="15" t="s">
        <v>162</v>
      </c>
      <c r="H5" s="16" t="s">
        <v>163</v>
      </c>
      <c r="I5" s="1"/>
    </row>
    <row r="6" spans="1:11" ht="12.75" customHeight="1" x14ac:dyDescent="0.25">
      <c r="A6" s="14" t="s">
        <v>3</v>
      </c>
      <c r="B6" s="14" t="s">
        <v>4</v>
      </c>
      <c r="C6" s="14" t="s">
        <v>5</v>
      </c>
      <c r="D6" s="46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"/>
    </row>
    <row r="7" spans="1:11" ht="18" customHeight="1" x14ac:dyDescent="0.25">
      <c r="A7" s="3"/>
      <c r="B7" s="11" t="s">
        <v>154</v>
      </c>
      <c r="C7" s="12">
        <f>C8+C89</f>
        <v>755776803.26999998</v>
      </c>
      <c r="D7" s="44">
        <f>D8+D89</f>
        <v>700353354.0200001</v>
      </c>
      <c r="E7" s="12">
        <f>(D7/C7)*100</f>
        <v>92.666690878814933</v>
      </c>
      <c r="F7" s="12">
        <f>F8+F89</f>
        <v>654272723.70000005</v>
      </c>
      <c r="G7" s="12">
        <f>G8+G89</f>
        <v>646680546.11000001</v>
      </c>
      <c r="H7" s="12">
        <f>H8+H89</f>
        <v>631582444.94000006</v>
      </c>
      <c r="I7" s="39"/>
    </row>
    <row r="8" spans="1:11" x14ac:dyDescent="0.25">
      <c r="A8" s="4" t="s">
        <v>11</v>
      </c>
      <c r="B8" s="5" t="s">
        <v>12</v>
      </c>
      <c r="C8" s="8">
        <f>C9+C16+C22+C33+C37+C40+C48+C53+C56+C66+C87</f>
        <v>286715306.54000002</v>
      </c>
      <c r="D8" s="36">
        <f>D9+D16+D22+D33+D37+D40+D48+D53+D56+D66</f>
        <v>309651842.43000007</v>
      </c>
      <c r="E8" s="8">
        <f t="shared" ref="E8:E71" si="0">(D8/C8)*100</f>
        <v>107.9997598198686</v>
      </c>
      <c r="F8" s="8">
        <f>F9+F16+F22+F33+F37+F40+F48+F53+F56+F66</f>
        <v>282661950.31</v>
      </c>
      <c r="G8" s="8">
        <f>G9+G16+G22+G33+G37+G40+G48+G53+G56+G66</f>
        <v>283419410.72000003</v>
      </c>
      <c r="H8" s="8">
        <f>H9+H16+H22+H33+H37+H40+H48+H53+H56+H66</f>
        <v>283180009.55000001</v>
      </c>
      <c r="I8" s="1"/>
    </row>
    <row r="9" spans="1:11" outlineLevel="1" x14ac:dyDescent="0.25">
      <c r="A9" s="4" t="s">
        <v>13</v>
      </c>
      <c r="B9" s="5" t="s">
        <v>14</v>
      </c>
      <c r="C9" s="9">
        <f t="shared" ref="C9:D9" si="1">SUM(C10)</f>
        <v>226813824.04999998</v>
      </c>
      <c r="D9" s="37">
        <f t="shared" si="1"/>
        <v>244299270</v>
      </c>
      <c r="E9" s="9">
        <f t="shared" si="0"/>
        <v>107.70916235958592</v>
      </c>
      <c r="F9" s="9">
        <f>SUM(F10)</f>
        <v>238507940</v>
      </c>
      <c r="G9" s="9">
        <f t="shared" ref="G9:H9" si="2">SUM(G10)</f>
        <v>233946210</v>
      </c>
      <c r="H9" s="9">
        <f t="shared" si="2"/>
        <v>232351980</v>
      </c>
      <c r="I9" s="39"/>
      <c r="J9" s="39"/>
      <c r="K9" s="39"/>
    </row>
    <row r="10" spans="1:11" outlineLevel="2" x14ac:dyDescent="0.25">
      <c r="A10" s="4" t="s">
        <v>15</v>
      </c>
      <c r="B10" s="5" t="s">
        <v>16</v>
      </c>
      <c r="C10" s="9">
        <f t="shared" ref="C10:D10" si="3">SUM(C11:C15)</f>
        <v>226813824.04999998</v>
      </c>
      <c r="D10" s="37">
        <f t="shared" si="3"/>
        <v>244299270</v>
      </c>
      <c r="E10" s="9">
        <f t="shared" si="0"/>
        <v>107.70916235958592</v>
      </c>
      <c r="F10" s="9">
        <f>SUM(F11:F15)</f>
        <v>238507940</v>
      </c>
      <c r="G10" s="9">
        <f t="shared" ref="G10:H10" si="4">SUM(G11:G15)</f>
        <v>233946210</v>
      </c>
      <c r="H10" s="9">
        <f t="shared" si="4"/>
        <v>232351980</v>
      </c>
      <c r="I10" s="1"/>
    </row>
    <row r="11" spans="1:11" ht="60" outlineLevel="3" x14ac:dyDescent="0.25">
      <c r="A11" s="20" t="s">
        <v>167</v>
      </c>
      <c r="B11" s="6" t="s">
        <v>17</v>
      </c>
      <c r="C11" s="10">
        <v>225569793.00999999</v>
      </c>
      <c r="D11" s="38">
        <v>238519270</v>
      </c>
      <c r="E11" s="10">
        <f t="shared" si="0"/>
        <v>105.74078506576718</v>
      </c>
      <c r="F11" s="10">
        <v>234259940</v>
      </c>
      <c r="G11" s="10">
        <v>229703210</v>
      </c>
      <c r="H11" s="10">
        <v>228108980</v>
      </c>
      <c r="I11" s="1"/>
    </row>
    <row r="12" spans="1:11" ht="75" outlineLevel="3" x14ac:dyDescent="0.25">
      <c r="A12" s="20" t="s">
        <v>168</v>
      </c>
      <c r="B12" s="6" t="s">
        <v>18</v>
      </c>
      <c r="C12" s="10">
        <v>240687.6</v>
      </c>
      <c r="D12" s="38">
        <v>430000</v>
      </c>
      <c r="E12" s="10">
        <f t="shared" si="0"/>
        <v>178.65482060563153</v>
      </c>
      <c r="F12" s="10">
        <v>244000</v>
      </c>
      <c r="G12" s="10">
        <v>226000</v>
      </c>
      <c r="H12" s="10">
        <v>226000</v>
      </c>
      <c r="I12" s="1"/>
    </row>
    <row r="13" spans="1:11" ht="30" outlineLevel="3" x14ac:dyDescent="0.25">
      <c r="A13" s="20" t="s">
        <v>169</v>
      </c>
      <c r="B13" s="6" t="s">
        <v>19</v>
      </c>
      <c r="C13" s="10">
        <v>1003343.44</v>
      </c>
      <c r="D13" s="38">
        <v>650000</v>
      </c>
      <c r="E13" s="10">
        <f t="shared" si="0"/>
        <v>64.783400587140932</v>
      </c>
      <c r="F13" s="10">
        <v>269000</v>
      </c>
      <c r="G13" s="10">
        <v>282000</v>
      </c>
      <c r="H13" s="10">
        <v>282000</v>
      </c>
      <c r="I13" s="1"/>
    </row>
    <row r="14" spans="1:11" ht="60" outlineLevel="3" x14ac:dyDescent="0.25">
      <c r="A14" s="20" t="s">
        <v>170</v>
      </c>
      <c r="B14" s="6" t="s">
        <v>20</v>
      </c>
      <c r="C14" s="10">
        <v>0</v>
      </c>
      <c r="D14" s="38">
        <v>3700000</v>
      </c>
      <c r="E14" s="10">
        <v>0</v>
      </c>
      <c r="F14" s="10">
        <v>3735000</v>
      </c>
      <c r="G14" s="10">
        <v>3735000</v>
      </c>
      <c r="H14" s="10">
        <v>3735000</v>
      </c>
      <c r="I14" s="1"/>
    </row>
    <row r="15" spans="1:11" ht="60" outlineLevel="3" x14ac:dyDescent="0.25">
      <c r="A15" s="20" t="s">
        <v>171</v>
      </c>
      <c r="B15" s="6" t="s">
        <v>21</v>
      </c>
      <c r="C15" s="10">
        <v>0</v>
      </c>
      <c r="D15" s="38">
        <v>1000000</v>
      </c>
      <c r="E15" s="10">
        <v>0</v>
      </c>
      <c r="F15" s="10">
        <v>0</v>
      </c>
      <c r="G15" s="10">
        <v>0</v>
      </c>
      <c r="H15" s="10">
        <v>0</v>
      </c>
      <c r="I15" s="1"/>
    </row>
    <row r="16" spans="1:11" ht="28.5" outlineLevel="1" x14ac:dyDescent="0.25">
      <c r="A16" s="4" t="s">
        <v>22</v>
      </c>
      <c r="B16" s="5" t="s">
        <v>23</v>
      </c>
      <c r="C16" s="9">
        <f>C17</f>
        <v>9854504.4399999995</v>
      </c>
      <c r="D16" s="37">
        <f>D17</f>
        <v>10657080.33</v>
      </c>
      <c r="E16" s="9">
        <f t="shared" si="0"/>
        <v>108.14425418230367</v>
      </c>
      <c r="F16" s="9">
        <f>SUM(F17)</f>
        <v>11625250</v>
      </c>
      <c r="G16" s="9">
        <f t="shared" ref="G16:H16" si="5">SUM(G17)</f>
        <v>11657730</v>
      </c>
      <c r="H16" s="9">
        <f t="shared" si="5"/>
        <v>11858580</v>
      </c>
      <c r="I16" s="1"/>
    </row>
    <row r="17" spans="1:9" ht="28.5" outlineLevel="2" x14ac:dyDescent="0.25">
      <c r="A17" s="4" t="s">
        <v>24</v>
      </c>
      <c r="B17" s="5" t="s">
        <v>25</v>
      </c>
      <c r="C17" s="9">
        <f t="shared" ref="C17:D17" si="6">SUM(C18:C21)</f>
        <v>9854504.4399999995</v>
      </c>
      <c r="D17" s="37">
        <f t="shared" si="6"/>
        <v>10657080.33</v>
      </c>
      <c r="E17" s="9">
        <f t="shared" si="0"/>
        <v>108.14425418230367</v>
      </c>
      <c r="F17" s="9">
        <f>SUM(F18:F21)</f>
        <v>11625250</v>
      </c>
      <c r="G17" s="9">
        <f t="shared" ref="G17:H17" si="7">SUM(G18:G21)</f>
        <v>11657730</v>
      </c>
      <c r="H17" s="9">
        <f t="shared" si="7"/>
        <v>11858580</v>
      </c>
      <c r="I17" s="1"/>
    </row>
    <row r="18" spans="1:9" ht="75" outlineLevel="3" x14ac:dyDescent="0.25">
      <c r="A18" s="20" t="s">
        <v>172</v>
      </c>
      <c r="B18" s="6" t="s">
        <v>26</v>
      </c>
      <c r="C18" s="10">
        <v>4545269.49</v>
      </c>
      <c r="D18" s="38">
        <v>5245990</v>
      </c>
      <c r="E18" s="10">
        <f t="shared" si="0"/>
        <v>115.4164788587706</v>
      </c>
      <c r="F18" s="10">
        <v>5256130</v>
      </c>
      <c r="G18" s="10">
        <v>5215640</v>
      </c>
      <c r="H18" s="10">
        <v>5221180</v>
      </c>
      <c r="I18" s="1"/>
    </row>
    <row r="19" spans="1:9" ht="90" outlineLevel="3" x14ac:dyDescent="0.25">
      <c r="A19" s="20" t="s">
        <v>173</v>
      </c>
      <c r="B19" s="6" t="s">
        <v>27</v>
      </c>
      <c r="C19" s="10">
        <v>32511.040000000001</v>
      </c>
      <c r="D19" s="38">
        <v>29900</v>
      </c>
      <c r="E19" s="10">
        <f t="shared" si="0"/>
        <v>91.968758920046838</v>
      </c>
      <c r="F19" s="10">
        <v>29090</v>
      </c>
      <c r="G19" s="10">
        <v>29210</v>
      </c>
      <c r="H19" s="10">
        <v>30170</v>
      </c>
      <c r="I19" s="1"/>
    </row>
    <row r="20" spans="1:9" ht="75" outlineLevel="3" x14ac:dyDescent="0.25">
      <c r="A20" s="20" t="s">
        <v>174</v>
      </c>
      <c r="B20" s="6" t="s">
        <v>28</v>
      </c>
      <c r="C20" s="10">
        <v>6114664.5099999998</v>
      </c>
      <c r="D20" s="38">
        <v>6149210</v>
      </c>
      <c r="E20" s="10">
        <f t="shared" si="0"/>
        <v>100.56496133096924</v>
      </c>
      <c r="F20" s="10">
        <v>6340030</v>
      </c>
      <c r="G20" s="10">
        <v>6412880</v>
      </c>
      <c r="H20" s="10">
        <v>6607230</v>
      </c>
      <c r="I20" s="1"/>
    </row>
    <row r="21" spans="1:9" ht="75" outlineLevel="3" x14ac:dyDescent="0.25">
      <c r="A21" s="20" t="s">
        <v>175</v>
      </c>
      <c r="B21" s="6" t="s">
        <v>29</v>
      </c>
      <c r="C21" s="10">
        <v>-837940.6</v>
      </c>
      <c r="D21" s="38">
        <v>-768019.67</v>
      </c>
      <c r="E21" s="10">
        <f t="shared" si="0"/>
        <v>91.655622128823936</v>
      </c>
      <c r="F21" s="10">
        <v>0</v>
      </c>
      <c r="G21" s="10">
        <v>0</v>
      </c>
      <c r="H21" s="10">
        <v>0</v>
      </c>
      <c r="I21" s="1"/>
    </row>
    <row r="22" spans="1:9" outlineLevel="1" x14ac:dyDescent="0.25">
      <c r="A22" s="4" t="s">
        <v>30</v>
      </c>
      <c r="B22" s="5" t="s">
        <v>31</v>
      </c>
      <c r="C22" s="9">
        <f t="shared" ref="C22:D22" si="8">C23+C26+C29+C31</f>
        <v>15014948.399999999</v>
      </c>
      <c r="D22" s="37">
        <f t="shared" si="8"/>
        <v>10067931</v>
      </c>
      <c r="E22" s="9">
        <f t="shared" si="0"/>
        <v>67.052717943406321</v>
      </c>
      <c r="F22" s="9">
        <f>F23+F26+F29+F31</f>
        <v>9956000</v>
      </c>
      <c r="G22" s="9">
        <f t="shared" ref="G22:H22" si="9">G23+G26+G29+G31</f>
        <v>15291000</v>
      </c>
      <c r="H22" s="9">
        <f t="shared" si="9"/>
        <v>17116000</v>
      </c>
      <c r="I22" s="1"/>
    </row>
    <row r="23" spans="1:9" ht="28.5" outlineLevel="2" x14ac:dyDescent="0.25">
      <c r="A23" s="4" t="s">
        <v>32</v>
      </c>
      <c r="B23" s="5" t="s">
        <v>33</v>
      </c>
      <c r="C23" s="9">
        <f t="shared" ref="C23:D23" si="10">SUM(C24:C25)</f>
        <v>7428924.9699999997</v>
      </c>
      <c r="D23" s="37">
        <f t="shared" si="10"/>
        <v>6538000</v>
      </c>
      <c r="E23" s="9">
        <f t="shared" si="0"/>
        <v>88.00735000558231</v>
      </c>
      <c r="F23" s="9">
        <f>SUM(F24:F25)</f>
        <v>7300000</v>
      </c>
      <c r="G23" s="9">
        <f t="shared" ref="G23:H23" si="11">SUM(G24:G25)</f>
        <v>12775000</v>
      </c>
      <c r="H23" s="9">
        <f t="shared" si="11"/>
        <v>14600000</v>
      </c>
      <c r="I23" s="1"/>
    </row>
    <row r="24" spans="1:9" ht="30" outlineLevel="3" x14ac:dyDescent="0.25">
      <c r="A24" s="20" t="s">
        <v>176</v>
      </c>
      <c r="B24" s="6" t="s">
        <v>34</v>
      </c>
      <c r="C24" s="10">
        <v>6489956.1399999997</v>
      </c>
      <c r="D24" s="38">
        <v>4231000</v>
      </c>
      <c r="E24" s="10">
        <f t="shared" si="0"/>
        <v>65.193044586584833</v>
      </c>
      <c r="F24" s="10">
        <v>4500000</v>
      </c>
      <c r="G24" s="10">
        <v>7875000</v>
      </c>
      <c r="H24" s="10">
        <v>9000000</v>
      </c>
      <c r="I24" s="1"/>
    </row>
    <row r="25" spans="1:9" ht="45" outlineLevel="3" x14ac:dyDescent="0.25">
      <c r="A25" s="20" t="s">
        <v>177</v>
      </c>
      <c r="B25" s="6" t="s">
        <v>35</v>
      </c>
      <c r="C25" s="10">
        <v>938968.83</v>
      </c>
      <c r="D25" s="38">
        <v>2307000</v>
      </c>
      <c r="E25" s="10">
        <f t="shared" si="0"/>
        <v>245.69505677840232</v>
      </c>
      <c r="F25" s="10">
        <v>2800000</v>
      </c>
      <c r="G25" s="10">
        <v>4900000</v>
      </c>
      <c r="H25" s="10">
        <v>5600000</v>
      </c>
      <c r="I25" s="1"/>
    </row>
    <row r="26" spans="1:9" outlineLevel="2" x14ac:dyDescent="0.25">
      <c r="A26" s="4" t="s">
        <v>36</v>
      </c>
      <c r="B26" s="5" t="s">
        <v>37</v>
      </c>
      <c r="C26" s="9">
        <f t="shared" ref="C26:D26" si="12">SUM(C27:C28)</f>
        <v>7003345.8399999999</v>
      </c>
      <c r="D26" s="37">
        <f t="shared" si="12"/>
        <v>2016931</v>
      </c>
      <c r="E26" s="9">
        <f t="shared" si="0"/>
        <v>28.799534480793255</v>
      </c>
      <c r="F26" s="9">
        <f>SUM(F27:F28)</f>
        <v>150000</v>
      </c>
      <c r="G26" s="9">
        <f t="shared" ref="G26:H26" si="13">SUM(G27:G28)</f>
        <v>0</v>
      </c>
      <c r="H26" s="9">
        <f t="shared" si="13"/>
        <v>0</v>
      </c>
      <c r="I26" s="1"/>
    </row>
    <row r="27" spans="1:9" outlineLevel="3" x14ac:dyDescent="0.25">
      <c r="A27" s="20" t="s">
        <v>178</v>
      </c>
      <c r="B27" s="6" t="s">
        <v>37</v>
      </c>
      <c r="C27" s="10">
        <v>6998931.3499999996</v>
      </c>
      <c r="D27" s="38">
        <v>2017000</v>
      </c>
      <c r="E27" s="10">
        <f t="shared" si="0"/>
        <v>28.818685298292003</v>
      </c>
      <c r="F27" s="10">
        <v>150000</v>
      </c>
      <c r="G27" s="10">
        <v>0</v>
      </c>
      <c r="H27" s="10">
        <v>0</v>
      </c>
      <c r="I27" s="1"/>
    </row>
    <row r="28" spans="1:9" ht="30" outlineLevel="3" x14ac:dyDescent="0.25">
      <c r="A28" s="20" t="s">
        <v>179</v>
      </c>
      <c r="B28" s="6" t="s">
        <v>38</v>
      </c>
      <c r="C28" s="10">
        <v>4414.49</v>
      </c>
      <c r="D28" s="38">
        <v>-69</v>
      </c>
      <c r="E28" s="10">
        <f t="shared" si="0"/>
        <v>-1.5630344615119756</v>
      </c>
      <c r="F28" s="10">
        <v>0</v>
      </c>
      <c r="G28" s="10">
        <v>0</v>
      </c>
      <c r="H28" s="10">
        <v>0</v>
      </c>
      <c r="I28" s="1"/>
    </row>
    <row r="29" spans="1:9" outlineLevel="2" x14ac:dyDescent="0.25">
      <c r="A29" s="4" t="s">
        <v>39</v>
      </c>
      <c r="B29" s="5" t="s">
        <v>40</v>
      </c>
      <c r="C29" s="9">
        <f t="shared" ref="C29:D29" si="14">C30</f>
        <v>110566.93</v>
      </c>
      <c r="D29" s="37">
        <f t="shared" si="14"/>
        <v>87000</v>
      </c>
      <c r="E29" s="9">
        <f t="shared" si="0"/>
        <v>78.685371837673344</v>
      </c>
      <c r="F29" s="9">
        <f>F30</f>
        <v>176000</v>
      </c>
      <c r="G29" s="9">
        <f t="shared" ref="G29:H29" si="15">G30</f>
        <v>176000</v>
      </c>
      <c r="H29" s="9">
        <f t="shared" si="15"/>
        <v>176000</v>
      </c>
      <c r="I29" s="1"/>
    </row>
    <row r="30" spans="1:9" outlineLevel="3" x14ac:dyDescent="0.25">
      <c r="A30" s="20" t="s">
        <v>180</v>
      </c>
      <c r="B30" s="6" t="s">
        <v>40</v>
      </c>
      <c r="C30" s="10">
        <v>110566.93</v>
      </c>
      <c r="D30" s="38">
        <v>87000</v>
      </c>
      <c r="E30" s="10">
        <f t="shared" si="0"/>
        <v>78.685371837673344</v>
      </c>
      <c r="F30" s="10">
        <v>176000</v>
      </c>
      <c r="G30" s="10">
        <v>176000</v>
      </c>
      <c r="H30" s="10">
        <v>176000</v>
      </c>
      <c r="I30" s="1"/>
    </row>
    <row r="31" spans="1:9" ht="28.5" outlineLevel="2" x14ac:dyDescent="0.25">
      <c r="A31" s="4" t="s">
        <v>41</v>
      </c>
      <c r="B31" s="5" t="s">
        <v>42</v>
      </c>
      <c r="C31" s="9">
        <f t="shared" ref="C31:D31" si="16">C32</f>
        <v>472110.66</v>
      </c>
      <c r="D31" s="37">
        <f t="shared" si="16"/>
        <v>1426000</v>
      </c>
      <c r="E31" s="9">
        <f t="shared" si="0"/>
        <v>302.04782921021103</v>
      </c>
      <c r="F31" s="9">
        <f>F32</f>
        <v>2330000</v>
      </c>
      <c r="G31" s="9">
        <f t="shared" ref="G31:H31" si="17">G32</f>
        <v>2340000</v>
      </c>
      <c r="H31" s="9">
        <f t="shared" si="17"/>
        <v>2340000</v>
      </c>
      <c r="I31" s="1"/>
    </row>
    <row r="32" spans="1:9" ht="30" outlineLevel="3" x14ac:dyDescent="0.25">
      <c r="A32" s="20" t="s">
        <v>181</v>
      </c>
      <c r="B32" s="6" t="s">
        <v>43</v>
      </c>
      <c r="C32" s="10">
        <v>472110.66</v>
      </c>
      <c r="D32" s="38">
        <v>1426000</v>
      </c>
      <c r="E32" s="10">
        <f t="shared" si="0"/>
        <v>302.04782921021103</v>
      </c>
      <c r="F32" s="10">
        <v>2330000</v>
      </c>
      <c r="G32" s="10">
        <v>2340000</v>
      </c>
      <c r="H32" s="10">
        <v>2340000</v>
      </c>
      <c r="I32" s="1"/>
    </row>
    <row r="33" spans="1:11" outlineLevel="1" x14ac:dyDescent="0.25">
      <c r="A33" s="4" t="s">
        <v>44</v>
      </c>
      <c r="B33" s="5" t="s">
        <v>45</v>
      </c>
      <c r="C33" s="9">
        <f>C34</f>
        <v>10630.08</v>
      </c>
      <c r="D33" s="37">
        <f>D34</f>
        <v>-6006.26</v>
      </c>
      <c r="E33" s="9">
        <f t="shared" si="0"/>
        <v>-56.502491044281889</v>
      </c>
      <c r="F33" s="9">
        <v>0</v>
      </c>
      <c r="G33" s="9">
        <v>0</v>
      </c>
      <c r="H33" s="9">
        <v>0</v>
      </c>
      <c r="I33" s="1"/>
    </row>
    <row r="34" spans="1:11" outlineLevel="2" x14ac:dyDescent="0.25">
      <c r="A34" s="22" t="s">
        <v>46</v>
      </c>
      <c r="B34" s="23" t="s">
        <v>47</v>
      </c>
      <c r="C34" s="24">
        <f>SUM(C35:C36)</f>
        <v>10630.08</v>
      </c>
      <c r="D34" s="40">
        <f>D35+D36</f>
        <v>-6006.26</v>
      </c>
      <c r="E34" s="24">
        <f t="shared" si="0"/>
        <v>-56.502491044281889</v>
      </c>
      <c r="F34" s="24">
        <v>0</v>
      </c>
      <c r="G34" s="24">
        <v>0</v>
      </c>
      <c r="H34" s="24">
        <v>0</v>
      </c>
      <c r="I34" s="1"/>
    </row>
    <row r="35" spans="1:11" ht="30" outlineLevel="3" x14ac:dyDescent="0.25">
      <c r="A35" s="28" t="s">
        <v>185</v>
      </c>
      <c r="B35" s="29" t="s">
        <v>184</v>
      </c>
      <c r="C35" s="30">
        <v>5992</v>
      </c>
      <c r="D35" s="41">
        <v>0</v>
      </c>
      <c r="E35" s="30">
        <f t="shared" si="0"/>
        <v>0</v>
      </c>
      <c r="F35" s="30">
        <v>0</v>
      </c>
      <c r="G35" s="30">
        <v>0</v>
      </c>
      <c r="H35" s="30">
        <v>0</v>
      </c>
      <c r="I35" s="1"/>
    </row>
    <row r="36" spans="1:11" ht="30" outlineLevel="3" x14ac:dyDescent="0.25">
      <c r="A36" s="25" t="s">
        <v>183</v>
      </c>
      <c r="B36" s="26" t="s">
        <v>182</v>
      </c>
      <c r="C36" s="27">
        <v>4638.08</v>
      </c>
      <c r="D36" s="42">
        <v>-6006.26</v>
      </c>
      <c r="E36" s="27">
        <f t="shared" si="0"/>
        <v>-129.49884434938596</v>
      </c>
      <c r="F36" s="27">
        <v>0</v>
      </c>
      <c r="G36" s="27">
        <v>0</v>
      </c>
      <c r="H36" s="27">
        <v>0</v>
      </c>
      <c r="I36" s="1"/>
    </row>
    <row r="37" spans="1:11" outlineLevel="1" x14ac:dyDescent="0.25">
      <c r="A37" s="4" t="s">
        <v>48</v>
      </c>
      <c r="B37" s="5" t="s">
        <v>49</v>
      </c>
      <c r="C37" s="9">
        <f t="shared" ref="C37:D38" si="18">C38</f>
        <v>3514551.27</v>
      </c>
      <c r="D37" s="37">
        <f t="shared" si="18"/>
        <v>3263000</v>
      </c>
      <c r="E37" s="9">
        <f t="shared" si="0"/>
        <v>92.842577880504223</v>
      </c>
      <c r="F37" s="9">
        <f>F38</f>
        <v>3790000</v>
      </c>
      <c r="G37" s="9">
        <f t="shared" ref="G37:H37" si="19">G38</f>
        <v>3790000</v>
      </c>
      <c r="H37" s="9">
        <f t="shared" si="19"/>
        <v>3790000</v>
      </c>
      <c r="I37" s="1"/>
    </row>
    <row r="38" spans="1:11" ht="28.5" outlineLevel="2" x14ac:dyDescent="0.25">
      <c r="A38" s="4" t="s">
        <v>50</v>
      </c>
      <c r="B38" s="5" t="s">
        <v>51</v>
      </c>
      <c r="C38" s="9">
        <f t="shared" si="18"/>
        <v>3514551.27</v>
      </c>
      <c r="D38" s="37">
        <f t="shared" si="18"/>
        <v>3263000</v>
      </c>
      <c r="E38" s="9">
        <f t="shared" si="0"/>
        <v>92.842577880504223</v>
      </c>
      <c r="F38" s="9">
        <f>F39</f>
        <v>3790000</v>
      </c>
      <c r="G38" s="9">
        <f t="shared" ref="G38:H38" si="20">G39</f>
        <v>3790000</v>
      </c>
      <c r="H38" s="9">
        <f t="shared" si="20"/>
        <v>3790000</v>
      </c>
      <c r="I38" s="1"/>
    </row>
    <row r="39" spans="1:11" ht="30" outlineLevel="3" x14ac:dyDescent="0.25">
      <c r="A39" s="20" t="s">
        <v>186</v>
      </c>
      <c r="B39" s="6" t="s">
        <v>52</v>
      </c>
      <c r="C39" s="10">
        <v>3514551.27</v>
      </c>
      <c r="D39" s="38">
        <v>3263000</v>
      </c>
      <c r="E39" s="10">
        <f t="shared" si="0"/>
        <v>92.842577880504223</v>
      </c>
      <c r="F39" s="10">
        <v>3790000</v>
      </c>
      <c r="G39" s="10">
        <v>3790000</v>
      </c>
      <c r="H39" s="10">
        <v>3790000</v>
      </c>
      <c r="I39" s="1"/>
    </row>
    <row r="40" spans="1:11" ht="28.5" outlineLevel="1" x14ac:dyDescent="0.25">
      <c r="A40" s="4" t="s">
        <v>53</v>
      </c>
      <c r="B40" s="5" t="s">
        <v>54</v>
      </c>
      <c r="C40" s="9">
        <f t="shared" ref="C40:D40" si="21">C41+C46</f>
        <v>12955914.640000001</v>
      </c>
      <c r="D40" s="37">
        <f t="shared" si="21"/>
        <v>22230700</v>
      </c>
      <c r="E40" s="9">
        <f t="shared" si="0"/>
        <v>171.5872681915107</v>
      </c>
      <c r="F40" s="9">
        <f>F41+F46</f>
        <v>9590000</v>
      </c>
      <c r="G40" s="9">
        <f t="shared" ref="G40:H40" si="22">G41+G46</f>
        <v>9505000</v>
      </c>
      <c r="H40" s="9">
        <f t="shared" si="22"/>
        <v>9505000</v>
      </c>
      <c r="I40" s="39"/>
      <c r="J40" s="39"/>
      <c r="K40" s="39"/>
    </row>
    <row r="41" spans="1:11" ht="71.25" outlineLevel="2" x14ac:dyDescent="0.25">
      <c r="A41" s="4" t="s">
        <v>55</v>
      </c>
      <c r="B41" s="5" t="s">
        <v>56</v>
      </c>
      <c r="C41" s="9">
        <f t="shared" ref="C41:D41" si="23">SUM(C42:C45)</f>
        <v>12787410.67</v>
      </c>
      <c r="D41" s="37">
        <f t="shared" si="23"/>
        <v>22102700</v>
      </c>
      <c r="E41" s="9">
        <f t="shared" si="0"/>
        <v>172.84734627201897</v>
      </c>
      <c r="F41" s="9">
        <f>SUM(F42:F45)</f>
        <v>9480000</v>
      </c>
      <c r="G41" s="9">
        <f t="shared" ref="G41:H41" si="24">SUM(G42:G45)</f>
        <v>9395000</v>
      </c>
      <c r="H41" s="9">
        <f t="shared" si="24"/>
        <v>9395000</v>
      </c>
      <c r="I41" s="1"/>
    </row>
    <row r="42" spans="1:11" ht="60" outlineLevel="3" x14ac:dyDescent="0.25">
      <c r="A42" s="20" t="s">
        <v>187</v>
      </c>
      <c r="B42" s="6" t="s">
        <v>57</v>
      </c>
      <c r="C42" s="10">
        <v>3325958.42</v>
      </c>
      <c r="D42" s="38">
        <v>2250000</v>
      </c>
      <c r="E42" s="10">
        <f t="shared" si="0"/>
        <v>67.649673142937246</v>
      </c>
      <c r="F42" s="10">
        <v>1800000</v>
      </c>
      <c r="G42" s="10">
        <v>1765000</v>
      </c>
      <c r="H42" s="10">
        <v>1765000</v>
      </c>
      <c r="I42" s="1"/>
    </row>
    <row r="43" spans="1:11" ht="60" outlineLevel="3" x14ac:dyDescent="0.25">
      <c r="A43" s="20" t="s">
        <v>188</v>
      </c>
      <c r="B43" s="6" t="s">
        <v>58</v>
      </c>
      <c r="C43" s="10">
        <v>1758082.37</v>
      </c>
      <c r="D43" s="38">
        <v>2870000</v>
      </c>
      <c r="E43" s="10">
        <f t="shared" si="0"/>
        <v>163.24604859099975</v>
      </c>
      <c r="F43" s="10">
        <v>1550000</v>
      </c>
      <c r="G43" s="10">
        <v>1500000</v>
      </c>
      <c r="H43" s="10">
        <v>1500000</v>
      </c>
      <c r="I43" s="1"/>
    </row>
    <row r="44" spans="1:11" ht="60" outlineLevel="3" x14ac:dyDescent="0.25">
      <c r="A44" s="20" t="s">
        <v>189</v>
      </c>
      <c r="B44" s="6" t="s">
        <v>59</v>
      </c>
      <c r="C44" s="10">
        <v>372748.93</v>
      </c>
      <c r="D44" s="38">
        <v>8932700</v>
      </c>
      <c r="E44" s="10">
        <f t="shared" si="0"/>
        <v>2396.4388039960299</v>
      </c>
      <c r="F44" s="10">
        <v>130000</v>
      </c>
      <c r="G44" s="10">
        <v>130000</v>
      </c>
      <c r="H44" s="10">
        <v>130000</v>
      </c>
      <c r="I44" s="1"/>
    </row>
    <row r="45" spans="1:11" ht="30" outlineLevel="3" x14ac:dyDescent="0.25">
      <c r="A45" s="20" t="s">
        <v>190</v>
      </c>
      <c r="B45" s="6" t="s">
        <v>60</v>
      </c>
      <c r="C45" s="10">
        <v>7330620.9500000002</v>
      </c>
      <c r="D45" s="38">
        <v>8050000</v>
      </c>
      <c r="E45" s="10">
        <f t="shared" si="0"/>
        <v>109.81334398418186</v>
      </c>
      <c r="F45" s="10">
        <v>6000000</v>
      </c>
      <c r="G45" s="10">
        <v>6000000</v>
      </c>
      <c r="H45" s="10">
        <v>6000000</v>
      </c>
      <c r="I45" s="1"/>
    </row>
    <row r="46" spans="1:11" ht="57" outlineLevel="2" x14ac:dyDescent="0.25">
      <c r="A46" s="4" t="s">
        <v>61</v>
      </c>
      <c r="B46" s="5" t="s">
        <v>62</v>
      </c>
      <c r="C46" s="9">
        <f t="shared" ref="C46:D46" si="25">C47</f>
        <v>168503.97</v>
      </c>
      <c r="D46" s="37">
        <f t="shared" si="25"/>
        <v>128000</v>
      </c>
      <c r="E46" s="9">
        <f t="shared" si="0"/>
        <v>75.96260194937841</v>
      </c>
      <c r="F46" s="9">
        <f>F47</f>
        <v>110000</v>
      </c>
      <c r="G46" s="9">
        <f t="shared" ref="G46:H46" si="26">G47</f>
        <v>110000</v>
      </c>
      <c r="H46" s="9">
        <f t="shared" si="26"/>
        <v>110000</v>
      </c>
      <c r="I46" s="1"/>
    </row>
    <row r="47" spans="1:11" ht="60" outlineLevel="3" x14ac:dyDescent="0.25">
      <c r="A47" s="20" t="s">
        <v>191</v>
      </c>
      <c r="B47" s="6" t="s">
        <v>63</v>
      </c>
      <c r="C47" s="10">
        <v>168503.97</v>
      </c>
      <c r="D47" s="38">
        <v>128000</v>
      </c>
      <c r="E47" s="10">
        <f t="shared" si="0"/>
        <v>75.96260194937841</v>
      </c>
      <c r="F47" s="10">
        <v>110000</v>
      </c>
      <c r="G47" s="10">
        <v>110000</v>
      </c>
      <c r="H47" s="10">
        <v>110000</v>
      </c>
      <c r="I47" s="1"/>
    </row>
    <row r="48" spans="1:11" outlineLevel="1" x14ac:dyDescent="0.25">
      <c r="A48" s="4" t="s">
        <v>64</v>
      </c>
      <c r="B48" s="5" t="s">
        <v>65</v>
      </c>
      <c r="C48" s="9">
        <f t="shared" ref="C48:D48" si="27">C49</f>
        <v>12959684.709999999</v>
      </c>
      <c r="D48" s="37">
        <f t="shared" si="27"/>
        <v>7803000</v>
      </c>
      <c r="E48" s="9">
        <f t="shared" si="0"/>
        <v>60.209798113213523</v>
      </c>
      <c r="F48" s="9">
        <f>F49</f>
        <v>7667760.3100000005</v>
      </c>
      <c r="G48" s="9">
        <f t="shared" ref="G48:H48" si="28">G49</f>
        <v>7974470.7199999997</v>
      </c>
      <c r="H48" s="9">
        <f t="shared" si="28"/>
        <v>8293449.5499999998</v>
      </c>
      <c r="I48" s="39"/>
      <c r="J48" s="39"/>
      <c r="K48" s="39"/>
    </row>
    <row r="49" spans="1:9" outlineLevel="2" x14ac:dyDescent="0.25">
      <c r="A49" s="4" t="s">
        <v>66</v>
      </c>
      <c r="B49" s="5" t="s">
        <v>67</v>
      </c>
      <c r="C49" s="9">
        <f t="shared" ref="C49:D49" si="29">SUM(C50:C52)</f>
        <v>12959684.709999999</v>
      </c>
      <c r="D49" s="37">
        <f t="shared" si="29"/>
        <v>7803000</v>
      </c>
      <c r="E49" s="9">
        <f t="shared" si="0"/>
        <v>60.209798113213523</v>
      </c>
      <c r="F49" s="9">
        <f>SUM(F50:F52)</f>
        <v>7667760.3100000005</v>
      </c>
      <c r="G49" s="9">
        <f t="shared" ref="G49:H49" si="30">SUM(G50:G52)</f>
        <v>7974470.7199999997</v>
      </c>
      <c r="H49" s="9">
        <f t="shared" si="30"/>
        <v>8293449.5499999998</v>
      </c>
      <c r="I49" s="1"/>
    </row>
    <row r="50" spans="1:9" ht="30" outlineLevel="3" x14ac:dyDescent="0.25">
      <c r="A50" s="20" t="s">
        <v>192</v>
      </c>
      <c r="B50" s="6" t="s">
        <v>68</v>
      </c>
      <c r="C50" s="10">
        <v>963945.36</v>
      </c>
      <c r="D50" s="38">
        <v>926500</v>
      </c>
      <c r="E50" s="10">
        <f t="shared" si="0"/>
        <v>96.115406375315715</v>
      </c>
      <c r="F50" s="10">
        <v>774052.66</v>
      </c>
      <c r="G50" s="10">
        <v>805014.77</v>
      </c>
      <c r="H50" s="10">
        <v>837215.36</v>
      </c>
      <c r="I50" s="1"/>
    </row>
    <row r="51" spans="1:9" outlineLevel="3" x14ac:dyDescent="0.25">
      <c r="A51" s="20" t="s">
        <v>193</v>
      </c>
      <c r="B51" s="6" t="s">
        <v>69</v>
      </c>
      <c r="C51" s="10">
        <v>942341</v>
      </c>
      <c r="D51" s="38">
        <v>41000</v>
      </c>
      <c r="E51" s="10">
        <f t="shared" si="0"/>
        <v>4.3508666183472862</v>
      </c>
      <c r="F51" s="10">
        <v>39594.11</v>
      </c>
      <c r="G51" s="10">
        <v>41177.870000000003</v>
      </c>
      <c r="H51" s="10">
        <v>42824.99</v>
      </c>
      <c r="I51" s="1"/>
    </row>
    <row r="52" spans="1:9" outlineLevel="3" x14ac:dyDescent="0.25">
      <c r="A52" s="20" t="s">
        <v>194</v>
      </c>
      <c r="B52" s="6" t="s">
        <v>70</v>
      </c>
      <c r="C52" s="10">
        <v>11053398.35</v>
      </c>
      <c r="D52" s="38">
        <v>6835500</v>
      </c>
      <c r="E52" s="10">
        <f t="shared" si="0"/>
        <v>61.840709830203487</v>
      </c>
      <c r="F52" s="10">
        <v>6854113.54</v>
      </c>
      <c r="G52" s="10">
        <v>7128278.0800000001</v>
      </c>
      <c r="H52" s="10">
        <v>7413409.2000000002</v>
      </c>
      <c r="I52" s="1"/>
    </row>
    <row r="53" spans="1:9" ht="28.5" outlineLevel="1" x14ac:dyDescent="0.25">
      <c r="A53" s="4" t="s">
        <v>71</v>
      </c>
      <c r="B53" s="5" t="s">
        <v>72</v>
      </c>
      <c r="C53" s="9">
        <f>C54</f>
        <v>480998.3</v>
      </c>
      <c r="D53" s="37">
        <f>D54</f>
        <v>696196</v>
      </c>
      <c r="E53" s="9">
        <f t="shared" si="0"/>
        <v>144.73980469369644</v>
      </c>
      <c r="F53" s="9">
        <v>0</v>
      </c>
      <c r="G53" s="9">
        <v>0</v>
      </c>
      <c r="H53" s="9">
        <v>0</v>
      </c>
      <c r="I53" s="1"/>
    </row>
    <row r="54" spans="1:9" outlineLevel="2" x14ac:dyDescent="0.25">
      <c r="A54" s="4" t="s">
        <v>73</v>
      </c>
      <c r="B54" s="5" t="s">
        <v>74</v>
      </c>
      <c r="C54" s="9">
        <f>C55</f>
        <v>480998.3</v>
      </c>
      <c r="D54" s="37">
        <f>D55</f>
        <v>696196</v>
      </c>
      <c r="E54" s="9">
        <f t="shared" si="0"/>
        <v>144.73980469369644</v>
      </c>
      <c r="F54" s="9">
        <v>0</v>
      </c>
      <c r="G54" s="9">
        <v>0</v>
      </c>
      <c r="H54" s="9">
        <v>0</v>
      </c>
      <c r="I54" s="1"/>
    </row>
    <row r="55" spans="1:9" outlineLevel="3" x14ac:dyDescent="0.25">
      <c r="A55" s="20" t="s">
        <v>195</v>
      </c>
      <c r="B55" s="6" t="s">
        <v>75</v>
      </c>
      <c r="C55" s="10">
        <v>480998.3</v>
      </c>
      <c r="D55" s="38">
        <v>696196</v>
      </c>
      <c r="E55" s="10">
        <f t="shared" si="0"/>
        <v>144.73980469369644</v>
      </c>
      <c r="F55" s="10">
        <v>0</v>
      </c>
      <c r="G55" s="10">
        <v>0</v>
      </c>
      <c r="H55" s="10">
        <v>0</v>
      </c>
      <c r="I55" s="1"/>
    </row>
    <row r="56" spans="1:9" ht="28.5" outlineLevel="1" x14ac:dyDescent="0.25">
      <c r="A56" s="4" t="s">
        <v>76</v>
      </c>
      <c r="B56" s="5" t="s">
        <v>77</v>
      </c>
      <c r="C56" s="9">
        <f>C57+C59+C63</f>
        <v>3162702.3000000003</v>
      </c>
      <c r="D56" s="37">
        <f>D57+D59+D63</f>
        <v>6101589.7599999998</v>
      </c>
      <c r="E56" s="9">
        <f t="shared" si="0"/>
        <v>192.92330359389183</v>
      </c>
      <c r="F56" s="9">
        <f>F57+F59+F63</f>
        <v>545000</v>
      </c>
      <c r="G56" s="9">
        <f>G57+G59+G63</f>
        <v>275000</v>
      </c>
      <c r="H56" s="9">
        <f>H57+H59+H63</f>
        <v>265000</v>
      </c>
      <c r="I56" s="1"/>
    </row>
    <row r="57" spans="1:9" ht="57" outlineLevel="2" x14ac:dyDescent="0.25">
      <c r="A57" s="4" t="s">
        <v>78</v>
      </c>
      <c r="B57" s="5" t="s">
        <v>79</v>
      </c>
      <c r="C57" s="9">
        <f>C58</f>
        <v>1673520.15</v>
      </c>
      <c r="D57" s="37">
        <f t="shared" ref="D57" si="31">D58</f>
        <v>1030000</v>
      </c>
      <c r="E57" s="9">
        <f t="shared" si="0"/>
        <v>61.546913552250928</v>
      </c>
      <c r="F57" s="9">
        <f>F58</f>
        <v>250000</v>
      </c>
      <c r="G57" s="9">
        <f t="shared" ref="G57:H57" si="32">G58</f>
        <v>0</v>
      </c>
      <c r="H57" s="9">
        <f t="shared" si="32"/>
        <v>0</v>
      </c>
      <c r="I57" s="1"/>
    </row>
    <row r="58" spans="1:9" ht="60" outlineLevel="3" x14ac:dyDescent="0.25">
      <c r="A58" s="20" t="s">
        <v>199</v>
      </c>
      <c r="B58" s="6" t="s">
        <v>80</v>
      </c>
      <c r="C58" s="10">
        <v>1673520.15</v>
      </c>
      <c r="D58" s="38">
        <v>1030000</v>
      </c>
      <c r="E58" s="10">
        <f t="shared" si="0"/>
        <v>61.546913552250928</v>
      </c>
      <c r="F58" s="10">
        <v>250000</v>
      </c>
      <c r="G58" s="10">
        <v>0</v>
      </c>
      <c r="H58" s="10">
        <v>0</v>
      </c>
      <c r="I58" s="1"/>
    </row>
    <row r="59" spans="1:9" ht="28.5" outlineLevel="2" x14ac:dyDescent="0.25">
      <c r="A59" s="4" t="s">
        <v>81</v>
      </c>
      <c r="B59" s="5" t="s">
        <v>82</v>
      </c>
      <c r="C59" s="9">
        <f>SUM(C60:C62)</f>
        <v>1471911.9900000002</v>
      </c>
      <c r="D59" s="37">
        <f t="shared" ref="D59" si="33">SUM(D60:D61)</f>
        <v>4993225.08</v>
      </c>
      <c r="E59" s="9">
        <f t="shared" si="0"/>
        <v>339.23394292073124</v>
      </c>
      <c r="F59" s="9">
        <f>SUM(F60:F61)</f>
        <v>260000</v>
      </c>
      <c r="G59" s="9">
        <f t="shared" ref="G59:H59" si="34">SUM(G60:G61)</f>
        <v>240000</v>
      </c>
      <c r="H59" s="9">
        <f t="shared" si="34"/>
        <v>230000</v>
      </c>
      <c r="I59" s="1"/>
    </row>
    <row r="60" spans="1:9" ht="45" outlineLevel="3" x14ac:dyDescent="0.25">
      <c r="A60" s="20" t="s">
        <v>197</v>
      </c>
      <c r="B60" s="6" t="s">
        <v>83</v>
      </c>
      <c r="C60" s="10">
        <v>589617.42000000004</v>
      </c>
      <c r="D60" s="38">
        <v>62572.28</v>
      </c>
      <c r="E60" s="10">
        <f t="shared" si="0"/>
        <v>10.61235266759927</v>
      </c>
      <c r="F60" s="10">
        <v>10000</v>
      </c>
      <c r="G60" s="10">
        <v>10000</v>
      </c>
      <c r="H60" s="10">
        <v>10000</v>
      </c>
      <c r="I60" s="1"/>
    </row>
    <row r="61" spans="1:9" ht="30" outlineLevel="3" x14ac:dyDescent="0.25">
      <c r="A61" s="20" t="s">
        <v>198</v>
      </c>
      <c r="B61" s="6" t="s">
        <v>84</v>
      </c>
      <c r="C61" s="10">
        <v>543301.53</v>
      </c>
      <c r="D61" s="38">
        <v>4930652.8</v>
      </c>
      <c r="E61" s="10">
        <f t="shared" si="0"/>
        <v>907.53523186286623</v>
      </c>
      <c r="F61" s="10">
        <v>250000</v>
      </c>
      <c r="G61" s="10">
        <v>230000</v>
      </c>
      <c r="H61" s="10">
        <v>220000</v>
      </c>
      <c r="I61" s="1"/>
    </row>
    <row r="62" spans="1:9" ht="45" outlineLevel="3" x14ac:dyDescent="0.25">
      <c r="A62" s="20" t="s">
        <v>196</v>
      </c>
      <c r="B62" s="21" t="s">
        <v>200</v>
      </c>
      <c r="C62" s="10">
        <v>338993.04</v>
      </c>
      <c r="D62" s="38">
        <v>0</v>
      </c>
      <c r="E62" s="10">
        <f t="shared" si="0"/>
        <v>0</v>
      </c>
      <c r="F62" s="10">
        <v>0</v>
      </c>
      <c r="G62" s="10">
        <v>0</v>
      </c>
      <c r="H62" s="10">
        <v>0</v>
      </c>
      <c r="I62" s="1"/>
    </row>
    <row r="63" spans="1:9" ht="57" outlineLevel="2" x14ac:dyDescent="0.25">
      <c r="A63" s="4" t="s">
        <v>85</v>
      </c>
      <c r="B63" s="5" t="s">
        <v>86</v>
      </c>
      <c r="C63" s="9">
        <f>SUM(C64:C65)</f>
        <v>17270.16</v>
      </c>
      <c r="D63" s="37">
        <f t="shared" ref="D63" si="35">SUM(D64:D65)</f>
        <v>78364.680000000008</v>
      </c>
      <c r="E63" s="9">
        <f t="shared" si="0"/>
        <v>453.75769535429902</v>
      </c>
      <c r="F63" s="9">
        <f>SUM(F64:F65)</f>
        <v>35000</v>
      </c>
      <c r="G63" s="9">
        <f t="shared" ref="G63:H63" si="36">SUM(G64:G65)</f>
        <v>35000</v>
      </c>
      <c r="H63" s="9">
        <f t="shared" si="36"/>
        <v>35000</v>
      </c>
      <c r="I63" s="1"/>
    </row>
    <row r="64" spans="1:9" ht="75" outlineLevel="3" x14ac:dyDescent="0.25">
      <c r="A64" s="20" t="s">
        <v>201</v>
      </c>
      <c r="B64" s="6" t="s">
        <v>87</v>
      </c>
      <c r="C64" s="10">
        <v>6405.2</v>
      </c>
      <c r="D64" s="38">
        <v>23272.74</v>
      </c>
      <c r="E64" s="10">
        <f t="shared" si="0"/>
        <v>363.34134765503035</v>
      </c>
      <c r="F64" s="10">
        <v>10000</v>
      </c>
      <c r="G64" s="10">
        <v>10000</v>
      </c>
      <c r="H64" s="10">
        <v>10000</v>
      </c>
      <c r="I64" s="1"/>
    </row>
    <row r="65" spans="1:9" ht="60" outlineLevel="3" x14ac:dyDescent="0.25">
      <c r="A65" s="20" t="s">
        <v>202</v>
      </c>
      <c r="B65" s="6" t="s">
        <v>88</v>
      </c>
      <c r="C65" s="10">
        <v>10864.96</v>
      </c>
      <c r="D65" s="38">
        <v>55091.94</v>
      </c>
      <c r="E65" s="10">
        <f t="shared" si="0"/>
        <v>507.06067946867739</v>
      </c>
      <c r="F65" s="10">
        <v>25000</v>
      </c>
      <c r="G65" s="10">
        <v>25000</v>
      </c>
      <c r="H65" s="10">
        <v>25000</v>
      </c>
      <c r="I65" s="1"/>
    </row>
    <row r="66" spans="1:9" outlineLevel="1" x14ac:dyDescent="0.25">
      <c r="A66" s="4" t="s">
        <v>89</v>
      </c>
      <c r="B66" s="5" t="s">
        <v>90</v>
      </c>
      <c r="C66" s="9">
        <f>C67+C80+C82+C85</f>
        <v>1947847.8800000001</v>
      </c>
      <c r="D66" s="37">
        <f>D67+D80+D82+D85</f>
        <v>4539081.5999999996</v>
      </c>
      <c r="E66" s="9">
        <f t="shared" si="0"/>
        <v>233.03059990495765</v>
      </c>
      <c r="F66" s="9">
        <f>F67+F82+F85</f>
        <v>980000</v>
      </c>
      <c r="G66" s="9">
        <f>G67+G82+G85</f>
        <v>980000</v>
      </c>
      <c r="H66" s="9">
        <f>H67+H82+H85</f>
        <v>0</v>
      </c>
      <c r="I66" s="1"/>
    </row>
    <row r="67" spans="1:9" ht="28.5" outlineLevel="2" x14ac:dyDescent="0.25">
      <c r="A67" s="4" t="s">
        <v>91</v>
      </c>
      <c r="B67" s="5" t="s">
        <v>92</v>
      </c>
      <c r="C67" s="9">
        <f>SUM(C68:C79)</f>
        <v>546748.80000000005</v>
      </c>
      <c r="D67" s="37">
        <f>SUM(D68:D79)</f>
        <v>1670243.91</v>
      </c>
      <c r="E67" s="9">
        <f t="shared" si="0"/>
        <v>305.48652507330598</v>
      </c>
      <c r="F67" s="9">
        <v>0</v>
      </c>
      <c r="G67" s="9">
        <v>0</v>
      </c>
      <c r="H67" s="9">
        <v>0</v>
      </c>
      <c r="I67" s="1"/>
    </row>
    <row r="68" spans="1:9" ht="60" outlineLevel="3" x14ac:dyDescent="0.25">
      <c r="A68" s="20" t="s">
        <v>203</v>
      </c>
      <c r="B68" s="6" t="s">
        <v>95</v>
      </c>
      <c r="C68" s="10">
        <v>16500</v>
      </c>
      <c r="D68" s="38">
        <v>75034.600000000006</v>
      </c>
      <c r="E68" s="10">
        <f t="shared" si="0"/>
        <v>454.75515151515157</v>
      </c>
      <c r="F68" s="10">
        <v>0</v>
      </c>
      <c r="G68" s="10">
        <v>0</v>
      </c>
      <c r="H68" s="10">
        <v>0</v>
      </c>
      <c r="I68" s="1"/>
    </row>
    <row r="69" spans="1:9" ht="75" outlineLevel="3" x14ac:dyDescent="0.25">
      <c r="A69" s="20" t="s">
        <v>204</v>
      </c>
      <c r="B69" s="6" t="s">
        <v>96</v>
      </c>
      <c r="C69" s="10">
        <v>90080.09</v>
      </c>
      <c r="D69" s="38">
        <v>205129.9</v>
      </c>
      <c r="E69" s="10">
        <f t="shared" si="0"/>
        <v>227.71946608845531</v>
      </c>
      <c r="F69" s="10">
        <v>0</v>
      </c>
      <c r="G69" s="10">
        <v>0</v>
      </c>
      <c r="H69" s="10">
        <v>0</v>
      </c>
      <c r="I69" s="1"/>
    </row>
    <row r="70" spans="1:9" ht="60" outlineLevel="3" x14ac:dyDescent="0.25">
      <c r="A70" s="20" t="s">
        <v>205</v>
      </c>
      <c r="B70" s="6" t="s">
        <v>98</v>
      </c>
      <c r="C70" s="10">
        <v>19950</v>
      </c>
      <c r="D70" s="38">
        <v>34677.68</v>
      </c>
      <c r="E70" s="10">
        <f t="shared" si="0"/>
        <v>173.8229573934837</v>
      </c>
      <c r="F70" s="10">
        <v>0</v>
      </c>
      <c r="G70" s="10">
        <v>0</v>
      </c>
      <c r="H70" s="10">
        <v>0</v>
      </c>
      <c r="I70" s="1"/>
    </row>
    <row r="71" spans="1:9" ht="60" outlineLevel="3" x14ac:dyDescent="0.25">
      <c r="A71" s="20" t="s">
        <v>206</v>
      </c>
      <c r="B71" s="6" t="s">
        <v>94</v>
      </c>
      <c r="C71" s="10">
        <v>84250</v>
      </c>
      <c r="D71" s="38">
        <v>538500</v>
      </c>
      <c r="E71" s="10">
        <f t="shared" si="0"/>
        <v>639.16913946587533</v>
      </c>
      <c r="F71" s="10">
        <v>0</v>
      </c>
      <c r="G71" s="10">
        <v>0</v>
      </c>
      <c r="H71" s="10">
        <v>0</v>
      </c>
      <c r="I71" s="1"/>
    </row>
    <row r="72" spans="1:9" ht="60" outlineLevel="3" x14ac:dyDescent="0.25">
      <c r="A72" s="20" t="s">
        <v>207</v>
      </c>
      <c r="B72" s="21" t="s">
        <v>208</v>
      </c>
      <c r="C72" s="10">
        <v>4500</v>
      </c>
      <c r="D72" s="38">
        <v>0</v>
      </c>
      <c r="E72" s="10">
        <f t="shared" ref="E72:E123" si="37">(D72/C72)*100</f>
        <v>0</v>
      </c>
      <c r="F72" s="10">
        <v>0</v>
      </c>
      <c r="G72" s="10">
        <v>0</v>
      </c>
      <c r="H72" s="10">
        <v>0</v>
      </c>
      <c r="I72" s="1"/>
    </row>
    <row r="73" spans="1:9" ht="75" outlineLevel="3" x14ac:dyDescent="0.25">
      <c r="A73" s="20" t="s">
        <v>209</v>
      </c>
      <c r="B73" s="6" t="s">
        <v>99</v>
      </c>
      <c r="C73" s="10">
        <v>29015</v>
      </c>
      <c r="D73" s="38">
        <v>265363.28000000003</v>
      </c>
      <c r="E73" s="10">
        <f t="shared" si="37"/>
        <v>914.57273823884202</v>
      </c>
      <c r="F73" s="10">
        <v>0</v>
      </c>
      <c r="G73" s="10">
        <v>0</v>
      </c>
      <c r="H73" s="10">
        <v>0</v>
      </c>
      <c r="I73" s="1"/>
    </row>
    <row r="74" spans="1:9" ht="90" outlineLevel="3" x14ac:dyDescent="0.25">
      <c r="A74" s="20" t="s">
        <v>210</v>
      </c>
      <c r="B74" s="6" t="s">
        <v>100</v>
      </c>
      <c r="C74" s="10">
        <v>9813.7900000000009</v>
      </c>
      <c r="D74" s="38">
        <v>15760</v>
      </c>
      <c r="E74" s="10">
        <f t="shared" si="37"/>
        <v>160.59035296251497</v>
      </c>
      <c r="F74" s="10">
        <v>0</v>
      </c>
      <c r="G74" s="10">
        <v>0</v>
      </c>
      <c r="H74" s="10">
        <v>0</v>
      </c>
      <c r="I74" s="1"/>
    </row>
    <row r="75" spans="1:9" ht="150" outlineLevel="3" x14ac:dyDescent="0.25">
      <c r="A75" s="20" t="s">
        <v>251</v>
      </c>
      <c r="B75" s="21" t="s">
        <v>252</v>
      </c>
      <c r="C75" s="10">
        <v>0</v>
      </c>
      <c r="D75" s="38">
        <v>20000</v>
      </c>
      <c r="E75" s="10">
        <v>0</v>
      </c>
      <c r="F75" s="10">
        <v>0</v>
      </c>
      <c r="G75" s="10">
        <v>0</v>
      </c>
      <c r="H75" s="10">
        <v>0</v>
      </c>
      <c r="I75" s="1"/>
    </row>
    <row r="76" spans="1:9" ht="60" outlineLevel="3" x14ac:dyDescent="0.25">
      <c r="A76" s="20" t="s">
        <v>211</v>
      </c>
      <c r="B76" s="6" t="s">
        <v>101</v>
      </c>
      <c r="C76" s="10">
        <v>2250</v>
      </c>
      <c r="D76" s="38">
        <v>9556.5300000000007</v>
      </c>
      <c r="E76" s="10">
        <f t="shared" si="37"/>
        <v>424.73466666666673</v>
      </c>
      <c r="F76" s="10">
        <v>0</v>
      </c>
      <c r="G76" s="10">
        <v>0</v>
      </c>
      <c r="H76" s="10">
        <v>0</v>
      </c>
      <c r="I76" s="1"/>
    </row>
    <row r="77" spans="1:9" ht="90" outlineLevel="3" x14ac:dyDescent="0.25">
      <c r="A77" s="20" t="s">
        <v>212</v>
      </c>
      <c r="B77" s="21" t="s">
        <v>213</v>
      </c>
      <c r="C77" s="10">
        <v>52500</v>
      </c>
      <c r="D77" s="38">
        <v>0</v>
      </c>
      <c r="E77" s="10">
        <f t="shared" si="37"/>
        <v>0</v>
      </c>
      <c r="F77" s="10">
        <v>0</v>
      </c>
      <c r="G77" s="10">
        <v>0</v>
      </c>
      <c r="H77" s="10">
        <v>0</v>
      </c>
      <c r="I77" s="1"/>
    </row>
    <row r="78" spans="1:9" ht="60" outlineLevel="3" x14ac:dyDescent="0.25">
      <c r="A78" s="20" t="s">
        <v>214</v>
      </c>
      <c r="B78" s="6" t="s">
        <v>93</v>
      </c>
      <c r="C78" s="10">
        <v>24916.22</v>
      </c>
      <c r="D78" s="38">
        <v>111780.89</v>
      </c>
      <c r="E78" s="10">
        <f t="shared" si="37"/>
        <v>448.62699879837305</v>
      </c>
      <c r="F78" s="10">
        <v>0</v>
      </c>
      <c r="G78" s="10">
        <v>0</v>
      </c>
      <c r="H78" s="10">
        <v>0</v>
      </c>
      <c r="I78" s="1"/>
    </row>
    <row r="79" spans="1:9" ht="60" outlineLevel="3" x14ac:dyDescent="0.25">
      <c r="A79" s="20" t="s">
        <v>215</v>
      </c>
      <c r="B79" s="6" t="s">
        <v>97</v>
      </c>
      <c r="C79" s="10">
        <v>212973.7</v>
      </c>
      <c r="D79" s="38">
        <v>394441.03</v>
      </c>
      <c r="E79" s="10">
        <f t="shared" si="37"/>
        <v>185.20645037391941</v>
      </c>
      <c r="F79" s="10">
        <v>0</v>
      </c>
      <c r="G79" s="10">
        <v>0</v>
      </c>
      <c r="H79" s="10">
        <v>0</v>
      </c>
      <c r="I79" s="1"/>
    </row>
    <row r="80" spans="1:9" ht="85.5" outlineLevel="2" x14ac:dyDescent="0.25">
      <c r="A80" s="4" t="s">
        <v>102</v>
      </c>
      <c r="B80" s="5" t="s">
        <v>103</v>
      </c>
      <c r="C80" s="9">
        <f>C81</f>
        <v>15329.46</v>
      </c>
      <c r="D80" s="37">
        <f>D81</f>
        <v>23075.25</v>
      </c>
      <c r="E80" s="9">
        <f t="shared" si="37"/>
        <v>150.52878574979158</v>
      </c>
      <c r="F80" s="9">
        <v>0</v>
      </c>
      <c r="G80" s="9">
        <v>0</v>
      </c>
      <c r="H80" s="9">
        <v>0</v>
      </c>
      <c r="I80" s="1"/>
    </row>
    <row r="81" spans="1:9" ht="60" outlineLevel="3" x14ac:dyDescent="0.25">
      <c r="A81" s="20" t="s">
        <v>219</v>
      </c>
      <c r="B81" s="6" t="s">
        <v>104</v>
      </c>
      <c r="C81" s="10">
        <v>15329.46</v>
      </c>
      <c r="D81" s="38">
        <v>23075.25</v>
      </c>
      <c r="E81" s="10">
        <f t="shared" si="37"/>
        <v>150.52878574979158</v>
      </c>
      <c r="F81" s="10">
        <v>0</v>
      </c>
      <c r="G81" s="10">
        <v>0</v>
      </c>
      <c r="H81" s="10">
        <v>0</v>
      </c>
      <c r="I81" s="1"/>
    </row>
    <row r="82" spans="1:9" outlineLevel="2" x14ac:dyDescent="0.25">
      <c r="A82" s="4" t="s">
        <v>105</v>
      </c>
      <c r="B82" s="5" t="s">
        <v>106</v>
      </c>
      <c r="C82" s="9">
        <f>SUM(C83:C84)</f>
        <v>1322035.8800000001</v>
      </c>
      <c r="D82" s="37">
        <f>SUM(D83:D84)</f>
        <v>342658.14</v>
      </c>
      <c r="E82" s="9">
        <f t="shared" si="37"/>
        <v>25.918974301968262</v>
      </c>
      <c r="F82" s="9">
        <f>SUM(F83:F84)</f>
        <v>980000</v>
      </c>
      <c r="G82" s="9">
        <f>SUM(G83:G84)</f>
        <v>980000</v>
      </c>
      <c r="H82" s="9">
        <f>SUM(H83:H84)</f>
        <v>0</v>
      </c>
      <c r="I82" s="1"/>
    </row>
    <row r="83" spans="1:9" ht="45" outlineLevel="3" x14ac:dyDescent="0.25">
      <c r="A83" s="20" t="s">
        <v>216</v>
      </c>
      <c r="B83" s="6" t="s">
        <v>107</v>
      </c>
      <c r="C83" s="10">
        <v>1321158.1200000001</v>
      </c>
      <c r="D83" s="38">
        <v>342631.71</v>
      </c>
      <c r="E83" s="10">
        <f t="shared" si="37"/>
        <v>25.934194008511259</v>
      </c>
      <c r="F83" s="10">
        <v>980000</v>
      </c>
      <c r="G83" s="10">
        <v>980000</v>
      </c>
      <c r="H83" s="10">
        <v>0</v>
      </c>
      <c r="I83" s="1"/>
    </row>
    <row r="84" spans="1:9" ht="60" outlineLevel="3" x14ac:dyDescent="0.25">
      <c r="A84" s="20" t="s">
        <v>217</v>
      </c>
      <c r="B84" s="6" t="s">
        <v>108</v>
      </c>
      <c r="C84" s="10">
        <v>877.76</v>
      </c>
      <c r="D84" s="38">
        <v>26.43</v>
      </c>
      <c r="E84" s="10">
        <f t="shared" si="37"/>
        <v>3.0110736419978128</v>
      </c>
      <c r="F84" s="10">
        <v>0</v>
      </c>
      <c r="G84" s="10">
        <v>0</v>
      </c>
      <c r="H84" s="10">
        <v>0</v>
      </c>
      <c r="I84" s="1"/>
    </row>
    <row r="85" spans="1:9" outlineLevel="2" x14ac:dyDescent="0.25">
      <c r="A85" s="4" t="s">
        <v>109</v>
      </c>
      <c r="B85" s="5" t="s">
        <v>110</v>
      </c>
      <c r="C85" s="9">
        <f>C86</f>
        <v>63733.74</v>
      </c>
      <c r="D85" s="37">
        <f>D86</f>
        <v>2503104.2999999998</v>
      </c>
      <c r="E85" s="9">
        <f t="shared" si="37"/>
        <v>3927.4398458336195</v>
      </c>
      <c r="F85" s="9">
        <v>0</v>
      </c>
      <c r="G85" s="9">
        <v>0</v>
      </c>
      <c r="H85" s="9">
        <v>0</v>
      </c>
      <c r="I85" s="1"/>
    </row>
    <row r="86" spans="1:9" ht="75" outlineLevel="2" x14ac:dyDescent="0.25">
      <c r="A86" s="20" t="s">
        <v>218</v>
      </c>
      <c r="B86" s="6" t="s">
        <v>111</v>
      </c>
      <c r="C86" s="10">
        <v>63733.74</v>
      </c>
      <c r="D86" s="38">
        <v>2503104.2999999998</v>
      </c>
      <c r="E86" s="32">
        <f t="shared" si="37"/>
        <v>3927.4398458336195</v>
      </c>
      <c r="F86" s="32">
        <v>0</v>
      </c>
      <c r="G86" s="32">
        <v>0</v>
      </c>
      <c r="H86" s="32">
        <v>0</v>
      </c>
      <c r="I86" s="1"/>
    </row>
    <row r="87" spans="1:9" outlineLevel="2" x14ac:dyDescent="0.25">
      <c r="A87" s="34" t="s">
        <v>248</v>
      </c>
      <c r="B87" s="33" t="s">
        <v>247</v>
      </c>
      <c r="C87" s="35">
        <f>C88</f>
        <v>-299.52999999999997</v>
      </c>
      <c r="D87" s="43">
        <f>D88</f>
        <v>0</v>
      </c>
      <c r="E87" s="9">
        <f t="shared" si="37"/>
        <v>0</v>
      </c>
      <c r="F87" s="9">
        <f>F88</f>
        <v>0</v>
      </c>
      <c r="G87" s="9">
        <f t="shared" ref="G87:H87" si="38">G88</f>
        <v>0</v>
      </c>
      <c r="H87" s="9">
        <f t="shared" si="38"/>
        <v>0</v>
      </c>
      <c r="I87" s="1"/>
    </row>
    <row r="88" spans="1:9" outlineLevel="3" x14ac:dyDescent="0.25">
      <c r="A88" s="20" t="s">
        <v>249</v>
      </c>
      <c r="B88" s="21" t="s">
        <v>250</v>
      </c>
      <c r="C88" s="10">
        <v>-299.52999999999997</v>
      </c>
      <c r="D88" s="38">
        <v>0</v>
      </c>
      <c r="E88" s="10">
        <f t="shared" si="37"/>
        <v>0</v>
      </c>
      <c r="F88" s="10">
        <v>0</v>
      </c>
      <c r="G88" s="10">
        <v>0</v>
      </c>
      <c r="H88" s="10">
        <v>0</v>
      </c>
      <c r="I88" s="1"/>
    </row>
    <row r="89" spans="1:9" x14ac:dyDescent="0.25">
      <c r="A89" s="4" t="s">
        <v>112</v>
      </c>
      <c r="B89" s="5" t="s">
        <v>113</v>
      </c>
      <c r="C89" s="8">
        <f>C90+C115+C118+C121</f>
        <v>469061496.73000002</v>
      </c>
      <c r="D89" s="8">
        <f>D90+D115+D118+D121</f>
        <v>390701511.59000003</v>
      </c>
      <c r="E89" s="8">
        <f t="shared" si="37"/>
        <v>83.294304545080706</v>
      </c>
      <c r="F89" s="8">
        <f>F90+F118+F121</f>
        <v>371610773.38999999</v>
      </c>
      <c r="G89" s="8">
        <f>G90+G118+G121</f>
        <v>363261135.38999999</v>
      </c>
      <c r="H89" s="8">
        <f>H90+H118+H121</f>
        <v>348402435.38999999</v>
      </c>
      <c r="I89" s="1"/>
    </row>
    <row r="90" spans="1:9" ht="28.5" outlineLevel="1" x14ac:dyDescent="0.25">
      <c r="A90" s="4" t="s">
        <v>114</v>
      </c>
      <c r="B90" s="5" t="s">
        <v>115</v>
      </c>
      <c r="C90" s="9">
        <f>C91+C96+C103+C111</f>
        <v>469062495.09000003</v>
      </c>
      <c r="D90" s="37">
        <f>D91+D96+D103+D111</f>
        <v>387616698.10000002</v>
      </c>
      <c r="E90" s="9">
        <f t="shared" si="37"/>
        <v>82.636472145492505</v>
      </c>
      <c r="F90" s="9">
        <f>F91+F96+F103+F111</f>
        <v>371610773.38999999</v>
      </c>
      <c r="G90" s="9">
        <f>G91+G96+G103+G111</f>
        <v>363261135.38999999</v>
      </c>
      <c r="H90" s="9">
        <f>H91+H96+H103+H111</f>
        <v>348402435.38999999</v>
      </c>
      <c r="I90" s="1"/>
    </row>
    <row r="91" spans="1:9" outlineLevel="2" x14ac:dyDescent="0.25">
      <c r="A91" s="4" t="s">
        <v>116</v>
      </c>
      <c r="B91" s="5" t="s">
        <v>117</v>
      </c>
      <c r="C91" s="9">
        <f>SUM(C92:C95)</f>
        <v>113385400</v>
      </c>
      <c r="D91" s="37">
        <f>SUM(D92:D95)</f>
        <v>19397300</v>
      </c>
      <c r="E91" s="9">
        <f t="shared" si="37"/>
        <v>17.107405362595184</v>
      </c>
      <c r="F91" s="9">
        <f>SUM(F92:F92)</f>
        <v>7959600</v>
      </c>
      <c r="G91" s="9">
        <f>SUM(G92:G92)</f>
        <v>16700</v>
      </c>
      <c r="H91" s="9">
        <f>SUM(H92:H92)</f>
        <v>27000</v>
      </c>
      <c r="I91" s="1"/>
    </row>
    <row r="92" spans="1:9" ht="30" outlineLevel="3" x14ac:dyDescent="0.25">
      <c r="A92" s="20" t="s">
        <v>220</v>
      </c>
      <c r="B92" s="6" t="s">
        <v>119</v>
      </c>
      <c r="C92" s="10">
        <v>23218100</v>
      </c>
      <c r="D92" s="38">
        <v>17757500</v>
      </c>
      <c r="E92" s="10">
        <f t="shared" si="37"/>
        <v>76.481279691275333</v>
      </c>
      <c r="F92" s="10">
        <v>7959600</v>
      </c>
      <c r="G92" s="10">
        <v>16700</v>
      </c>
      <c r="H92" s="10">
        <v>27000</v>
      </c>
      <c r="I92" s="1"/>
    </row>
    <row r="93" spans="1:9" ht="30" outlineLevel="3" x14ac:dyDescent="0.25">
      <c r="A93" s="20" t="s">
        <v>221</v>
      </c>
      <c r="B93" s="21" t="s">
        <v>222</v>
      </c>
      <c r="C93" s="10">
        <v>70789700</v>
      </c>
      <c r="D93" s="38">
        <v>0</v>
      </c>
      <c r="E93" s="10">
        <f t="shared" si="37"/>
        <v>0</v>
      </c>
      <c r="F93" s="10">
        <v>0</v>
      </c>
      <c r="G93" s="10">
        <v>0</v>
      </c>
      <c r="H93" s="10">
        <v>0</v>
      </c>
      <c r="I93" s="1"/>
    </row>
    <row r="94" spans="1:9" ht="30" outlineLevel="3" x14ac:dyDescent="0.25">
      <c r="A94" s="20" t="s">
        <v>223</v>
      </c>
      <c r="B94" s="21" t="s">
        <v>224</v>
      </c>
      <c r="C94" s="10">
        <v>16000000</v>
      </c>
      <c r="D94" s="38">
        <v>0</v>
      </c>
      <c r="E94" s="10">
        <f t="shared" si="37"/>
        <v>0</v>
      </c>
      <c r="F94" s="10">
        <v>0</v>
      </c>
      <c r="G94" s="10">
        <v>0</v>
      </c>
      <c r="H94" s="10">
        <v>0</v>
      </c>
      <c r="I94" s="1"/>
    </row>
    <row r="95" spans="1:9" outlineLevel="3" x14ac:dyDescent="0.25">
      <c r="A95" s="20" t="s">
        <v>225</v>
      </c>
      <c r="B95" s="6" t="s">
        <v>118</v>
      </c>
      <c r="C95" s="10">
        <v>3377600</v>
      </c>
      <c r="D95" s="38">
        <v>1639800</v>
      </c>
      <c r="E95" s="10">
        <f t="shared" si="37"/>
        <v>48.549265750828994</v>
      </c>
      <c r="F95" s="10">
        <v>0</v>
      </c>
      <c r="G95" s="10">
        <v>0</v>
      </c>
      <c r="H95" s="10">
        <v>0</v>
      </c>
      <c r="I95" s="1"/>
    </row>
    <row r="96" spans="1:9" ht="28.5" outlineLevel="2" x14ac:dyDescent="0.25">
      <c r="A96" s="4" t="s">
        <v>120</v>
      </c>
      <c r="B96" s="5" t="s">
        <v>121</v>
      </c>
      <c r="C96" s="9">
        <f>SUM(C97:C102)</f>
        <v>72468709.61999999</v>
      </c>
      <c r="D96" s="37">
        <f>SUM(D97:D102)</f>
        <v>77451894.099999994</v>
      </c>
      <c r="E96" s="9">
        <f t="shared" si="37"/>
        <v>106.87632566680163</v>
      </c>
      <c r="F96" s="9">
        <f>SUM(F97:F102)</f>
        <v>67020403.390000001</v>
      </c>
      <c r="G96" s="9">
        <f>SUM(G97:G102)</f>
        <v>66761501.390000001</v>
      </c>
      <c r="H96" s="9">
        <f>SUM(H97:H102)</f>
        <v>67452001.390000001</v>
      </c>
      <c r="I96" s="1"/>
    </row>
    <row r="97" spans="1:9" ht="45" outlineLevel="3" x14ac:dyDescent="0.25">
      <c r="A97" s="20" t="s">
        <v>227</v>
      </c>
      <c r="B97" s="6" t="s">
        <v>123</v>
      </c>
      <c r="C97" s="10">
        <v>1112441.82</v>
      </c>
      <c r="D97" s="38">
        <v>1592033</v>
      </c>
      <c r="E97" s="10">
        <f t="shared" si="37"/>
        <v>143.11157414056942</v>
      </c>
      <c r="F97" s="10">
        <v>0</v>
      </c>
      <c r="G97" s="10">
        <v>0</v>
      </c>
      <c r="H97" s="10">
        <v>0</v>
      </c>
      <c r="I97" s="1"/>
    </row>
    <row r="98" spans="1:9" ht="45" outlineLevel="3" x14ac:dyDescent="0.25">
      <c r="A98" s="20" t="s">
        <v>226</v>
      </c>
      <c r="B98" s="6" t="s">
        <v>124</v>
      </c>
      <c r="C98" s="10">
        <v>3447143.16</v>
      </c>
      <c r="D98" s="38">
        <v>9483900</v>
      </c>
      <c r="E98" s="10">
        <f t="shared" si="37"/>
        <v>275.12347354903591</v>
      </c>
      <c r="F98" s="10">
        <v>9479900</v>
      </c>
      <c r="G98" s="10">
        <v>9173000</v>
      </c>
      <c r="H98" s="10">
        <v>9446600</v>
      </c>
      <c r="I98" s="1"/>
    </row>
    <row r="99" spans="1:9" ht="45" outlineLevel="3" x14ac:dyDescent="0.25">
      <c r="A99" s="20" t="s">
        <v>229</v>
      </c>
      <c r="B99" s="6" t="s">
        <v>155</v>
      </c>
      <c r="C99" s="10">
        <v>0</v>
      </c>
      <c r="D99" s="38">
        <v>0</v>
      </c>
      <c r="E99" s="10">
        <v>0</v>
      </c>
      <c r="F99" s="10">
        <v>0</v>
      </c>
      <c r="G99" s="10">
        <v>0</v>
      </c>
      <c r="H99" s="10">
        <v>416900</v>
      </c>
      <c r="I99" s="1"/>
    </row>
    <row r="100" spans="1:9" ht="30" outlineLevel="3" x14ac:dyDescent="0.25">
      <c r="A100" s="20" t="s">
        <v>228</v>
      </c>
      <c r="B100" s="6" t="s">
        <v>125</v>
      </c>
      <c r="C100" s="10">
        <v>559243.46</v>
      </c>
      <c r="D100" s="38">
        <v>312267.5</v>
      </c>
      <c r="E100" s="10">
        <f t="shared" si="37"/>
        <v>55.837488023552396</v>
      </c>
      <c r="F100" s="10">
        <v>0</v>
      </c>
      <c r="G100" s="10">
        <v>0</v>
      </c>
      <c r="H100" s="10">
        <v>0</v>
      </c>
      <c r="I100" s="1"/>
    </row>
    <row r="101" spans="1:9" outlineLevel="3" x14ac:dyDescent="0.25">
      <c r="A101" s="20" t="s">
        <v>230</v>
      </c>
      <c r="B101" s="21" t="s">
        <v>231</v>
      </c>
      <c r="C101" s="10">
        <v>109023.33</v>
      </c>
      <c r="D101" s="38">
        <v>0</v>
      </c>
      <c r="E101" s="10">
        <f t="shared" si="37"/>
        <v>0</v>
      </c>
      <c r="F101" s="10">
        <v>0</v>
      </c>
      <c r="G101" s="10">
        <v>0</v>
      </c>
      <c r="H101" s="10">
        <v>0</v>
      </c>
      <c r="I101" s="1"/>
    </row>
    <row r="102" spans="1:9" outlineLevel="3" x14ac:dyDescent="0.25">
      <c r="A102" s="20" t="s">
        <v>232</v>
      </c>
      <c r="B102" s="6" t="s">
        <v>122</v>
      </c>
      <c r="C102" s="10">
        <v>67240857.849999994</v>
      </c>
      <c r="D102" s="38">
        <v>66063693.600000001</v>
      </c>
      <c r="E102" s="10">
        <f t="shared" si="37"/>
        <v>98.249331897838076</v>
      </c>
      <c r="F102" s="31">
        <v>57540503.390000001</v>
      </c>
      <c r="G102" s="10">
        <v>57588501.390000001</v>
      </c>
      <c r="H102" s="10">
        <v>57588501.390000001</v>
      </c>
      <c r="I102" s="1"/>
    </row>
    <row r="103" spans="1:9" outlineLevel="2" x14ac:dyDescent="0.25">
      <c r="A103" s="4" t="s">
        <v>126</v>
      </c>
      <c r="B103" s="5" t="s">
        <v>127</v>
      </c>
      <c r="C103" s="9">
        <f>SUM(C104:C110)</f>
        <v>277194337.47000003</v>
      </c>
      <c r="D103" s="37">
        <f>SUM(D104:D110)</f>
        <v>275803010</v>
      </c>
      <c r="E103" s="9">
        <f t="shared" si="37"/>
        <v>99.498067860007922</v>
      </c>
      <c r="F103" s="9">
        <f>SUM(F104:F110)</f>
        <v>281036538</v>
      </c>
      <c r="G103" s="9">
        <f>SUM(G104:G110)</f>
        <v>280888702</v>
      </c>
      <c r="H103" s="9">
        <f>SUM(H104:H110)</f>
        <v>280884702</v>
      </c>
      <c r="I103" s="1"/>
    </row>
    <row r="104" spans="1:9" ht="30" outlineLevel="3" x14ac:dyDescent="0.25">
      <c r="A104" s="20" t="s">
        <v>233</v>
      </c>
      <c r="B104" s="6" t="s">
        <v>128</v>
      </c>
      <c r="C104" s="10">
        <v>10659492.470000001</v>
      </c>
      <c r="D104" s="38">
        <v>9996034</v>
      </c>
      <c r="E104" s="10">
        <f t="shared" si="37"/>
        <v>93.775890626432414</v>
      </c>
      <c r="F104" s="10">
        <v>10446254</v>
      </c>
      <c r="G104" s="10">
        <v>10530239</v>
      </c>
      <c r="H104" s="10">
        <v>10526239</v>
      </c>
      <c r="I104" s="1"/>
    </row>
    <row r="105" spans="1:9" ht="45" outlineLevel="3" x14ac:dyDescent="0.25">
      <c r="A105" s="20" t="s">
        <v>236</v>
      </c>
      <c r="B105" s="6" t="s">
        <v>129</v>
      </c>
      <c r="C105" s="10">
        <v>34700</v>
      </c>
      <c r="D105" s="38">
        <v>44939</v>
      </c>
      <c r="E105" s="10">
        <f t="shared" si="37"/>
        <v>129.50720461095099</v>
      </c>
      <c r="F105" s="10">
        <v>246918</v>
      </c>
      <c r="G105" s="10">
        <v>15097</v>
      </c>
      <c r="H105" s="10">
        <v>15097</v>
      </c>
      <c r="I105" s="1"/>
    </row>
    <row r="106" spans="1:9" ht="60" outlineLevel="3" x14ac:dyDescent="0.25">
      <c r="A106" s="20" t="s">
        <v>238</v>
      </c>
      <c r="B106" s="6" t="s">
        <v>130</v>
      </c>
      <c r="C106" s="10">
        <v>0</v>
      </c>
      <c r="D106" s="38">
        <v>0</v>
      </c>
      <c r="E106" s="10">
        <v>0</v>
      </c>
      <c r="F106" s="10">
        <v>857034</v>
      </c>
      <c r="G106" s="10">
        <v>857034</v>
      </c>
      <c r="H106" s="10">
        <v>857034</v>
      </c>
      <c r="I106" s="1"/>
    </row>
    <row r="107" spans="1:9" ht="45" outlineLevel="3" x14ac:dyDescent="0.25">
      <c r="A107" s="20" t="s">
        <v>235</v>
      </c>
      <c r="B107" s="6" t="s">
        <v>132</v>
      </c>
      <c r="C107" s="10">
        <v>7735245</v>
      </c>
      <c r="D107" s="38">
        <v>8584143</v>
      </c>
      <c r="E107" s="10">
        <f t="shared" si="37"/>
        <v>110.97441645351893</v>
      </c>
      <c r="F107" s="10">
        <v>5200732</v>
      </c>
      <c r="G107" s="10">
        <v>5200732</v>
      </c>
      <c r="H107" s="10">
        <v>5200732</v>
      </c>
      <c r="I107" s="1"/>
    </row>
    <row r="108" spans="1:9" ht="30" outlineLevel="3" x14ac:dyDescent="0.25">
      <c r="A108" s="20" t="s">
        <v>239</v>
      </c>
      <c r="B108" s="6" t="s">
        <v>131</v>
      </c>
      <c r="C108" s="10">
        <v>0</v>
      </c>
      <c r="D108" s="38">
        <v>262794</v>
      </c>
      <c r="E108" s="10">
        <v>0</v>
      </c>
      <c r="F108" s="10">
        <v>0</v>
      </c>
      <c r="G108" s="10">
        <v>0</v>
      </c>
      <c r="H108" s="10">
        <v>0</v>
      </c>
      <c r="I108" s="1"/>
    </row>
    <row r="109" spans="1:9" ht="60" outlineLevel="3" x14ac:dyDescent="0.25">
      <c r="A109" s="20" t="s">
        <v>234</v>
      </c>
      <c r="B109" s="6" t="s">
        <v>133</v>
      </c>
      <c r="C109" s="10">
        <v>2000000</v>
      </c>
      <c r="D109" s="38">
        <v>2634200</v>
      </c>
      <c r="E109" s="10">
        <f t="shared" si="37"/>
        <v>131.70999999999998</v>
      </c>
      <c r="F109" s="10">
        <v>2883900</v>
      </c>
      <c r="G109" s="10">
        <v>2883900</v>
      </c>
      <c r="H109" s="10">
        <v>2883900</v>
      </c>
      <c r="I109" s="1"/>
    </row>
    <row r="110" spans="1:9" outlineLevel="3" x14ac:dyDescent="0.25">
      <c r="A110" s="20" t="s">
        <v>237</v>
      </c>
      <c r="B110" s="6" t="s">
        <v>134</v>
      </c>
      <c r="C110" s="10">
        <v>256764900</v>
      </c>
      <c r="D110" s="38">
        <v>254280900</v>
      </c>
      <c r="E110" s="10">
        <f t="shared" si="37"/>
        <v>99.032578050971921</v>
      </c>
      <c r="F110" s="10">
        <v>261401700</v>
      </c>
      <c r="G110" s="10">
        <v>261401700</v>
      </c>
      <c r="H110" s="10">
        <v>261401700</v>
      </c>
      <c r="I110" s="1"/>
    </row>
    <row r="111" spans="1:9" outlineLevel="2" x14ac:dyDescent="0.25">
      <c r="A111" s="4" t="s">
        <v>135</v>
      </c>
      <c r="B111" s="5" t="s">
        <v>136</v>
      </c>
      <c r="C111" s="9">
        <f>SUM(C112:C114)</f>
        <v>6014048</v>
      </c>
      <c r="D111" s="37">
        <f>SUM(D112:D114)</f>
        <v>14964494</v>
      </c>
      <c r="E111" s="9">
        <f t="shared" si="37"/>
        <v>248.82564954586331</v>
      </c>
      <c r="F111" s="9">
        <f>SUM(F112:F114)</f>
        <v>15594232</v>
      </c>
      <c r="G111" s="9">
        <f>SUM(G112:G114)</f>
        <v>15594232</v>
      </c>
      <c r="H111" s="9">
        <f>SUM(H112:H114)</f>
        <v>38732</v>
      </c>
      <c r="I111" s="1"/>
    </row>
    <row r="112" spans="1:9" ht="45" outlineLevel="3" x14ac:dyDescent="0.25">
      <c r="A112" s="20" t="s">
        <v>240</v>
      </c>
      <c r="B112" s="6" t="s">
        <v>137</v>
      </c>
      <c r="C112" s="10">
        <v>39248</v>
      </c>
      <c r="D112" s="38">
        <v>38894</v>
      </c>
      <c r="E112" s="10">
        <f t="shared" si="37"/>
        <v>99.09804321239298</v>
      </c>
      <c r="F112" s="10">
        <v>38732</v>
      </c>
      <c r="G112" s="10">
        <v>38732</v>
      </c>
      <c r="H112" s="10">
        <v>38732</v>
      </c>
      <c r="I112" s="1"/>
    </row>
    <row r="113" spans="1:9" ht="30" outlineLevel="3" x14ac:dyDescent="0.25">
      <c r="A113" s="20" t="s">
        <v>241</v>
      </c>
      <c r="B113" s="6" t="s">
        <v>138</v>
      </c>
      <c r="C113" s="10">
        <v>4974800</v>
      </c>
      <c r="D113" s="38">
        <v>14925600</v>
      </c>
      <c r="E113" s="10">
        <f t="shared" si="37"/>
        <v>300.02412157272653</v>
      </c>
      <c r="F113" s="10">
        <v>15555500</v>
      </c>
      <c r="G113" s="10">
        <v>15555500</v>
      </c>
      <c r="H113" s="10">
        <v>0</v>
      </c>
      <c r="I113" s="1"/>
    </row>
    <row r="114" spans="1:9" ht="30" outlineLevel="3" x14ac:dyDescent="0.25">
      <c r="A114" s="20" t="s">
        <v>243</v>
      </c>
      <c r="B114" s="21" t="s">
        <v>242</v>
      </c>
      <c r="C114" s="10">
        <v>1000000</v>
      </c>
      <c r="D114" s="38">
        <v>0</v>
      </c>
      <c r="E114" s="10">
        <f t="shared" si="37"/>
        <v>0</v>
      </c>
      <c r="F114" s="10">
        <v>0</v>
      </c>
      <c r="G114" s="10">
        <v>0</v>
      </c>
      <c r="H114" s="10">
        <v>0</v>
      </c>
      <c r="I114" s="1"/>
    </row>
    <row r="115" spans="1:9" ht="28.5" outlineLevel="1" x14ac:dyDescent="0.25">
      <c r="A115" s="4" t="s">
        <v>139</v>
      </c>
      <c r="B115" s="5" t="s">
        <v>140</v>
      </c>
      <c r="C115" s="9">
        <f>C116</f>
        <v>0</v>
      </c>
      <c r="D115" s="37">
        <f>D116</f>
        <v>1500000</v>
      </c>
      <c r="E115" s="9">
        <v>0</v>
      </c>
      <c r="F115" s="9">
        <v>0</v>
      </c>
      <c r="G115" s="9">
        <v>0</v>
      </c>
      <c r="H115" s="9">
        <v>0</v>
      </c>
      <c r="I115" s="1"/>
    </row>
    <row r="116" spans="1:9" ht="28.5" outlineLevel="2" x14ac:dyDescent="0.25">
      <c r="A116" s="4" t="s">
        <v>141</v>
      </c>
      <c r="B116" s="5" t="s">
        <v>142</v>
      </c>
      <c r="C116" s="9">
        <f>C117</f>
        <v>0</v>
      </c>
      <c r="D116" s="37">
        <f>D117</f>
        <v>1500000</v>
      </c>
      <c r="E116" s="9">
        <v>0</v>
      </c>
      <c r="F116" s="9">
        <v>0</v>
      </c>
      <c r="G116" s="9">
        <v>0</v>
      </c>
      <c r="H116" s="9">
        <v>0</v>
      </c>
      <c r="I116" s="1"/>
    </row>
    <row r="117" spans="1:9" ht="30" outlineLevel="3" x14ac:dyDescent="0.25">
      <c r="A117" s="20" t="s">
        <v>244</v>
      </c>
      <c r="B117" s="6" t="s">
        <v>143</v>
      </c>
      <c r="C117" s="10">
        <v>0</v>
      </c>
      <c r="D117" s="38">
        <v>1500000</v>
      </c>
      <c r="E117" s="10">
        <v>0</v>
      </c>
      <c r="F117" s="10">
        <v>0</v>
      </c>
      <c r="G117" s="10">
        <v>0</v>
      </c>
      <c r="H117" s="10">
        <v>0</v>
      </c>
      <c r="I117" s="1"/>
    </row>
    <row r="118" spans="1:9" ht="57" outlineLevel="1" x14ac:dyDescent="0.25">
      <c r="A118" s="4" t="s">
        <v>144</v>
      </c>
      <c r="B118" s="5" t="s">
        <v>145</v>
      </c>
      <c r="C118" s="9">
        <v>0</v>
      </c>
      <c r="D118" s="37">
        <f>D119</f>
        <v>1980225.42</v>
      </c>
      <c r="E118" s="9">
        <v>0</v>
      </c>
      <c r="F118" s="9">
        <v>0</v>
      </c>
      <c r="G118" s="9">
        <v>0</v>
      </c>
      <c r="H118" s="9">
        <v>0</v>
      </c>
      <c r="I118" s="1"/>
    </row>
    <row r="119" spans="1:9" ht="71.25" outlineLevel="2" x14ac:dyDescent="0.25">
      <c r="A119" s="4" t="s">
        <v>146</v>
      </c>
      <c r="B119" s="5" t="s">
        <v>147</v>
      </c>
      <c r="C119" s="9">
        <v>0</v>
      </c>
      <c r="D119" s="37">
        <f>D120</f>
        <v>1980225.42</v>
      </c>
      <c r="E119" s="9">
        <v>0</v>
      </c>
      <c r="F119" s="9">
        <v>0</v>
      </c>
      <c r="G119" s="9">
        <v>0</v>
      </c>
      <c r="H119" s="9">
        <v>0</v>
      </c>
      <c r="I119" s="1"/>
    </row>
    <row r="120" spans="1:9" ht="45" outlineLevel="3" x14ac:dyDescent="0.25">
      <c r="A120" s="20" t="s">
        <v>246</v>
      </c>
      <c r="B120" s="6" t="s">
        <v>148</v>
      </c>
      <c r="C120" s="10">
        <v>0</v>
      </c>
      <c r="D120" s="38">
        <v>1980225.42</v>
      </c>
      <c r="E120" s="10">
        <v>0</v>
      </c>
      <c r="F120" s="10">
        <v>0</v>
      </c>
      <c r="G120" s="10">
        <v>0</v>
      </c>
      <c r="H120" s="10">
        <v>0</v>
      </c>
      <c r="I120" s="1"/>
    </row>
    <row r="121" spans="1:9" ht="42.75" outlineLevel="1" x14ac:dyDescent="0.25">
      <c r="A121" s="4" t="s">
        <v>149</v>
      </c>
      <c r="B121" s="5" t="s">
        <v>150</v>
      </c>
      <c r="C121" s="9">
        <f>C122</f>
        <v>-998.36</v>
      </c>
      <c r="D121" s="37">
        <f>D122</f>
        <v>-395411.93</v>
      </c>
      <c r="E121" s="9">
        <f t="shared" si="37"/>
        <v>39606.147081213188</v>
      </c>
      <c r="F121" s="9">
        <v>0</v>
      </c>
      <c r="G121" s="9">
        <v>0</v>
      </c>
      <c r="H121" s="9">
        <v>0</v>
      </c>
      <c r="I121" s="1"/>
    </row>
    <row r="122" spans="1:9" ht="42.75" outlineLevel="2" x14ac:dyDescent="0.25">
      <c r="A122" s="4" t="s">
        <v>151</v>
      </c>
      <c r="B122" s="5" t="s">
        <v>152</v>
      </c>
      <c r="C122" s="9">
        <f>C123</f>
        <v>-998.36</v>
      </c>
      <c r="D122" s="9">
        <f>D123</f>
        <v>-395411.93</v>
      </c>
      <c r="E122" s="9">
        <f t="shared" si="37"/>
        <v>39606.147081213188</v>
      </c>
      <c r="F122" s="9">
        <v>0</v>
      </c>
      <c r="G122" s="9">
        <v>0</v>
      </c>
      <c r="H122" s="9">
        <v>0</v>
      </c>
      <c r="I122" s="1"/>
    </row>
    <row r="123" spans="1:9" ht="30" outlineLevel="3" x14ac:dyDescent="0.25">
      <c r="A123" s="20" t="s">
        <v>245</v>
      </c>
      <c r="B123" s="6" t="s">
        <v>153</v>
      </c>
      <c r="C123" s="10">
        <v>-998.36</v>
      </c>
      <c r="D123" s="38">
        <v>-395411.93</v>
      </c>
      <c r="E123" s="10">
        <f t="shared" si="37"/>
        <v>39606.147081213188</v>
      </c>
      <c r="F123" s="10">
        <v>0</v>
      </c>
      <c r="G123" s="10">
        <v>0</v>
      </c>
      <c r="H123" s="10">
        <v>0</v>
      </c>
      <c r="I123" s="1"/>
    </row>
    <row r="124" spans="1:9" ht="12.75" customHeight="1" x14ac:dyDescent="0.25">
      <c r="A124" s="7"/>
      <c r="B124" s="7"/>
      <c r="C124" s="7"/>
      <c r="D124" s="7"/>
      <c r="E124" s="7"/>
      <c r="F124" s="7"/>
      <c r="G124" s="7"/>
      <c r="H124" s="7"/>
      <c r="I124" s="1"/>
    </row>
    <row r="125" spans="1:9" ht="12.75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1"/>
    </row>
    <row r="127" spans="1:9" x14ac:dyDescent="0.25">
      <c r="C127" s="13"/>
      <c r="D127" s="13"/>
      <c r="E127" s="13"/>
      <c r="F127" s="13"/>
      <c r="G127" s="13"/>
      <c r="H127" s="13"/>
    </row>
  </sheetData>
  <mergeCells count="6">
    <mergeCell ref="A1:H2"/>
    <mergeCell ref="A125:H125"/>
    <mergeCell ref="A3:H3"/>
    <mergeCell ref="A4:B4"/>
    <mergeCell ref="E4:E5"/>
    <mergeCell ref="F4:H4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Реестр источников доходов&lt;/VariantName&gt;&#10;  &lt;VariantLink&gt;10724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F7CB26-5D19-4F41-A329-4FC4CBEBFA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2021-10-25T09:48:33Z</dcterms:created>
  <dcterms:modified xsi:type="dcterms:W3CDTF">2021-11-11T08:55:24Z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Реестр источников доходов(6).xlsx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Реестр_источ_дох.xlt</vt:lpwstr>
  </property>
  <property fmtid="{D5CDD505-2E9C-101B-9397-08002B2CF9AE}" pid="11" name="Локальная база">
    <vt:lpwstr>не используется</vt:lpwstr>
  </property>
</Properties>
</file>