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15" windowWidth="14355" windowHeight="11025" activeTab="0"/>
  </bookViews>
  <sheets>
    <sheet name="Расх разд и подраз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<sst xmlns="http://schemas.openxmlformats.org/spreadsheetml/2006/main" count="166" uniqueCount="89">
  <si>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Наименование КФСР</t>
  </si>
  <si>
    <t>Раздел</t>
  </si>
  <si>
    <t>Подраздел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</si>
  <si>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</si>
  <si>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</si>
  <si>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</si>
  <si>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</si>
  <si>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</si>
  <si>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</si>
  <si>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</si>
  <si>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</si>
  <si>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</si>
  <si>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</si>
  <si>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</si>
  <si>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</si>
  <si>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</si>
  <si>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</si>
  <si>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</si>
  <si>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</si>
  <si>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</si>
  <si>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</si>
  <si>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</si>
  <si>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</si>
  <si>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02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</si>
  <si>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</si>
  <si>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</si>
  <si>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</si>
  <si>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</si>
  <si>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</si>
  <si>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</si>
  <si>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</si>
  <si>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</si>
  <si>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</si>
  <si>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</si>
  <si>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</si>
  <si>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</si>
  <si>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</si>
  <si>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</si>
  <si>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</si>
  <si>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</si>
  <si>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07</t>
  </si>
  <si>
    <t>Общее образование</t>
  </si>
  <si>
    <t>Молодежная политика и оздоровление детей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</si>
  <si>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</si>
  <si>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</si>
  <si>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</si>
  <si>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</si>
  <si>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</si>
  <si>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</si>
  <si>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</si>
  <si>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</si>
  <si>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</si>
  <si>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</si>
  <si>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</si>
  <si>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</si>
  <si>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11</t>
  </si>
  <si>
    <t>Массовый спорт</t>
  </si>
  <si>
    <t>Спорт высших достижений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</si>
  <si>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</si>
  <si>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</si>
  <si>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14</t>
  </si>
  <si>
    <t>Иные дотации</t>
  </si>
  <si>
    <t>тыс.рублей</t>
  </si>
  <si>
    <t>Условно утверждаемые (утвержденные) расходы</t>
  </si>
  <si>
    <t>00</t>
  </si>
  <si>
    <t>Обеспечение проведения выборов и референдумов</t>
  </si>
  <si>
    <t>Резервные фонды</t>
  </si>
  <si>
    <t>ВСЕГО РАСХОДОВ:</t>
  </si>
  <si>
    <t>Проект 2021 год</t>
  </si>
  <si>
    <t>Функционирование высшего должностного лица субъекта Российской Федерации и муниципального образования</t>
  </si>
  <si>
    <t>ОХРАНА ОКРУЖАЮЩЕЙ СРЕДЫ</t>
  </si>
  <si>
    <t>Сбор, удаление отходов и очистка сточных вод</t>
  </si>
  <si>
    <t xml:space="preserve">Исполнение за 2019 год </t>
  </si>
  <si>
    <t>Ожидаемое за 2020 год</t>
  </si>
  <si>
    <t xml:space="preserve">% исполнения ожидаемого исполнения за 2020 год к исполнению за 2019 год </t>
  </si>
  <si>
    <t>Проект 2022 год</t>
  </si>
  <si>
    <t>Проект 2023 года</t>
  </si>
  <si>
    <t>Сведения о расходах бюджета МР "Княжпогостский" по разделам, подразделам классификации расходов на 2021 год и плановый период 2022 и 2023 годов в сравнении с ожидаемым исполнением за 2020 год и отчетом за 2019 год</t>
  </si>
  <si>
    <t>Национальная безопасность и правоохранительная деятельность</t>
  </si>
  <si>
    <t>Обеспечение пожарной безопасности</t>
  </si>
  <si>
    <t>99</t>
  </si>
  <si>
    <t>УО</t>
  </si>
  <si>
    <t>ФУ</t>
  </si>
  <si>
    <t>АМР</t>
  </si>
  <si>
    <t>ОК</t>
  </si>
  <si>
    <t>УМИЗ</t>
  </si>
  <si>
    <t>Совет</t>
  </si>
  <si>
    <t>КСП</t>
  </si>
  <si>
    <t>уо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</si>
</sst>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_);_(* \(#,##0\);_(* &quot;-&quot;??_);_(@_)"/>
    <numFmt numFmtId="175" formatCode="#,##0.00_ ;[Red]\-#,##0.00\ "/>
    <numFmt numFmtId="176" formatCode="#,##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8.5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u val="single"/>
      <sz val="10"/>
      <color rgb="FF000000"/>
      <name val="Arial"/>
      <family val="2"/>
    </font>
    <font>
      <u val="single"/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9"/>
      <color rgb="FF000000"/>
      <name val="Arial"/>
      <family val="2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000000"/>
      </top>
      <bottom/>
    </border>
    <border>
      <left/>
      <right style="hair">
        <color rgb="FF000000"/>
      </right>
      <top/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" fontId="47" fillId="20" borderId="1">
      <alignment wrapText="1"/>
      <protection/>
    </xf>
    <xf numFmtId="4" fontId="48" fillId="21" borderId="1">
      <alignment wrapText="1"/>
      <protection/>
    </xf>
    <xf numFmtId="4" fontId="49" fillId="21" borderId="1">
      <alignment wrapText="1"/>
      <protection/>
    </xf>
    <xf numFmtId="4" fontId="50" fillId="21" borderId="1">
      <alignment wrapText="1"/>
      <protection/>
    </xf>
    <xf numFmtId="4" fontId="47" fillId="22" borderId="1">
      <alignment wrapText="1"/>
      <protection/>
    </xf>
    <xf numFmtId="0" fontId="51" fillId="0" borderId="1">
      <alignment horizontal="left" wrapText="1"/>
      <protection/>
    </xf>
    <xf numFmtId="0" fontId="51" fillId="0" borderId="1">
      <alignment horizontal="left" vertical="center" wrapTex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3" fillId="0" borderId="0">
      <alignment horizontal="left" vertical="center" wrapText="1"/>
      <protection/>
    </xf>
    <xf numFmtId="0" fontId="51" fillId="0" borderId="1">
      <alignment horizontal="center" vertical="center" wrapText="1"/>
      <protection/>
    </xf>
    <xf numFmtId="0" fontId="54" fillId="0" borderId="2">
      <alignment wrapText="1"/>
      <protection/>
    </xf>
    <xf numFmtId="0" fontId="51" fillId="0" borderId="1">
      <alignment horizontal="left"/>
      <protection/>
    </xf>
    <xf numFmtId="0" fontId="47" fillId="0" borderId="1">
      <alignment horizontal="center" wrapText="1"/>
      <protection/>
    </xf>
    <xf numFmtId="0" fontId="54" fillId="0" borderId="2">
      <alignment horizontal="center" wrapText="1"/>
      <protection/>
    </xf>
    <xf numFmtId="0" fontId="50" fillId="0" borderId="1">
      <alignment horizontal="center" vertical="top" wrapText="1"/>
      <protection/>
    </xf>
    <xf numFmtId="3" fontId="51" fillId="0" borderId="1">
      <alignment horizontal="right" indent="1"/>
      <protection/>
    </xf>
    <xf numFmtId="3" fontId="47" fillId="0" borderId="1">
      <alignment horizontal="right"/>
      <protection/>
    </xf>
    <xf numFmtId="3" fontId="51" fillId="0" borderId="1">
      <alignment horizontal="right"/>
      <protection/>
    </xf>
    <xf numFmtId="0" fontId="55" fillId="0" borderId="3">
      <alignment wrapText="1"/>
      <protection/>
    </xf>
    <xf numFmtId="0" fontId="51" fillId="0" borderId="2">
      <alignment horizontal="center" wrapText="1"/>
      <protection/>
    </xf>
    <xf numFmtId="0" fontId="56" fillId="0" borderId="2">
      <alignment/>
      <protection/>
    </xf>
    <xf numFmtId="0" fontId="47" fillId="0" borderId="4">
      <alignment wrapText="1"/>
      <protection/>
    </xf>
    <xf numFmtId="0" fontId="57" fillId="0" borderId="0">
      <alignment/>
      <protection/>
    </xf>
    <xf numFmtId="0" fontId="56" fillId="0" borderId="3">
      <alignment/>
      <protection/>
    </xf>
    <xf numFmtId="0" fontId="58" fillId="0" borderId="1">
      <alignment horizontal="center"/>
      <protection/>
    </xf>
    <xf numFmtId="0" fontId="56" fillId="0" borderId="1">
      <alignment/>
      <protection/>
    </xf>
    <xf numFmtId="0" fontId="51" fillId="0" borderId="5">
      <alignment horizontal="right"/>
      <protection/>
    </xf>
    <xf numFmtId="0" fontId="47" fillId="0" borderId="1">
      <alignment horizontal="center"/>
      <protection/>
    </xf>
    <xf numFmtId="0" fontId="51" fillId="0" borderId="1">
      <alignment/>
      <protection/>
    </xf>
    <xf numFmtId="0" fontId="47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56" fillId="0" borderId="0">
      <alignment wrapText="1"/>
      <protection/>
    </xf>
    <xf numFmtId="0" fontId="51" fillId="0" borderId="0">
      <alignment horizontal="left" wrapText="1"/>
      <protection/>
    </xf>
    <xf numFmtId="4" fontId="51" fillId="0" borderId="1">
      <alignment horizontal="center"/>
      <protection/>
    </xf>
    <xf numFmtId="0" fontId="54" fillId="0" borderId="0">
      <alignment wrapText="1"/>
      <protection/>
    </xf>
    <xf numFmtId="0" fontId="59" fillId="0" borderId="0">
      <alignment horizontal="left" vertical="center" wrapText="1"/>
      <protection/>
    </xf>
    <xf numFmtId="0" fontId="54" fillId="0" borderId="0">
      <alignment horizontal="center" wrapText="1"/>
      <protection/>
    </xf>
    <xf numFmtId="0" fontId="51" fillId="0" borderId="6">
      <alignment/>
      <protection/>
    </xf>
    <xf numFmtId="0" fontId="56" fillId="0" borderId="7">
      <alignment horizontal="center" vertical="center" wrapText="1"/>
      <protection/>
    </xf>
    <xf numFmtId="0" fontId="60" fillId="0" borderId="8">
      <alignment horizontal="center" vertical="center" wrapText="1"/>
      <protection/>
    </xf>
    <xf numFmtId="0" fontId="58" fillId="0" borderId="8">
      <alignment/>
      <protection/>
    </xf>
    <xf numFmtId="0" fontId="56" fillId="0" borderId="8">
      <alignment horizontal="center"/>
      <protection/>
    </xf>
    <xf numFmtId="0" fontId="59" fillId="0" borderId="3">
      <alignment horizontal="center" wrapText="1"/>
      <protection/>
    </xf>
    <xf numFmtId="0" fontId="51" fillId="0" borderId="9">
      <alignment horizontal="center" vertical="center" wrapText="1"/>
      <protection/>
    </xf>
    <xf numFmtId="0" fontId="51" fillId="0" borderId="1">
      <alignment horizontal="left" vertical="center"/>
      <protection/>
    </xf>
    <xf numFmtId="0" fontId="50" fillId="0" borderId="1">
      <alignment horizontal="center" vertical="center" wrapText="1"/>
      <protection/>
    </xf>
    <xf numFmtId="0" fontId="59" fillId="0" borderId="2">
      <alignment wrapText="1"/>
      <protection/>
    </xf>
    <xf numFmtId="0" fontId="51" fillId="0" borderId="1">
      <alignment horizontal="left" vertical="center" wrapText="1" indent="2"/>
      <protection/>
    </xf>
    <xf numFmtId="4" fontId="51" fillId="0" borderId="1">
      <alignment horizontal="right" vertical="center"/>
      <protection/>
    </xf>
    <xf numFmtId="0" fontId="51" fillId="0" borderId="10">
      <alignment wrapText="1"/>
      <protection/>
    </xf>
    <xf numFmtId="4" fontId="51" fillId="0" borderId="11">
      <alignment horizontal="right" vertical="center"/>
      <protection/>
    </xf>
    <xf numFmtId="0" fontId="59" fillId="0" borderId="0">
      <alignment horizontal="left" vertical="top" wrapText="1"/>
      <protection/>
    </xf>
    <xf numFmtId="0" fontId="51" fillId="0" borderId="12">
      <alignment horizontal="right"/>
      <protection/>
    </xf>
    <xf numFmtId="3" fontId="51" fillId="0" borderId="1">
      <alignment horizontal="right" vertical="center" indent="1"/>
      <protection/>
    </xf>
    <xf numFmtId="3" fontId="51" fillId="0" borderId="1">
      <alignment horizontal="right" vertical="center"/>
      <protection/>
    </xf>
    <xf numFmtId="3" fontId="51" fillId="0" borderId="0">
      <alignment horizontal="right" vertical="center"/>
      <protection/>
    </xf>
    <xf numFmtId="0" fontId="56" fillId="23" borderId="0">
      <alignment/>
      <protection/>
    </xf>
    <xf numFmtId="0" fontId="61" fillId="0" borderId="0">
      <alignment horizontal="center" wrapText="1"/>
      <protection/>
    </xf>
    <xf numFmtId="0" fontId="51" fillId="0" borderId="0">
      <alignment/>
      <protection/>
    </xf>
    <xf numFmtId="0" fontId="59" fillId="0" borderId="0">
      <alignment/>
      <protection/>
    </xf>
    <xf numFmtId="0" fontId="51" fillId="0" borderId="1">
      <alignment horizontal="center" vertical="top" wrapText="1"/>
      <protection/>
    </xf>
    <xf numFmtId="0" fontId="51" fillId="0" borderId="1">
      <alignment horizontal="center" vertical="center"/>
      <protection/>
    </xf>
    <xf numFmtId="0" fontId="62" fillId="20" borderId="1">
      <alignment horizontal="center" vertical="center"/>
      <protection/>
    </xf>
    <xf numFmtId="0" fontId="47" fillId="0" borderId="1">
      <alignment horizontal="center" vertical="center"/>
      <protection/>
    </xf>
    <xf numFmtId="0" fontId="63" fillId="0" borderId="1">
      <alignment horizontal="center" vertical="center"/>
      <protection/>
    </xf>
    <xf numFmtId="0" fontId="51" fillId="20" borderId="1">
      <alignment horizontal="center" vertical="center"/>
      <protection/>
    </xf>
    <xf numFmtId="0" fontId="62" fillId="22" borderId="1">
      <alignment horizontal="center" vertical="center"/>
      <protection/>
    </xf>
    <xf numFmtId="0" fontId="51" fillId="22" borderId="1">
      <alignment horizontal="center" vertical="center"/>
      <protection/>
    </xf>
    <xf numFmtId="0" fontId="51" fillId="0" borderId="2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7" fillId="0" borderId="3">
      <alignment horizontal="center"/>
      <protection/>
    </xf>
    <xf numFmtId="0" fontId="62" fillId="20" borderId="1">
      <alignment wrapText="1"/>
      <protection/>
    </xf>
    <xf numFmtId="0" fontId="47" fillId="0" borderId="1">
      <alignment wrapText="1"/>
      <protection/>
    </xf>
    <xf numFmtId="0" fontId="63" fillId="0" borderId="1">
      <alignment wrapText="1"/>
      <protection/>
    </xf>
    <xf numFmtId="0" fontId="51" fillId="0" borderId="1">
      <alignment horizontal="left" wrapText="1" indent="2"/>
      <protection/>
    </xf>
    <xf numFmtId="0" fontId="51" fillId="0" borderId="1">
      <alignment horizontal="left" wrapText="1" indent="1"/>
      <protection/>
    </xf>
    <xf numFmtId="0" fontId="51" fillId="0" borderId="1">
      <alignment wrapText="1"/>
      <protection/>
    </xf>
    <xf numFmtId="0" fontId="51" fillId="0" borderId="1">
      <alignment horizontal="left" wrapText="1" indent="3"/>
      <protection/>
    </xf>
    <xf numFmtId="0" fontId="62" fillId="22" borderId="1">
      <alignment wrapText="1"/>
      <protection/>
    </xf>
    <xf numFmtId="0" fontId="56" fillId="0" borderId="0">
      <alignment/>
      <protection/>
    </xf>
    <xf numFmtId="0" fontId="51" fillId="0" borderId="0">
      <alignment wrapText="1"/>
      <protection/>
    </xf>
    <xf numFmtId="0" fontId="47" fillId="0" borderId="3">
      <alignment horizontal="left"/>
      <protection/>
    </xf>
    <xf numFmtId="4" fontId="47" fillId="20" borderId="1">
      <alignment/>
      <protection/>
    </xf>
    <xf numFmtId="4" fontId="48" fillId="21" borderId="1">
      <alignment/>
      <protection/>
    </xf>
    <xf numFmtId="4" fontId="49" fillId="21" borderId="1">
      <alignment/>
      <protection/>
    </xf>
    <xf numFmtId="4" fontId="50" fillId="21" borderId="1">
      <alignment/>
      <protection/>
    </xf>
    <xf numFmtId="4" fontId="47" fillId="22" borderId="1">
      <alignment/>
      <protection/>
    </xf>
    <xf numFmtId="4" fontId="48" fillId="21" borderId="1">
      <alignment horizontal="center"/>
      <protection/>
    </xf>
    <xf numFmtId="4" fontId="50" fillId="21" borderId="1">
      <alignment horizontal="center"/>
      <protection/>
    </xf>
    <xf numFmtId="3" fontId="48" fillId="21" borderId="1">
      <alignment horizontal="center"/>
      <protection/>
    </xf>
    <xf numFmtId="3" fontId="50" fillId="21" borderId="1">
      <alignment horizontal="center"/>
      <protection/>
    </xf>
    <xf numFmtId="0" fontId="51" fillId="0" borderId="0">
      <alignment horizontal="center" wrapText="1"/>
      <protection/>
    </xf>
    <xf numFmtId="0" fontId="59" fillId="0" borderId="0">
      <alignment wrapText="1"/>
      <protection/>
    </xf>
    <xf numFmtId="0" fontId="55" fillId="0" borderId="0">
      <alignment wrapText="1"/>
      <protection/>
    </xf>
    <xf numFmtId="0" fontId="51" fillId="0" borderId="1">
      <alignment horizontal="center" vertical="top"/>
      <protection/>
    </xf>
    <xf numFmtId="0" fontId="55" fillId="0" borderId="0">
      <alignment horizontal="center" wrapText="1"/>
      <protection/>
    </xf>
    <xf numFmtId="0" fontId="50" fillId="20" borderId="1">
      <alignment horizontal="center" vertical="top" wrapText="1"/>
      <protection/>
    </xf>
    <xf numFmtId="164" fontId="47" fillId="20" borderId="1">
      <alignment/>
      <protection/>
    </xf>
    <xf numFmtId="164" fontId="48" fillId="20" borderId="1">
      <alignment/>
      <protection/>
    </xf>
    <xf numFmtId="164" fontId="49" fillId="20" borderId="1">
      <alignment/>
      <protection/>
    </xf>
    <xf numFmtId="164" fontId="50" fillId="20" borderId="1">
      <alignment/>
      <protection/>
    </xf>
    <xf numFmtId="164" fontId="50" fillId="22" borderId="1">
      <alignment/>
      <protection/>
    </xf>
    <xf numFmtId="164" fontId="47" fillId="22" borderId="1">
      <alignment/>
      <protection/>
    </xf>
    <xf numFmtId="164" fontId="48" fillId="22" borderId="1">
      <alignment/>
      <protection/>
    </xf>
    <xf numFmtId="4" fontId="48" fillId="22" borderId="1">
      <alignment horizontal="center"/>
      <protection/>
    </xf>
    <xf numFmtId="4" fontId="50" fillId="22" borderId="1">
      <alignment horizontal="center"/>
      <protection/>
    </xf>
    <xf numFmtId="0" fontId="47" fillId="0" borderId="0">
      <alignment wrapText="1"/>
      <protection/>
    </xf>
    <xf numFmtId="49" fontId="47" fillId="20" borderId="1">
      <alignment horizontal="right" indent="1"/>
      <protection/>
    </xf>
    <xf numFmtId="49" fontId="48" fillId="20" borderId="1">
      <alignment horizontal="right" indent="1"/>
      <protection/>
    </xf>
    <xf numFmtId="49" fontId="49" fillId="20" borderId="1">
      <alignment horizontal="right" indent="1"/>
      <protection/>
    </xf>
    <xf numFmtId="49" fontId="50" fillId="20" borderId="1">
      <alignment horizontal="right" indent="1"/>
      <protection/>
    </xf>
    <xf numFmtId="1" fontId="50" fillId="20" borderId="1">
      <alignment horizontal="right" indent="1"/>
      <protection/>
    </xf>
    <xf numFmtId="1" fontId="49" fillId="20" borderId="1">
      <alignment horizontal="right" indent="1"/>
      <protection/>
    </xf>
    <xf numFmtId="1" fontId="48" fillId="20" borderId="1">
      <alignment horizontal="right" indent="1"/>
      <protection/>
    </xf>
    <xf numFmtId="1" fontId="47" fillId="20" borderId="1">
      <alignment horizontal="right" indent="1"/>
      <protection/>
    </xf>
    <xf numFmtId="1" fontId="50" fillId="22" borderId="1">
      <alignment horizontal="right" indent="1"/>
      <protection/>
    </xf>
    <xf numFmtId="1" fontId="47" fillId="22" borderId="1">
      <alignment horizontal="right" indent="1"/>
      <protection/>
    </xf>
    <xf numFmtId="1" fontId="48" fillId="22" borderId="1">
      <alignment horizontal="right" indent="1"/>
      <protection/>
    </xf>
    <xf numFmtId="1" fontId="48" fillId="22" borderId="1">
      <alignment horizontal="center"/>
      <protection/>
    </xf>
    <xf numFmtId="1" fontId="50" fillId="22" borderId="1">
      <alignment horizontal="center"/>
      <protection/>
    </xf>
    <xf numFmtId="0" fontId="64" fillId="0" borderId="2">
      <alignment horizontal="center" vertical="top" wrapText="1"/>
      <protection/>
    </xf>
    <xf numFmtId="0" fontId="51" fillId="0" borderId="5">
      <alignment horizontal="left"/>
      <protection/>
    </xf>
    <xf numFmtId="0" fontId="47" fillId="20" borderId="1">
      <alignment horizontal="center" wrapText="1"/>
      <protection/>
    </xf>
    <xf numFmtId="0" fontId="62" fillId="22" borderId="1">
      <alignment horizontal="center" wrapText="1"/>
      <protection/>
    </xf>
    <xf numFmtId="0" fontId="52" fillId="0" borderId="0">
      <alignment/>
      <protection/>
    </xf>
    <xf numFmtId="0" fontId="51" fillId="0" borderId="10">
      <alignment/>
      <protection/>
    </xf>
    <xf numFmtId="0" fontId="59" fillId="0" borderId="0">
      <alignment horizontal="left" vertical="center"/>
      <protection/>
    </xf>
    <xf numFmtId="0" fontId="51" fillId="0" borderId="3">
      <alignment/>
      <protection/>
    </xf>
    <xf numFmtId="0" fontId="51" fillId="0" borderId="13">
      <alignment horizontal="center" vertical="center" wrapText="1"/>
      <protection/>
    </xf>
    <xf numFmtId="0" fontId="51" fillId="0" borderId="14">
      <alignment horizontal="center" vertical="top" wrapText="1"/>
      <protection/>
    </xf>
    <xf numFmtId="0" fontId="51" fillId="0" borderId="1">
      <alignment horizontal="center"/>
      <protection/>
    </xf>
    <xf numFmtId="0" fontId="56" fillId="0" borderId="2">
      <alignment wrapText="1"/>
      <protection/>
    </xf>
    <xf numFmtId="0" fontId="56" fillId="0" borderId="0">
      <alignment horizontal="left"/>
      <protection/>
    </xf>
    <xf numFmtId="0" fontId="56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5" fillId="30" borderId="15" applyNumberFormat="0" applyAlignment="0" applyProtection="0"/>
    <xf numFmtId="0" fontId="66" fillId="31" borderId="16" applyNumberFormat="0" applyAlignment="0" applyProtection="0"/>
    <xf numFmtId="0" fontId="67" fillId="31" borderId="15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0" applyNumberFormat="0" applyFill="0" applyAlignment="0" applyProtection="0"/>
    <xf numFmtId="0" fontId="73" fillId="32" borderId="21" applyNumberFormat="0" applyAlignment="0" applyProtection="0"/>
    <xf numFmtId="0" fontId="74" fillId="0" borderId="0" applyNumberFormat="0" applyFill="0" applyBorder="0" applyAlignment="0" applyProtection="0"/>
    <xf numFmtId="0" fontId="75" fillId="33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5" borderId="22" applyNumberFormat="0" applyFont="0" applyAlignment="0" applyProtection="0"/>
    <xf numFmtId="9" fontId="0" fillId="0" borderId="0" applyFont="0" applyFill="0" applyBorder="0" applyAlignment="0" applyProtection="0"/>
    <xf numFmtId="0" fontId="79" fillId="0" borderId="23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81" fillId="36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192" applyFont="1" applyBorder="1" applyAlignment="1" applyProtection="1">
      <alignment wrapText="1"/>
      <protection/>
    </xf>
    <xf numFmtId="0" fontId="9" fillId="0" borderId="0" xfId="192">
      <alignment/>
      <protection/>
    </xf>
    <xf numFmtId="0" fontId="3" fillId="0" borderId="0" xfId="192" applyFont="1" applyBorder="1" applyAlignment="1" applyProtection="1">
      <alignment horizontal="center" vertical="top" wrapText="1"/>
      <protection/>
    </xf>
    <xf numFmtId="0" fontId="3" fillId="0" borderId="0" xfId="192" applyFont="1" applyAlignment="1">
      <alignment horizontal="center"/>
      <protection/>
    </xf>
    <xf numFmtId="0" fontId="2" fillId="0" borderId="0" xfId="192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192" applyFont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49" fontId="6" fillId="0" borderId="24" xfId="192" applyNumberFormat="1" applyFont="1" applyBorder="1" applyAlignment="1" applyProtection="1">
      <alignment horizontal="center" vertical="center" wrapText="1"/>
      <protection/>
    </xf>
    <xf numFmtId="49" fontId="6" fillId="0" borderId="24" xfId="192" applyNumberFormat="1" applyFont="1" applyFill="1" applyBorder="1" applyAlignment="1" applyProtection="1">
      <alignment horizontal="center" vertical="center" wrapText="1"/>
      <protection/>
    </xf>
    <xf numFmtId="49" fontId="7" fillId="0" borderId="24" xfId="192" applyNumberFormat="1" applyFont="1" applyBorder="1" applyAlignment="1" applyProtection="1">
      <alignment horizontal="center" vertical="center" wrapText="1"/>
      <protection/>
    </xf>
    <xf numFmtId="0" fontId="82" fillId="0" borderId="24" xfId="0" applyFont="1" applyBorder="1" applyAlignment="1">
      <alignment/>
    </xf>
    <xf numFmtId="49" fontId="6" fillId="0" borderId="24" xfId="192" applyNumberFormat="1" applyFont="1" applyBorder="1" applyAlignment="1" applyProtection="1">
      <alignment horizontal="left"/>
      <protection/>
    </xf>
    <xf numFmtId="165" fontId="6" fillId="0" borderId="0" xfId="195" applyNumberFormat="1" applyFont="1" applyBorder="1" applyAlignment="1">
      <alignment horizontal="justify" vertical="top" wrapText="1"/>
      <protection/>
    </xf>
    <xf numFmtId="49" fontId="6" fillId="0" borderId="24" xfId="192" applyNumberFormat="1" applyFont="1" applyBorder="1" applyAlignment="1" applyProtection="1">
      <alignment horizontal="left" vertical="center" wrapText="1"/>
      <protection/>
    </xf>
    <xf numFmtId="49" fontId="7" fillId="0" borderId="24" xfId="192" applyNumberFormat="1" applyFont="1" applyBorder="1" applyAlignment="1" applyProtection="1">
      <alignment horizontal="left" vertical="center" wrapText="1"/>
      <protection/>
    </xf>
    <xf numFmtId="49" fontId="7" fillId="0" borderId="24" xfId="195" applyNumberFormat="1" applyFont="1" applyBorder="1" applyAlignment="1">
      <alignment horizontal="left" vertical="top" wrapText="1"/>
      <protection/>
    </xf>
    <xf numFmtId="49" fontId="7" fillId="0" borderId="0" xfId="195" applyNumberFormat="1" applyFont="1" applyBorder="1" applyAlignment="1">
      <alignment horizontal="left" vertical="top" wrapText="1"/>
      <protection/>
    </xf>
    <xf numFmtId="164" fontId="6" fillId="0" borderId="24" xfId="192" applyNumberFormat="1" applyFont="1" applyBorder="1" applyAlignment="1" applyProtection="1">
      <alignment horizontal="right"/>
      <protection/>
    </xf>
    <xf numFmtId="164" fontId="6" fillId="0" borderId="24" xfId="192" applyNumberFormat="1" applyFont="1" applyBorder="1" applyAlignment="1" applyProtection="1">
      <alignment horizontal="center" vertical="center"/>
      <protection/>
    </xf>
    <xf numFmtId="164" fontId="6" fillId="0" borderId="24" xfId="192" applyNumberFormat="1" applyFont="1" applyBorder="1" applyAlignment="1" applyProtection="1">
      <alignment horizontal="right" vertical="center" wrapText="1"/>
      <protection/>
    </xf>
    <xf numFmtId="164" fontId="7" fillId="0" borderId="24" xfId="192" applyNumberFormat="1" applyFont="1" applyBorder="1" applyAlignment="1" applyProtection="1">
      <alignment horizontal="center" vertical="center"/>
      <protection/>
    </xf>
    <xf numFmtId="164" fontId="7" fillId="0" borderId="24" xfId="192" applyNumberFormat="1" applyFont="1" applyBorder="1" applyAlignment="1" applyProtection="1">
      <alignment horizontal="center" vertical="center" wrapText="1"/>
      <protection/>
    </xf>
    <xf numFmtId="164" fontId="82" fillId="0" borderId="24" xfId="0" applyNumberFormat="1" applyFont="1" applyBorder="1" applyAlignment="1">
      <alignment horizontal="center" vertical="center"/>
    </xf>
    <xf numFmtId="164" fontId="6" fillId="0" borderId="24" xfId="192" applyNumberFormat="1" applyFont="1" applyFill="1" applyBorder="1" applyAlignment="1" applyProtection="1">
      <alignment horizontal="right" vertical="center" wrapText="1"/>
      <protection/>
    </xf>
    <xf numFmtId="164" fontId="6" fillId="0" borderId="24" xfId="192" applyNumberFormat="1" applyFont="1" applyBorder="1" applyAlignment="1" applyProtection="1">
      <alignment horizontal="center" vertical="center" wrapText="1"/>
      <protection/>
    </xf>
    <xf numFmtId="164" fontId="7" fillId="0" borderId="24" xfId="192" applyNumberFormat="1" applyFont="1" applyFill="1" applyBorder="1" applyAlignment="1" applyProtection="1">
      <alignment horizontal="right" vertical="center" wrapText="1"/>
      <protection/>
    </xf>
    <xf numFmtId="164" fontId="7" fillId="0" borderId="24" xfId="192" applyNumberFormat="1" applyFont="1" applyBorder="1" applyAlignment="1" applyProtection="1">
      <alignment horizontal="right" vertical="center" wrapText="1"/>
      <protection/>
    </xf>
    <xf numFmtId="164" fontId="83" fillId="0" borderId="24" xfId="0" applyNumberFormat="1" applyFont="1" applyBorder="1" applyAlignment="1">
      <alignment horizontal="center" vertical="center"/>
    </xf>
    <xf numFmtId="164" fontId="6" fillId="0" borderId="24" xfId="19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9" fontId="7" fillId="0" borderId="25" xfId="0" applyNumberFormat="1" applyFont="1" applyBorder="1" applyAlignment="1" applyProtection="1">
      <alignment horizontal="left" vertical="center" wrapText="1"/>
      <protection/>
    </xf>
    <xf numFmtId="0" fontId="3" fillId="0" borderId="0" xfId="192" applyFont="1" applyBorder="1" applyAlignment="1" applyProtection="1">
      <alignment horizontal="left" vertical="top" wrapText="1"/>
      <protection/>
    </xf>
    <xf numFmtId="0" fontId="4" fillId="0" borderId="0" xfId="192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164" fontId="7" fillId="0" borderId="24" xfId="192" applyNumberFormat="1" applyFont="1" applyFill="1" applyBorder="1" applyAlignment="1" applyProtection="1">
      <alignment horizontal="center" vertical="center" wrapText="1"/>
      <protection/>
    </xf>
  </cellXfs>
  <cellStyles count="1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2" xfId="35"/>
    <cellStyle name="st133" xfId="36"/>
    <cellStyle name="st134" xfId="37"/>
    <cellStyle name="st135" xfId="38"/>
    <cellStyle name="st136" xfId="39"/>
    <cellStyle name="st137" xfId="40"/>
    <cellStyle name="st138" xfId="41"/>
    <cellStyle name="style0" xfId="42"/>
    <cellStyle name="td" xfId="43"/>
    <cellStyle name="tr" xfId="44"/>
    <cellStyle name="xl100" xfId="45"/>
    <cellStyle name="xl101" xfId="46"/>
    <cellStyle name="xl102" xfId="47"/>
    <cellStyle name="xl103" xfId="48"/>
    <cellStyle name="xl104" xfId="49"/>
    <cellStyle name="xl105" xfId="50"/>
    <cellStyle name="xl106" xfId="51"/>
    <cellStyle name="xl107" xfId="52"/>
    <cellStyle name="xl108" xfId="53"/>
    <cellStyle name="xl109" xfId="54"/>
    <cellStyle name="xl110" xfId="55"/>
    <cellStyle name="xl111" xfId="56"/>
    <cellStyle name="xl112" xfId="57"/>
    <cellStyle name="xl113" xfId="58"/>
    <cellStyle name="xl114" xfId="59"/>
    <cellStyle name="xl115" xfId="60"/>
    <cellStyle name="xl116" xfId="61"/>
    <cellStyle name="xl117" xfId="62"/>
    <cellStyle name="xl118" xfId="63"/>
    <cellStyle name="xl119" xfId="64"/>
    <cellStyle name="xl120" xfId="65"/>
    <cellStyle name="xl121" xfId="66"/>
    <cellStyle name="xl122" xfId="67"/>
    <cellStyle name="xl123" xfId="68"/>
    <cellStyle name="xl124" xfId="69"/>
    <cellStyle name="xl125" xfId="70"/>
    <cellStyle name="xl126" xfId="71"/>
    <cellStyle name="xl127" xfId="72"/>
    <cellStyle name="xl128" xfId="73"/>
    <cellStyle name="xl129" xfId="74"/>
    <cellStyle name="xl130" xfId="75"/>
    <cellStyle name="xl131" xfId="76"/>
    <cellStyle name="xl132" xfId="77"/>
    <cellStyle name="xl133" xfId="78"/>
    <cellStyle name="xl134" xfId="79"/>
    <cellStyle name="xl135" xfId="80"/>
    <cellStyle name="xl136" xfId="81"/>
    <cellStyle name="xl137" xfId="82"/>
    <cellStyle name="xl138" xfId="83"/>
    <cellStyle name="xl139" xfId="84"/>
    <cellStyle name="xl140" xfId="85"/>
    <cellStyle name="xl141" xfId="86"/>
    <cellStyle name="xl142" xfId="87"/>
    <cellStyle name="xl143" xfId="88"/>
    <cellStyle name="xl144" xfId="89"/>
    <cellStyle name="xl145" xfId="90"/>
    <cellStyle name="xl146" xfId="91"/>
    <cellStyle name="xl147" xfId="92"/>
    <cellStyle name="xl21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2" xfId="104"/>
    <cellStyle name="xl33" xfId="105"/>
    <cellStyle name="xl34" xfId="106"/>
    <cellStyle name="xl35" xfId="107"/>
    <cellStyle name="xl36" xfId="108"/>
    <cellStyle name="xl37" xfId="109"/>
    <cellStyle name="xl38" xfId="110"/>
    <cellStyle name="xl39" xfId="111"/>
    <cellStyle name="xl40" xfId="112"/>
    <cellStyle name="xl41" xfId="113"/>
    <cellStyle name="xl42" xfId="114"/>
    <cellStyle name="xl43" xfId="115"/>
    <cellStyle name="xl44" xfId="116"/>
    <cellStyle name="xl45" xfId="117"/>
    <cellStyle name="xl46" xfId="118"/>
    <cellStyle name="xl47" xfId="119"/>
    <cellStyle name="xl48" xfId="120"/>
    <cellStyle name="xl49" xfId="121"/>
    <cellStyle name="xl50" xfId="122"/>
    <cellStyle name="xl51" xfId="123"/>
    <cellStyle name="xl52" xfId="124"/>
    <cellStyle name="xl53" xfId="125"/>
    <cellStyle name="xl54" xfId="126"/>
    <cellStyle name="xl55" xfId="127"/>
    <cellStyle name="xl56" xfId="128"/>
    <cellStyle name="xl57" xfId="129"/>
    <cellStyle name="xl58" xfId="130"/>
    <cellStyle name="xl59" xfId="131"/>
    <cellStyle name="xl60" xfId="132"/>
    <cellStyle name="xl61" xfId="133"/>
    <cellStyle name="xl62" xfId="134"/>
    <cellStyle name="xl63" xfId="135"/>
    <cellStyle name="xl64" xfId="136"/>
    <cellStyle name="xl65" xfId="137"/>
    <cellStyle name="xl66" xfId="138"/>
    <cellStyle name="xl67" xfId="139"/>
    <cellStyle name="xl68" xfId="140"/>
    <cellStyle name="xl69" xfId="141"/>
    <cellStyle name="xl70" xfId="142"/>
    <cellStyle name="xl71" xfId="143"/>
    <cellStyle name="xl72" xfId="144"/>
    <cellStyle name="xl73" xfId="145"/>
    <cellStyle name="xl74" xfId="146"/>
    <cellStyle name="xl75" xfId="147"/>
    <cellStyle name="xl76" xfId="148"/>
    <cellStyle name="xl77" xfId="149"/>
    <cellStyle name="xl78" xfId="150"/>
    <cellStyle name="xl79" xfId="151"/>
    <cellStyle name="xl80" xfId="152"/>
    <cellStyle name="xl81" xfId="153"/>
    <cellStyle name="xl82" xfId="154"/>
    <cellStyle name="xl83" xfId="155"/>
    <cellStyle name="xl84" xfId="156"/>
    <cellStyle name="xl85" xfId="157"/>
    <cellStyle name="xl86" xfId="158"/>
    <cellStyle name="xl87" xfId="159"/>
    <cellStyle name="xl88" xfId="160"/>
    <cellStyle name="xl89" xfId="161"/>
    <cellStyle name="xl90" xfId="162"/>
    <cellStyle name="xl91" xfId="163"/>
    <cellStyle name="xl92" xfId="164"/>
    <cellStyle name="xl93" xfId="165"/>
    <cellStyle name="xl94" xfId="166"/>
    <cellStyle name="xl95" xfId="167"/>
    <cellStyle name="xl96" xfId="168"/>
    <cellStyle name="xl97" xfId="169"/>
    <cellStyle name="xl98" xfId="170"/>
    <cellStyle name="xl99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Ввод " xfId="178"/>
    <cellStyle name="Вывод" xfId="179"/>
    <cellStyle name="Вычисление" xfId="180"/>
    <cellStyle name="Hyperlink" xfId="181"/>
    <cellStyle name="Currency" xfId="182"/>
    <cellStyle name="Currency [0]" xfId="183"/>
    <cellStyle name="Заголовок 1" xfId="184"/>
    <cellStyle name="Заголовок 2" xfId="185"/>
    <cellStyle name="Заголовок 3" xfId="186"/>
    <cellStyle name="Заголовок 4" xfId="187"/>
    <cellStyle name="Итог" xfId="188"/>
    <cellStyle name="Контрольная ячейка" xfId="189"/>
    <cellStyle name="Название" xfId="190"/>
    <cellStyle name="Нейтральный" xfId="191"/>
    <cellStyle name="Обычный 2" xfId="192"/>
    <cellStyle name="Обычный 2 2" xfId="193"/>
    <cellStyle name="Обычный 3" xfId="194"/>
    <cellStyle name="Обычный 4" xfId="195"/>
    <cellStyle name="Followed Hyperlink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Финансовый 2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S51" sqref="S51"/>
    </sheetView>
  </sheetViews>
  <sheetFormatPr defaultColWidth="9.140625" defaultRowHeight="15"/>
  <cols>
    <col min="1" max="1" width="40.7109375" style="0" customWidth="1"/>
    <col min="2" max="2" width="10.8515625" style="0" customWidth="1"/>
    <col min="3" max="3" width="15.8515625" style="0" customWidth="1"/>
    <col min="4" max="4" width="16.140625" style="0" customWidth="1"/>
    <col min="5" max="5" width="15.8515625" style="0" customWidth="1"/>
    <col min="6" max="6" width="14.140625" style="0" customWidth="1"/>
    <col min="7" max="7" width="15.8515625" style="0" customWidth="1"/>
    <col min="8" max="8" width="18.140625" style="0" customWidth="1"/>
    <col min="9" max="9" width="19.00390625" style="0" customWidth="1"/>
    <col min="10" max="10" width="5.00390625" style="0" hidden="1" customWidth="1"/>
    <col min="11" max="11" width="10.140625" style="0" hidden="1" customWidth="1"/>
    <col min="12" max="12" width="19.28125" style="0" hidden="1" customWidth="1"/>
    <col min="13" max="13" width="0" style="0" hidden="1" customWidth="1"/>
  </cols>
  <sheetData>
    <row r="1" spans="1:8" ht="15">
      <c r="A1" s="35"/>
      <c r="B1" s="35"/>
      <c r="C1" s="35"/>
      <c r="D1" s="35"/>
      <c r="E1" s="2"/>
      <c r="F1" s="2"/>
      <c r="G1" s="2"/>
      <c r="H1" s="2"/>
    </row>
    <row r="2" spans="1:9" ht="63" customHeight="1">
      <c r="A2" s="36" t="s">
        <v>77</v>
      </c>
      <c r="B2" s="36"/>
      <c r="C2" s="36"/>
      <c r="D2" s="36"/>
      <c r="E2" s="36"/>
      <c r="F2" s="36"/>
      <c r="G2" s="36"/>
      <c r="H2" s="36"/>
      <c r="I2" s="37"/>
    </row>
    <row r="3" spans="1:8" ht="15">
      <c r="A3" s="3"/>
      <c r="B3" s="3"/>
      <c r="C3" s="3"/>
      <c r="D3" s="3"/>
      <c r="E3" s="4"/>
      <c r="F3" s="4"/>
      <c r="G3" s="4"/>
      <c r="H3" s="4"/>
    </row>
    <row r="4" spans="1:8" ht="15">
      <c r="A4" s="1"/>
      <c r="B4" s="1"/>
      <c r="C4" s="1"/>
      <c r="D4" s="1"/>
      <c r="E4" s="5"/>
      <c r="F4" s="5"/>
      <c r="G4" s="2"/>
      <c r="H4" s="7" t="s">
        <v>62</v>
      </c>
    </row>
    <row r="5" spans="1:9" ht="206.25">
      <c r="A5" s="9" t="s">
        <v>0</v>
      </c>
      <c r="B5" s="9" t="s">
        <v>1</v>
      </c>
      <c r="C5" s="9" t="s">
        <v>2</v>
      </c>
      <c r="D5" s="9" t="s">
        <v>72</v>
      </c>
      <c r="E5" s="9" t="s">
        <v>73</v>
      </c>
      <c r="F5" s="9" t="s">
        <v>74</v>
      </c>
      <c r="G5" s="9" t="s">
        <v>68</v>
      </c>
      <c r="H5" s="9" t="s">
        <v>75</v>
      </c>
      <c r="I5" s="10" t="s">
        <v>76</v>
      </c>
    </row>
    <row r="6" spans="1:9" ht="18.7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>
        <v>9</v>
      </c>
    </row>
    <row r="7" spans="1:9" ht="18.75">
      <c r="A7" s="13" t="s">
        <v>67</v>
      </c>
      <c r="B7" s="13"/>
      <c r="C7" s="13"/>
      <c r="D7" s="19">
        <f>D9+D20+D22+D28+D34+D40+D43+D48+D51+D8+D18+D32</f>
        <v>746427.175</v>
      </c>
      <c r="E7" s="20">
        <f>E9+E20+E22+E28+E34+E40+E43+E48+E51+E8+E32</f>
        <v>799860.1259999998</v>
      </c>
      <c r="F7" s="21">
        <f>(E7/D7)*100</f>
        <v>107.15849486589228</v>
      </c>
      <c r="G7" s="20">
        <f>G9+G20+G22+G28+G34+G40+G43+G48+G51+G8</f>
        <v>747662.069</v>
      </c>
      <c r="H7" s="20">
        <f>H9+H20+H22+H28+H34+H40+H43+H48+H51+H8</f>
        <v>671568.5170000001</v>
      </c>
      <c r="I7" s="20">
        <f>I9+I20+I22+I28+I34+I40+I43+I48+I51+I8</f>
        <v>655623.169</v>
      </c>
    </row>
    <row r="8" spans="1:12" s="6" customFormat="1" ht="42.75" customHeight="1">
      <c r="A8" s="14" t="s">
        <v>63</v>
      </c>
      <c r="B8" s="13" t="s">
        <v>80</v>
      </c>
      <c r="C8" s="13" t="s">
        <v>80</v>
      </c>
      <c r="D8" s="19"/>
      <c r="E8" s="19"/>
      <c r="F8" s="21"/>
      <c r="G8" s="22">
        <v>0</v>
      </c>
      <c r="H8" s="23">
        <v>9250</v>
      </c>
      <c r="I8" s="24">
        <v>19200</v>
      </c>
      <c r="K8" s="31" t="s">
        <v>81</v>
      </c>
      <c r="L8" s="32">
        <v>435836826.8</v>
      </c>
    </row>
    <row r="9" spans="1:12" ht="37.5">
      <c r="A9" s="15" t="s">
        <v>11</v>
      </c>
      <c r="B9" s="15" t="s">
        <v>13</v>
      </c>
      <c r="C9" s="15" t="s">
        <v>64</v>
      </c>
      <c r="D9" s="25">
        <f>D11+D12+D14+D15+D16+D17+D10+D13</f>
        <v>80202.342</v>
      </c>
      <c r="E9" s="25">
        <f>E11+E12+E14+E15+E16+E17+E10+E13</f>
        <v>98801.75899999999</v>
      </c>
      <c r="F9" s="21">
        <f aca="true" t="shared" si="0" ref="F9:F53">(E9/D9)*100</f>
        <v>123.19061580520926</v>
      </c>
      <c r="G9" s="26">
        <f>G11+G12+G14+G15+G16+G17+G10+G13</f>
        <v>91644.63</v>
      </c>
      <c r="H9" s="26">
        <f>H11+H12+H14+H15+H16+H17+H10+H13</f>
        <v>83841.01599999999</v>
      </c>
      <c r="I9" s="26">
        <f>I11+I12+I14+I15+I16+I17+I10+I13</f>
        <v>82258.827</v>
      </c>
      <c r="K9" s="31" t="s">
        <v>82</v>
      </c>
      <c r="L9" s="32">
        <v>78869700</v>
      </c>
    </row>
    <row r="10" spans="1:12" s="6" customFormat="1" ht="75">
      <c r="A10" s="16" t="s">
        <v>69</v>
      </c>
      <c r="B10" s="16" t="s">
        <v>13</v>
      </c>
      <c r="C10" s="16" t="s">
        <v>23</v>
      </c>
      <c r="D10" s="27">
        <v>695.064</v>
      </c>
      <c r="E10" s="38">
        <v>4649.235</v>
      </c>
      <c r="F10" s="21">
        <f t="shared" si="0"/>
        <v>668.8930803494354</v>
      </c>
      <c r="G10" s="23">
        <v>3561.743</v>
      </c>
      <c r="H10" s="23">
        <v>3527.743</v>
      </c>
      <c r="I10" s="23">
        <v>3527.743</v>
      </c>
      <c r="K10" s="31" t="s">
        <v>83</v>
      </c>
      <c r="L10" s="32">
        <v>131368958.33</v>
      </c>
    </row>
    <row r="11" spans="1:12" ht="112.5">
      <c r="A11" s="16" t="s">
        <v>12</v>
      </c>
      <c r="B11" s="16" t="s">
        <v>13</v>
      </c>
      <c r="C11" s="16" t="s">
        <v>14</v>
      </c>
      <c r="D11" s="27">
        <v>430</v>
      </c>
      <c r="E11" s="27">
        <v>150</v>
      </c>
      <c r="F11" s="21">
        <f t="shared" si="0"/>
        <v>34.883720930232556</v>
      </c>
      <c r="G11" s="23">
        <v>150</v>
      </c>
      <c r="H11" s="23">
        <v>0</v>
      </c>
      <c r="I11" s="24">
        <v>0</v>
      </c>
      <c r="K11" s="31" t="s">
        <v>84</v>
      </c>
      <c r="L11" s="32">
        <v>126026800</v>
      </c>
    </row>
    <row r="12" spans="1:12" ht="150">
      <c r="A12" s="16" t="s">
        <v>15</v>
      </c>
      <c r="B12" s="16" t="s">
        <v>13</v>
      </c>
      <c r="C12" s="16" t="s">
        <v>16</v>
      </c>
      <c r="D12" s="27">
        <v>39380.171</v>
      </c>
      <c r="E12" s="27">
        <v>51724.573</v>
      </c>
      <c r="F12" s="21">
        <f t="shared" si="0"/>
        <v>131.3467455486671</v>
      </c>
      <c r="G12" s="23">
        <v>49085.686</v>
      </c>
      <c r="H12" s="23">
        <v>46651.616</v>
      </c>
      <c r="I12" s="24">
        <v>45771.616</v>
      </c>
      <c r="J12" s="8"/>
      <c r="K12" s="31" t="s">
        <v>85</v>
      </c>
      <c r="L12" s="32">
        <v>27081195.4</v>
      </c>
    </row>
    <row r="13" spans="1:12" s="6" customFormat="1" ht="78" customHeight="1">
      <c r="A13" s="16" t="s">
        <v>69</v>
      </c>
      <c r="B13" s="16" t="s">
        <v>13</v>
      </c>
      <c r="C13" s="16" t="s">
        <v>27</v>
      </c>
      <c r="D13" s="27">
        <v>12.3</v>
      </c>
      <c r="E13" s="27">
        <v>34.7</v>
      </c>
      <c r="F13" s="21">
        <f t="shared" si="0"/>
        <v>282.1138211382114</v>
      </c>
      <c r="G13" s="23">
        <v>44.939</v>
      </c>
      <c r="H13" s="23">
        <v>225.4</v>
      </c>
      <c r="I13" s="24">
        <v>18.191</v>
      </c>
      <c r="J13" s="8"/>
      <c r="K13" s="31" t="s">
        <v>86</v>
      </c>
      <c r="L13" s="32">
        <v>150000</v>
      </c>
    </row>
    <row r="14" spans="1:12" ht="93.75">
      <c r="A14" s="16" t="s">
        <v>17</v>
      </c>
      <c r="B14" s="16" t="s">
        <v>13</v>
      </c>
      <c r="C14" s="16" t="s">
        <v>18</v>
      </c>
      <c r="D14" s="27">
        <v>14700.671</v>
      </c>
      <c r="E14" s="27">
        <v>18995.675</v>
      </c>
      <c r="F14" s="21">
        <f t="shared" si="0"/>
        <v>129.2163806672498</v>
      </c>
      <c r="G14" s="23">
        <v>20909.029</v>
      </c>
      <c r="H14" s="23">
        <v>20334.387</v>
      </c>
      <c r="I14" s="24">
        <v>20104.407</v>
      </c>
      <c r="K14" s="31" t="s">
        <v>87</v>
      </c>
      <c r="L14" s="32">
        <v>526663.9</v>
      </c>
    </row>
    <row r="15" spans="1:12" s="6" customFormat="1" ht="37.5">
      <c r="A15" s="17" t="s">
        <v>65</v>
      </c>
      <c r="B15" s="16" t="s">
        <v>13</v>
      </c>
      <c r="C15" s="16" t="s">
        <v>40</v>
      </c>
      <c r="D15" s="27">
        <v>1578.132</v>
      </c>
      <c r="E15" s="27">
        <v>1300</v>
      </c>
      <c r="F15" s="21">
        <f t="shared" si="0"/>
        <v>82.37587223375485</v>
      </c>
      <c r="G15" s="23">
        <v>0</v>
      </c>
      <c r="H15" s="23">
        <v>0</v>
      </c>
      <c r="I15" s="24">
        <v>0</v>
      </c>
      <c r="K15" s="31"/>
      <c r="L15" s="33">
        <f>SUM(L8:L14)</f>
        <v>799860144.43</v>
      </c>
    </row>
    <row r="16" spans="1:11" s="6" customFormat="1" ht="18.75">
      <c r="A16" s="18" t="s">
        <v>66</v>
      </c>
      <c r="B16" s="16" t="s">
        <v>13</v>
      </c>
      <c r="C16" s="16" t="s">
        <v>55</v>
      </c>
      <c r="D16" s="27">
        <v>0</v>
      </c>
      <c r="E16" s="27">
        <v>0</v>
      </c>
      <c r="F16" s="21" t="e">
        <f t="shared" si="0"/>
        <v>#DIV/0!</v>
      </c>
      <c r="G16" s="23">
        <v>1500</v>
      </c>
      <c r="H16" s="23">
        <v>500</v>
      </c>
      <c r="I16" s="24">
        <v>500</v>
      </c>
      <c r="K16" s="6">
        <v>8188.54</v>
      </c>
    </row>
    <row r="17" spans="1:11" ht="37.5">
      <c r="A17" s="16" t="s">
        <v>19</v>
      </c>
      <c r="B17" s="16" t="s">
        <v>13</v>
      </c>
      <c r="C17" s="16" t="s">
        <v>20</v>
      </c>
      <c r="D17" s="27">
        <v>23406.004</v>
      </c>
      <c r="E17" s="27">
        <v>21947.576</v>
      </c>
      <c r="F17" s="21">
        <f t="shared" si="0"/>
        <v>93.76900046671786</v>
      </c>
      <c r="G17" s="23">
        <v>16393.233</v>
      </c>
      <c r="H17" s="23">
        <v>12601.87</v>
      </c>
      <c r="I17" s="24">
        <v>12336.87</v>
      </c>
      <c r="K17">
        <v>6337.125</v>
      </c>
    </row>
    <row r="18" spans="1:11" s="6" customFormat="1" ht="18.75">
      <c r="A18" s="15" t="s">
        <v>21</v>
      </c>
      <c r="B18" s="15" t="s">
        <v>23</v>
      </c>
      <c r="C18" s="15" t="s">
        <v>64</v>
      </c>
      <c r="D18" s="25">
        <f>D19</f>
        <v>1281.9</v>
      </c>
      <c r="E18" s="25">
        <f>E19</f>
        <v>0</v>
      </c>
      <c r="F18" s="21"/>
      <c r="G18" s="26"/>
      <c r="H18" s="26"/>
      <c r="I18" s="29"/>
      <c r="K18" s="6">
        <v>7421.911</v>
      </c>
    </row>
    <row r="19" spans="1:9" s="6" customFormat="1" ht="37.5">
      <c r="A19" s="34" t="s">
        <v>22</v>
      </c>
      <c r="B19" s="16" t="s">
        <v>23</v>
      </c>
      <c r="C19" s="16" t="s">
        <v>14</v>
      </c>
      <c r="D19" s="27">
        <v>1281.9</v>
      </c>
      <c r="E19" s="27">
        <v>0</v>
      </c>
      <c r="F19" s="21"/>
      <c r="G19" s="23">
        <v>0</v>
      </c>
      <c r="H19" s="23">
        <v>0</v>
      </c>
      <c r="I19" s="24">
        <v>0</v>
      </c>
    </row>
    <row r="20" spans="1:9" ht="56.25">
      <c r="A20" s="15" t="s">
        <v>78</v>
      </c>
      <c r="B20" s="15" t="s">
        <v>14</v>
      </c>
      <c r="C20" s="15" t="s">
        <v>64</v>
      </c>
      <c r="D20" s="25">
        <f>D21</f>
        <v>0</v>
      </c>
      <c r="E20" s="25">
        <f>E21</f>
        <v>0</v>
      </c>
      <c r="F20" s="21" t="e">
        <f t="shared" si="0"/>
        <v>#DIV/0!</v>
      </c>
      <c r="G20" s="26">
        <f>G21</f>
        <v>0.5</v>
      </c>
      <c r="H20" s="26">
        <f>H21</f>
        <v>0.5</v>
      </c>
      <c r="I20" s="29">
        <f>I21</f>
        <v>0.5</v>
      </c>
    </row>
    <row r="21" spans="1:9" ht="37.5">
      <c r="A21" s="16" t="s">
        <v>79</v>
      </c>
      <c r="B21" s="16" t="s">
        <v>14</v>
      </c>
      <c r="C21" s="16" t="s">
        <v>50</v>
      </c>
      <c r="D21" s="27">
        <v>0</v>
      </c>
      <c r="E21" s="27">
        <v>0</v>
      </c>
      <c r="F21" s="21" t="e">
        <f t="shared" si="0"/>
        <v>#DIV/0!</v>
      </c>
      <c r="G21" s="23">
        <v>0.5</v>
      </c>
      <c r="H21" s="23">
        <v>0.5</v>
      </c>
      <c r="I21" s="24">
        <v>0.5</v>
      </c>
    </row>
    <row r="22" spans="1:9" ht="37.5">
      <c r="A22" s="15" t="s">
        <v>24</v>
      </c>
      <c r="B22" s="15" t="s">
        <v>16</v>
      </c>
      <c r="C22" s="15" t="s">
        <v>64</v>
      </c>
      <c r="D22" s="25">
        <f>D23+D24+D25+D26+D27</f>
        <v>25621</v>
      </c>
      <c r="E22" s="25">
        <f>E23+E24+E25+E26+E27</f>
        <v>40738.213</v>
      </c>
      <c r="F22" s="21">
        <f t="shared" si="0"/>
        <v>159.00321220873502</v>
      </c>
      <c r="G22" s="26">
        <f>G23+G24+G25+G26+G27</f>
        <v>33617.356</v>
      </c>
      <c r="H22" s="26">
        <f>H23+H24+H25+H26+H27</f>
        <v>26395.68</v>
      </c>
      <c r="I22" s="26">
        <f>I23+I24+I25+I26+I27</f>
        <v>21413.35</v>
      </c>
    </row>
    <row r="23" spans="1:9" ht="18.75">
      <c r="A23" s="16" t="s">
        <v>25</v>
      </c>
      <c r="B23" s="16" t="s">
        <v>16</v>
      </c>
      <c r="C23" s="16" t="s">
        <v>13</v>
      </c>
      <c r="D23" s="27">
        <v>173.576</v>
      </c>
      <c r="E23" s="27">
        <v>166.668</v>
      </c>
      <c r="F23" s="21">
        <f t="shared" si="0"/>
        <v>96.02018712264369</v>
      </c>
      <c r="G23" s="23">
        <v>355.558</v>
      </c>
      <c r="H23" s="23">
        <v>0</v>
      </c>
      <c r="I23" s="24">
        <v>0</v>
      </c>
    </row>
    <row r="24" spans="1:9" ht="37.5">
      <c r="A24" s="16" t="s">
        <v>26</v>
      </c>
      <c r="B24" s="16" t="s">
        <v>16</v>
      </c>
      <c r="C24" s="16" t="s">
        <v>27</v>
      </c>
      <c r="D24" s="27">
        <v>571.429</v>
      </c>
      <c r="E24" s="27">
        <v>950</v>
      </c>
      <c r="F24" s="21">
        <f t="shared" si="0"/>
        <v>166.24987531259353</v>
      </c>
      <c r="G24" s="23">
        <v>114.286</v>
      </c>
      <c r="H24" s="23">
        <v>0</v>
      </c>
      <c r="I24" s="24">
        <v>0</v>
      </c>
    </row>
    <row r="25" spans="1:9" ht="18.75">
      <c r="A25" s="16" t="s">
        <v>28</v>
      </c>
      <c r="B25" s="16" t="s">
        <v>16</v>
      </c>
      <c r="C25" s="16" t="s">
        <v>29</v>
      </c>
      <c r="D25" s="27">
        <v>1238.636</v>
      </c>
      <c r="E25" s="27">
        <v>8031.966</v>
      </c>
      <c r="F25" s="21">
        <f t="shared" si="0"/>
        <v>648.4524912888048</v>
      </c>
      <c r="G25" s="23">
        <v>10900</v>
      </c>
      <c r="H25" s="23">
        <v>5200</v>
      </c>
      <c r="I25" s="24">
        <v>0</v>
      </c>
    </row>
    <row r="26" spans="1:9" ht="37.5">
      <c r="A26" s="16" t="s">
        <v>30</v>
      </c>
      <c r="B26" s="16" t="s">
        <v>16</v>
      </c>
      <c r="C26" s="16" t="s">
        <v>31</v>
      </c>
      <c r="D26" s="27">
        <v>21457.854</v>
      </c>
      <c r="E26" s="27">
        <v>29147.641</v>
      </c>
      <c r="F26" s="21">
        <f t="shared" si="0"/>
        <v>135.83670109788238</v>
      </c>
      <c r="G26" s="23">
        <v>20852.604</v>
      </c>
      <c r="H26" s="23">
        <v>21195.68</v>
      </c>
      <c r="I26" s="24">
        <v>21413.35</v>
      </c>
    </row>
    <row r="27" spans="1:9" ht="37.5">
      <c r="A27" s="16" t="s">
        <v>32</v>
      </c>
      <c r="B27" s="16" t="s">
        <v>16</v>
      </c>
      <c r="C27" s="16" t="s">
        <v>33</v>
      </c>
      <c r="D27" s="27">
        <v>2179.505</v>
      </c>
      <c r="E27" s="27">
        <v>2441.938</v>
      </c>
      <c r="F27" s="21">
        <f t="shared" si="0"/>
        <v>112.04094507697849</v>
      </c>
      <c r="G27" s="23">
        <v>1394.908</v>
      </c>
      <c r="H27" s="23">
        <v>0</v>
      </c>
      <c r="I27" s="24">
        <v>0</v>
      </c>
    </row>
    <row r="28" spans="1:9" ht="56.25">
      <c r="A28" s="15" t="s">
        <v>34</v>
      </c>
      <c r="B28" s="15" t="s">
        <v>27</v>
      </c>
      <c r="C28" s="15" t="s">
        <v>64</v>
      </c>
      <c r="D28" s="30">
        <f>D29+D30+D31</f>
        <v>28442.445</v>
      </c>
      <c r="E28" s="25">
        <f>E29+E30+E31</f>
        <v>22572.439000000002</v>
      </c>
      <c r="F28" s="21">
        <f t="shared" si="0"/>
        <v>79.36180943656568</v>
      </c>
      <c r="G28" s="26">
        <f>G29+G30+G31</f>
        <v>5024.146000000001</v>
      </c>
      <c r="H28" s="26">
        <f>H29+H30+H31</f>
        <v>1958.183</v>
      </c>
      <c r="I28" s="26">
        <f>I29+I30+I31</f>
        <v>1958.183</v>
      </c>
    </row>
    <row r="29" spans="1:9" ht="18.75">
      <c r="A29" s="16" t="s">
        <v>35</v>
      </c>
      <c r="B29" s="16" t="s">
        <v>27</v>
      </c>
      <c r="C29" s="16" t="s">
        <v>13</v>
      </c>
      <c r="D29" s="27">
        <v>25557.94</v>
      </c>
      <c r="E29" s="27">
        <v>6229.764</v>
      </c>
      <c r="F29" s="21">
        <f t="shared" si="0"/>
        <v>24.375063091939335</v>
      </c>
      <c r="G29" s="23">
        <v>1193.358</v>
      </c>
      <c r="H29" s="23">
        <v>999.413</v>
      </c>
      <c r="I29" s="24">
        <v>999.413</v>
      </c>
    </row>
    <row r="30" spans="1:9" ht="18.75">
      <c r="A30" s="16" t="s">
        <v>36</v>
      </c>
      <c r="B30" s="16" t="s">
        <v>27</v>
      </c>
      <c r="C30" s="16" t="s">
        <v>23</v>
      </c>
      <c r="D30" s="27">
        <v>2360.681</v>
      </c>
      <c r="E30" s="27">
        <v>7491.76</v>
      </c>
      <c r="F30" s="21">
        <f t="shared" si="0"/>
        <v>317.3558816290723</v>
      </c>
      <c r="G30" s="23">
        <v>1384.089</v>
      </c>
      <c r="H30" s="23">
        <v>270.283</v>
      </c>
      <c r="I30" s="24">
        <v>270.283</v>
      </c>
    </row>
    <row r="31" spans="1:9" ht="18.75">
      <c r="A31" s="16" t="s">
        <v>37</v>
      </c>
      <c r="B31" s="16" t="s">
        <v>27</v>
      </c>
      <c r="C31" s="16" t="s">
        <v>14</v>
      </c>
      <c r="D31" s="27">
        <v>523.824</v>
      </c>
      <c r="E31" s="27">
        <v>8850.915</v>
      </c>
      <c r="F31" s="21">
        <f t="shared" si="0"/>
        <v>1689.673439934024</v>
      </c>
      <c r="G31" s="23">
        <v>2446.699</v>
      </c>
      <c r="H31" s="23">
        <v>688.487</v>
      </c>
      <c r="I31" s="24">
        <v>688.487</v>
      </c>
    </row>
    <row r="32" spans="1:9" s="6" customFormat="1" ht="40.5" customHeight="1">
      <c r="A32" s="15" t="s">
        <v>70</v>
      </c>
      <c r="B32" s="15" t="s">
        <v>18</v>
      </c>
      <c r="C32" s="15" t="s">
        <v>64</v>
      </c>
      <c r="D32" s="25">
        <f>D33</f>
        <v>1198.044</v>
      </c>
      <c r="E32" s="25">
        <f>E33</f>
        <v>2708.34</v>
      </c>
      <c r="F32" s="21">
        <f t="shared" si="0"/>
        <v>226.06348347806926</v>
      </c>
      <c r="G32" s="26">
        <f>G33</f>
        <v>0</v>
      </c>
      <c r="H32" s="26">
        <f>H33</f>
        <v>0</v>
      </c>
      <c r="I32" s="29">
        <f>I33</f>
        <v>0</v>
      </c>
    </row>
    <row r="33" spans="1:9" s="6" customFormat="1" ht="39" customHeight="1">
      <c r="A33" s="16" t="s">
        <v>71</v>
      </c>
      <c r="B33" s="16" t="s">
        <v>18</v>
      </c>
      <c r="C33" s="16" t="s">
        <v>23</v>
      </c>
      <c r="D33" s="27">
        <v>1198.044</v>
      </c>
      <c r="E33" s="27">
        <v>2708.34</v>
      </c>
      <c r="F33" s="21">
        <f t="shared" si="0"/>
        <v>226.06348347806926</v>
      </c>
      <c r="G33" s="23">
        <v>0</v>
      </c>
      <c r="H33" s="23">
        <v>0</v>
      </c>
      <c r="I33" s="24">
        <v>0</v>
      </c>
    </row>
    <row r="34" spans="1:9" ht="18.75">
      <c r="A34" s="15" t="s">
        <v>38</v>
      </c>
      <c r="B34" s="15" t="s">
        <v>40</v>
      </c>
      <c r="C34" s="15" t="s">
        <v>64</v>
      </c>
      <c r="D34" s="25">
        <f>D35+D36+D37+D38+D39</f>
        <v>435443.256</v>
      </c>
      <c r="E34" s="30">
        <f>E35+E36+E37+E38+E39</f>
        <v>451268.00299999997</v>
      </c>
      <c r="F34" s="21">
        <f t="shared" si="0"/>
        <v>103.63416972979826</v>
      </c>
      <c r="G34" s="26">
        <f>G35+G36+G37+G38+G39</f>
        <v>431291.38</v>
      </c>
      <c r="H34" s="26">
        <f>H35+H36+H37+H38+H39</f>
        <v>402936.385</v>
      </c>
      <c r="I34" s="26">
        <f>I35+I36+I37+I38+I39</f>
        <v>378523.67600000004</v>
      </c>
    </row>
    <row r="35" spans="1:9" ht="18.75">
      <c r="A35" s="16" t="s">
        <v>39</v>
      </c>
      <c r="B35" s="16" t="s">
        <v>40</v>
      </c>
      <c r="C35" s="16" t="s">
        <v>13</v>
      </c>
      <c r="D35" s="27">
        <v>146730.417</v>
      </c>
      <c r="E35" s="27">
        <v>150631.604</v>
      </c>
      <c r="F35" s="21">
        <f t="shared" si="0"/>
        <v>102.65874457373074</v>
      </c>
      <c r="G35" s="23">
        <v>145970.088</v>
      </c>
      <c r="H35" s="23">
        <v>142137.066</v>
      </c>
      <c r="I35" s="24">
        <v>129682.43</v>
      </c>
    </row>
    <row r="36" spans="1:9" ht="18.75">
      <c r="A36" s="16" t="s">
        <v>41</v>
      </c>
      <c r="B36" s="16" t="s">
        <v>40</v>
      </c>
      <c r="C36" s="16" t="s">
        <v>23</v>
      </c>
      <c r="D36" s="27">
        <v>230635.046</v>
      </c>
      <c r="E36" s="27">
        <v>235242.821</v>
      </c>
      <c r="F36" s="21">
        <f t="shared" si="0"/>
        <v>101.99786419276452</v>
      </c>
      <c r="G36" s="23">
        <v>216025.961</v>
      </c>
      <c r="H36" s="23">
        <v>203320.119</v>
      </c>
      <c r="I36" s="24">
        <v>191323.288</v>
      </c>
    </row>
    <row r="37" spans="1:9" ht="37.5">
      <c r="A37" s="16" t="s">
        <v>43</v>
      </c>
      <c r="B37" s="16" t="s">
        <v>40</v>
      </c>
      <c r="C37" s="16" t="s">
        <v>14</v>
      </c>
      <c r="D37" s="27">
        <v>35147.918</v>
      </c>
      <c r="E37" s="27">
        <f>22460.675+18304.5</f>
        <v>40765.175</v>
      </c>
      <c r="F37" s="21">
        <f t="shared" si="0"/>
        <v>115.98176313032256</v>
      </c>
      <c r="G37" s="23">
        <v>39757.652</v>
      </c>
      <c r="H37" s="23">
        <v>28730.41</v>
      </c>
      <c r="I37" s="24">
        <v>28769.168</v>
      </c>
    </row>
    <row r="38" spans="1:9" ht="37.5">
      <c r="A38" s="16" t="s">
        <v>42</v>
      </c>
      <c r="B38" s="16" t="s">
        <v>40</v>
      </c>
      <c r="C38" s="16" t="s">
        <v>40</v>
      </c>
      <c r="D38" s="27">
        <v>1304.166</v>
      </c>
      <c r="E38" s="27">
        <v>109.41</v>
      </c>
      <c r="F38" s="21">
        <f t="shared" si="0"/>
        <v>8.389269464163304</v>
      </c>
      <c r="G38" s="23">
        <v>1406.65</v>
      </c>
      <c r="H38" s="23">
        <v>1406.65</v>
      </c>
      <c r="I38" s="24">
        <v>1406.65</v>
      </c>
    </row>
    <row r="39" spans="1:9" ht="37.5">
      <c r="A39" s="16" t="s">
        <v>44</v>
      </c>
      <c r="B39" s="16" t="s">
        <v>40</v>
      </c>
      <c r="C39" s="16" t="s">
        <v>31</v>
      </c>
      <c r="D39" s="27">
        <v>21625.709</v>
      </c>
      <c r="E39" s="27">
        <v>24518.993</v>
      </c>
      <c r="F39" s="21">
        <f t="shared" si="0"/>
        <v>113.37890933425581</v>
      </c>
      <c r="G39" s="23">
        <v>28131.029</v>
      </c>
      <c r="H39" s="23">
        <v>27342.14</v>
      </c>
      <c r="I39" s="24">
        <v>27342.14</v>
      </c>
    </row>
    <row r="40" spans="1:9" ht="37.5">
      <c r="A40" s="15" t="s">
        <v>45</v>
      </c>
      <c r="B40" s="15" t="s">
        <v>29</v>
      </c>
      <c r="C40" s="15" t="s">
        <v>64</v>
      </c>
      <c r="D40" s="25">
        <f>D41+D42</f>
        <v>89686.326</v>
      </c>
      <c r="E40" s="25">
        <f>E41+E42</f>
        <v>97674.58</v>
      </c>
      <c r="F40" s="21">
        <f t="shared" si="0"/>
        <v>108.90688063194828</v>
      </c>
      <c r="G40" s="26">
        <f>G41+G42</f>
        <v>93541.593</v>
      </c>
      <c r="H40" s="26">
        <f>H41+H42</f>
        <v>90028.799</v>
      </c>
      <c r="I40" s="26">
        <f>I41+I42</f>
        <v>89489.129</v>
      </c>
    </row>
    <row r="41" spans="1:9" ht="18.75">
      <c r="A41" s="16" t="s">
        <v>46</v>
      </c>
      <c r="B41" s="16" t="s">
        <v>29</v>
      </c>
      <c r="C41" s="16" t="s">
        <v>13</v>
      </c>
      <c r="D41" s="27">
        <v>63598.583</v>
      </c>
      <c r="E41" s="27">
        <v>66524.5</v>
      </c>
      <c r="F41" s="21">
        <f t="shared" si="0"/>
        <v>104.60060092848296</v>
      </c>
      <c r="G41" s="23">
        <v>60978.657</v>
      </c>
      <c r="H41" s="23">
        <v>58100.863</v>
      </c>
      <c r="I41" s="24">
        <v>57623.193</v>
      </c>
    </row>
    <row r="42" spans="1:9" ht="37.5">
      <c r="A42" s="16" t="s">
        <v>47</v>
      </c>
      <c r="B42" s="16" t="s">
        <v>29</v>
      </c>
      <c r="C42" s="16" t="s">
        <v>16</v>
      </c>
      <c r="D42" s="27">
        <v>26087.743</v>
      </c>
      <c r="E42" s="27">
        <v>31150.08</v>
      </c>
      <c r="F42" s="21">
        <f t="shared" si="0"/>
        <v>119.40504013704829</v>
      </c>
      <c r="G42" s="23">
        <v>32562.936</v>
      </c>
      <c r="H42" s="23">
        <v>31927.936</v>
      </c>
      <c r="I42" s="24">
        <v>31865.936</v>
      </c>
    </row>
    <row r="43" spans="1:9" ht="18.75">
      <c r="A43" s="15" t="s">
        <v>48</v>
      </c>
      <c r="B43" s="15" t="s">
        <v>50</v>
      </c>
      <c r="C43" s="15" t="s">
        <v>64</v>
      </c>
      <c r="D43" s="21">
        <f>D44+D45+D46+D47</f>
        <v>23194.049</v>
      </c>
      <c r="E43" s="30">
        <f>E44+E45+E46+E47</f>
        <v>20438.857</v>
      </c>
      <c r="F43" s="21">
        <f t="shared" si="0"/>
        <v>88.121125380049</v>
      </c>
      <c r="G43" s="26">
        <f>G44+G45+G46+G47</f>
        <v>23455.545</v>
      </c>
      <c r="H43" s="26">
        <f>H44+H45+H46+H47</f>
        <v>23555.345</v>
      </c>
      <c r="I43" s="26">
        <f>I44+I45+I46+I47</f>
        <v>23505.345</v>
      </c>
    </row>
    <row r="44" spans="1:9" ht="18.75">
      <c r="A44" s="16" t="s">
        <v>49</v>
      </c>
      <c r="B44" s="16" t="s">
        <v>50</v>
      </c>
      <c r="C44" s="16" t="s">
        <v>13</v>
      </c>
      <c r="D44" s="28">
        <v>4891.778</v>
      </c>
      <c r="E44" s="27">
        <v>4721.176</v>
      </c>
      <c r="F44" s="21">
        <f t="shared" si="0"/>
        <v>96.512474605348</v>
      </c>
      <c r="G44" s="23">
        <v>4930.291</v>
      </c>
      <c r="H44" s="23">
        <v>4930.291</v>
      </c>
      <c r="I44" s="24">
        <v>4930.291</v>
      </c>
    </row>
    <row r="45" spans="1:9" ht="37.5">
      <c r="A45" s="16" t="s">
        <v>51</v>
      </c>
      <c r="B45" s="16" t="s">
        <v>50</v>
      </c>
      <c r="C45" s="16" t="s">
        <v>14</v>
      </c>
      <c r="D45" s="28">
        <v>2325.261</v>
      </c>
      <c r="E45" s="27">
        <v>0</v>
      </c>
      <c r="F45" s="21">
        <f t="shared" si="0"/>
        <v>0</v>
      </c>
      <c r="G45" s="23">
        <v>3510.498</v>
      </c>
      <c r="H45" s="23">
        <v>3614.498</v>
      </c>
      <c r="I45" s="24">
        <v>3564.498</v>
      </c>
    </row>
    <row r="46" spans="1:11" ht="18.75">
      <c r="A46" s="16" t="s">
        <v>52</v>
      </c>
      <c r="B46" s="16" t="s">
        <v>50</v>
      </c>
      <c r="C46" s="16" t="s">
        <v>16</v>
      </c>
      <c r="D46" s="28">
        <v>15479.01</v>
      </c>
      <c r="E46" s="27">
        <v>15384.681</v>
      </c>
      <c r="F46" s="21">
        <f t="shared" si="0"/>
        <v>99.39060056166383</v>
      </c>
      <c r="G46" s="23">
        <v>14694.756</v>
      </c>
      <c r="H46" s="23">
        <v>15010.556</v>
      </c>
      <c r="I46" s="24">
        <v>15010.556</v>
      </c>
      <c r="J46" t="s">
        <v>88</v>
      </c>
      <c r="K46">
        <v>2826.081</v>
      </c>
    </row>
    <row r="47" spans="1:9" ht="37.5">
      <c r="A47" s="16" t="s">
        <v>53</v>
      </c>
      <c r="B47" s="16" t="s">
        <v>50</v>
      </c>
      <c r="C47" s="16" t="s">
        <v>18</v>
      </c>
      <c r="D47" s="28">
        <v>498</v>
      </c>
      <c r="E47" s="27">
        <v>333</v>
      </c>
      <c r="F47" s="21">
        <f t="shared" si="0"/>
        <v>66.86746987951807</v>
      </c>
      <c r="G47" s="23">
        <v>320</v>
      </c>
      <c r="H47" s="23">
        <v>0</v>
      </c>
      <c r="I47" s="24">
        <v>0</v>
      </c>
    </row>
    <row r="48" spans="1:9" ht="37.5">
      <c r="A48" s="15" t="s">
        <v>54</v>
      </c>
      <c r="B48" s="15" t="s">
        <v>55</v>
      </c>
      <c r="C48" s="15" t="s">
        <v>64</v>
      </c>
      <c r="D48" s="21">
        <f>D49+D50</f>
        <v>6810.009</v>
      </c>
      <c r="E48" s="30">
        <f>E49+E50</f>
        <v>9745.305999999999</v>
      </c>
      <c r="F48" s="21">
        <f t="shared" si="0"/>
        <v>143.10268899791467</v>
      </c>
      <c r="G48" s="26">
        <f>G49+G50</f>
        <v>39459.219</v>
      </c>
      <c r="H48" s="26">
        <f>H49+H50</f>
        <v>16903.309</v>
      </c>
      <c r="I48" s="26">
        <f>I49+I50</f>
        <v>21642.659</v>
      </c>
    </row>
    <row r="49" spans="1:9" ht="18.75">
      <c r="A49" s="16" t="s">
        <v>56</v>
      </c>
      <c r="B49" s="16" t="s">
        <v>55</v>
      </c>
      <c r="C49" s="16" t="s">
        <v>23</v>
      </c>
      <c r="D49" s="28">
        <v>6270.074</v>
      </c>
      <c r="E49" s="27">
        <v>9376.898</v>
      </c>
      <c r="F49" s="21">
        <f t="shared" si="0"/>
        <v>149.55003720849226</v>
      </c>
      <c r="G49" s="23">
        <v>39259.219</v>
      </c>
      <c r="H49" s="23">
        <v>16903.309</v>
      </c>
      <c r="I49" s="24">
        <v>21642.659</v>
      </c>
    </row>
    <row r="50" spans="1:9" ht="18.75">
      <c r="A50" s="16" t="s">
        <v>57</v>
      </c>
      <c r="B50" s="16" t="s">
        <v>55</v>
      </c>
      <c r="C50" s="16" t="s">
        <v>14</v>
      </c>
      <c r="D50" s="28">
        <v>539.935</v>
      </c>
      <c r="E50" s="27">
        <v>368.408</v>
      </c>
      <c r="F50" s="21">
        <f t="shared" si="0"/>
        <v>68.23191680480059</v>
      </c>
      <c r="G50" s="23">
        <v>200</v>
      </c>
      <c r="H50" s="23">
        <v>0</v>
      </c>
      <c r="I50" s="24">
        <v>0</v>
      </c>
    </row>
    <row r="51" spans="1:9" ht="131.25">
      <c r="A51" s="15" t="s">
        <v>58</v>
      </c>
      <c r="B51" s="15" t="s">
        <v>60</v>
      </c>
      <c r="C51" s="15" t="s">
        <v>64</v>
      </c>
      <c r="D51" s="21">
        <f>D52+D53</f>
        <v>54547.804000000004</v>
      </c>
      <c r="E51" s="30">
        <f>E52+E53</f>
        <v>55912.629</v>
      </c>
      <c r="F51" s="21">
        <f t="shared" si="0"/>
        <v>102.50207139411147</v>
      </c>
      <c r="G51" s="26">
        <f>G52+G53</f>
        <v>29627.7</v>
      </c>
      <c r="H51" s="26">
        <f>H52+H53</f>
        <v>16699.3</v>
      </c>
      <c r="I51" s="26">
        <f>I52+I53</f>
        <v>17631.5</v>
      </c>
    </row>
    <row r="52" spans="1:9" ht="93.75">
      <c r="A52" s="16" t="s">
        <v>59</v>
      </c>
      <c r="B52" s="16" t="s">
        <v>60</v>
      </c>
      <c r="C52" s="16" t="s">
        <v>13</v>
      </c>
      <c r="D52" s="28">
        <v>8272.9</v>
      </c>
      <c r="E52" s="27">
        <v>55912.629</v>
      </c>
      <c r="F52" s="21">
        <f t="shared" si="0"/>
        <v>675.8528327430527</v>
      </c>
      <c r="G52" s="23">
        <v>29627.7</v>
      </c>
      <c r="H52" s="23">
        <v>16699.3</v>
      </c>
      <c r="I52" s="24">
        <v>17631.5</v>
      </c>
    </row>
    <row r="53" spans="1:9" ht="18.75">
      <c r="A53" s="16" t="s">
        <v>61</v>
      </c>
      <c r="B53" s="16" t="s">
        <v>60</v>
      </c>
      <c r="C53" s="16" t="s">
        <v>23</v>
      </c>
      <c r="D53" s="28">
        <v>46274.904</v>
      </c>
      <c r="E53" s="28">
        <v>0</v>
      </c>
      <c r="F53" s="21">
        <f t="shared" si="0"/>
        <v>0</v>
      </c>
      <c r="G53" s="23">
        <v>0</v>
      </c>
      <c r="H53" s="23">
        <v>0</v>
      </c>
      <c r="I53" s="24">
        <v>0</v>
      </c>
    </row>
  </sheetData>
  <sheetProtection/>
  <mergeCells count="2">
    <mergeCell ref="A1:D1"/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Синельни</dc:creator>
  <cp:keywords/>
  <dc:description/>
  <cp:lastModifiedBy>Синельни</cp:lastModifiedBy>
  <dcterms:created xsi:type="dcterms:W3CDTF">2018-11-12T08:50:47Z</dcterms:created>
  <dcterms:modified xsi:type="dcterms:W3CDTF">2020-12-09T08:37:45Z</dcterms:modified>
  <cp:category/>
  <cp:version/>
  <cp:contentType/>
  <cp:contentStatus/>
</cp:coreProperties>
</file>