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47" activeTab="0"/>
  </bookViews>
  <sheets>
    <sheet name="Рейтинг" sheetId="1" r:id="rId1"/>
    <sheet name="Методика" sheetId="2" r:id="rId2"/>
    <sheet name="8.1" sheetId="3" r:id="rId3"/>
    <sheet name="8.2" sheetId="4" r:id="rId4"/>
    <sheet name="8.3" sheetId="5" r:id="rId5"/>
    <sheet name="8.4" sheetId="6" r:id="rId6"/>
    <sheet name="9.1" sheetId="7" r:id="rId7"/>
    <sheet name="9.2" sheetId="8" r:id="rId8"/>
    <sheet name="9.3" sheetId="9" r:id="rId9"/>
    <sheet name="9.4" sheetId="10" r:id="rId10"/>
    <sheet name="9.5" sheetId="11" r:id="rId11"/>
    <sheet name="9.6" sheetId="12" r:id="rId12"/>
    <sheet name="10.1" sheetId="13" r:id="rId13"/>
    <sheet name="10.2" sheetId="14" r:id="rId14"/>
    <sheet name="11.1" sheetId="15" r:id="rId15"/>
    <sheet name="11.2" sheetId="16" r:id="rId16"/>
    <sheet name="11.3" sheetId="17" r:id="rId17"/>
    <sheet name="11.4" sheetId="18" r:id="rId18"/>
    <sheet name="12.1" sheetId="19" r:id="rId19"/>
    <sheet name="13.1" sheetId="20" r:id="rId20"/>
    <sheet name="13.2" sheetId="21" r:id="rId21"/>
    <sheet name="13.3" sheetId="22" r:id="rId22"/>
  </sheets>
  <externalReferences>
    <externalReference r:id="rId25"/>
    <externalReference r:id="rId26"/>
    <externalReference r:id="rId27"/>
  </externalReferences>
  <definedNames>
    <definedName name="_xlfn.RANK.EQ" hidden="1">#NAME?</definedName>
    <definedName name="_xlnm._FilterDatabase" localSheetId="12" hidden="1">'10.1'!$A$6:$D$27</definedName>
    <definedName name="_xlnm._FilterDatabase" localSheetId="13" hidden="1">'10.2'!$A$7:$D$28</definedName>
    <definedName name="_xlnm._FilterDatabase" localSheetId="14" hidden="1">'11.1'!$A$7:$D$28</definedName>
    <definedName name="_xlnm._FilterDatabase" localSheetId="15" hidden="1">'11.2'!$A$6:$D$27</definedName>
    <definedName name="_xlnm._FilterDatabase" localSheetId="16" hidden="1">'11.3'!$A$6:$D$27</definedName>
    <definedName name="_xlnm._FilterDatabase" localSheetId="17" hidden="1">'11.4'!$A$7:$D$28</definedName>
    <definedName name="_xlnm._FilterDatabase" localSheetId="18" hidden="1">'12.1'!$A$6:$L$27</definedName>
    <definedName name="_xlnm._FilterDatabase" localSheetId="19" hidden="1">'13.1'!$A$7:$J$28</definedName>
    <definedName name="_xlnm._FilterDatabase" localSheetId="20" hidden="1">'13.2'!$A$8:$L$29</definedName>
    <definedName name="_xlnm._FilterDatabase" localSheetId="21" hidden="1">'13.3'!$A$6:$K$27</definedName>
    <definedName name="_xlnm._FilterDatabase" localSheetId="2" hidden="1">'8.1'!$A$6:$H$27</definedName>
    <definedName name="_xlnm._FilterDatabase" localSheetId="3" hidden="1">'8.2'!$A$6:$H$27</definedName>
    <definedName name="_xlnm._FilterDatabase" localSheetId="4" hidden="1">'8.3'!$A$6:$H$27</definedName>
    <definedName name="_xlnm._FilterDatabase" localSheetId="5" hidden="1">'8.4'!$A$7:$D$28</definedName>
    <definedName name="_xlnm._FilterDatabase" localSheetId="6" hidden="1">'9.1'!$A$6:$D$27</definedName>
    <definedName name="_xlnm._FilterDatabase" localSheetId="7" hidden="1">'9.2'!$A$6:$D$27</definedName>
    <definedName name="_xlnm._FilterDatabase" localSheetId="8" hidden="1">'9.3'!$A$6:$D$27</definedName>
    <definedName name="_xlnm._FilterDatabase" localSheetId="9" hidden="1">'9.4'!$A$7:$D$28</definedName>
    <definedName name="_xlnm._FilterDatabase" localSheetId="10" hidden="1">'9.5'!$A$6:$D$27</definedName>
    <definedName name="_xlnm._FilterDatabase" localSheetId="11" hidden="1">'9.6'!$A$6:$D$27</definedName>
    <definedName name="sub_184133" localSheetId="1">'Методика'!#REF!</definedName>
    <definedName name="Выбор_1.1" localSheetId="18">'[2]1.1'!$C$5:$C$8</definedName>
    <definedName name="Выбор_1.1" localSheetId="19">'[2]1.1'!$C$5:$C$8</definedName>
    <definedName name="Выбор_1.1" localSheetId="20">'[2]1.1'!$C$5:$C$8</definedName>
    <definedName name="Выбор_1.1" localSheetId="21">'[2]1.1'!$C$5:$C$8</definedName>
    <definedName name="Выбор_1.1">'[1]1.1'!$C$5:$C$8</definedName>
    <definedName name="Выбор_3.1" localSheetId="12">#REF!</definedName>
    <definedName name="Выбор_3.1" localSheetId="13">#REF!</definedName>
    <definedName name="Выбор_3.1" localSheetId="14">#REF!</definedName>
    <definedName name="Выбор_3.1" localSheetId="15">#REF!</definedName>
    <definedName name="Выбор_3.1" localSheetId="16">#REF!</definedName>
    <definedName name="Выбор_3.1" localSheetId="17">#REF!</definedName>
    <definedName name="Выбор_3.1" localSheetId="18">'12.1'!#REF!</definedName>
    <definedName name="Выбор_3.1" localSheetId="19">'13.1'!#REF!</definedName>
    <definedName name="Выбор_3.1" localSheetId="20">'13.2'!#REF!</definedName>
    <definedName name="Выбор_3.1" localSheetId="21">'13.3'!#REF!</definedName>
    <definedName name="Выбор_3.1" localSheetId="7">#REF!</definedName>
    <definedName name="Выбор_3.1" localSheetId="8">#REF!</definedName>
    <definedName name="Выбор_3.1" localSheetId="9">#REF!</definedName>
    <definedName name="Выбор_3.1" localSheetId="10">#REF!</definedName>
    <definedName name="Выбор_3.1" localSheetId="11">#REF!</definedName>
    <definedName name="Выбор_3.1">#REF!</definedName>
    <definedName name="Выбор_3.2" localSheetId="12">#REF!</definedName>
    <definedName name="Выбор_3.2" localSheetId="13">#REF!</definedName>
    <definedName name="Выбор_3.2" localSheetId="14">#REF!</definedName>
    <definedName name="Выбор_3.2" localSheetId="15">#REF!</definedName>
    <definedName name="Выбор_3.2" localSheetId="16">#REF!</definedName>
    <definedName name="Выбор_3.2" localSheetId="17">#REF!</definedName>
    <definedName name="Выбор_3.2" localSheetId="18">#REF!</definedName>
    <definedName name="Выбор_3.2" localSheetId="19">#REF!</definedName>
    <definedName name="Выбор_3.2" localSheetId="20">#REF!</definedName>
    <definedName name="Выбор_3.2" localSheetId="21">#REF!</definedName>
    <definedName name="Выбор_3.2" localSheetId="7">#REF!</definedName>
    <definedName name="Выбор_3.2" localSheetId="8">#REF!</definedName>
    <definedName name="Выбор_3.2" localSheetId="9">#REF!</definedName>
    <definedName name="Выбор_3.2" localSheetId="10">#REF!</definedName>
    <definedName name="Выбор_3.2" localSheetId="11">#REF!</definedName>
    <definedName name="Выбор_3.2">#REF!</definedName>
    <definedName name="Выбор_3.3" localSheetId="12">#REF!</definedName>
    <definedName name="Выбор_3.3" localSheetId="13">#REF!</definedName>
    <definedName name="Выбор_3.3" localSheetId="14">#REF!</definedName>
    <definedName name="Выбор_3.3" localSheetId="15">#REF!</definedName>
    <definedName name="Выбор_3.3" localSheetId="16">#REF!</definedName>
    <definedName name="Выбор_3.3" localSheetId="17">#REF!</definedName>
    <definedName name="Выбор_3.3" localSheetId="18">#REF!</definedName>
    <definedName name="Выбор_3.3" localSheetId="19">#REF!</definedName>
    <definedName name="Выбор_3.3" localSheetId="20">#REF!</definedName>
    <definedName name="Выбор_3.3" localSheetId="21">#REF!</definedName>
    <definedName name="Выбор_3.3" localSheetId="7">#REF!</definedName>
    <definedName name="Выбор_3.3" localSheetId="8">#REF!</definedName>
    <definedName name="Выбор_3.3" localSheetId="9">#REF!</definedName>
    <definedName name="Выбор_3.3" localSheetId="10">#REF!</definedName>
    <definedName name="Выбор_3.3" localSheetId="11">#REF!</definedName>
    <definedName name="Выбор_3.3">#REF!</definedName>
    <definedName name="Выбор_3.4" localSheetId="12">#REF!</definedName>
    <definedName name="Выбор_3.4" localSheetId="13">#REF!</definedName>
    <definedName name="Выбор_3.4" localSheetId="14">#REF!</definedName>
    <definedName name="Выбор_3.4" localSheetId="15">#REF!</definedName>
    <definedName name="Выбор_3.4" localSheetId="16">#REF!</definedName>
    <definedName name="Выбор_3.4" localSheetId="17">#REF!</definedName>
    <definedName name="Выбор_3.4" localSheetId="18">#REF!</definedName>
    <definedName name="Выбор_3.4" localSheetId="19">#REF!</definedName>
    <definedName name="Выбор_3.4" localSheetId="20">#REF!</definedName>
    <definedName name="Выбор_3.4" localSheetId="21">#REF!</definedName>
    <definedName name="Выбор_3.4" localSheetId="7">#REF!</definedName>
    <definedName name="Выбор_3.4" localSheetId="8">#REF!</definedName>
    <definedName name="Выбор_3.4" localSheetId="9">#REF!</definedName>
    <definedName name="Выбор_3.4" localSheetId="10">#REF!</definedName>
    <definedName name="Выбор_3.4" localSheetId="11">#REF!</definedName>
    <definedName name="Выбор_3.4">#REF!</definedName>
    <definedName name="Выбор_3.5" localSheetId="12">#REF!</definedName>
    <definedName name="Выбор_3.5" localSheetId="13">#REF!</definedName>
    <definedName name="Выбор_3.5" localSheetId="14">#REF!</definedName>
    <definedName name="Выбор_3.5" localSheetId="15">#REF!</definedName>
    <definedName name="Выбор_3.5" localSheetId="16">#REF!</definedName>
    <definedName name="Выбор_3.5" localSheetId="17">#REF!</definedName>
    <definedName name="Выбор_3.5" localSheetId="18">#REF!</definedName>
    <definedName name="Выбор_3.5" localSheetId="19">#REF!</definedName>
    <definedName name="Выбор_3.5" localSheetId="20">#REF!</definedName>
    <definedName name="Выбор_3.5" localSheetId="21">#REF!</definedName>
    <definedName name="Выбор_3.5" localSheetId="7">#REF!</definedName>
    <definedName name="Выбор_3.5" localSheetId="8">#REF!</definedName>
    <definedName name="Выбор_3.5" localSheetId="9">#REF!</definedName>
    <definedName name="Выбор_3.5" localSheetId="10">#REF!</definedName>
    <definedName name="Выбор_3.5" localSheetId="11">#REF!</definedName>
    <definedName name="Выбор_3.5">#REF!</definedName>
    <definedName name="Выбор_3.6" localSheetId="12">#REF!</definedName>
    <definedName name="Выбор_3.6" localSheetId="13">#REF!</definedName>
    <definedName name="Выбор_3.6" localSheetId="14">#REF!</definedName>
    <definedName name="Выбор_3.6" localSheetId="15">#REF!</definedName>
    <definedName name="Выбор_3.6" localSheetId="16">#REF!</definedName>
    <definedName name="Выбор_3.6" localSheetId="17">#REF!</definedName>
    <definedName name="Выбор_3.6" localSheetId="18">#REF!</definedName>
    <definedName name="Выбор_3.6" localSheetId="19">#REF!</definedName>
    <definedName name="Выбор_3.6" localSheetId="20">#REF!</definedName>
    <definedName name="Выбор_3.6" localSheetId="21">#REF!</definedName>
    <definedName name="Выбор_3.6" localSheetId="7">#REF!</definedName>
    <definedName name="Выбор_3.6" localSheetId="8">#REF!</definedName>
    <definedName name="Выбор_3.6" localSheetId="9">#REF!</definedName>
    <definedName name="Выбор_3.6" localSheetId="10">#REF!</definedName>
    <definedName name="Выбор_3.6" localSheetId="11">#REF!</definedName>
    <definedName name="Выбор_3.6">#REF!</definedName>
    <definedName name="Выбор_3.7" localSheetId="12">#REF!</definedName>
    <definedName name="Выбор_3.7" localSheetId="13">#REF!</definedName>
    <definedName name="Выбор_3.7" localSheetId="14">#REF!</definedName>
    <definedName name="Выбор_3.7" localSheetId="15">#REF!</definedName>
    <definedName name="Выбор_3.7" localSheetId="16">#REF!</definedName>
    <definedName name="Выбор_3.7" localSheetId="17">#REF!</definedName>
    <definedName name="Выбор_3.7" localSheetId="18">#REF!</definedName>
    <definedName name="Выбор_3.7" localSheetId="19">#REF!</definedName>
    <definedName name="Выбор_3.7" localSheetId="20">#REF!</definedName>
    <definedName name="Выбор_3.7" localSheetId="21">#REF!</definedName>
    <definedName name="Выбор_3.7" localSheetId="7">#REF!</definedName>
    <definedName name="Выбор_3.7" localSheetId="8">#REF!</definedName>
    <definedName name="Выбор_3.7" localSheetId="9">#REF!</definedName>
    <definedName name="Выбор_3.7" localSheetId="10">#REF!</definedName>
    <definedName name="Выбор_3.7" localSheetId="11">#REF!</definedName>
    <definedName name="Выбор_3.7">#REF!</definedName>
    <definedName name="Выбор_3.8" localSheetId="12">#REF!</definedName>
    <definedName name="Выбор_3.8" localSheetId="13">#REF!</definedName>
    <definedName name="Выбор_3.8" localSheetId="14">#REF!</definedName>
    <definedName name="Выбор_3.8" localSheetId="15">#REF!</definedName>
    <definedName name="Выбор_3.8" localSheetId="16">#REF!</definedName>
    <definedName name="Выбор_3.8" localSheetId="17">#REF!</definedName>
    <definedName name="Выбор_3.8" localSheetId="18">#REF!</definedName>
    <definedName name="Выбор_3.8" localSheetId="19">#REF!</definedName>
    <definedName name="Выбор_3.8" localSheetId="20">#REF!</definedName>
    <definedName name="Выбор_3.8" localSheetId="21">#REF!</definedName>
    <definedName name="Выбор_3.8" localSheetId="7">#REF!</definedName>
    <definedName name="Выбор_3.8" localSheetId="8">#REF!</definedName>
    <definedName name="Выбор_3.8" localSheetId="9">#REF!</definedName>
    <definedName name="Выбор_3.8" localSheetId="10">#REF!</definedName>
    <definedName name="Выбор_3.8" localSheetId="11">#REF!</definedName>
    <definedName name="Выбор_3.8">#REF!</definedName>
    <definedName name="Выбор_4.4" localSheetId="12">#REF!</definedName>
    <definedName name="Выбор_4.4" localSheetId="13">#REF!</definedName>
    <definedName name="Выбор_4.4" localSheetId="14">#REF!</definedName>
    <definedName name="Выбор_4.4" localSheetId="15">#REF!</definedName>
    <definedName name="Выбор_4.4" localSheetId="16">#REF!</definedName>
    <definedName name="Выбор_4.4" localSheetId="17">#REF!</definedName>
    <definedName name="Выбор_4.4" localSheetId="18">#REF!</definedName>
    <definedName name="Выбор_4.4" localSheetId="19">#REF!</definedName>
    <definedName name="Выбор_4.4" localSheetId="20">#REF!</definedName>
    <definedName name="Выбор_4.4" localSheetId="21">#REF!</definedName>
    <definedName name="Выбор_4.4" localSheetId="7">#REF!</definedName>
    <definedName name="Выбор_4.4" localSheetId="8">#REF!</definedName>
    <definedName name="Выбор_4.4" localSheetId="9">#REF!</definedName>
    <definedName name="Выбор_4.4" localSheetId="10">#REF!</definedName>
    <definedName name="Выбор_4.4" localSheetId="11">#REF!</definedName>
    <definedName name="Выбор_4.4">#REF!</definedName>
    <definedName name="_xlnm.Print_Titles" localSheetId="12">'10.1'!$3:$4</definedName>
    <definedName name="_xlnm.Print_Titles" localSheetId="13">'10.2'!$3:$4</definedName>
    <definedName name="_xlnm.Print_Titles" localSheetId="14">'11.1'!$3:$4</definedName>
    <definedName name="_xlnm.Print_Titles" localSheetId="15">'11.2'!$3:$4</definedName>
    <definedName name="_xlnm.Print_Titles" localSheetId="16">'11.3'!$3:$4</definedName>
    <definedName name="_xlnm.Print_Titles" localSheetId="17">'11.4'!$3:$4</definedName>
    <definedName name="_xlnm.Print_Titles" localSheetId="18">'12.1'!$A:$A,'12.1'!#REF!</definedName>
    <definedName name="_xlnm.Print_Titles" localSheetId="19">'13.1'!$A:$A,'13.1'!#REF!</definedName>
    <definedName name="_xlnm.Print_Titles" localSheetId="20">'13.2'!$A:$A,'13.2'!#REF!</definedName>
    <definedName name="_xlnm.Print_Titles" localSheetId="21">'13.3'!$A:$A,'13.3'!#REF!</definedName>
    <definedName name="_xlnm.Print_Titles" localSheetId="2">'8.1'!$3:$4</definedName>
    <definedName name="_xlnm.Print_Titles" localSheetId="3">'8.2'!$3:$4</definedName>
    <definedName name="_xlnm.Print_Titles" localSheetId="4">'8.3'!$3:$4</definedName>
    <definedName name="_xlnm.Print_Titles" localSheetId="5">'8.4'!$3:$4</definedName>
    <definedName name="_xlnm.Print_Titles" localSheetId="6">'9.1'!$3:$4</definedName>
    <definedName name="_xlnm.Print_Titles" localSheetId="7">'9.2'!$3:$4</definedName>
    <definedName name="_xlnm.Print_Titles" localSheetId="8">'9.3'!$3:$4</definedName>
    <definedName name="_xlnm.Print_Titles" localSheetId="9">'9.4'!$3:$4</definedName>
    <definedName name="_xlnm.Print_Titles" localSheetId="10">'9.5'!$3:$4</definedName>
    <definedName name="_xlnm.Print_Titles" localSheetId="11">'9.6'!$3:$4</definedName>
    <definedName name="_xlnm.Print_Titles" localSheetId="1">'Методика'!$2:$3</definedName>
    <definedName name="_xlnm.Print_Titles" localSheetId="0">'Рейтинг'!$A:$A,'Рейтинг'!$3:$5</definedName>
    <definedName name="_xlnm.Print_Area" localSheetId="12">'10.1'!$A$1:$D$27</definedName>
    <definedName name="_xlnm.Print_Area" localSheetId="13">'10.2'!$A$1:$D$28</definedName>
    <definedName name="_xlnm.Print_Area" localSheetId="14">'11.1'!$A$1:$D$28</definedName>
    <definedName name="_xlnm.Print_Area" localSheetId="15">'11.2'!$A$1:$D$27</definedName>
    <definedName name="_xlnm.Print_Area" localSheetId="16">'11.3'!$A$1:$D$27</definedName>
    <definedName name="_xlnm.Print_Area" localSheetId="17">'11.4'!$A$1:$D$28</definedName>
    <definedName name="_xlnm.Print_Area" localSheetId="18">'12.1'!$A$1:$L$27</definedName>
    <definedName name="_xlnm.Print_Area" localSheetId="19">'13.1'!$A$1:$J$28</definedName>
    <definedName name="_xlnm.Print_Area" localSheetId="20">'13.2'!$A$1:$L$29</definedName>
    <definedName name="_xlnm.Print_Area" localSheetId="21">'13.3'!$A$1:$K$27</definedName>
    <definedName name="_xlnm.Print_Area" localSheetId="2">'8.1'!$A$1:$H$27</definedName>
    <definedName name="_xlnm.Print_Area" localSheetId="3">'8.2'!$A$1:$H$27</definedName>
    <definedName name="_xlnm.Print_Area" localSheetId="4">'8.3'!$A$1:$H$27</definedName>
    <definedName name="_xlnm.Print_Area" localSheetId="5">'8.4'!$A$1:$D$28</definedName>
    <definedName name="_xlnm.Print_Area" localSheetId="6">'9.1'!$A$1:$D$27</definedName>
    <definedName name="_xlnm.Print_Area" localSheetId="7">'9.2'!$A$1:$D$27</definedName>
    <definedName name="_xlnm.Print_Area" localSheetId="8">'9.3'!$A$1:$D$27</definedName>
    <definedName name="_xlnm.Print_Area" localSheetId="9">'9.4'!$A$1:$D$28</definedName>
    <definedName name="_xlnm.Print_Area" localSheetId="10">'9.5'!$A$1:$D$27</definedName>
    <definedName name="_xlnm.Print_Area" localSheetId="11">'9.6'!$A$1:$D$27</definedName>
    <definedName name="_xlnm.Print_Area" localSheetId="1">'Методика'!$A$1:$F$17</definedName>
    <definedName name="_xlnm.Print_Area" localSheetId="0">'Рейтинг'!$A$1:$AQ$27</definedName>
  </definedNames>
  <calcPr fullCalcOnLoad="1"/>
</workbook>
</file>

<file path=xl/sharedStrings.xml><?xml version="1.0" encoding="utf-8"?>
<sst xmlns="http://schemas.openxmlformats.org/spreadsheetml/2006/main" count="1934" uniqueCount="497">
  <si>
    <t>Единица измерения</t>
  </si>
  <si>
    <t>баллов</t>
  </si>
  <si>
    <t>место</t>
  </si>
  <si>
    <t>Ссылка на источник данных</t>
  </si>
  <si>
    <t>№ п/п</t>
  </si>
  <si>
    <t>Вопросы и варианты ответов</t>
  </si>
  <si>
    <t>Баллы</t>
  </si>
  <si>
    <t>Понижающие коэффициенты</t>
  </si>
  <si>
    <t>Итого</t>
  </si>
  <si>
    <t>баллы</t>
  </si>
  <si>
    <t>К1</t>
  </si>
  <si>
    <t xml:space="preserve">К2 </t>
  </si>
  <si>
    <t xml:space="preserve">К3 </t>
  </si>
  <si>
    <t>К2              затрудненный поиск</t>
  </si>
  <si>
    <t>Максимальное количество баллов</t>
  </si>
  <si>
    <t>%</t>
  </si>
  <si>
    <t xml:space="preserve">К1            формат данных      </t>
  </si>
  <si>
    <t xml:space="preserve">Комментарий к оценке показателя и применению понижающих коэффициентов </t>
  </si>
  <si>
    <t>Городские округа</t>
  </si>
  <si>
    <t>Муниципальные районы</t>
  </si>
  <si>
    <t>Сыктывкар</t>
  </si>
  <si>
    <t>Воркута</t>
  </si>
  <si>
    <t>Инта</t>
  </si>
  <si>
    <t>Усинск</t>
  </si>
  <si>
    <t>Ухта</t>
  </si>
  <si>
    <t>Вуктыл</t>
  </si>
  <si>
    <t>Ижемский</t>
  </si>
  <si>
    <t>Княжпогостский</t>
  </si>
  <si>
    <t>Койгородский</t>
  </si>
  <si>
    <t>Корткеросский</t>
  </si>
  <si>
    <t>Печора</t>
  </si>
  <si>
    <t>Прилузский</t>
  </si>
  <si>
    <t>Сосногорск</t>
  </si>
  <si>
    <t>Сыктывдинский</t>
  </si>
  <si>
    <t>Сысольский</t>
  </si>
  <si>
    <t>Троицко-Печорский</t>
  </si>
  <si>
    <t>Удорский</t>
  </si>
  <si>
    <t>Усть-Вымский</t>
  </si>
  <si>
    <t>Усть-Куломский</t>
  </si>
  <si>
    <t>Усть-Цилемский</t>
  </si>
  <si>
    <t>Да, опубликован</t>
  </si>
  <si>
    <t>Да, опубликован в структурированном виде</t>
  </si>
  <si>
    <t>Да, опубликован, но не в структурированном виде</t>
  </si>
  <si>
    <t xml:space="preserve">Нет, сведения не опубликованы или не отвечают требованиям </t>
  </si>
  <si>
    <t xml:space="preserve">Да, сведения опубликованы </t>
  </si>
  <si>
    <t>Нет, сведения не опубликованы или не отвечают требованиям</t>
  </si>
  <si>
    <t xml:space="preserve">Да, опубликован </t>
  </si>
  <si>
    <t>Нет, не опубликован или не отвечает требованиям</t>
  </si>
  <si>
    <t>Да, в опросе приняли участие более 150 человек</t>
  </si>
  <si>
    <t>Да, в опросе приняли участие от 100 до 150 человек</t>
  </si>
  <si>
    <t>Да, в опросе приняли участие от 50 до 100 человек</t>
  </si>
  <si>
    <t xml:space="preserve">Да, заседания проводились и опубликованы принятые итоговые документы (протоколы) </t>
  </si>
  <si>
    <t xml:space="preserve">Наименование муниципального образования Республики Коми                                              </t>
  </si>
  <si>
    <t>Комментарий к оценке показателя</t>
  </si>
  <si>
    <t>источник</t>
  </si>
  <si>
    <t>да/нет</t>
  </si>
  <si>
    <t xml:space="preserve">Сведения о наличии в "бюджете для граждан" ключевых элементов </t>
  </si>
  <si>
    <t xml:space="preserve">Наименование муниципального образования Республики Коми       </t>
  </si>
  <si>
    <t xml:space="preserve">К2    затрудненный поиск         </t>
  </si>
  <si>
    <t>Дата начала опроса</t>
  </si>
  <si>
    <t>Дата окончания опроса</t>
  </si>
  <si>
    <t>Наличие результатов</t>
  </si>
  <si>
    <t>доступ к результатам</t>
  </si>
  <si>
    <t>Сведения об опросе</t>
  </si>
  <si>
    <t>количество участников</t>
  </si>
  <si>
    <t>соответствие бюджетной тематике</t>
  </si>
  <si>
    <t>1) дата и место проведения заседания</t>
  </si>
  <si>
    <t>2) состав участников</t>
  </si>
  <si>
    <t>3) обсуждаемые вопросы</t>
  </si>
  <si>
    <t>4) принятые решениях</t>
  </si>
  <si>
    <t>5) фамилии и инициалах лица, подписавшего документ</t>
  </si>
  <si>
    <t>Сведения о наличии в ключевых элементов в итоговом документе (протоколе)</t>
  </si>
  <si>
    <t>% от максимального количества баллов</t>
  </si>
  <si>
    <t>Место среди муниципальных образований Республики Коми</t>
  </si>
  <si>
    <t>Итого по разделу</t>
  </si>
  <si>
    <t>Место по разделу среди  городских округов (муниципальных районов) Республики Коми</t>
  </si>
  <si>
    <t>Внесение изменений в Бюджет</t>
  </si>
  <si>
    <t>Первоначально принятый Бюджет и Бюджет с учетом внесенных в него изменений могут сильно отличаються друг от друга. Данные обстоятельства требуют особого внимания к открытости бюджетных данных, связанных с внесением изменений в бюджет.</t>
  </si>
  <si>
    <t>Публикуются ли в открытом доступе на портале (сайте) МО, предназначенном для публикации информации о бюджетных данных, проекты изменений в Бюджет?</t>
  </si>
  <si>
    <t xml:space="preserve">Для оценки показателя требуется публикация всех проектов изменений в Бюджет, принятых в МО на момент проведения мониторинга. В случае, если не опубликован хотя бы один проект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t>
  </si>
  <si>
    <t>Да, публикуются или внесение изменений в Бюджет не осуществлялось</t>
  </si>
  <si>
    <t>Нет, не публикуются</t>
  </si>
  <si>
    <t>Публикуются ли в составе материалов к проектам изменений в Бюджет пояснительные записки?</t>
  </si>
  <si>
    <t xml:space="preserve">В целях оценки показателя учитываются пояснительные записки, опубликованные в пакете документов к проекту изменений в Бюджет. 
Для оценки показателя требуется публикация пояснительных записок ко всем проектам изменений в Бюджет, принятых на момент проведения мониторинга. В случае, если в составе материалов хотя бы к одному проекту изменений в Бюджет из числа принятых пояснительная записка отсутствует, а также если не опубликован хотя бы один проект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t>
  </si>
  <si>
    <t xml:space="preserve">Нет, не публикуются или публикуются в отдельных случаях </t>
  </si>
  <si>
    <t>Публикуются ли в открытом доступе на портале (сайте) МО, предназначенном для публикации бюджетных данных, принятые акты о внесении изменений в Бюджет?</t>
  </si>
  <si>
    <t>Для оценки показателя требуется публикация всех актов о внесении изменений в Бюджет, принятых на момент проведения мониторинга. В случае, если не опубликован хотя бы один акт о внесении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t>
  </si>
  <si>
    <t>Нет, не публикуются или публикуются в отдельных случаях</t>
  </si>
  <si>
    <t>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t>
  </si>
  <si>
    <t>В целях оценки показателя учитывается публикация актуализированной версии Бюджета с учетом всех принятых на дату проведения мониторинга изменений в бюджет. В случае, если внесение изменений в Бюджет на момент проведения мониторинга не осуществлялось, в целях оценки показателя учитывается публикация принятого Бюджета.
Учитывается публикация актуализированной версии Бюджета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актуализированной версии Бюджета в структурированном виде.
В случае, если на момент проведения мониторинга актуализированная версия Бюджета с учетом всех изменений, внесенных Бюджет, не опубликована, оценка показателя принимает значение 0 баллов.</t>
  </si>
  <si>
    <r>
      <t xml:space="preserve">Да, опубликована актуализированная версия Бюджета </t>
    </r>
    <r>
      <rPr>
        <sz val="9"/>
        <color indexed="8"/>
        <rFont val="Times New Roman"/>
        <family val="1"/>
      </rPr>
      <t>с учетом всех принятых изменений в Бюджет</t>
    </r>
    <r>
      <rPr>
        <sz val="9"/>
        <color indexed="8"/>
        <rFont val="Times New Roman"/>
        <family val="1"/>
      </rPr>
      <t xml:space="preserve"> в структурированном виде</t>
    </r>
  </si>
  <si>
    <r>
      <t>Да, опубликована актуализированная версия Бюджета</t>
    </r>
    <r>
      <rPr>
        <sz val="9"/>
        <color indexed="8"/>
        <rFont val="Times New Roman"/>
        <family val="1"/>
      </rPr>
      <t xml:space="preserve"> с учетом всех принятых изменений в </t>
    </r>
    <r>
      <rPr>
        <sz val="9"/>
        <color indexed="8"/>
        <rFont val="Times New Roman"/>
        <family val="1"/>
      </rPr>
      <t>Бюджет</t>
    </r>
    <r>
      <rPr>
        <sz val="9"/>
        <color indexed="8"/>
        <rFont val="Times New Roman"/>
        <family val="1"/>
      </rPr>
      <t>,</t>
    </r>
    <r>
      <rPr>
        <sz val="9"/>
        <color indexed="8"/>
        <rFont val="Times New Roman"/>
        <family val="1"/>
      </rPr>
      <t xml:space="preserve"> но не в структурированном виде</t>
    </r>
  </si>
  <si>
    <r>
      <t xml:space="preserve">Нет, актуализированная версия </t>
    </r>
    <r>
      <rPr>
        <sz val="9"/>
        <color indexed="8"/>
        <rFont val="Times New Roman"/>
        <family val="1"/>
      </rPr>
      <t>Бюджета</t>
    </r>
    <r>
      <rPr>
        <sz val="9"/>
        <color indexed="8"/>
        <rFont val="Times New Roman"/>
        <family val="1"/>
      </rPr>
      <t xml:space="preserve"> не публикуется или актуализация </t>
    </r>
    <r>
      <rPr>
        <sz val="9"/>
        <color indexed="8"/>
        <rFont val="Times New Roman"/>
        <family val="1"/>
      </rPr>
      <t>Бюджета</t>
    </r>
    <r>
      <rPr>
        <sz val="9"/>
        <color indexed="8"/>
        <rFont val="Times New Roman"/>
        <family val="1"/>
      </rPr>
      <t xml:space="preserve"> носит несистемный характер (публикуются актуализированные версии </t>
    </r>
    <r>
      <rPr>
        <sz val="9"/>
        <color indexed="8"/>
        <rFont val="Times New Roman"/>
        <family val="1"/>
      </rPr>
      <t>Бюджета</t>
    </r>
    <r>
      <rPr>
        <sz val="9"/>
        <color indexed="8"/>
        <rFont val="Times New Roman"/>
        <family val="1"/>
      </rPr>
      <t xml:space="preserve"> с учетом отдельных изменений в Бюджет)</t>
    </r>
  </si>
  <si>
    <t>Промежуточная отчетность об исполнении Бюджета и аналитические данные</t>
  </si>
  <si>
    <t xml:space="preserve">В качестве промежуточной отчетности об исполнении Бюджета рассматривается квартальная отчетность. Доступность промежуточной отчетности, а также специально разрабатываемых аналитических данных, позволяет осуществлять мониторинг и контроль за исполнением бюджета в течение финансового года.
В данном разделе оценивается публикация промежуточной отчетности об исполнении Бюджета, а также аналитические данные. 
В целях оценки показателей раздела учитывается публикация сведений в открытом доступе на портале (сайте) МО, предназначенном для публикации информации о бюджетных данных. </t>
  </si>
  <si>
    <t>Публикуются ли отчеты об исполнении бюджета МО за первый квартал, полугодие, девять месяцев отчетного года?</t>
  </si>
  <si>
    <t xml:space="preserve">В целях оценки показателя учитываются официальные документы, принятые в соответствии с частью 5 статьи 264.2 Бюджетного кодекса РФ. Иные документы и материалы в целях оценки данного показателя не учитываются. Опубликованные сведения в обязательном порядке должны содержать: 
а) наименование, номер и дату правового акта, утверждающего отчет; 
б) должность, фамилию и инициалы лица, подписавшего правовой акт, утверждающий отчет.
Учитывается публикация отчетов со всеми приложениями; публикация отдельных составляющих в целях оценки показателя не учитывается.
Допускается публикация постановляющей части правового акта, утверждающего отчет, в графическом формате. За использование графического формата для публикации приложений к отчету (содержательной части) применяется понижающий коэффициент за используемый формат данных.
Отчет об исполнении бюджета МО за первый квартал, полугодие, девять месяцев отчетного года, должен быть опубликован в течение 3-х месяцев после окончания отчетного периода. </t>
  </si>
  <si>
    <t>Да, опубликованы утвержденные отчеты за все отчетные периоды</t>
  </si>
  <si>
    <t>Нет, не опубликованы, или публикуются нерегулярно, или не отвечают требованиям</t>
  </si>
  <si>
    <t>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t>
  </si>
  <si>
    <t xml:space="preserve">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t>
  </si>
  <si>
    <t>Да, опубликованы за все отчетные периоды</t>
  </si>
  <si>
    <t>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</si>
  <si>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 xml:space="preserve">Указанные сведения должны быть опубликованы в течение 1-го месяца после окончания отчетного периода. </t>
  </si>
  <si>
    <t>Публикуются ли ежеквартально сведения об объеме муниципального долга МО на начало и на конец отчетного периода?</t>
  </si>
  <si>
    <t>Для максимальной оценки показателя требуется публикация сведений об объеме муниципального долга по видам долговых обязательств.
Указанные сведения должны быть опубликованы в течение 1-го месяца после окончания отчетного периода.</t>
  </si>
  <si>
    <t>Да, опубликованы за все отчетные периоды, в том числе по видам долговых обязательств</t>
  </si>
  <si>
    <t>Да, опубликованы за все отчетные периоды, но не содержат сведений по видам долговых обязательств</t>
  </si>
  <si>
    <t>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t>
  </si>
  <si>
    <t>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t>
  </si>
  <si>
    <t>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</si>
  <si>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t>
  </si>
  <si>
    <t>Финансовый контроль</t>
  </si>
  <si>
    <t xml:space="preserve">Важным элементом бюджетного процесса является муниципальный финансовый контроль, призванный обеспечить законность, рациональность и эффективность использования муниципальных средств. В разделе оценивается открытость данных о деятельности органов внешнего и внутреннего муниципального финансового контроля МО. Показатели раздела в полной мере согласуются с требованиями Бюджетного кодекса РФ, Федерального закона от 9 февраля 2009 г. №8-ФЗ «Об обеспечении доступа к информации о деятельности государственных органов и органов местного самоуправления», Федерального закона от 7 февраля 2011 г. № 6-ФЗ «Об общих принципах организации и деятельности контрольно-счетных органов субъектов Российской Федерации и муниципальных образований».
В целях оценки показателей раздела учитываются сведения, опубликованные в открытом доступе для оценки показателей 10.1 и 10.2 - на портале (сайте) органа внешнего муниципального финансового контроля МО;
На портале (сайте) МО, предназначенном для публикации бюджетных данных, должен быть установлен баннер с активной ссылкой на портал (сайт) органа внешнего муниципального финансового контроля МО и на портал (сайт) органа внутреннего финансового контроля в сфере бюджетных правоотношений (в случае, если полномочия по осуществлению внутреннего финансового контроля в сфере бюджетных правоотношений осуществляет не финансовый орган). Если баннер не установлен, к соответствующим показателям применяется понижающий коэффициент за затрудненный поиск.
</t>
  </si>
  <si>
    <t>Опубликован ли план контрольных мероприятий органа внешнего муниципального финансового контроля МО на отчетный год?</t>
  </si>
  <si>
    <t>В целях оценки показателя учитываются планы контрольных мероприятий, удовлетворяющие следующим требованиям:
а) опубликован официальный документ, подписанный уполномоченным лицом (допускается публикация плана контрольных мероприятий в графическом формате), или указаны следующие сведения: вид документа, которым утвержден план, дата его подписания, номер (при наличии), должность, фамилия и инициалы лица, подписавшего документ;
б) в плане указаны наименования контрольных мероприятий с указанием проверяемого объекта или целевого назначения проверяемых средств;
в) для каждого контрольного мероприятия указана дата его проведения: месяц или квартал. 
В случае несоблюдения указанных требований оценка показателя принимает значение 0 баллов.
План контрольных мероприятий на отчетный год должен быть опубликован до 1 января отчетного года.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Если на момент проведения мониторинга план не обнаружен, оценка показателя принимает значение 0 баллов.</t>
  </si>
  <si>
    <t>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t>
  </si>
  <si>
    <t xml:space="preserve">В целях оценки показателя учитываются контрольные мероприятия, предусмотренные планом контрольных мероприятий на отчетный год, срок реализации которых на дату проведения мониторинга завершен. Если план контрольных мероприятий не опубликован или он не отвечает требованиям, указанным в пункте 10.1 настоящей анкеты, оценка показателя принимает значение 0 баллов.
Информация о проведенном контрольном мероприятии должна быть опубликована в течении 3 месяцев с даты завершения контрольного мероприятия, указанного в плане.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t>
  </si>
  <si>
    <r>
      <t>Да, публикуется для всех мероприятий, предусмотренных планом</t>
    </r>
    <r>
      <rPr>
        <sz val="12"/>
        <color indexed="8"/>
        <rFont val="Times New Roman"/>
        <family val="1"/>
      </rPr>
      <t xml:space="preserve"> </t>
    </r>
    <r>
      <rPr>
        <sz val="9"/>
        <color indexed="8"/>
        <rFont val="Times New Roman"/>
        <family val="1"/>
      </rPr>
      <t>на отчетный год</t>
    </r>
  </si>
  <si>
    <t>Да, публикуется для большей части мероприятий, предусмотренных планом на отчетный год</t>
  </si>
  <si>
    <t>Нет, не публикуется, или публикуется для меньшей части мероприятий, предусмотренных планом на отчетный год</t>
  </si>
  <si>
    <t xml:space="preserve">Проект бюджета и материалы к нему </t>
  </si>
  <si>
    <t xml:space="preserve">Оценка производится в отношении Проекта бюджета.
В целях оценки показателей раздела учитываются сведения, опубликованные в открытом доступе на портале (сайте) МО, предназначенном для публикации информации о бюджетных данных, пакетом документов. Под пакетом документов понимается публикация сведений комплексно, в одном разделе портала (сайта). Допускается обеспечение доступа  к отдельным документам по ссылкам из раздела, где опубликован проект бюджета и материалы к нему.  
Проект бюджета и материалы к нему должны быть опубликованы и сохраняться, как минимум, до принятия годового отчета об исполнении бюджета за соответствующий год.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В случае, если на момент проведения мониторинга сведения не обнаружены, оценка показателя принимает значение 0 баллов.
</t>
  </si>
  <si>
    <t>Опубликован ли Проект бюджета в открытом доступе на портале (сайте) МО, предназначенном для публикации информации о бюджетных данных?</t>
  </si>
  <si>
    <t>В целях оценки показателя учитывается публикация Проекта бюджета в полном объеме, включая текстовую часть и все приложения к Проекту бюджета.  В случае, если указанное требование не выполняется (опубликованы отдельные составляющие), оценка показателя принимает значение 0 баллов. Для максимальной оценки показателя требуется публикация Проекта бюджета в структурированном виде.</t>
  </si>
  <si>
    <t>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</si>
  <si>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 xml:space="preserve">Информация о бюджетных данных за предшествующие годы является важным ориентиром для оценки проекта бюджета и бюджетной политики, реализуемой ОМСУ. Поэтому в материалах к Проекту бюджета важно представлять сопоставление планов на будущее с фактическими данными за предшествующие годы.Виды доходов, объем которых составляет менее 10% от общего объема доходов бюджета, допускается агрегировать в категорию «иные» в разрезе групп доходов. </t>
  </si>
  <si>
    <t>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</si>
  <si>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В целях оценки показателя учитываются сведения, представленные по разделам и подразделам классификации расходов бюджетов. Если сведения представлены частично, оценка показателя принимает значение 0 баллов.</t>
  </si>
  <si>
    <t xml:space="preserve">Да, опубликованы </t>
  </si>
  <si>
    <t>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t>
  </si>
  <si>
    <t xml:space="preserve">Муниципальные услуги (работы) должны быть включены в базовые (отраслевые) перечни государственных и муниципальных услуг и работ, утвержденные в установленном порядке;  </t>
  </si>
  <si>
    <r>
      <t xml:space="preserve">Да, опубликованы сведения о планируемых объемах муниципальных услуг (работ) и </t>
    </r>
    <r>
      <rPr>
        <sz val="9"/>
        <color indexed="8"/>
        <rFont val="Times New Roman"/>
        <family val="1"/>
      </rPr>
      <t xml:space="preserve">объемах субсидий на финансовое обеспечение выполнения </t>
    </r>
    <r>
      <rPr>
        <sz val="9"/>
        <color indexed="8"/>
        <rFont val="Times New Roman"/>
        <family val="1"/>
      </rPr>
      <t>муниципаль</t>
    </r>
    <r>
      <rPr>
        <sz val="9"/>
        <color indexed="8"/>
        <rFont val="Times New Roman"/>
        <family val="1"/>
      </rPr>
      <t xml:space="preserve">ных заданий на оказание соответствующих </t>
    </r>
    <r>
      <rPr>
        <sz val="9"/>
        <color indexed="8"/>
        <rFont val="Times New Roman"/>
        <family val="1"/>
      </rPr>
      <t>муниципаль</t>
    </r>
    <r>
      <rPr>
        <sz val="9"/>
        <color indexed="8"/>
        <rFont val="Times New Roman"/>
        <family val="1"/>
      </rPr>
      <t>ных услуг (выполнение работ)</t>
    </r>
  </si>
  <si>
    <t>Да, опубликованы сведения о планируемых объемах муниципальных услуг (работ)</t>
  </si>
  <si>
    <t xml:space="preserve">Бюджет для граждан (Проект бюджета) </t>
  </si>
  <si>
    <t xml:space="preserve">В данном разделе оцениваются бюджеты для граждан, разработанные на основе Проекта бюджета. Бюджеты для граждан, разработанные на основе иных источников информации, или если невозможно определить, что является источником бюджетных данных, в целях оценки показателей данного раздела не учитываются. </t>
  </si>
  <si>
    <t>Опубликован ли в сети Интернет бюджет для граждан, разработанный на основе Проекта бюджета?</t>
  </si>
  <si>
    <t xml:space="preserve">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Годового отчета о бюджете.
В составе сведений, как минимум, должны содержаться: 
а) общие суммы доходов и расходов бюджета; 
б)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
в) контактная информация, которую граждане могут использовать для дальнейшего обсуждения и участия в бюджетном процессе. 
Бюджет для граждан, разработанный на основе Проекта бюджета, должен сохраняться, как минимум, до утверждения отчета об исполнении бюджета за соответствующий год. В случае, если на момент проведения мониторинга бюджет для граждан, разработанный на основе Проекта бюджета не обнаружен, оценка показателя принимает значение 0 баллов.
</t>
  </si>
  <si>
    <t> 0,5</t>
  </si>
  <si>
    <t>Общественное участие (II полугодие 2016 года)</t>
  </si>
  <si>
    <t>В данном разделе оцениваются предоставляемые ОМСУ возможности для общественного участия и контроля в сфере управления общественными финансами по итогам работы за II полугодие отчетного года.</t>
  </si>
  <si>
    <t xml:space="preserve">Опубликовано ли информационное сообщение для граждан о проведении публичных слушаний по Проекту бюджета? </t>
  </si>
  <si>
    <t xml:space="preserve">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 
Информационное сообщение о проведении публичных слушаний в обязательном порядке должно быть опубликовано на портале (сайте) организатора публичных слушаний. Если информационное сообщение отсутствует на портале (сайте) организатора публичных слушаний, оценка показателя принимает значение 0 баллов.
В случае, если портал (сайт) организатора публичных слушаний и портал (сайт), где публикуются бюджетные данные, не совпадают, рекомендуется дополнительно сообщать о проведении публичных слушаний на портале (сайте) МО, предназначенном для публикации бюджетных данных. Если информация о проведении публичных слушаний отсутствует на портале (сайте) для публикации бюджетных данных, применяется понижающий коэффициент за затрудненный поиск. 
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Для максимальной оценки показателя в информационном сообщении о проведении публичных слушаний должна содержаться ссылка (адрес) на раздел (страницу) портала (сайта), где опубликован Проект бюджета и материалы к нему. Информационное сообщение о проведении публичных слушаний по проекту бюджета должно быть опубликовано не менее, чем за 7 календарных дней до дня проведения публичных слушаний.
</t>
  </si>
  <si>
    <t xml:space="preserve">Да, опубликовано и содержит информацию о том, где можно ознакомиться с Проектом бюджета </t>
  </si>
  <si>
    <t>Да, опубликовано, но не содержит информацию о том, где можно ознакомиться с Проектом бюджета</t>
  </si>
  <si>
    <t>Нет, не опубликовано или не отвечает требованиям</t>
  </si>
  <si>
    <t>Проводились ли во II полугодии отчетного года ОМСУ опросы общественного мнения по бюджетной тематике в он-лайн режиме?</t>
  </si>
  <si>
    <t xml:space="preserve">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
В целях оценки показателя учитываются опросы, которые проводятся в режиме он-лайн на порталах (сайтах) МО, предназначенных для публикации бюджетных данных или иных сайтах МО (в группах МО в социальных сетях) в случае, если сведения о проведении опроса содержатся на портале (сайте) МО, предназначенном для публикации бюджетных данных;
В целях оценки показателя учитываются опросы, соответствующие следующим требованиям:
1) опрос проводится по бюджетной тематике; 
2) с момента начала проведения опроса указаны дата начала его проведения и дата окончания его проведения (в том числе день, месяц и год);
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
4) к результатам опроса обеспечен доступ неограниченное количество раз для любого человека, который один раз ответил на вопросы;
5) опрос завершен в период с 1 июля по 31 декабря отчетного года;
6) число участников опроса составило не менее 50 человек.
Если хотя бы одно из указанных требований не выполняется, оценка показателя принимает значение 0 баллов.
В целях оценки показателя достаточным является проведение хотя бы одного опроса, удовлетворяющего указанным требованиям.
В случае выявления недостоверных данных, оценка показателя принимает значение 0 баллов.
</t>
  </si>
  <si>
    <t>Нет, опросы не проводились или не соответствуют требованиям</t>
  </si>
  <si>
    <t>Проводились ли во II полугодии отчетного года заседания Общественного совета МО и опубликованы ли итоговые протоколы этих заседаний?</t>
  </si>
  <si>
    <t xml:space="preserve">Общественные советы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МО. Достаточным для оценки показателя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</si>
  <si>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t>
  </si>
  <si>
    <t>Итого баллов на II этапе</t>
  </si>
  <si>
    <t>8</t>
  </si>
  <si>
    <t>8.1</t>
  </si>
  <si>
    <t>8.2</t>
  </si>
  <si>
    <t>8.3</t>
  </si>
  <si>
    <t>8.4</t>
  </si>
  <si>
    <t>9</t>
  </si>
  <si>
    <t>9.1</t>
  </si>
  <si>
    <t>9.2</t>
  </si>
  <si>
    <t>9.3</t>
  </si>
  <si>
    <t>9.4</t>
  </si>
  <si>
    <t>9.5</t>
  </si>
  <si>
    <t>9.6</t>
  </si>
  <si>
    <t>10</t>
  </si>
  <si>
    <t>10.1</t>
  </si>
  <si>
    <t>10.2</t>
  </si>
  <si>
    <t>11</t>
  </si>
  <si>
    <t>11.1</t>
  </si>
  <si>
    <t>11.2</t>
  </si>
  <si>
    <t>11.3</t>
  </si>
  <si>
    <t>11.4</t>
  </si>
  <si>
    <t>12</t>
  </si>
  <si>
    <t>12.1</t>
  </si>
  <si>
    <t>13</t>
  </si>
  <si>
    <t>13.1</t>
  </si>
  <si>
    <t>13.2</t>
  </si>
  <si>
    <t>13.3</t>
  </si>
  <si>
    <t>АНКЕТА ДЛЯ СОСТАВЛЕНИЯ РЕЙТИНГА МУНИЦИПАЛЬНЫХ РАЙОНОВ И ГОРОДСКИХ ОКРУГОВ РЕСПУБЛИКИ КОМИ ПО УРОВНЮ ОТКРЫТОСТИ БЮДЖЕТНЫХ ДАННЫХ В 2016 ГОДУ
II ЭТАП - ИСПОЛНЕНИЕ БЮДЖЕТА, ФИНАНСОВЫЙ КОНТРОЛЬ И СОСТАВЛЕНИЕ ПРОЕКТА БЮДЖЕТА</t>
  </si>
  <si>
    <t>Исходные данные и оценка показателя "Публикуются ли в открытом доступе на портале (сайте) МО, предназначенном для публикации информации о бюджетных данных, проекты изменений в Бюджет?"</t>
  </si>
  <si>
    <t>http://сыктывкар.рф/administration/departament-finansov/byudzhet/proekty-byudzhetov</t>
  </si>
  <si>
    <t>Исходные данные и оценка показателя "Публикуются ли в составе материалов к проектам изменений в Бюджет пояснительные записки?"</t>
  </si>
  <si>
    <t>Источник данных</t>
  </si>
  <si>
    <t>Исходные данные и оценка показателя "Публикуются ли в открытом доступе на портале (сайте) МО, предназначенном для публикации бюджетных данных, принятые акты о внесении изменений в Бюджет?"</t>
  </si>
  <si>
    <t>http://сыктывкар.рф/administration/departament-finansov/byudzhet/resheniya-ob-utverzhdenii-byudzheta</t>
  </si>
  <si>
    <t>Исходные данные и оценка показателя "Публикуются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t>
  </si>
  <si>
    <t>Оценка показателя 8.1</t>
  </si>
  <si>
    <t>Оценка показателя 8.2</t>
  </si>
  <si>
    <t>Оценка показателя 8.3</t>
  </si>
  <si>
    <t>Оценка показателя 8.4</t>
  </si>
  <si>
    <t>Оценка показателя 9.1</t>
  </si>
  <si>
    <t xml:space="preserve">К3            несоблюдение сроков     </t>
  </si>
  <si>
    <t>Исходные данные и оценка показателя "Публикуются ли отчеты об исполнении бюджета МО за первый квартал, полугодие, девять месяцев отчетного года?"</t>
  </si>
  <si>
    <t>Исходные данные и оценка показателя "Публикуются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t>
  </si>
  <si>
    <t>Оценка показателя 9.2</t>
  </si>
  <si>
    <t>Исходные данные и оценка показателя "Публикуются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</si>
  <si>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Оценка показателя 9.3</t>
  </si>
  <si>
    <t>Оценка показателя 9.4</t>
  </si>
  <si>
    <t>Исходные данные и оценка показателя "Публикуются ли ежеквартально сведения об объеме муниципального долга МО на начало и на конец отчетного периода?"</t>
  </si>
  <si>
    <t>Исходные данные и оценка показателя "Публикуются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t>
  </si>
  <si>
    <t>Оценка показателя 9.5</t>
  </si>
  <si>
    <t>Исходные данные и оценка показателя "Публикуются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</si>
  <si>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Оценка показателя 9.6</t>
  </si>
  <si>
    <t>Исходные данные и оценка показателя "Опубликован ли план контрольных мероприятий органа внешнего муниципального финансового контроля МО на отчетный год?"</t>
  </si>
  <si>
    <t>Оценка показателя 10.1</t>
  </si>
  <si>
    <t>Исходные данные и оценка показателя "Публикуется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t>
  </si>
  <si>
    <t>Исходные данные и оценка показателя "Опубликован ли Проект бюджета в открытом доступе на портале (сайте) МО, предназначенном для публикации информации о бюджетных данных?"</t>
  </si>
  <si>
    <t>Оценка показателя 11.1</t>
  </si>
  <si>
    <t>Исходные данные и оценка показателя "Опубликованы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</si>
  <si>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Оценка показателя 11.2</t>
  </si>
  <si>
    <t>Исходные данные и оценка показателя "Опубликованы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</si>
  <si>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Оценка показателя 11.3</t>
  </si>
  <si>
    <t>Исходные данные и оценка показателя "Опубликованы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t>
  </si>
  <si>
    <t>Исходные данные и оценка показателя "Опубликован ли в сети Интернет бюджет для граждан, разработанный на основе Проекта бюджета?"</t>
  </si>
  <si>
    <t>Оценка показателя 11.4</t>
  </si>
  <si>
    <t>Оценка показателя 12.1</t>
  </si>
  <si>
    <t>1) общие суммы доходов и расходов бюджета</t>
  </si>
  <si>
    <t>2)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t>
  </si>
  <si>
    <t>3) контактная информация, которую граждане могут использовать для дальнейшего обсуждения и участия в бюджетном процессе</t>
  </si>
  <si>
    <t>1) дата, время и место проведения публичных слушаний</t>
  </si>
  <si>
    <t>Содержание информационного сообщения для граждан о проведении публичных слушаний по Проекту бюджета</t>
  </si>
  <si>
    <t>2) ссылка (адрес) на раздел (страницу) портала (сайта), где опубликован Проект бюджета и материалы к нему</t>
  </si>
  <si>
    <t>Исходные данные и оценка показателя "Опубликовано ли информационное сообщение для граждан о проведении публичных слушаний по Проекту бюджета?"</t>
  </si>
  <si>
    <t>Оценка показателя 13.1</t>
  </si>
  <si>
    <t xml:space="preserve">К3 несоблюдение сроков     </t>
  </si>
  <si>
    <t>К2 затрудненный поиск</t>
  </si>
  <si>
    <t>Исходные данные и оценка показателя "Проводились ли во II полугодии отчетного года ОМСУ опросы общественного мнения по бюджетной тематике в он-лайн режиме?"</t>
  </si>
  <si>
    <t>Оценка показателя 13.2</t>
  </si>
  <si>
    <t>Исходные данные и оценка показателя "Проводились ли во II полугодии отчетного года заседания Общественного совета МО и опубликованы ли итоговые протоколы этих заседаний?"</t>
  </si>
  <si>
    <t>Оценка показателя 13.3</t>
  </si>
  <si>
    <t>http://xn--80adxb5abi4ec.xn--p1ai/administration/departament-finansov/byudzhet/otchety-ob-ispolnenii-byudzheta</t>
  </si>
  <si>
    <t>да</t>
  </si>
  <si>
    <t>слайды 64-65</t>
  </si>
  <si>
    <t>слайд 9</t>
  </si>
  <si>
    <t>слайд 76</t>
  </si>
  <si>
    <t>слайд 29</t>
  </si>
  <si>
    <t>слайды 38-51</t>
  </si>
  <si>
    <t>слайд 52</t>
  </si>
  <si>
    <t>слайд 15</t>
  </si>
  <si>
    <t>слайды 32-53</t>
  </si>
  <si>
    <t>слайд 60</t>
  </si>
  <si>
    <t>формат pdf</t>
  </si>
  <si>
    <t>Да, опубликована актуализированная версия Бюджета с учетом всех принятых изменений в Бюджет, но не в структурированном виде</t>
  </si>
  <si>
    <t>Да, опубликованы сведения о планируемых объемах муниципальных услуг (работ) и объемах субсидий на финансовое обеспечение выполнения муниципальных заданий на оказание соответствующих муниципальных услуг (выполнение работ)</t>
  </si>
  <si>
    <t>слайд 54</t>
  </si>
  <si>
    <t>слайды 27-49</t>
  </si>
  <si>
    <t>слайд 10</t>
  </si>
  <si>
    <t>слайд 31-53</t>
  </si>
  <si>
    <t>слайд 54-55</t>
  </si>
  <si>
    <t>слайд 13</t>
  </si>
  <si>
    <t>слайды 24-36</t>
  </si>
  <si>
    <t>слайд 40</t>
  </si>
  <si>
    <t>нет</t>
  </si>
  <si>
    <t>слайд 14</t>
  </si>
  <si>
    <t>слайды 21-30</t>
  </si>
  <si>
    <t>слайды 35-45</t>
  </si>
  <si>
    <t>слайд 51</t>
  </si>
  <si>
    <t>слайды 30-44</t>
  </si>
  <si>
    <t>слайд 45</t>
  </si>
  <si>
    <t>Нет, актуализированная версия Бюджета не публикуется или актуализация Бюджета носит несистемный характер (публикуются актуализированные версии Бюджета с учетом отдельных изменений в Бюджет)</t>
  </si>
  <si>
    <t>слайд 18</t>
  </si>
  <si>
    <t>слайды 41-82</t>
  </si>
  <si>
    <t>слайд 96</t>
  </si>
  <si>
    <t>слайды 22-48</t>
  </si>
  <si>
    <t>слайд 72</t>
  </si>
  <si>
    <t>слайд 61</t>
  </si>
  <si>
    <t>слайд 4,8</t>
  </si>
  <si>
    <t>слайды 13-19</t>
  </si>
  <si>
    <t>слайд 3</t>
  </si>
  <si>
    <t>слайды 11-23</t>
  </si>
  <si>
    <t>слайд 35</t>
  </si>
  <si>
    <t>слайды 22-33</t>
  </si>
  <si>
    <t>8.1 Публикуются ли в открытом доступе на портале (сайте) МО, предназначенном для публикации информации о бюджетных данных, проекты изменений в Бюджет?</t>
  </si>
  <si>
    <t>8.2 Публикуются ли в составе материалов к проектам изменений в Бюджет пояснительные записки?</t>
  </si>
  <si>
    <t>8.3 Публикуются ли в открытом доступе на портале (сайте) МО, предназначенном для публикации бюджетных данных, принятые акты о внесении изменений в Бюджет?</t>
  </si>
  <si>
    <t>8.4 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t>
  </si>
  <si>
    <t>слайд 12, 25</t>
  </si>
  <si>
    <t>слайды 27-62</t>
  </si>
  <si>
    <t>слайд 63</t>
  </si>
  <si>
    <t>слайд 8</t>
  </si>
  <si>
    <t>слайд 53</t>
  </si>
  <si>
    <t>слайд 46</t>
  </si>
  <si>
    <t>9.1 Публикуются ли отчеты об исполнении бюджета МО за первый квартал, полугодие, девять месяцев отчетного года?</t>
  </si>
  <si>
    <t>9.2 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t>
  </si>
  <si>
    <t>9.3 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</si>
  <si>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9.4 Публикуются ли ежеквартально сведения об объеме муниципального долга МО на начало и на конец отчетного периода?</t>
  </si>
  <si>
    <t>9.5 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t>
  </si>
  <si>
    <t>9.6 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</si>
  <si>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8. Внесение изменений в Бюджет</t>
  </si>
  <si>
    <t>9. Промежуточная отчетность об исполнении Бюджета и аналитические данные</t>
  </si>
  <si>
    <t>10. Финансовый контроль</t>
  </si>
  <si>
    <t>10.1 Опубликован ли план контрольных мероприятий органа внешнего муниципального финансового контроля МО на отчетный год?</t>
  </si>
  <si>
    <t>10.2 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t>
  </si>
  <si>
    <t xml:space="preserve">11. Проект бюджета и материалы к нему </t>
  </si>
  <si>
    <t>11.1 Опубликован ли Проект бюджета в открытом доступе на портале (сайте) МО, предназначенном для публикации информации о бюджетных данных?</t>
  </si>
  <si>
    <t>11.2 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</si>
  <si>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11.3 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t>
  </si>
  <si>
    <t>11.4 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t>
  </si>
  <si>
    <t xml:space="preserve">12. Бюджет для граждан (Проект бюджета) </t>
  </si>
  <si>
    <t>12.1 Опубликован ли в сети Интернет бюджет для граждан, разработанный на основе Проекта бюджета?</t>
  </si>
  <si>
    <t xml:space="preserve">13.1 Опубликовано ли информационное сообщение для граждан о проведении публичных слушаний по Проекту бюджета? </t>
  </si>
  <si>
    <t>13.2 Проводились ли во II полугодии отчетного года ОМСУ опросы общественного мнения по бюджетной тематике в он-лайн режиме?</t>
  </si>
  <si>
    <t>13.3 Проводились ли во II полугодии отчетного года заседания Общественного совета МО и опубликованы ли итоговые протоколы этих заседаний?</t>
  </si>
  <si>
    <t>http://xn--80adxb5abi4ec.xn--p1ai/administration/departament-finansov/byudzhet/proekty-byudzhetov</t>
  </si>
  <si>
    <t>http://xn--80adxb5abi4ec.xn--p1ai/administration/departament-finansov/munitsipalnyj-dolg-mo-go-qsyktyvkarq</t>
  </si>
  <si>
    <t>http://www.syktyvkar-sovet.ru/ksp/dokumenty/go/7/</t>
  </si>
  <si>
    <t>http://www.syktyvkar-sovet.ru/ksp/dokumenty/go/1/</t>
  </si>
  <si>
    <t>http://xn--80adxb5abi4ec.xn--p1ai/administration/departament-finansov/byudzhet/otkrytyj-byudzhet/proekty-byudzheta-mo-go-syktyvkar</t>
  </si>
  <si>
    <t>http://сыктывкар.рф/sfery-deyatelnosti/publichnye-slushaniya/publichnye-slushaniya-po-raznym-voprosam</t>
  </si>
  <si>
    <t>+</t>
  </si>
  <si>
    <t>http://xn--80adxb5abi4ec.xn--p1ai/administration/departament-finansov/byudzhet/rezultaty-oprosov-po-byudzhetnoj-tematike</t>
  </si>
  <si>
    <t>http://xn--80adxb5abi4ec.xn--p1ai/component/attachments/download/16733</t>
  </si>
  <si>
    <t>http://fin.mouhta.ru/byudzhet/byudzhet_uhta/</t>
  </si>
  <si>
    <t>Да, опубликована актуализированная версия Бюджета с учетом всех принятых изменений в Бюджет в структурированном виде</t>
  </si>
  <si>
    <t>http://fin.mouhta.ru/byudzhet/byudzhet_uhta/itog_2017/index.php</t>
  </si>
  <si>
    <t>http://fin.mouhta.ru/byudzhet/otchet/postanov_2017/index.php</t>
  </si>
  <si>
    <t>http://fin.mouhta.ru/dolg/</t>
  </si>
  <si>
    <t>http://fin.mouhta.ru/byudzhet/otchet/</t>
  </si>
  <si>
    <t>http://xn----8sb2aujigq.xn--p1ai/index.php?id=55</t>
  </si>
  <si>
    <t>Внешняя проверка годовой бюджетной отчетности главных администраторов средств бюджета МОГО «Ухта» за 2016 год заявлена в I квартале, подписана 26.11.2017</t>
  </si>
  <si>
    <t>http://xn----8sb2aujigq.xn--p1ai/index.php?id=170</t>
  </si>
  <si>
    <t>http://fin.mouhta.ru/byudzhet/byudzhet_uhta/proekt_2018/index.php</t>
  </si>
  <si>
    <t>http://fin.mouhta.ru/byudzhet/byudzhet_uhta/dok_2018/index.php</t>
  </si>
  <si>
    <t>http://fin.mouhta.ru/byudzhet/grazhdan/2018/</t>
  </si>
  <si>
    <t>http://fin.mouhta.ru/news/124/</t>
  </si>
  <si>
    <t>http://fin.mouhta.ru/opros/rez_2_2017.php</t>
  </si>
  <si>
    <t>http://mouhta.ru/adm/osovet/osovet_3sozyv/</t>
  </si>
  <si>
    <t>http://xn--80adypkng.xn--p1ai/about/budget-mo-th-vorkuta/2017/byudzhet-mo-go-vorkuta-2017-god.php</t>
  </si>
  <si>
    <t>http://www.kskvork.ru/deyatelnost/plan-raboty/</t>
  </si>
  <si>
    <t>В плане не указана дата (месяц или квартал) проведения контрольных мероприятий</t>
  </si>
  <si>
    <t>http://www.kskvork.ru/deyatelnost/informaciya-o-provedennyh-kontrolnyh-i-ekspertno-analiticheskih-meropriyatiyah-i-vyyavlennyh-narusheniyah/pervoe-polugodie-2017/</t>
  </si>
  <si>
    <t>План не отвечает требованиям п. 10.1, соответственно оценка показателя 10.2 = 0 в соответствии с Методикой</t>
  </si>
  <si>
    <t>http://xn--80adypkng.xn--p1ai/about/budget-mo-th-vorkuta/proekt-byudzheta-na-2018-god/</t>
  </si>
  <si>
    <t>http://xn--80adypkng.xn--p1ai/city/socs/the-budget-for-citizens/files/budzhet_2018_2019_2020.pdf</t>
  </si>
  <si>
    <t>http://xn--80adypkng.xn--p1ai/city_council/public_hearings/</t>
  </si>
  <si>
    <t>http://xn--80adypkng.xn--p1ai/vote/vote_list.php</t>
  </si>
  <si>
    <t>http://city.usinsk.ru/?p=18093</t>
  </si>
  <si>
    <t>http://city.usinsk.ru/?p=22360</t>
  </si>
  <si>
    <t>http://city.usinsk.ru/?p=22369</t>
  </si>
  <si>
    <t>http://xn----ptbecojnccq.xn--p1ai/service/1/?ELEMENT_ID=873</t>
  </si>
  <si>
    <t>В плане не указано должность и ФИО лица, подписавшего документ</t>
  </si>
  <si>
    <t>http://city.usinsk.ru/?p=96524</t>
  </si>
  <si>
    <t>http://city.usinsk.ru/?p=100025</t>
  </si>
  <si>
    <t>http://old.adminta.ru/index.php/2015-04-02-18-08-01/2015-04-02-18-08-47/15337-2015-04-02-17-52-04</t>
  </si>
  <si>
    <t>http://old.adminta.ru/index.php/component/content/article/242-info/16297--qq-15-2016-iii-1010-q-lr-2017-2018-2019-q</t>
  </si>
  <si>
    <t>http://old.adminta.ru/index.php/2015-04-02-18-08-01/2015-04-02-18-11-06</t>
  </si>
  <si>
    <t>http://old.adminta.ru/index.php/2014-05-02-19-03-33/2014-07-02-11-00-31/15353-2016-12-27-13-11-52</t>
  </si>
  <si>
    <t>Да, публикуется для всех мероприятий, предусмотренных планом на отчетный год</t>
  </si>
  <si>
    <t>http://old.adminta.ru/index.php/2014-05-02-19-03-33/2014-05-02-19-07-02</t>
  </si>
  <si>
    <t>http://old.adminta.ru/index.php/component/content/article/1-latest-news/17434-2017-11-27-12-04-25</t>
  </si>
  <si>
    <t>http://old.adminta.ru/index.php/2015-04-02-18-08-01/2015-04-02-18-08-47/15395-2016-12-30-09-04-04</t>
  </si>
  <si>
    <t>http://vuktyl.com/itembyudzhet/itemfin-15.html</t>
  </si>
  <si>
    <t>http://vuktyl.com/itembyudzhet/itemfin-13.html</t>
  </si>
  <si>
    <t>не указан документ, которым утвержден План</t>
  </si>
  <si>
    <t>http://ksp.vuktyl.com/deyatelnost-ksp/%D0%BF%D0%BB%D0%B0%D0%BD-%D1%80%D0%B0%D0%B1%D0%BE%D1%82%D1%8B/plan-raboty-na-2017-god.html</t>
  </si>
  <si>
    <t>http://vuktyl.com/itembyudzhet/byudzhet-na-2018-god-i-planovyj-period-2019-i-2020-godov/5086-reshenie-soveta-gorodskogo-okruga-vuktyl-ot-15-09-2017-245-o-vnesenii-izmenenij-v-reshenie-soveta-gorodskogo-okruga-vuktyl-ot-14-dekabrya-2016-goda-154-o-byudzhete-munitsipalnogo-obrazovaniya-gorodskogo-okruga-vuktyl-na-2017-god-i-planovyj-period.html</t>
  </si>
  <si>
    <t>http://vuktyl.com/itembyudzhet/itemfin-2/5112-slajdy-2.html</t>
  </si>
  <si>
    <t>http://vuktyl.com/itembyudzhet/itemfin-32.html</t>
  </si>
  <si>
    <t>http://vuktyl.com/itemobchsovet-0/itemobchsovet-5.html</t>
  </si>
  <si>
    <t>http://fuizhma.ru/proektyi-resheniy</t>
  </si>
  <si>
    <t>http://fuizhma.ru/byudzhet-rayona-2/byudzhet/byudzhet-rayona-na-2017-god-i-planovyiy-period-2018-i-2019-godov</t>
  </si>
  <si>
    <t>http://fuizhma.ru/byudzhet-rayona-2/otchet-ob-ispolnenii-byudzheta</t>
  </si>
  <si>
    <t>http://fuizhma.ru/byudzhet-rayona-2/munitsipalnyiy-dolg</t>
  </si>
  <si>
    <t>http://www.admizhma.ru/ru/page/content_b.kontrolno_schetnaya_komissiya.plan_raboty_ksk/</t>
  </si>
  <si>
    <t>http://fuizhma.ru/proektyi-resheniy/proekt-resheniya-o-byudzhete-munitsipalnogo-obrazovaniya-munitsipalnogo-rayona-izhemskiy-na-2018-god-i-planovyiy-period-2019-i-2020-godov</t>
  </si>
  <si>
    <t>http://fuizhma.ru/byudzhet-dlya-grazhdan</t>
  </si>
  <si>
    <t>http://fuizhma.ru/publichnyie-slushaniya</t>
  </si>
  <si>
    <t>https://vk.com/fuizhma?w=wall-131533644_34</t>
  </si>
  <si>
    <t>http://www.admizhma.ru/ru/page/content_b.obschestvennyy_sovet_mo_mr_izhemskiy.informatsiya_o_deyatelnosti/</t>
  </si>
  <si>
    <t>http://www.mrk11.ru/page/bjudzhet_mr_knyazhpogostskiy.proekty_resheniy_soveta_mr_knyazhpogostskiy/</t>
  </si>
  <si>
    <t>http://www.mrk11.ru/page/bjudzhet_mr_knyazhpogostskiy.Ispol/</t>
  </si>
  <si>
    <t>http://www.mrk11.ru/page/bjudzhet_mr_knyazhpogostskiy.munitsipalnyy_dolg/</t>
  </si>
  <si>
    <t>http://www.mrk11.ru/page/administratsiya_rayona.ksp_KSP.inaya/</t>
  </si>
  <si>
    <t>http://www.mrk11.ru/page/administratsiya_rayona.ksp_KSP.deya/</t>
  </si>
  <si>
    <t>http://www.mrk11.ru/page/bjudzhet_mr_knyazhpogostskiy.bjudzhet_dlya_grazhdan/</t>
  </si>
  <si>
    <t>Нет контактной информации</t>
  </si>
  <si>
    <t>https://vk.com/public131439759?w=wall-131439759_95</t>
  </si>
  <si>
    <t>http://kojgorodok.ru/finansyi/proekt-byudzheta/proektyi-vneseniya-izmenenij/</t>
  </si>
  <si>
    <t>http://kojgorodok.ru/finansyi/utverzhdennyij-byudzhet/resheniya-soveta-munitsipalnogo-rajona-kojgorodskij-o-byudzhete-munitsipalnogo-obrazovaniya-munitsipalnogo-rajona-kojgorodskij-na-2017-god-i-planovyij-period-2018-i-2019-godov/</t>
  </si>
  <si>
    <t>http://kojgorodok.ru/finansyi/otchet-ob-ispolnenii-byudzheta/</t>
  </si>
  <si>
    <t>Сведения об объеме муниципального долга за 9 месяцев указаны на 01.09.2017г.</t>
  </si>
  <si>
    <t>http://kojgorodok.ru/msu/kontrolno-revizionnaya-komissiya-kontrolno-schetnogo-organa-mo-mr-kojgorodskij/deyatelnost-kontrolno-revizionnoj-komissii/planyi-rabotyi/planyi-na-2017-god/</t>
  </si>
  <si>
    <t>http://kojgorodok.ru/msu/kontrolno-revizionnaya-komissiya-kontrolno-schetnogo-organa-mo-mr-kojgorodskij/deyatelnost-kontrolno-revizionnoj-komissii/rezultatyi-kontrolnyih-meropriyatij/</t>
  </si>
  <si>
    <t>http://kojgorodok.ru/finansyi/proekt-byudzheta/</t>
  </si>
  <si>
    <t>http://kojgorodok.ru/finansyi/byudzhet-dlya-grazhdan/</t>
  </si>
  <si>
    <t>http://kojgorodok.ru/finansyi/media/2017/11/16/publichnyie-slushaniya-po-byudzhetu-rajona-na-2018-god-i-planovyij-period-2019-i-2020-godov-projdut-6/</t>
  </si>
  <si>
    <t>http://kortfo.ucoz.ru/index/bjudzhet_2017_2019/0-4</t>
  </si>
  <si>
    <t>http://kortfo.ucoz.ru/index/otchety_ob_ispolnenii_bjudzheta_2017/0-19</t>
  </si>
  <si>
    <t>http://www.kortkeros.ru/plan-osnovnykh-meropriyatiy-kontrolno-schetnoy-palaty</t>
  </si>
  <si>
    <t>http://kortfo.ucoz.ru/index/bjudzhet_2018_2020/0-22</t>
  </si>
  <si>
    <t>http://kortfo.ucoz.ru/index/bjudzhet_2018_2020/0-23</t>
  </si>
  <si>
    <t>https://vk.com/public122761392?w=wall-122761392_53</t>
  </si>
  <si>
    <t>http://www.kortkeros.ru/protokola_obsh_soveta</t>
  </si>
  <si>
    <t>http://ufmrpechora.ru/page/levoe_menju.resheniya_o_mestnyh_bjudzhetov.reshenie_o_bjudzhete_mo_mr_pechore_na_2017_g/</t>
  </si>
  <si>
    <t>http://ufmrpechora.ru/page/levoe_menju.ispolneniya_mestnyh_bjudzhetov.ispolnenie_za_2017_god/</t>
  </si>
  <si>
    <t>http://ufmrpechora.ru/page/levoe_menju.normativnaya_baza.munitsipalnyy_dolg.munitsipalnaya_dolgovaya_kniga_mo_mr_pechora.2017_god/</t>
  </si>
  <si>
    <t>http://www.pechoraonline.ru/ru/page/content.kontrolno_schjotnaya_komissiya.plany_raboty_komissiya/</t>
  </si>
  <si>
    <t>Для контрольгных мероприятий должно быть указано время проведения -  месяц или квартал</t>
  </si>
  <si>
    <t>http://ufmrpechora.ru/page/levoe_menju.resheniya_o_mestnyh_bjudzhetov.resheniya_o_bjudzhete_mo_mr_pechora.reshenie_o_bjudzhete_mo_mr_pechora_2018_god.proekt_resheniya_o_bjudzhete_mo_mr_pechora_na_2018_2020_gg/</t>
  </si>
  <si>
    <t>http://ufmrpechora.ru/page/levoe_menju.otkrytyi_bydget.bjudzhet_dlya_grazhdan_prezentatsii_broshjury.bjudzhet_dlya_grazhdan_k_resheniju_o_bjudzhete.2018_2020_gg.mo_mr_pechora_na_2018_2020_gg/</t>
  </si>
  <si>
    <t>http://www.pechoraonline.ru/ru/news/4804/</t>
  </si>
  <si>
    <t>http://ufmrpechora.ru/page/levoe_menju.opros_obschestvennogo_mneniya_po_bjudzhetnoy_tematike/</t>
  </si>
  <si>
    <t>http://www.priluzie.ru/administracija/otdely-komitety-upravlenija/mu-upravlenie-finansov-administracii-municipalnogo/bjudzhet-municipalnogo-rajona-priluzskij/bjudzhet-municipalnogo-rajona-priluzskij-na-22133/proekty-vnesenija-izmenenij-v-bjudzhet/</t>
  </si>
  <si>
    <t>http://www.priluzie.ru/administracija/otdely-komitety-upravlenija/mu-upravlenie-finansov-administracii-municipalnogo/bjudzhet-municipalnogo-rajona-priluzskij/bjudzhet-municipalnogo-rajona-priluzskij-na-22133/vnesenie-izmenenij-v-bjudzhet/</t>
  </si>
  <si>
    <t>не указан номер распоряжения, утверждающего отчет</t>
  </si>
  <si>
    <t>http://www.priluzie.ru/administracija/otdely-komitety-upravlenija/mu-upravlenie-finansov-administracii-municipalnogo/otchety-ob-ispolnenii-bjudzheta-municipalnogo/</t>
  </si>
  <si>
    <t>http://www.priluzie.ru/administracija/otdely-komitety-upravlenija/mu-upravlenie-finansov-administracii-municipalnogo/dolgovye-knigi-municipalnogo-rajona-priluzskij/</t>
  </si>
  <si>
    <t>http://www.priluzie.ru/administracija/otdely-komitety-upravlenija/revizionnaja-komissija-kontrolnyj-organ-municipalnogo/dejatelnost/plany-raboty/</t>
  </si>
  <si>
    <t>http://www.priluzie.ru/bjudzhet-dlja-grazhdan/bjudzhet-municipalnogo-rajona-priluzskij-na-22225/proekt-bjudzheta-municipalnogo-rajona-priluzskij/</t>
  </si>
  <si>
    <t>http://www.priluzie.ru/bjudzhet-dlja-grazhdan/bjudzhet-municipalnogo-rajona-priluzskij-na-22225/bjudzhet-municipalnogo-rajona-priluzskij/</t>
  </si>
  <si>
    <t>https://vk.com/presspriluzie?w=wall-112251443_1742</t>
  </si>
  <si>
    <t>https://vk.com/presspriluzie?z=photo-112251443_456241243%2Fwall-112251443_1861</t>
  </si>
  <si>
    <t>http://www.priluzie.ru/obschestvennye-organizacii/obschestvennyj-sovet-pri-rukovoditele-administracii/</t>
  </si>
  <si>
    <t>http://sosnogorsk.org/adm/budget/budget/2017/projects-budget/</t>
  </si>
  <si>
    <t>http://sosnogorsk.org/adm/budget/budget/2017/decisions-about-the-budget/</t>
  </si>
  <si>
    <t>не опубликовано постановление об исполнении за 9 месяцев</t>
  </si>
  <si>
    <t>http://sosnogorsk.org/adm/budget/execution/quarterly/2017/</t>
  </si>
  <si>
    <t>http://sosnogorsk.org/adm/budget/debt-book/debt-book-for-2017/</t>
  </si>
  <si>
    <t>http://sosnogorsk.org/revkom/operation/the-work-plan/</t>
  </si>
  <si>
    <t>http://sosnogorsk.org/revkom/operation/control-activities/2017/</t>
  </si>
  <si>
    <t>http://sosnogorsk.org/adm/budget/budget/2018/</t>
  </si>
  <si>
    <t>http://sosnogorsk.org/adm/budget/budget/2018/buydzhet/</t>
  </si>
  <si>
    <t>http://sosnogorsk.org/sovet/meropr/events/</t>
  </si>
  <si>
    <t>http://sosnogorsk.org/strukturnye/finupr/results-opros/</t>
  </si>
  <si>
    <t>http://syktyvdin.ru/ru/page/residents.finance.Budget/</t>
  </si>
  <si>
    <t>http://www.ksp-syktyvdin.ru/deatelnost-ksp</t>
  </si>
  <si>
    <t>дата публикации информации о проведенном контрольном мероприятии "Проверка отдельных вопросов финансово-хозяйственной деятельности администрации МО СП "Пажга"  -  02.11.2017, по Плану контрольных мероприятий - II квартал</t>
  </si>
  <si>
    <t>http://syktyvdin.ru/ru/page/residents.finance.Budget.Documenty_i_materialy_k_proektu_resheniy/</t>
  </si>
  <si>
    <t>http://syktyvdin.ru/ru/page/residents.finance.Budget_dla_gragdan/</t>
  </si>
  <si>
    <t>http://syktyvdin.ru/ru/news/3392/</t>
  </si>
  <si>
    <t>http://syktyvdin.ru/ru/page/oprosy/</t>
  </si>
  <si>
    <t>http://syktyvdin.ru/ru/page/o_rayone.social_agency/</t>
  </si>
  <si>
    <t>http://www.сысола-адм.рф/archive/pr_budget_2018.zip</t>
  </si>
  <si>
    <t>http://www.xn----7sbbq5akixa3h.xn--p1ai/mun_finans.php</t>
  </si>
  <si>
    <t>http://www.xn----7sbbq5akixa3h.xn--p1ai/krk.php</t>
  </si>
  <si>
    <t xml:space="preserve">http://сысола-адм.рф/counter/counter.php?book=5 </t>
  </si>
  <si>
    <t>http://www.xn----7sbbq5akixa3h.xn--p1ai/advertisement_c.php?c=1342804048&amp;s=1513687328</t>
  </si>
  <si>
    <t>http://www.trpk.ru/page/bjudzhet.2017_god.bjudzhet_2017/</t>
  </si>
  <si>
    <t>http://www.trpk.ru/page/bjudzhet.2017_god.otchet_ob_ispolnenii_bjudzheta_mr_2017/</t>
  </si>
  <si>
    <t>http://www.trpk.ru/page/bjudzhet.munitsipalnyy_dolg_mr_troitsko_pechorskiy/</t>
  </si>
  <si>
    <t>http://www.trpk.ru/page/bjudzhet.2017_god.otchety_ob_ispolnenii_konsolidirovannogo_bjudzheta_mr_2017/</t>
  </si>
  <si>
    <t>http://www.trpk.ru/page/kontrolno_schetnaya_palata.plan_raboty.2017_god12/</t>
  </si>
  <si>
    <t>дата публикации информации о проведенном контрольном мероприятии "Аудит закупок, осуществляемых и планируемых к осуществлению Троицко-Печорской межпоселенческой библиотекой" в Плане - 3 кв, опубликовано 31 января 2018</t>
  </si>
  <si>
    <t>http://www.trpk.ru/page/kontrolno_schetnaya_palata.deyatelnost/</t>
  </si>
  <si>
    <t>http://www.trpk.ru/page/bjudzhet.bjudzhet.2018_god.bjudzhet_2018/</t>
  </si>
  <si>
    <t>http://www.trpk.ru/page/bjudzhet.bjudzhet_dlya_grazhdan_o/</t>
  </si>
  <si>
    <t>http://www.trpk.ru/news/2038/</t>
  </si>
  <si>
    <t>http://www.udora.info/byudzhet</t>
  </si>
  <si>
    <t>не опубликован проект внесения изменений в декабре</t>
  </si>
  <si>
    <t>http://www.udora.info/ksp</t>
  </si>
  <si>
    <t>http://www.udora.info/byudzhet/byudzhet-dlya-grazhdan</t>
  </si>
  <si>
    <t>http://udora.info/ob-yavleniya/administratsiya-rajona/1579-21-11-2017-informatsionnoe-soobshchenie</t>
  </si>
  <si>
    <t>http://udora.info/ob-yavleniya/administratsiya-rajona/1621-13-12-2017-obshchestvennogo-sovet-udory-soobshchaet</t>
  </si>
  <si>
    <t>https://ustvymskij.ru/index.php/finansovoe-upravlenie/proekty-reshenij-o-byudzhete</t>
  </si>
  <si>
    <t>https://ustvymskij.ru/index.php/finansovoe-upravlenie/resheniya-o-byudzhete</t>
  </si>
  <si>
    <t>https://ustvymskij.ru/index.php/finansovoe-upravlenie/itogi-ispolneniya-byudzheta</t>
  </si>
  <si>
    <t>https://ustvymskij.ru/index.php/kontrolno-schetnaya-palata/informatsiya-obshchego-kharaktera</t>
  </si>
  <si>
    <t>нет сведений об планируемых объемах муниципальных услуг (работ)</t>
  </si>
  <si>
    <t>https://ustvymskij.ru/index.php/finansovoe-upravlenie/byudzhet-dlya-grazhdan</t>
  </si>
  <si>
    <t>https://ustvymskij.ru/index.php/finansovoe-upravlenie/oprosy-obshchestvennogo-mneniya</t>
  </si>
  <si>
    <t>http://xn----ttbdejohge1g.xn--p1ai/?page_id=45649</t>
  </si>
  <si>
    <t>http://xn----ttbdejohge1g.xn--p1ai/?page_id=45647</t>
  </si>
  <si>
    <t>http://xn----ttbdejohge1g.xn--p1ai/?page_id=46002</t>
  </si>
  <si>
    <t>http://xn----ttbdejohge1g.xn--p1ai/?page_id=46032</t>
  </si>
  <si>
    <t>http://xn----ttbdejohge1g.xn--p1ai/?page_id=44512</t>
  </si>
  <si>
    <t>http://xn----ttbdejohge1g.xn--p1ai/?page_id=27453</t>
  </si>
  <si>
    <t>http://xn----ttbdejohge1g.xn--p1ai/?page_id=27480</t>
  </si>
  <si>
    <t>http://xn----ttbdejohge1g.xn--p1ai/?page_id=50367</t>
  </si>
  <si>
    <t>http://xn----ttbdejohge1g.xn--p1ai/?page_id=50374</t>
  </si>
  <si>
    <t>http://xn----ttbdejohge1g.xn--p1ai/?page_id=48577</t>
  </si>
  <si>
    <t>http://xn----ttbdejohge1g.xn--p1ai/?p=50600</t>
  </si>
  <si>
    <t>опубликовано менее чем за 7 календарных дней</t>
  </si>
  <si>
    <t>http://xn----ttbdejohge1g.xn--p1ai/?page_id=48579</t>
  </si>
  <si>
    <t>http://xn----ttbdejohge1g.xn--p1ai/?page_id=34823</t>
  </si>
  <si>
    <t>http://www.ust-cilma.ru/fin_resheniya.php</t>
  </si>
  <si>
    <t>http://www.ust-cilma.ru/ejekvartal_ispolnenie.php</t>
  </si>
  <si>
    <t>http://www.ust-cilma.ru/dolgov_obyzat_mr_ust-cilemskiy.php</t>
  </si>
  <si>
    <t>http://www.ust-cilma.ru/fin_proekt_budjeta.php</t>
  </si>
  <si>
    <t>http://www.ust-cilma.ru/budjet_dlya_grajdan.php</t>
  </si>
  <si>
    <t>http://www.ust-cilma.ru/obyavleniya.php</t>
  </si>
  <si>
    <t>http://www.ust-cilma.ru/protocol_o_s.php</t>
  </si>
  <si>
    <t>Невозможно найти на сайте</t>
  </si>
  <si>
    <t>в отчете за 9 мес 2017г. данные указаны на 01.10.2016г.</t>
  </si>
  <si>
    <t>http://old.adminta.ru/index.php/2015-04-02-18-08-01/2015-04-02-18-08-47/15335--qq-q-qq-2017-q</t>
  </si>
  <si>
    <t>нет актуализированной версии бюджета с учетом декабрьских изменений</t>
  </si>
  <si>
    <t>http://www.mrk11.ru/page/bjudzhet_mr_knyazhpogostskiy.resheniya_soveta_o_bjudzhete/</t>
  </si>
  <si>
    <t>http://www.mrk11.ru/page/bjudzhet_mr_knyazhpogostskiy.postanovleniya_mr_knyazhpogostskiy/</t>
  </si>
  <si>
    <t>http://www.mrk11.ru/content/menu/507/Proekt-Rescheniya-Ob-organizazii-Pub-slusch-na-2018-20-gody.rar</t>
  </si>
  <si>
    <t>http://www.mrk11.ru/page/bjudzhet_mr_knyazhpogostskiy.oprosnik/</t>
  </si>
  <si>
    <t>дата публикации информации о проведенном контрольном мероприятии "Анализ эффективности деятельности муниципальных унитарных предприятий и хозяйственных обществ, доля в уставных капиталах которых принадлежит МО ГО "Сыктывкар" просрочена, опубликовано 31.01.2018, по Плану контрольных мероприятий - июнь-июль</t>
  </si>
  <si>
    <t>дата публикации информации о проведенном контрольном мероприятии "ПРОВЕРКИ ЗАКОННОСТИ ИСПОЛЬЗОВАНИЯ СРЕДСТВ МЕСТНОГО БЮДЖЕТА ВЫДЕЛЕННЫХ НА ОПЛАТУ СТОИМОСТИ ПРОЕЗДА К МЕСТУ ИСПОЛЬЗОВАНИЯ ОТПУСКА И ОБРАТНО И СТОИМОСТИ ПРОВОЗА БАГАЖА ЛИЦАМ, ПРОЖИВАЮЩИМ В РАЙОНАХ КРАЙНЕГО СЕВЕРА" просрочена, опубликовано 25.10.2017, по Плану контрольных мероприятий - II квартал 2017 г.</t>
  </si>
  <si>
    <t>http://www.сысола-адм.рф/area/buget2018.zip</t>
  </si>
  <si>
    <t>http://www.ust-cilma.ru/dop/fin_upr/2_budjet/1_proect_budjeta/proekt_byudzheta_2018-2020.rar</t>
  </si>
  <si>
    <t>Рейтинг муниципальных районов и городских округов Республики Коми по уровню открытости бюджетных данных за II полугодие 2017 года</t>
  </si>
  <si>
    <t>Рейтинг муниципальных районов и городских округов Республики Коми по уровню открытости бюджетных данных в 2017 году</t>
  </si>
  <si>
    <t>13. Общественное участие (II полугодие 2017 года)</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</si>
</sst>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dd/mm/yy;@"/>
    <numFmt numFmtId="183" formatCode="_-* #,##0.0_р_._-;\-* #,##0.0_р_._-;_-* &quot;-&quot;?_р_._-;_-@_-"/>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s>
  <fonts count="90">
    <font>
      <sz val="11"/>
      <color theme="1"/>
      <name val="Calibri"/>
      <family val="2"/>
    </font>
    <font>
      <sz val="11"/>
      <color indexed="8"/>
      <name val="Calibri"/>
      <family val="2"/>
    </font>
    <font>
      <b/>
      <sz val="8"/>
      <name val="Times New Roman"/>
      <family val="1"/>
    </font>
    <font>
      <sz val="8"/>
      <name val="Times New Roman"/>
      <family val="1"/>
    </font>
    <font>
      <i/>
      <sz val="8"/>
      <name val="Times New Roman"/>
      <family val="1"/>
    </font>
    <font>
      <sz val="9"/>
      <name val="Times New Roman"/>
      <family val="1"/>
    </font>
    <font>
      <i/>
      <sz val="9"/>
      <name val="Times New Roman"/>
      <family val="1"/>
    </font>
    <font>
      <b/>
      <i/>
      <sz val="9"/>
      <name val="Times New Roman"/>
      <family val="1"/>
    </font>
    <font>
      <b/>
      <sz val="9"/>
      <name val="Times New Roman"/>
      <family val="1"/>
    </font>
    <font>
      <sz val="10"/>
      <name val="Arial"/>
      <family val="2"/>
    </font>
    <font>
      <u val="single"/>
      <sz val="8"/>
      <name val="Times New Roman"/>
      <family val="1"/>
    </font>
    <font>
      <b/>
      <u val="single"/>
      <sz val="8"/>
      <name val="Times New Roman"/>
      <family val="1"/>
    </font>
    <font>
      <b/>
      <sz val="10"/>
      <name val="Times New Roman"/>
      <family val="1"/>
    </font>
    <font>
      <sz val="11"/>
      <name val="Times New Roman"/>
      <family val="1"/>
    </font>
    <font>
      <sz val="9"/>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8"/>
      <color indexed="8"/>
      <name val="Calibri"/>
      <family val="2"/>
    </font>
    <font>
      <b/>
      <sz val="8"/>
      <color indexed="8"/>
      <name val="Calibri"/>
      <family val="2"/>
    </font>
    <font>
      <sz val="11"/>
      <name val="Calibri"/>
      <family val="2"/>
    </font>
    <font>
      <i/>
      <sz val="9"/>
      <color indexed="8"/>
      <name val="Times New Roman"/>
      <family val="1"/>
    </font>
    <font>
      <b/>
      <sz val="9"/>
      <color indexed="8"/>
      <name val="Times New Roman"/>
      <family val="1"/>
    </font>
    <font>
      <sz val="8"/>
      <color indexed="60"/>
      <name val="Times New Roman"/>
      <family val="1"/>
    </font>
    <font>
      <b/>
      <i/>
      <sz val="9"/>
      <color indexed="8"/>
      <name val="Times New Roman"/>
      <family val="1"/>
    </font>
    <font>
      <sz val="9"/>
      <color indexed="10"/>
      <name val="Times New Roman"/>
      <family val="1"/>
    </font>
    <font>
      <sz val="8"/>
      <color indexed="10"/>
      <name val="Times New Roman"/>
      <family val="1"/>
    </font>
    <font>
      <u val="single"/>
      <sz val="8"/>
      <color indexed="8"/>
      <name val="Times New Roman"/>
      <family val="1"/>
    </font>
    <font>
      <b/>
      <sz val="10"/>
      <color indexed="8"/>
      <name val="Times New Roman"/>
      <family val="1"/>
    </font>
    <font>
      <b/>
      <sz val="9"/>
      <color indexed="10"/>
      <name val="Times New Roman"/>
      <family val="1"/>
    </font>
    <font>
      <b/>
      <sz val="11"/>
      <color indexed="8"/>
      <name val="Times New Roman"/>
      <family val="1"/>
    </font>
    <font>
      <i/>
      <sz val="11"/>
      <color indexed="8"/>
      <name val="Calibri"/>
      <family val="2"/>
    </font>
    <font>
      <b/>
      <sz val="8"/>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theme="1"/>
      <name val="Times New Roman"/>
      <family val="1"/>
    </font>
    <font>
      <sz val="8"/>
      <color theme="1"/>
      <name val="Calibri"/>
      <family val="2"/>
    </font>
    <font>
      <b/>
      <sz val="8"/>
      <color theme="1"/>
      <name val="Calibri"/>
      <family val="2"/>
    </font>
    <font>
      <sz val="11"/>
      <color rgb="FFC00000"/>
      <name val="Calibri"/>
      <family val="2"/>
    </font>
    <font>
      <sz val="9"/>
      <color theme="1"/>
      <name val="Times New Roman"/>
      <family val="1"/>
    </font>
    <font>
      <i/>
      <sz val="9"/>
      <color theme="1"/>
      <name val="Times New Roman"/>
      <family val="1"/>
    </font>
    <font>
      <b/>
      <sz val="9"/>
      <color theme="1"/>
      <name val="Times New Roman"/>
      <family val="1"/>
    </font>
    <font>
      <sz val="8"/>
      <color rgb="FFC00000"/>
      <name val="Times New Roman"/>
      <family val="1"/>
    </font>
    <font>
      <b/>
      <i/>
      <sz val="9"/>
      <color theme="1"/>
      <name val="Times New Roman"/>
      <family val="1"/>
    </font>
    <font>
      <sz val="9"/>
      <color rgb="FFFF0000"/>
      <name val="Times New Roman"/>
      <family val="1"/>
    </font>
    <font>
      <sz val="9"/>
      <color rgb="FF000000"/>
      <name val="Times New Roman"/>
      <family val="1"/>
    </font>
    <font>
      <b/>
      <sz val="9"/>
      <color rgb="FF000000"/>
      <name val="Times New Roman"/>
      <family val="1"/>
    </font>
    <font>
      <sz val="8"/>
      <color rgb="FFFF0000"/>
      <name val="Times New Roman"/>
      <family val="1"/>
    </font>
    <font>
      <u val="single"/>
      <sz val="8"/>
      <color theme="1"/>
      <name val="Times New Roman"/>
      <family val="1"/>
    </font>
    <font>
      <b/>
      <sz val="10"/>
      <color theme="1"/>
      <name val="Times New Roman"/>
      <family val="1"/>
    </font>
    <font>
      <b/>
      <sz val="9"/>
      <color rgb="FFFF0000"/>
      <name val="Times New Roman"/>
      <family val="1"/>
    </font>
    <font>
      <b/>
      <sz val="11"/>
      <color theme="1"/>
      <name val="Times New Roman"/>
      <family val="1"/>
    </font>
    <font>
      <i/>
      <sz val="11"/>
      <color theme="1"/>
      <name val="Calibri"/>
      <family val="2"/>
    </font>
    <font>
      <b/>
      <sz val="8"/>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7CAAC"/>
        <bgColor indexed="64"/>
      </patternFill>
    </fill>
    <fill>
      <patternFill patternType="solid">
        <fgColor rgb="FFFDE9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A6A6A6"/>
      </left>
      <right style="thin">
        <color rgb="FFA6A6A6"/>
      </right>
      <top style="thin">
        <color rgb="FFA6A6A6"/>
      </top>
      <bottom style="thin">
        <color rgb="FFA6A6A6"/>
      </bottom>
    </border>
    <border>
      <left style="thin">
        <color rgb="FFA6A6A6"/>
      </left>
      <right style="thin">
        <color rgb="FFA6A6A6"/>
      </right>
      <top/>
      <bottom/>
    </border>
    <border>
      <left style="thin">
        <color rgb="FFA6A6A6"/>
      </left>
      <right style="thin">
        <color rgb="FFA6A6A6"/>
      </right>
      <top style="thin">
        <color rgb="FFA6A6A6"/>
      </top>
      <bottom/>
    </border>
    <border>
      <left style="thin">
        <color theme="0" tint="-0.3499799966812134"/>
      </left>
      <right style="thin">
        <color theme="0" tint="-0.3499799966812134"/>
      </right>
      <top style="thin">
        <color theme="0" tint="-0.3499799966812134"/>
      </top>
      <bottom/>
    </border>
    <border>
      <left/>
      <right style="thin">
        <color theme="0" tint="-0.3499799966812134"/>
      </right>
      <top style="thin">
        <color theme="0" tint="-0.3499799966812134"/>
      </top>
      <bottom style="thin">
        <color theme="0" tint="-0.3499799966812134"/>
      </bottom>
    </border>
    <border>
      <left style="medium"/>
      <right style="thin">
        <color theme="0" tint="-0.3499799966812134"/>
      </right>
      <top style="medium"/>
      <bottom style="thin">
        <color theme="0" tint="-0.3499799966812134"/>
      </bottom>
    </border>
    <border>
      <left style="thin">
        <color theme="0" tint="-0.3499799966812134"/>
      </left>
      <right style="thin">
        <color theme="0" tint="-0.3499799966812134"/>
      </right>
      <top style="medium"/>
      <bottom style="thin">
        <color theme="0" tint="-0.3499799966812134"/>
      </bottom>
    </border>
    <border>
      <left style="thin">
        <color theme="0" tint="-0.3499799966812134"/>
      </left>
      <right style="medium"/>
      <top style="medium"/>
      <bottom style="thin">
        <color theme="0" tint="-0.3499799966812134"/>
      </bottom>
    </border>
    <border>
      <left style="medium"/>
      <right style="thin">
        <color theme="0" tint="-0.3499799966812134"/>
      </right>
      <top style="thin">
        <color theme="0" tint="-0.3499799966812134"/>
      </top>
      <bottom style="thin">
        <color theme="0" tint="-0.3499799966812134"/>
      </bottom>
    </border>
    <border>
      <left style="thin">
        <color theme="0" tint="-0.3499799966812134"/>
      </left>
      <right style="medium"/>
      <top style="thin">
        <color theme="0" tint="-0.3499799966812134"/>
      </top>
      <bottom style="thin">
        <color theme="0" tint="-0.3499799966812134"/>
      </bottom>
    </border>
    <border>
      <left style="medium"/>
      <right style="thin">
        <color theme="0" tint="-0.3499799966812134"/>
      </right>
      <top style="thin">
        <color theme="0" tint="-0.3499799966812134"/>
      </top>
      <bottom style="medium"/>
    </border>
    <border>
      <left style="thin">
        <color theme="0" tint="-0.3499799966812134"/>
      </left>
      <right style="thin">
        <color theme="0" tint="-0.3499799966812134"/>
      </right>
      <top style="thin">
        <color theme="0" tint="-0.3499799966812134"/>
      </top>
      <bottom style="medium"/>
    </border>
    <border>
      <left style="thin"/>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border>
    <border>
      <left style="thin"/>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color indexed="63"/>
      </left>
      <right style="thin">
        <color theme="0" tint="-0.3499799966812134"/>
      </right>
      <top style="thin">
        <color theme="0" tint="-0.3499799966812134"/>
      </top>
      <bottom style="thin"/>
    </border>
    <border>
      <left style="medium">
        <color rgb="FFA6A6A6"/>
      </left>
      <right style="medium">
        <color rgb="FFA6A6A6"/>
      </right>
      <top style="medium">
        <color rgb="FFA6A6A6"/>
      </top>
      <bottom style="medium">
        <color rgb="FFA6A6A6"/>
      </bottom>
    </border>
    <border>
      <left style="medium">
        <color rgb="FFA6A6A6"/>
      </left>
      <right style="medium">
        <color rgb="FFA6A6A6"/>
      </right>
      <top>
        <color indexed="63"/>
      </top>
      <bottom style="medium">
        <color rgb="FFA6A6A6"/>
      </bottom>
    </border>
    <border>
      <left>
        <color indexed="63"/>
      </left>
      <right style="medium">
        <color rgb="FFA6A6A6"/>
      </right>
      <top style="medium">
        <color rgb="FFA6A6A6"/>
      </top>
      <bottom style="medium">
        <color rgb="FFA6A6A6"/>
      </bottom>
    </border>
    <border>
      <left>
        <color indexed="63"/>
      </left>
      <right style="medium">
        <color rgb="FFA6A6A6"/>
      </right>
      <top>
        <color indexed="63"/>
      </top>
      <bottom style="medium">
        <color rgb="FFA6A6A6"/>
      </bottom>
    </border>
    <border>
      <left style="thin">
        <color rgb="FFA6A6A6"/>
      </left>
      <right style="thin">
        <color rgb="FFA6A6A6"/>
      </right>
      <top/>
      <bottom style="thin">
        <color rgb="FFA6A6A6"/>
      </bottom>
    </border>
    <border>
      <left style="thin">
        <color theme="0" tint="-0.3499799966812134"/>
      </left>
      <right style="thin">
        <color theme="0" tint="-0.3499799966812134"/>
      </right>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medium"/>
      <top style="thin">
        <color theme="0" tint="-0.3499799966812134"/>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0" tint="-0.3499799966812134"/>
      </left>
      <right style="thin"/>
      <top style="thin">
        <color theme="0" tint="-0.3499799966812134"/>
      </top>
      <bottom>
        <color indexed="63"/>
      </bottom>
    </border>
    <border>
      <left style="thin">
        <color theme="0" tint="-0.3499799966812134"/>
      </left>
      <right style="thin"/>
      <top>
        <color indexed="63"/>
      </top>
      <bottom>
        <color indexed="63"/>
      </bottom>
    </border>
    <border>
      <left style="thin">
        <color theme="0" tint="-0.3499799966812134"/>
      </left>
      <right style="thin"/>
      <top>
        <color indexed="63"/>
      </top>
      <bottom style="thin">
        <color theme="0" tint="-0.3499799966812134"/>
      </bottom>
    </border>
    <border>
      <left style="medium"/>
      <right>
        <color indexed="63"/>
      </right>
      <top>
        <color indexed="63"/>
      </top>
      <bottom>
        <color indexed="63"/>
      </bottom>
    </border>
    <border>
      <left style="thin"/>
      <right style="thin">
        <color theme="0" tint="-0.3499799966812134"/>
      </right>
      <top style="thin"/>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color indexed="63"/>
      </left>
      <right style="thin">
        <color theme="0" tint="-0.3499799966812134"/>
      </right>
      <top style="thin"/>
      <bottom style="thin">
        <color theme="0" tint="-0.3499799966812134"/>
      </bottom>
    </border>
    <border>
      <left style="thin">
        <color theme="0" tint="-0.3499799966812134"/>
      </left>
      <right style="thin">
        <color theme="0" tint="-0.3499799966812134"/>
      </right>
      <top/>
      <bottom/>
    </border>
    <border>
      <left style="medium">
        <color rgb="FFA6A6A6"/>
      </left>
      <right>
        <color indexed="63"/>
      </right>
      <top style="medium">
        <color rgb="FFA6A6A6"/>
      </top>
      <bottom style="medium">
        <color rgb="FFA6A6A6"/>
      </bottom>
    </border>
    <border>
      <left/>
      <right/>
      <top style="thin">
        <color theme="0" tint="-0.3499799966812134"/>
      </top>
      <bottom style="thin">
        <color theme="0" tint="-0.3499799966812134"/>
      </bottom>
    </border>
    <border>
      <left/>
      <right/>
      <top/>
      <bottom style="thin">
        <color theme="0" tint="-0.349979996681213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 fillId="0" borderId="0">
      <alignment/>
      <protection/>
    </xf>
    <xf numFmtId="0" fontId="9" fillId="0" borderId="0">
      <alignment/>
      <protection/>
    </xf>
    <xf numFmtId="0" fontId="9"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96">
    <xf numFmtId="0" fontId="0"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3" fillId="13" borderId="10" xfId="0" applyFont="1" applyFill="1" applyBorder="1" applyAlignment="1">
      <alignment horizontal="left" vertical="center"/>
    </xf>
    <xf numFmtId="180" fontId="2" fillId="13" borderId="10" xfId="0" applyNumberFormat="1" applyFont="1" applyFill="1" applyBorder="1" applyAlignment="1">
      <alignment horizontal="center" vertical="center"/>
    </xf>
    <xf numFmtId="0" fontId="2" fillId="13" borderId="10" xfId="0" applyFont="1" applyFill="1" applyBorder="1" applyAlignment="1">
      <alignment horizontal="center" vertical="center" wrapText="1"/>
    </xf>
    <xf numFmtId="0" fontId="74" fillId="0" borderId="0" xfId="0" applyFont="1" applyAlignment="1">
      <alignment/>
    </xf>
    <xf numFmtId="0" fontId="0" fillId="0" borderId="0" xfId="0" applyAlignment="1">
      <alignment/>
    </xf>
    <xf numFmtId="0" fontId="68" fillId="0" borderId="0" xfId="0" applyFont="1" applyAlignment="1">
      <alignment/>
    </xf>
    <xf numFmtId="0" fontId="2" fillId="13" borderId="10" xfId="0" applyFont="1" applyFill="1" applyBorder="1" applyAlignment="1">
      <alignment vertical="center" wrapText="1"/>
    </xf>
    <xf numFmtId="181" fontId="2" fillId="0" borderId="10" xfId="0" applyNumberFormat="1" applyFont="1" applyBorder="1" applyAlignment="1">
      <alignment horizontal="center" vertical="center"/>
    </xf>
    <xf numFmtId="181" fontId="2" fillId="13" borderId="10" xfId="0" applyNumberFormat="1" applyFont="1" applyFill="1" applyBorder="1" applyAlignment="1">
      <alignment horizontal="center" vertical="center"/>
    </xf>
    <xf numFmtId="0" fontId="0" fillId="0" borderId="0" xfId="0" applyFill="1" applyAlignment="1">
      <alignment/>
    </xf>
    <xf numFmtId="0" fontId="3" fillId="33" borderId="10" xfId="0" applyFont="1" applyFill="1" applyBorder="1" applyAlignment="1">
      <alignment horizontal="center" vertical="center"/>
    </xf>
    <xf numFmtId="0" fontId="2" fillId="13" borderId="10" xfId="0" applyFont="1" applyFill="1" applyBorder="1" applyAlignment="1">
      <alignment horizontal="center" vertical="center"/>
    </xf>
    <xf numFmtId="0" fontId="3" fillId="13" borderId="10" xfId="0" applyFont="1" applyFill="1" applyBorder="1" applyAlignment="1">
      <alignment horizontal="center" vertical="center"/>
    </xf>
    <xf numFmtId="0" fontId="3" fillId="33" borderId="10" xfId="0" applyFont="1" applyFill="1" applyBorder="1" applyAlignment="1">
      <alignment horizontal="left" vertical="center"/>
    </xf>
    <xf numFmtId="0" fontId="2" fillId="13"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13" borderId="10" xfId="0" applyFont="1" applyFill="1" applyBorder="1" applyAlignment="1">
      <alignment/>
    </xf>
    <xf numFmtId="0" fontId="74" fillId="0" borderId="0" xfId="0" applyFont="1" applyFill="1" applyAlignment="1">
      <alignment/>
    </xf>
    <xf numFmtId="0" fontId="38" fillId="0" borderId="0" xfId="0" applyFont="1" applyFill="1" applyAlignment="1">
      <alignment/>
    </xf>
    <xf numFmtId="0" fontId="4" fillId="33" borderId="10" xfId="0" applyFont="1" applyFill="1" applyBorder="1" applyAlignment="1">
      <alignment horizontal="center" vertical="center" wrapText="1"/>
    </xf>
    <xf numFmtId="49" fontId="0" fillId="0" borderId="0" xfId="0" applyNumberFormat="1" applyAlignment="1">
      <alignment/>
    </xf>
    <xf numFmtId="0" fontId="72" fillId="0" borderId="0" xfId="0" applyFont="1" applyAlignment="1">
      <alignment wrapText="1"/>
    </xf>
    <xf numFmtId="0" fontId="75" fillId="0" borderId="11" xfId="0" applyFont="1" applyBorder="1" applyAlignment="1">
      <alignment horizontal="center" vertical="center" wrapText="1"/>
    </xf>
    <xf numFmtId="14"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3" fillId="33" borderId="10" xfId="0" applyFont="1" applyFill="1" applyBorder="1" applyAlignment="1">
      <alignment vertical="center"/>
    </xf>
    <xf numFmtId="0" fontId="2" fillId="13" borderId="10" xfId="0" applyFont="1" applyFill="1" applyBorder="1" applyAlignment="1">
      <alignment vertical="center"/>
    </xf>
    <xf numFmtId="0" fontId="76" fillId="34" borderId="12" xfId="0" applyFont="1" applyFill="1" applyBorder="1" applyAlignment="1">
      <alignment vertical="center" wrapText="1"/>
    </xf>
    <xf numFmtId="0" fontId="75" fillId="35" borderId="13" xfId="0" applyFont="1" applyFill="1" applyBorder="1" applyAlignment="1">
      <alignment vertical="center" wrapText="1"/>
    </xf>
    <xf numFmtId="0" fontId="77" fillId="34" borderId="13" xfId="0" applyFont="1" applyFill="1" applyBorder="1" applyAlignment="1">
      <alignment vertical="center" wrapText="1"/>
    </xf>
    <xf numFmtId="0" fontId="3" fillId="0" borderId="10" xfId="0" applyFont="1" applyFill="1" applyBorder="1" applyAlignment="1">
      <alignment horizontal="left" vertical="center"/>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0" borderId="0" xfId="0" applyFont="1" applyAlignment="1">
      <alignment vertical="center"/>
    </xf>
    <xf numFmtId="14" fontId="3" fillId="33" borderId="10" xfId="0" applyNumberFormat="1" applyFont="1" applyFill="1" applyBorder="1" applyAlignment="1">
      <alignment horizontal="center" vertical="center"/>
    </xf>
    <xf numFmtId="14" fontId="3" fillId="13" borderId="10" xfId="0" applyNumberFormat="1" applyFont="1" applyFill="1" applyBorder="1" applyAlignment="1">
      <alignment horizontal="center" vertical="center"/>
    </xf>
    <xf numFmtId="0" fontId="2" fillId="33" borderId="14" xfId="0" applyFont="1" applyFill="1" applyBorder="1" applyAlignment="1">
      <alignment horizontal="center" vertical="center" wrapText="1"/>
    </xf>
    <xf numFmtId="0" fontId="3"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center" wrapText="1"/>
    </xf>
    <xf numFmtId="180" fontId="3" fillId="0" borderId="0" xfId="0" applyNumberFormat="1" applyFont="1" applyAlignment="1">
      <alignment wrapText="1"/>
    </xf>
    <xf numFmtId="1" fontId="3" fillId="0" borderId="0" xfId="0" applyNumberFormat="1" applyFont="1" applyAlignment="1">
      <alignment wrapText="1"/>
    </xf>
    <xf numFmtId="0" fontId="3" fillId="0" borderId="0" xfId="0" applyFont="1" applyAlignment="1">
      <alignment horizontal="left"/>
    </xf>
    <xf numFmtId="0" fontId="3" fillId="0" borderId="0" xfId="0" applyFont="1" applyAlignment="1">
      <alignment horizontal="center"/>
    </xf>
    <xf numFmtId="0" fontId="78" fillId="0" borderId="0" xfId="0" applyFont="1" applyAlignment="1">
      <alignment/>
    </xf>
    <xf numFmtId="180" fontId="78" fillId="0" borderId="0" xfId="0" applyNumberFormat="1" applyFont="1" applyAlignment="1">
      <alignment/>
    </xf>
    <xf numFmtId="1" fontId="78" fillId="0" borderId="0" xfId="0" applyNumberFormat="1" applyFont="1" applyAlignment="1">
      <alignment/>
    </xf>
    <xf numFmtId="0" fontId="3" fillId="0" borderId="0" xfId="0" applyFont="1" applyFill="1" applyAlignment="1">
      <alignment/>
    </xf>
    <xf numFmtId="14" fontId="3" fillId="33" borderId="10" xfId="0" applyNumberFormat="1" applyFont="1" applyFill="1" applyBorder="1" applyAlignment="1">
      <alignment horizontal="left" vertical="center"/>
    </xf>
    <xf numFmtId="14" fontId="3" fillId="33" borderId="10" xfId="0" applyNumberFormat="1" applyFont="1" applyFill="1" applyBorder="1" applyAlignment="1">
      <alignment vertical="center"/>
    </xf>
    <xf numFmtId="14" fontId="3" fillId="0" borderId="10" xfId="0" applyNumberFormat="1" applyFont="1" applyFill="1" applyBorder="1" applyAlignment="1">
      <alignment horizontal="left" vertical="center"/>
    </xf>
    <xf numFmtId="180" fontId="2" fillId="0" borderId="10" xfId="42" applyNumberFormat="1" applyFont="1" applyFill="1" applyBorder="1" applyAlignment="1">
      <alignment horizontal="center" vertical="center"/>
    </xf>
    <xf numFmtId="181" fontId="3" fillId="13" borderId="10" xfId="0" applyNumberFormat="1" applyFont="1" applyFill="1" applyBorder="1" applyAlignment="1">
      <alignment horizontal="center" vertical="center"/>
    </xf>
    <xf numFmtId="14" fontId="3" fillId="0" borderId="10" xfId="0" applyNumberFormat="1" applyFont="1" applyFill="1" applyBorder="1" applyAlignment="1">
      <alignment vertical="center"/>
    </xf>
    <xf numFmtId="1" fontId="3" fillId="0" borderId="10" xfId="0" applyNumberFormat="1" applyFont="1" applyFill="1" applyBorder="1" applyAlignment="1">
      <alignment horizontal="center" vertical="center"/>
    </xf>
    <xf numFmtId="0" fontId="3" fillId="13" borderId="10" xfId="0" applyFont="1" applyFill="1" applyBorder="1" applyAlignment="1">
      <alignment/>
    </xf>
    <xf numFmtId="0" fontId="3" fillId="13" borderId="10" xfId="0" applyFont="1" applyFill="1" applyBorder="1" applyAlignment="1">
      <alignment horizontal="left" wrapText="1"/>
    </xf>
    <xf numFmtId="0" fontId="3" fillId="13" borderId="10" xfId="0" applyFont="1" applyFill="1" applyBorder="1" applyAlignment="1">
      <alignment horizontal="center" wrapText="1"/>
    </xf>
    <xf numFmtId="0" fontId="3" fillId="13" borderId="10" xfId="0" applyFont="1" applyFill="1" applyBorder="1" applyAlignment="1">
      <alignment wrapText="1"/>
    </xf>
    <xf numFmtId="0" fontId="11" fillId="13" borderId="10" xfId="42" applyFont="1" applyFill="1" applyBorder="1" applyAlignment="1">
      <alignment horizontal="left" vertical="center"/>
    </xf>
    <xf numFmtId="180" fontId="11" fillId="13" borderId="10" xfId="42" applyNumberFormat="1" applyFont="1" applyFill="1" applyBorder="1" applyAlignment="1">
      <alignment horizontal="left" vertical="center"/>
    </xf>
    <xf numFmtId="1" fontId="3" fillId="13" borderId="10" xfId="0" applyNumberFormat="1" applyFont="1" applyFill="1" applyBorder="1" applyAlignment="1">
      <alignment horizontal="center"/>
    </xf>
    <xf numFmtId="0" fontId="4"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8" fillId="13" borderId="10" xfId="0" applyFont="1" applyFill="1" applyBorder="1" applyAlignment="1">
      <alignment vertical="center" wrapText="1"/>
    </xf>
    <xf numFmtId="181" fontId="8" fillId="13" borderId="10" xfId="0" applyNumberFormat="1" applyFont="1" applyFill="1" applyBorder="1" applyAlignment="1">
      <alignment vertical="center" wrapText="1"/>
    </xf>
    <xf numFmtId="180" fontId="8" fillId="13" borderId="10" xfId="0" applyNumberFormat="1" applyFont="1" applyFill="1" applyBorder="1" applyAlignment="1">
      <alignment horizontal="center" vertical="center"/>
    </xf>
    <xf numFmtId="1" fontId="8" fillId="33" borderId="10" xfId="0" applyNumberFormat="1" applyFont="1" applyFill="1" applyBorder="1" applyAlignment="1">
      <alignment horizontal="center" vertical="center" wrapText="1"/>
    </xf>
    <xf numFmtId="181" fontId="8" fillId="33" borderId="10" xfId="0" applyNumberFormat="1" applyFont="1" applyFill="1" applyBorder="1" applyAlignment="1">
      <alignment horizontal="center" vertical="center" wrapText="1"/>
    </xf>
    <xf numFmtId="181" fontId="5" fillId="33" borderId="10" xfId="0" applyNumberFormat="1" applyFont="1" applyFill="1" applyBorder="1" applyAlignment="1">
      <alignment horizontal="center" vertical="center" wrapText="1"/>
    </xf>
    <xf numFmtId="181" fontId="5" fillId="0" borderId="10" xfId="53" applyNumberFormat="1" applyFont="1" applyFill="1" applyBorder="1" applyAlignment="1">
      <alignment horizontal="center" vertical="center"/>
      <protection/>
    </xf>
    <xf numFmtId="0" fontId="6" fillId="33" borderId="15" xfId="0" applyFont="1" applyFill="1" applyBorder="1" applyAlignment="1">
      <alignment horizontal="center" vertical="center" wrapText="1"/>
    </xf>
    <xf numFmtId="181" fontId="76" fillId="0" borderId="15" xfId="0" applyNumberFormat="1" applyFont="1" applyBorder="1" applyAlignment="1">
      <alignment horizontal="center" vertical="center" wrapText="1"/>
    </xf>
    <xf numFmtId="181" fontId="8" fillId="13" borderId="15" xfId="0" applyNumberFormat="1" applyFont="1" applyFill="1" applyBorder="1" applyAlignment="1">
      <alignment vertical="center" wrapText="1"/>
    </xf>
    <xf numFmtId="181" fontId="5" fillId="33" borderId="15" xfId="0" applyNumberFormat="1" applyFont="1" applyFill="1" applyBorder="1" applyAlignment="1">
      <alignment horizontal="center" vertical="center" wrapText="1"/>
    </xf>
    <xf numFmtId="180" fontId="8" fillId="13" borderId="15" xfId="0" applyNumberFormat="1" applyFont="1" applyFill="1" applyBorder="1" applyAlignment="1">
      <alignment horizontal="center" vertical="center"/>
    </xf>
    <xf numFmtId="0" fontId="5"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181" fontId="7" fillId="33" borderId="20" xfId="0" applyNumberFormat="1" applyFont="1" applyFill="1" applyBorder="1" applyAlignment="1">
      <alignment horizontal="center" vertical="center" wrapText="1"/>
    </xf>
    <xf numFmtId="0" fontId="12" fillId="13" borderId="19" xfId="0" applyFont="1" applyFill="1" applyBorder="1" applyAlignment="1">
      <alignment vertical="center" wrapText="1"/>
    </xf>
    <xf numFmtId="181" fontId="8" fillId="13" borderId="20" xfId="0" applyNumberFormat="1" applyFont="1" applyFill="1" applyBorder="1" applyAlignment="1">
      <alignment vertical="center" wrapText="1"/>
    </xf>
    <xf numFmtId="0" fontId="13" fillId="0" borderId="19" xfId="0" applyFont="1" applyFill="1" applyBorder="1" applyAlignment="1">
      <alignment vertical="center"/>
    </xf>
    <xf numFmtId="181" fontId="8" fillId="33" borderId="20" xfId="0" applyNumberFormat="1" applyFont="1" applyFill="1" applyBorder="1" applyAlignment="1">
      <alignment horizontal="center" vertical="center" wrapText="1"/>
    </xf>
    <xf numFmtId="0" fontId="13" fillId="33" borderId="19" xfId="0" applyFont="1" applyFill="1" applyBorder="1" applyAlignment="1">
      <alignment vertical="center"/>
    </xf>
    <xf numFmtId="0" fontId="12" fillId="13" borderId="19" xfId="0" applyFont="1" applyFill="1" applyBorder="1" applyAlignment="1">
      <alignment vertical="center"/>
    </xf>
    <xf numFmtId="180" fontId="8" fillId="13" borderId="20" xfId="0" applyNumberFormat="1" applyFont="1" applyFill="1" applyBorder="1" applyAlignment="1">
      <alignment horizontal="center" vertical="center"/>
    </xf>
    <xf numFmtId="0" fontId="13" fillId="33" borderId="21" xfId="0" applyFont="1" applyFill="1" applyBorder="1" applyAlignment="1">
      <alignment vertical="center"/>
    </xf>
    <xf numFmtId="1" fontId="8" fillId="33" borderId="22" xfId="0" applyNumberFormat="1" applyFont="1" applyFill="1" applyBorder="1" applyAlignment="1">
      <alignment horizontal="center" vertical="center" wrapText="1"/>
    </xf>
    <xf numFmtId="181" fontId="8" fillId="33" borderId="22"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6" fillId="33" borderId="23" xfId="0" applyFont="1" applyFill="1" applyBorder="1" applyAlignment="1">
      <alignment horizontal="center" vertical="center" wrapText="1"/>
    </xf>
    <xf numFmtId="181" fontId="76" fillId="0" borderId="23" xfId="0" applyNumberFormat="1" applyFont="1" applyBorder="1" applyAlignment="1">
      <alignment horizontal="center" vertical="center" wrapText="1"/>
    </xf>
    <xf numFmtId="181" fontId="8" fillId="13" borderId="24" xfId="0" applyNumberFormat="1" applyFont="1" applyFill="1" applyBorder="1" applyAlignment="1">
      <alignment vertical="center" wrapText="1"/>
    </xf>
    <xf numFmtId="180" fontId="8" fillId="13" borderId="23" xfId="0" applyNumberFormat="1" applyFont="1" applyFill="1" applyBorder="1" applyAlignment="1">
      <alignment horizontal="center" vertical="center"/>
    </xf>
    <xf numFmtId="180" fontId="8" fillId="13" borderId="24" xfId="0" applyNumberFormat="1" applyFont="1" applyFill="1" applyBorder="1" applyAlignment="1">
      <alignment horizontal="center" vertical="center"/>
    </xf>
    <xf numFmtId="181" fontId="5" fillId="33" borderId="25" xfId="0" applyNumberFormat="1" applyFont="1" applyFill="1" applyBorder="1" applyAlignment="1">
      <alignment horizontal="center" vertical="center" wrapText="1"/>
    </xf>
    <xf numFmtId="181" fontId="5" fillId="0" borderId="23" xfId="53" applyNumberFormat="1" applyFont="1" applyFill="1" applyBorder="1" applyAlignment="1">
      <alignment horizontal="center" vertical="center"/>
      <protection/>
    </xf>
    <xf numFmtId="181" fontId="5" fillId="0" borderId="26" xfId="53" applyNumberFormat="1" applyFont="1" applyFill="1" applyBorder="1" applyAlignment="1">
      <alignment horizontal="center" vertical="center"/>
      <protection/>
    </xf>
    <xf numFmtId="181" fontId="5" fillId="0" borderId="25" xfId="53" applyNumberFormat="1" applyFont="1" applyFill="1" applyBorder="1" applyAlignment="1">
      <alignment horizontal="center" vertical="center"/>
      <protection/>
    </xf>
    <xf numFmtId="181" fontId="8" fillId="33" borderId="27" xfId="0" applyNumberFormat="1" applyFont="1" applyFill="1" applyBorder="1" applyAlignment="1">
      <alignment horizontal="center" vertical="center" wrapText="1"/>
    </xf>
    <xf numFmtId="181" fontId="5" fillId="33" borderId="28" xfId="0" applyNumberFormat="1" applyFont="1" applyFill="1" applyBorder="1" applyAlignment="1">
      <alignment horizontal="center" vertical="center" wrapText="1"/>
    </xf>
    <xf numFmtId="181" fontId="79" fillId="0" borderId="10" xfId="0" applyNumberFormat="1" applyFont="1" applyBorder="1" applyAlignment="1">
      <alignment horizontal="center" vertical="center" wrapText="1"/>
    </xf>
    <xf numFmtId="1" fontId="8" fillId="33" borderId="25" xfId="0" applyNumberFormat="1" applyFont="1" applyFill="1" applyBorder="1" applyAlignment="1">
      <alignment horizontal="center" vertical="center" wrapText="1"/>
    </xf>
    <xf numFmtId="181" fontId="8" fillId="33" borderId="25" xfId="0" applyNumberFormat="1" applyFont="1" applyFill="1" applyBorder="1" applyAlignment="1">
      <alignment horizontal="center" vertical="center" wrapText="1"/>
    </xf>
    <xf numFmtId="1" fontId="8" fillId="33" borderId="24" xfId="0" applyNumberFormat="1" applyFont="1" applyFill="1" applyBorder="1" applyAlignment="1">
      <alignment horizontal="center" vertical="center" wrapText="1"/>
    </xf>
    <xf numFmtId="1" fontId="8" fillId="33" borderId="27" xfId="0" applyNumberFormat="1" applyFont="1" applyFill="1" applyBorder="1" applyAlignment="1">
      <alignment horizontal="center" vertical="center" wrapText="1"/>
    </xf>
    <xf numFmtId="49" fontId="80" fillId="0" borderId="11" xfId="0" applyNumberFormat="1" applyFont="1" applyBorder="1" applyAlignment="1">
      <alignment horizontal="center" vertical="center" wrapText="1"/>
    </xf>
    <xf numFmtId="49" fontId="80" fillId="0" borderId="11" xfId="0" applyNumberFormat="1" applyFont="1" applyBorder="1" applyAlignment="1">
      <alignment vertical="center" wrapText="1"/>
    </xf>
    <xf numFmtId="0" fontId="80" fillId="0" borderId="0" xfId="0" applyFont="1" applyBorder="1" applyAlignment="1">
      <alignment horizontal="center" vertical="center" wrapText="1"/>
    </xf>
    <xf numFmtId="0" fontId="81" fillId="0" borderId="29" xfId="0" applyFont="1" applyBorder="1" applyAlignment="1">
      <alignment horizontal="left" vertical="center" wrapText="1" indent="1"/>
    </xf>
    <xf numFmtId="0" fontId="81" fillId="0" borderId="30" xfId="0" applyFont="1" applyBorder="1" applyAlignment="1">
      <alignment horizontal="left" vertical="center" wrapText="1" indent="1"/>
    </xf>
    <xf numFmtId="0" fontId="81" fillId="0" borderId="29" xfId="0" applyFont="1" applyBorder="1" applyAlignment="1">
      <alignment horizontal="center" vertical="center" wrapText="1"/>
    </xf>
    <xf numFmtId="0" fontId="81" fillId="0" borderId="31" xfId="0" applyFont="1" applyBorder="1" applyAlignment="1">
      <alignment horizontal="center" vertical="center" wrapText="1"/>
    </xf>
    <xf numFmtId="0" fontId="81" fillId="0" borderId="30" xfId="0" applyFont="1" applyBorder="1" applyAlignment="1">
      <alignment horizontal="center" vertical="center" wrapText="1"/>
    </xf>
    <xf numFmtId="0" fontId="81" fillId="0" borderId="32" xfId="0" applyFont="1" applyBorder="1" applyAlignment="1">
      <alignment horizontal="center" vertical="center" wrapText="1"/>
    </xf>
    <xf numFmtId="0" fontId="5" fillId="35" borderId="13" xfId="0" applyFont="1" applyFill="1" applyBorder="1" applyAlignment="1">
      <alignment vertical="center" wrapText="1"/>
    </xf>
    <xf numFmtId="0" fontId="6" fillId="35" borderId="12" xfId="0" applyFont="1" applyFill="1" applyBorder="1" applyAlignment="1">
      <alignment vertical="center" wrapText="1"/>
    </xf>
    <xf numFmtId="0" fontId="6" fillId="35" borderId="33" xfId="0" applyFont="1" applyFill="1" applyBorder="1" applyAlignment="1">
      <alignment vertical="center" wrapText="1"/>
    </xf>
    <xf numFmtId="49" fontId="80" fillId="0" borderId="13" xfId="0" applyNumberFormat="1" applyFont="1" applyBorder="1" applyAlignment="1">
      <alignment horizontal="center" vertical="center" wrapText="1"/>
    </xf>
    <xf numFmtId="0" fontId="75" fillId="0" borderId="29" xfId="0" applyFont="1" applyBorder="1" applyAlignment="1">
      <alignment horizontal="left" vertical="center" wrapText="1" indent="1"/>
    </xf>
    <xf numFmtId="0" fontId="75" fillId="0" borderId="30" xfId="0" applyFont="1" applyBorder="1" applyAlignment="1">
      <alignment horizontal="left" vertical="center" wrapText="1" indent="1"/>
    </xf>
    <xf numFmtId="0" fontId="8" fillId="34" borderId="13" xfId="0" applyFont="1" applyFill="1" applyBorder="1" applyAlignment="1">
      <alignment vertical="center" wrapText="1"/>
    </xf>
    <xf numFmtId="0" fontId="6" fillId="34" borderId="12" xfId="0" applyFont="1" applyFill="1" applyBorder="1" applyAlignment="1">
      <alignment vertical="center" wrapText="1"/>
    </xf>
    <xf numFmtId="0" fontId="82" fillId="0" borderId="32" xfId="0" applyFont="1" applyBorder="1" applyAlignment="1">
      <alignment horizontal="center" vertical="center" wrapText="1"/>
    </xf>
    <xf numFmtId="0" fontId="6" fillId="34" borderId="12" xfId="0" applyFont="1" applyFill="1" applyBorder="1" applyAlignment="1">
      <alignment vertical="top" wrapText="1"/>
    </xf>
    <xf numFmtId="0" fontId="6" fillId="35" borderId="12" xfId="0" applyFont="1" applyFill="1" applyBorder="1" applyAlignment="1">
      <alignment vertical="top" wrapText="1"/>
    </xf>
    <xf numFmtId="0" fontId="5" fillId="35" borderId="13" xfId="0" applyFont="1" applyFill="1" applyBorder="1" applyAlignment="1">
      <alignment vertical="top" wrapText="1"/>
    </xf>
    <xf numFmtId="0" fontId="75" fillId="0" borderId="31" xfId="0" applyFont="1" applyBorder="1" applyAlignment="1">
      <alignment horizontal="center" vertical="center" wrapText="1"/>
    </xf>
    <xf numFmtId="0" fontId="75" fillId="0" borderId="32" xfId="0" applyFont="1" applyBorder="1" applyAlignment="1">
      <alignment horizontal="center" vertical="center" wrapText="1"/>
    </xf>
    <xf numFmtId="0" fontId="8" fillId="0" borderId="29" xfId="0" applyFont="1" applyBorder="1" applyAlignment="1">
      <alignment horizontal="right" vertical="center" wrapText="1" indent="2"/>
    </xf>
    <xf numFmtId="0" fontId="2" fillId="33" borderId="1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76" fillId="35" borderId="12" xfId="0" applyFont="1" applyFill="1" applyBorder="1" applyAlignment="1">
      <alignment vertical="top" wrapText="1"/>
    </xf>
    <xf numFmtId="0" fontId="4" fillId="33" borderId="10" xfId="0" applyFont="1" applyFill="1" applyBorder="1" applyAlignment="1">
      <alignment horizontal="center" vertical="top" wrapText="1"/>
    </xf>
    <xf numFmtId="9" fontId="4" fillId="33" borderId="10" xfId="0" applyNumberFormat="1" applyFont="1" applyFill="1" applyBorder="1" applyAlignment="1">
      <alignment horizontal="center" vertical="top" wrapText="1"/>
    </xf>
    <xf numFmtId="0" fontId="2" fillId="13" borderId="34" xfId="0" applyFont="1" applyFill="1" applyBorder="1" applyAlignment="1">
      <alignment vertical="center" wrapText="1"/>
    </xf>
    <xf numFmtId="180" fontId="2" fillId="13" borderId="34" xfId="0" applyNumberFormat="1" applyFont="1" applyFill="1" applyBorder="1" applyAlignment="1">
      <alignment horizontal="center" vertical="center"/>
    </xf>
    <xf numFmtId="0" fontId="3" fillId="13" borderId="34" xfId="0" applyFont="1" applyFill="1" applyBorder="1" applyAlignment="1">
      <alignment horizontal="left" vertical="center"/>
    </xf>
    <xf numFmtId="0" fontId="3" fillId="33" borderId="35" xfId="0" applyFont="1" applyFill="1" applyBorder="1" applyAlignment="1">
      <alignment horizontal="center" vertical="center" wrapText="1"/>
    </xf>
    <xf numFmtId="0" fontId="2" fillId="13" borderId="34" xfId="0" applyFont="1" applyFill="1" applyBorder="1" applyAlignment="1">
      <alignment horizontal="center" vertical="center" wrapText="1"/>
    </xf>
    <xf numFmtId="0" fontId="2" fillId="33"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0" borderId="35" xfId="0" applyFont="1" applyBorder="1" applyAlignment="1">
      <alignment horizontal="center" vertical="top" wrapText="1"/>
    </xf>
    <xf numFmtId="0" fontId="3" fillId="0" borderId="0" xfId="0" applyFont="1" applyFill="1" applyAlignment="1">
      <alignment vertical="top"/>
    </xf>
    <xf numFmtId="0" fontId="2" fillId="13" borderId="35" xfId="0" applyFont="1" applyFill="1" applyBorder="1" applyAlignment="1">
      <alignment horizontal="left" vertical="center" wrapText="1"/>
    </xf>
    <xf numFmtId="0" fontId="3" fillId="13" borderId="10" xfId="0" applyNumberFormat="1" applyFont="1" applyFill="1" applyBorder="1" applyAlignment="1">
      <alignment/>
    </xf>
    <xf numFmtId="0" fontId="3" fillId="0" borderId="0" xfId="0" applyNumberFormat="1" applyFont="1" applyAlignment="1">
      <alignment/>
    </xf>
    <xf numFmtId="49" fontId="5" fillId="33" borderId="10" xfId="0" applyNumberFormat="1" applyFont="1" applyFill="1" applyBorder="1" applyAlignment="1">
      <alignment horizontal="center" vertical="top" wrapText="1"/>
    </xf>
    <xf numFmtId="0" fontId="3" fillId="33" borderId="10" xfId="0" applyFont="1" applyFill="1" applyBorder="1" applyAlignment="1">
      <alignment horizontal="left" vertical="top" wrapText="1"/>
    </xf>
    <xf numFmtId="0" fontId="3" fillId="0" borderId="10" xfId="0" applyFont="1" applyFill="1" applyBorder="1" applyAlignment="1">
      <alignment horizontal="center" vertical="top" wrapText="1"/>
    </xf>
    <xf numFmtId="49" fontId="5" fillId="33" borderId="23" xfId="0" applyNumberFormat="1" applyFont="1" applyFill="1" applyBorder="1" applyAlignment="1">
      <alignment horizontal="center" vertical="top" wrapText="1"/>
    </xf>
    <xf numFmtId="181" fontId="5" fillId="0" borderId="15" xfId="53" applyNumberFormat="1" applyFont="1" applyFill="1" applyBorder="1" applyAlignment="1">
      <alignment horizontal="center" vertical="center"/>
      <protection/>
    </xf>
    <xf numFmtId="181" fontId="5" fillId="0" borderId="28" xfId="53" applyNumberFormat="1" applyFont="1" applyFill="1" applyBorder="1" applyAlignment="1">
      <alignment horizontal="center" vertical="center"/>
      <protection/>
    </xf>
    <xf numFmtId="181" fontId="77" fillId="0" borderId="10" xfId="0" applyNumberFormat="1" applyFont="1" applyBorder="1" applyAlignment="1">
      <alignment horizontal="center" vertical="center" wrapText="1"/>
    </xf>
    <xf numFmtId="181" fontId="77" fillId="0" borderId="25" xfId="0" applyNumberFormat="1" applyFont="1" applyBorder="1" applyAlignment="1">
      <alignment horizontal="center" vertical="center" wrapText="1"/>
    </xf>
    <xf numFmtId="49" fontId="3" fillId="0" borderId="10" xfId="0" applyNumberFormat="1" applyFont="1" applyFill="1" applyBorder="1" applyAlignment="1">
      <alignment horizontal="left" vertical="top" wrapText="1"/>
    </xf>
    <xf numFmtId="49" fontId="2" fillId="13" borderId="10" xfId="0" applyNumberFormat="1" applyFont="1" applyFill="1" applyBorder="1" applyAlignment="1">
      <alignment horizontal="left" vertical="top"/>
    </xf>
    <xf numFmtId="49" fontId="2" fillId="13" borderId="10"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2" fillId="13" borderId="10" xfId="0" applyFont="1" applyFill="1" applyBorder="1" applyAlignment="1">
      <alignment horizontal="left" vertical="top" wrapText="1"/>
    </xf>
    <xf numFmtId="0" fontId="3" fillId="13" borderId="10" xfId="0" applyFont="1" applyFill="1" applyBorder="1" applyAlignment="1">
      <alignment horizontal="center" vertical="top" wrapText="1"/>
    </xf>
    <xf numFmtId="0" fontId="3" fillId="13"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0" xfId="0" applyFont="1" applyFill="1" applyAlignment="1">
      <alignment horizontal="left" vertical="top" wrapText="1"/>
    </xf>
    <xf numFmtId="9" fontId="3" fillId="33"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vertical="center"/>
    </xf>
    <xf numFmtId="0" fontId="2" fillId="13" borderId="10" xfId="0" applyFont="1" applyFill="1" applyBorder="1" applyAlignment="1">
      <alignment horizontal="center" vertical="top" wrapText="1"/>
    </xf>
    <xf numFmtId="0" fontId="2" fillId="13" borderId="10" xfId="0" applyNumberFormat="1" applyFont="1" applyFill="1" applyBorder="1" applyAlignment="1">
      <alignment horizontal="center" vertical="center"/>
    </xf>
    <xf numFmtId="0" fontId="3" fillId="0" borderId="0" xfId="0" applyFont="1" applyFill="1" applyAlignment="1">
      <alignment horizontal="center" vertical="top" wrapText="1"/>
    </xf>
    <xf numFmtId="0" fontId="3" fillId="33" borderId="10" xfId="0" applyNumberFormat="1" applyFont="1" applyFill="1" applyBorder="1" applyAlignment="1">
      <alignment horizontal="center" vertical="center"/>
    </xf>
    <xf numFmtId="0" fontId="10" fillId="33" borderId="10" xfId="42" applyNumberFormat="1" applyFont="1" applyFill="1" applyBorder="1" applyAlignment="1">
      <alignment horizontal="center" vertical="center"/>
    </xf>
    <xf numFmtId="49" fontId="83"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84" fillId="0" borderId="0" xfId="0" applyFont="1" applyAlignment="1">
      <alignment wrapText="1"/>
    </xf>
    <xf numFmtId="0" fontId="84" fillId="0" borderId="0" xfId="0" applyFont="1" applyAlignment="1">
      <alignment vertical="top" wrapText="1"/>
    </xf>
    <xf numFmtId="2" fontId="10" fillId="0" borderId="10" xfId="42" applyNumberFormat="1" applyFont="1" applyFill="1" applyBorder="1" applyAlignment="1">
      <alignment horizontal="left" vertical="top" wrapText="1"/>
    </xf>
    <xf numFmtId="2" fontId="10" fillId="0" borderId="10" xfId="42" applyNumberFormat="1" applyFont="1" applyBorder="1" applyAlignment="1">
      <alignment horizontal="left" vertical="top" wrapText="1"/>
    </xf>
    <xf numFmtId="2" fontId="10" fillId="0" borderId="14" xfId="42" applyNumberFormat="1" applyFont="1" applyFill="1" applyBorder="1" applyAlignment="1">
      <alignment horizontal="left" vertical="top" wrapText="1"/>
    </xf>
    <xf numFmtId="2" fontId="11" fillId="13" borderId="10" xfId="0" applyNumberFormat="1" applyFont="1" applyFill="1" applyBorder="1" applyAlignment="1">
      <alignment horizontal="left" vertical="top" wrapText="1"/>
    </xf>
    <xf numFmtId="0" fontId="84" fillId="0" borderId="0" xfId="0" applyFont="1" applyFill="1" applyAlignment="1">
      <alignment vertical="top" wrapText="1"/>
    </xf>
    <xf numFmtId="0" fontId="10" fillId="0" borderId="0" xfId="42" applyFont="1" applyAlignment="1">
      <alignment vertical="top" wrapText="1"/>
    </xf>
    <xf numFmtId="2" fontId="2" fillId="13" borderId="10" xfId="0" applyNumberFormat="1" applyFont="1" applyFill="1" applyBorder="1" applyAlignment="1">
      <alignment horizontal="left" vertical="top" wrapText="1"/>
    </xf>
    <xf numFmtId="2" fontId="10" fillId="0" borderId="10" xfId="42" applyNumberFormat="1" applyFont="1" applyFill="1" applyBorder="1" applyAlignment="1">
      <alignment horizontal="left" wrapText="1"/>
    </xf>
    <xf numFmtId="2" fontId="10" fillId="0" borderId="10" xfId="42" applyNumberFormat="1" applyFont="1" applyBorder="1" applyAlignment="1">
      <alignment horizontal="left" wrapText="1"/>
    </xf>
    <xf numFmtId="2" fontId="11" fillId="13" borderId="10" xfId="0" applyNumberFormat="1" applyFont="1" applyFill="1" applyBorder="1" applyAlignment="1">
      <alignment horizontal="left" wrapText="1"/>
    </xf>
    <xf numFmtId="0" fontId="10" fillId="0" borderId="10" xfId="0" applyFont="1" applyFill="1" applyBorder="1" applyAlignment="1">
      <alignment horizontal="left" vertical="top" wrapText="1"/>
    </xf>
    <xf numFmtId="0" fontId="11" fillId="13" borderId="10" xfId="0" applyFont="1" applyFill="1" applyBorder="1" applyAlignment="1">
      <alignment horizontal="left" vertical="top" wrapText="1"/>
    </xf>
    <xf numFmtId="0" fontId="10" fillId="33" borderId="10" xfId="0" applyFont="1" applyFill="1" applyBorder="1" applyAlignment="1">
      <alignment horizontal="left" vertical="top" wrapText="1"/>
    </xf>
    <xf numFmtId="0" fontId="3" fillId="0" borderId="0" xfId="0" applyFont="1" applyFill="1" applyAlignment="1">
      <alignment vertical="top" wrapText="1"/>
    </xf>
    <xf numFmtId="2" fontId="0" fillId="0" borderId="0" xfId="0" applyNumberFormat="1" applyBorder="1" applyAlignment="1">
      <alignment/>
    </xf>
    <xf numFmtId="181" fontId="8" fillId="33" borderId="36" xfId="0" applyNumberFormat="1" applyFont="1" applyFill="1" applyBorder="1" applyAlignment="1">
      <alignment horizontal="center" vertical="center" wrapText="1"/>
    </xf>
    <xf numFmtId="0" fontId="56" fillId="0" borderId="0" xfId="42" applyAlignment="1">
      <alignment vertical="top" wrapText="1"/>
    </xf>
    <xf numFmtId="0" fontId="77" fillId="0" borderId="37"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vertical="center" wrapText="1"/>
    </xf>
    <xf numFmtId="49" fontId="8" fillId="33" borderId="40" xfId="0" applyNumberFormat="1" applyFont="1" applyFill="1" applyBorder="1" applyAlignment="1">
      <alignment horizontal="center" vertical="center" wrapText="1"/>
    </xf>
    <xf numFmtId="49" fontId="8" fillId="33" borderId="41" xfId="0" applyNumberFormat="1" applyFont="1" applyFill="1" applyBorder="1" applyAlignment="1">
      <alignment horizontal="center" vertical="center" wrapText="1"/>
    </xf>
    <xf numFmtId="49" fontId="8" fillId="33" borderId="42" xfId="0" applyNumberFormat="1" applyFont="1" applyFill="1" applyBorder="1" applyAlignment="1">
      <alignment horizontal="center" vertical="center" wrapText="1"/>
    </xf>
    <xf numFmtId="0" fontId="77" fillId="0" borderId="43" xfId="0" applyFont="1" applyBorder="1" applyAlignment="1">
      <alignment horizontal="center" vertical="center" wrapText="1"/>
    </xf>
    <xf numFmtId="0" fontId="77" fillId="0" borderId="0" xfId="0" applyFont="1" applyBorder="1" applyAlignment="1">
      <alignment horizontal="center" vertical="center" wrapText="1"/>
    </xf>
    <xf numFmtId="0" fontId="85" fillId="0" borderId="44" xfId="0" applyFont="1" applyBorder="1" applyAlignment="1">
      <alignment horizontal="center" vertical="center" wrapText="1"/>
    </xf>
    <xf numFmtId="0" fontId="85" fillId="0" borderId="45" xfId="0" applyFont="1" applyBorder="1" applyAlignment="1">
      <alignment horizontal="center" vertical="center" wrapText="1"/>
    </xf>
    <xf numFmtId="0" fontId="85" fillId="0" borderId="46" xfId="0" applyFont="1" applyBorder="1" applyAlignment="1">
      <alignment horizontal="center" vertical="center" wrapText="1"/>
    </xf>
    <xf numFmtId="0" fontId="85" fillId="0" borderId="47" xfId="0" applyFont="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48" xfId="0" applyNumberFormat="1" applyFont="1" applyFill="1" applyBorder="1" applyAlignment="1">
      <alignment horizontal="center" vertical="center" wrapText="1"/>
    </xf>
    <xf numFmtId="49" fontId="8" fillId="33" borderId="3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80" fillId="35" borderId="11" xfId="0" applyFont="1" applyFill="1" applyBorder="1" applyAlignment="1">
      <alignment horizontal="center" vertical="center" wrapText="1"/>
    </xf>
    <xf numFmtId="49" fontId="8" fillId="34" borderId="13" xfId="0" applyNumberFormat="1" applyFont="1" applyFill="1" applyBorder="1" applyAlignment="1">
      <alignment horizontal="center" vertical="center" wrapText="1"/>
    </xf>
    <xf numFmtId="49" fontId="8" fillId="34" borderId="33"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49" fontId="77" fillId="34" borderId="11" xfId="0" applyNumberFormat="1" applyFont="1" applyFill="1" applyBorder="1" applyAlignment="1">
      <alignment horizontal="center" vertical="center" wrapText="1"/>
    </xf>
    <xf numFmtId="0" fontId="77" fillId="34" borderId="11" xfId="0" applyFont="1" applyFill="1" applyBorder="1" applyAlignment="1">
      <alignment horizontal="center" vertical="center" wrapText="1"/>
    </xf>
    <xf numFmtId="49" fontId="75" fillId="35" borderId="11" xfId="0" applyNumberFormat="1" applyFont="1" applyFill="1" applyBorder="1" applyAlignment="1">
      <alignment horizontal="center" vertical="center" wrapText="1"/>
    </xf>
    <xf numFmtId="0" fontId="75" fillId="35" borderId="11" xfId="0" applyFont="1" applyFill="1" applyBorder="1" applyAlignment="1">
      <alignment horizontal="center" vertical="center" wrapText="1"/>
    </xf>
    <xf numFmtId="49" fontId="87" fillId="0" borderId="0" xfId="0" applyNumberFormat="1" applyFont="1" applyAlignment="1">
      <alignment horizontal="center" vertical="center" wrapText="1"/>
    </xf>
    <xf numFmtId="0" fontId="87" fillId="0" borderId="0" xfId="0" applyFont="1" applyAlignment="1">
      <alignment horizontal="center" vertical="center"/>
    </xf>
    <xf numFmtId="49" fontId="75" fillId="0" borderId="11" xfId="0" applyNumberFormat="1" applyFont="1" applyBorder="1" applyAlignment="1">
      <alignment horizontal="center" vertical="center" wrapText="1"/>
    </xf>
    <xf numFmtId="0" fontId="75" fillId="0" borderId="11" xfId="0" applyFont="1" applyBorder="1" applyAlignment="1">
      <alignment horizontal="center" vertical="center" wrapText="1"/>
    </xf>
    <xf numFmtId="0" fontId="8" fillId="0" borderId="49" xfId="0" applyFont="1" applyBorder="1" applyAlignment="1">
      <alignment horizontal="right" vertical="center" wrapText="1"/>
    </xf>
    <xf numFmtId="0" fontId="8" fillId="0" borderId="31" xfId="0" applyFont="1" applyBorder="1" applyAlignment="1">
      <alignment horizontal="right" vertical="center" wrapText="1"/>
    </xf>
    <xf numFmtId="0" fontId="3" fillId="33" borderId="14"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77" fillId="0" borderId="0" xfId="0" applyFont="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33" borderId="35"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6" fillId="0" borderId="51" xfId="0" applyFont="1" applyBorder="1" applyAlignment="1">
      <alignment horizontal="left" vertical="top" wrapText="1"/>
    </xf>
    <xf numFmtId="0" fontId="3" fillId="0" borderId="10" xfId="0" applyFont="1" applyBorder="1" applyAlignment="1">
      <alignment horizontal="center" vertical="center"/>
    </xf>
    <xf numFmtId="0" fontId="2" fillId="33" borderId="14"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77" fillId="0" borderId="0" xfId="0" applyFont="1" applyAlignment="1">
      <alignment horizontal="center" vertical="top" wrapText="1"/>
    </xf>
    <xf numFmtId="0" fontId="0" fillId="0" borderId="0" xfId="0" applyAlignment="1">
      <alignment/>
    </xf>
    <xf numFmtId="0" fontId="76" fillId="0" borderId="0" xfId="0" applyFont="1" applyBorder="1" applyAlignment="1">
      <alignment horizontal="left" vertical="top" wrapText="1"/>
    </xf>
    <xf numFmtId="0" fontId="88" fillId="0" borderId="0" xfId="0" applyFont="1" applyBorder="1" applyAlignment="1">
      <alignment horizontal="left" vertical="top" wrapText="1"/>
    </xf>
    <xf numFmtId="0" fontId="0" fillId="0" borderId="10" xfId="0" applyBorder="1" applyAlignment="1">
      <alignment/>
    </xf>
    <xf numFmtId="0" fontId="2"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77" fillId="0" borderId="0" xfId="0" applyFont="1" applyBorder="1" applyAlignment="1">
      <alignment horizontal="center" vertical="top" wrapText="1"/>
    </xf>
    <xf numFmtId="0" fontId="0" fillId="0" borderId="0" xfId="0" applyAlignment="1">
      <alignment vertical="top"/>
    </xf>
    <xf numFmtId="0" fontId="3" fillId="33" borderId="48" xfId="0" applyFont="1" applyFill="1" applyBorder="1" applyAlignment="1">
      <alignment horizontal="center" vertical="center" wrapText="1"/>
    </xf>
    <xf numFmtId="0" fontId="60" fillId="0" borderId="10" xfId="0" applyFont="1" applyBorder="1" applyAlignment="1">
      <alignment/>
    </xf>
    <xf numFmtId="0" fontId="89" fillId="0" borderId="10" xfId="0" applyFont="1" applyBorder="1" applyAlignment="1">
      <alignment horizontal="center" vertical="center" wrapText="1"/>
    </xf>
    <xf numFmtId="0" fontId="2" fillId="33" borderId="48" xfId="0" applyFont="1" applyFill="1" applyBorder="1" applyAlignment="1">
      <alignment horizontal="center" vertical="center" wrapText="1"/>
    </xf>
    <xf numFmtId="0" fontId="89" fillId="0" borderId="14" xfId="0" applyFont="1" applyBorder="1" applyAlignment="1">
      <alignment horizontal="center" vertical="center" wrapText="1"/>
    </xf>
    <xf numFmtId="0" fontId="89" fillId="0" borderId="48" xfId="0" applyFont="1" applyBorder="1" applyAlignment="1">
      <alignment horizontal="center" vertical="center" wrapText="1"/>
    </xf>
    <xf numFmtId="0" fontId="89" fillId="0" borderId="34" xfId="0" applyFont="1" applyBorder="1" applyAlignment="1">
      <alignment horizontal="center" vertical="center" wrapText="1"/>
    </xf>
    <xf numFmtId="1" fontId="3" fillId="33" borderId="14" xfId="0" applyNumberFormat="1" applyFont="1" applyFill="1" applyBorder="1" applyAlignment="1">
      <alignment horizontal="center" vertical="center" wrapText="1"/>
    </xf>
    <xf numFmtId="1" fontId="3" fillId="33" borderId="34" xfId="0" applyNumberFormat="1"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5" xfId="0" applyFont="1" applyFill="1" applyBorder="1" applyAlignment="1">
      <alignment horizontal="center" vertical="center" wrapText="1"/>
    </xf>
    <xf numFmtId="180" fontId="2" fillId="33" borderId="1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3" fillId="0" borderId="51" xfId="0" applyFont="1" applyBorder="1" applyAlignment="1">
      <alignment horizontal="left" vertical="top" wrapText="1"/>
    </xf>
    <xf numFmtId="0" fontId="3" fillId="0" borderId="48" xfId="0" applyFont="1" applyBorder="1" applyAlignment="1">
      <alignment horizontal="center" vertical="center" wrapText="1"/>
    </xf>
    <xf numFmtId="0" fontId="3"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4" xfId="0" applyFont="1" applyBorder="1" applyAlignment="1">
      <alignment horizontal="center" vertical="center" wrapText="1"/>
    </xf>
    <xf numFmtId="0" fontId="3" fillId="0" borderId="10" xfId="0" applyFont="1" applyBorder="1" applyAlignment="1">
      <alignment horizontal="center"/>
    </xf>
    <xf numFmtId="0" fontId="3" fillId="0" borderId="35" xfId="0" applyFont="1" applyBorder="1" applyAlignment="1">
      <alignment horizontal="center" vertical="center" wrapText="1"/>
    </xf>
    <xf numFmtId="0" fontId="3" fillId="0" borderId="50" xfId="0" applyFont="1" applyBorder="1" applyAlignment="1">
      <alignment horizontal="center" wrapText="1"/>
    </xf>
    <xf numFmtId="0" fontId="0" fillId="0" borderId="48" xfId="0" applyBorder="1" applyAlignment="1">
      <alignment horizontal="center" vertical="center" wrapText="1"/>
    </xf>
    <xf numFmtId="1" fontId="3" fillId="33" borderId="48" xfId="0" applyNumberFormat="1" applyFont="1" applyFill="1" applyBorder="1" applyAlignment="1">
      <alignment horizontal="center" vertical="center" wrapText="1"/>
    </xf>
    <xf numFmtId="180" fontId="2" fillId="33" borderId="14" xfId="0" applyNumberFormat="1" applyFont="1" applyFill="1" applyBorder="1" applyAlignment="1">
      <alignment horizontal="center" vertical="center" wrapText="1"/>
    </xf>
    <xf numFmtId="180" fontId="2" fillId="33" borderId="48" xfId="0" applyNumberFormat="1" applyFont="1" applyFill="1" applyBorder="1" applyAlignment="1">
      <alignment horizontal="center" vertical="center" wrapText="1"/>
    </xf>
    <xf numFmtId="180" fontId="2" fillId="33" borderId="3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8" fillId="0" borderId="0" xfId="0" applyFont="1" applyBorder="1" applyAlignment="1">
      <alignment horizontal="center" vertical="center"/>
    </xf>
    <xf numFmtId="1" fontId="3" fillId="33" borderId="10" xfId="0" applyNumberFormat="1" applyFont="1" applyFill="1" applyBorder="1" applyAlignment="1">
      <alignment horizontal="center" vertical="center" wrapText="1"/>
    </xf>
    <xf numFmtId="0" fontId="3" fillId="0" borderId="35" xfId="0" applyFont="1" applyBorder="1" applyAlignment="1">
      <alignment horizontal="center" vertical="center"/>
    </xf>
    <xf numFmtId="0" fontId="3" fillId="0" borderId="50" xfId="0" applyFont="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LOCALS~1\Temp\Rar$DI81.109\&#1056;&#1072;&#1079;&#1076;&#1077;&#1083;%201%202015%20-%201.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v11-sp.nifi.ru/nd/centre_mezshbudjet/Shared%20Documents/02.%20&#1088;&#1077;&#1081;&#1090;&#1080;&#1085;&#1075;%20&#1089;&#1091;&#1073;&#1098;&#1077;&#1082;&#1090;&#1086;&#1074;%20&#1056;&#1060;/&#1056;&#1072;&#1073;&#1086;&#1090;&#1072;/2015/I%20&#1101;&#1090;&#1072;&#1087;/&#1054;&#1082;&#1086;&#1085;&#1095;&#1072;&#1090;&#1077;&#1083;&#1100;&#1085;&#1099;&#1081;%20&#1074;&#1072;&#1088;&#1080;&#1072;&#1085;&#1090;/&#1053;&#1072;%20&#1089;&#1072;&#1081;&#1090;/&#1056;&#1072;&#1079;&#1076;&#1077;&#1083;%201%202015%20-%20&#1076;&#1083;&#1103;%20&#1088;&#1072;&#1073;&#1086;&#1090;&#109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OVRIG~1\AppData\Local\Temp\2016_&#1088;&#1072;&#1079;&#1076;&#1077;&#1083;%20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Лист1"/>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row r="8">
          <cell r="C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ейтинг (раздел 3)"/>
      <sheetName val="Оценка (раздел 3)"/>
      <sheetName val="Методика  (Раздел 3)"/>
      <sheetName val="Показатель 3.1"/>
      <sheetName val="Параметр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hyperlink" Target="http://sosnogorsk.org/adm/budget/budget/2017/projects-budget/"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hyperlink" Target="http://&#1089;&#1099;&#1082;&#1090;&#1099;&#1074;&#1082;&#1072;&#1088;.&#1088;&#1092;/administration/departament-finansov/byudzhet/resheniya-ob-utverzhdenii-byudzheta"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beldepfin.ru/?page_id=4202"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Q28"/>
  <sheetViews>
    <sheetView tabSelected="1" zoomScalePageLayoutView="80" workbookViewId="0" topLeftCell="A1">
      <pane xSplit="1" topLeftCell="B1" activePane="topRight" state="frozen"/>
      <selection pane="topLeft" activeCell="A1" sqref="A1"/>
      <selection pane="topRight" activeCell="E9" sqref="E9"/>
    </sheetView>
  </sheetViews>
  <sheetFormatPr defaultColWidth="9.140625" defaultRowHeight="15"/>
  <cols>
    <col min="1" max="1" width="26.421875" style="0" customWidth="1"/>
    <col min="2" max="2" width="13.7109375" style="0" customWidth="1"/>
    <col min="3" max="3" width="10.140625" style="0" customWidth="1"/>
    <col min="4" max="4" width="13.421875" style="10" customWidth="1"/>
    <col min="5" max="5" width="10.421875" style="0" customWidth="1"/>
    <col min="6" max="6" width="14.00390625" style="10" customWidth="1"/>
    <col min="7" max="7" width="10.00390625" style="10" customWidth="1"/>
    <col min="8" max="8" width="13.7109375" style="10" customWidth="1"/>
    <col min="9" max="9" width="15.57421875" style="10" customWidth="1"/>
    <col min="10" max="10" width="8.28125" style="10" customWidth="1"/>
    <col min="11" max="11" width="10.00390625" style="10" customWidth="1"/>
    <col min="12" max="12" width="10.421875" style="10" customWidth="1"/>
    <col min="13" max="13" width="14.8515625" style="0" customWidth="1"/>
    <col min="14" max="14" width="17.421875" style="10" customWidth="1"/>
    <col min="15" max="15" width="20.57421875" style="10" customWidth="1"/>
    <col min="16" max="16" width="13.140625" style="10" customWidth="1"/>
    <col min="17" max="17" width="18.7109375" style="10" customWidth="1"/>
    <col min="18" max="18" width="20.8515625" style="10" customWidth="1"/>
    <col min="19" max="19" width="8.28125" style="10" customWidth="1"/>
    <col min="20" max="20" width="10.00390625" style="10" customWidth="1"/>
    <col min="21" max="21" width="10.421875" style="10" customWidth="1"/>
    <col min="22" max="22" width="12.28125" style="10" customWidth="1"/>
    <col min="23" max="23" width="21.28125" style="10" customWidth="1"/>
    <col min="24" max="24" width="8.28125" style="10" customWidth="1"/>
    <col min="25" max="25" width="10.00390625" style="10" customWidth="1"/>
    <col min="26" max="26" width="10.421875" style="10" customWidth="1"/>
    <col min="27" max="27" width="14.28125" style="10" customWidth="1"/>
    <col min="28" max="28" width="22.8515625" style="10" customWidth="1"/>
    <col min="29" max="29" width="25.7109375" style="10" customWidth="1"/>
    <col min="30" max="30" width="29.28125" style="10" customWidth="1"/>
    <col min="31" max="31" width="8.28125" style="10" customWidth="1"/>
    <col min="32" max="32" width="10.00390625" style="10" customWidth="1"/>
    <col min="33" max="33" width="10.421875" style="10" customWidth="1"/>
    <col min="34" max="34" width="10.140625" style="10" customWidth="1"/>
    <col min="35" max="35" width="8.28125" style="10" customWidth="1"/>
    <col min="36" max="36" width="10.00390625" style="10" customWidth="1"/>
    <col min="37" max="37" width="10.421875" style="10" customWidth="1"/>
    <col min="38" max="38" width="13.00390625" style="10" customWidth="1"/>
    <col min="39" max="39" width="11.00390625" style="10" customWidth="1"/>
    <col min="40" max="40" width="12.57421875" style="10" customWidth="1"/>
    <col min="41" max="41" width="8.28125" style="10" customWidth="1"/>
    <col min="42" max="42" width="10.00390625" style="10" customWidth="1"/>
    <col min="43" max="43" width="10.421875" style="10" customWidth="1"/>
  </cols>
  <sheetData>
    <row r="1" spans="1:43" ht="20.25" customHeight="1" thickBot="1">
      <c r="A1" s="214" t="s">
        <v>495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row>
    <row r="2" spans="1:43" s="10" customFormat="1" ht="27.75" customHeight="1" thickBot="1">
      <c r="A2" s="208" t="s">
        <v>494</v>
      </c>
      <c r="B2" s="209"/>
      <c r="C2" s="209"/>
      <c r="D2" s="209"/>
      <c r="E2" s="210"/>
      <c r="F2" s="219" t="s">
        <v>289</v>
      </c>
      <c r="G2" s="217"/>
      <c r="H2" s="217"/>
      <c r="I2" s="217"/>
      <c r="J2" s="217"/>
      <c r="K2" s="217"/>
      <c r="L2" s="218"/>
      <c r="M2" s="216" t="s">
        <v>290</v>
      </c>
      <c r="N2" s="217"/>
      <c r="O2" s="217"/>
      <c r="P2" s="217"/>
      <c r="Q2" s="217"/>
      <c r="R2" s="217"/>
      <c r="S2" s="217"/>
      <c r="T2" s="217"/>
      <c r="U2" s="218"/>
      <c r="V2" s="216" t="s">
        <v>291</v>
      </c>
      <c r="W2" s="219"/>
      <c r="X2" s="217"/>
      <c r="Y2" s="217"/>
      <c r="Z2" s="218"/>
      <c r="AA2" s="216" t="s">
        <v>294</v>
      </c>
      <c r="AB2" s="217"/>
      <c r="AC2" s="217"/>
      <c r="AD2" s="217"/>
      <c r="AE2" s="217"/>
      <c r="AF2" s="217"/>
      <c r="AG2" s="218"/>
      <c r="AH2" s="216" t="s">
        <v>299</v>
      </c>
      <c r="AI2" s="217"/>
      <c r="AJ2" s="217"/>
      <c r="AK2" s="218"/>
      <c r="AL2" s="216" t="s">
        <v>496</v>
      </c>
      <c r="AM2" s="219"/>
      <c r="AN2" s="219"/>
      <c r="AO2" s="217"/>
      <c r="AP2" s="217"/>
      <c r="AQ2" s="218"/>
    </row>
    <row r="3" spans="1:43" ht="150" customHeight="1">
      <c r="A3" s="87" t="s">
        <v>52</v>
      </c>
      <c r="B3" s="88" t="s">
        <v>73</v>
      </c>
      <c r="C3" s="88" t="s">
        <v>75</v>
      </c>
      <c r="D3" s="88" t="s">
        <v>72</v>
      </c>
      <c r="E3" s="89" t="s">
        <v>8</v>
      </c>
      <c r="F3" s="163" t="s">
        <v>273</v>
      </c>
      <c r="G3" s="163" t="s">
        <v>274</v>
      </c>
      <c r="H3" s="163" t="s">
        <v>275</v>
      </c>
      <c r="I3" s="163" t="s">
        <v>276</v>
      </c>
      <c r="J3" s="103" t="s">
        <v>74</v>
      </c>
      <c r="K3" s="220" t="s">
        <v>75</v>
      </c>
      <c r="L3" s="211" t="s">
        <v>73</v>
      </c>
      <c r="M3" s="166" t="s">
        <v>283</v>
      </c>
      <c r="N3" s="163" t="s">
        <v>284</v>
      </c>
      <c r="O3" s="163" t="s">
        <v>285</v>
      </c>
      <c r="P3" s="163" t="s">
        <v>286</v>
      </c>
      <c r="Q3" s="163" t="s">
        <v>287</v>
      </c>
      <c r="R3" s="163" t="s">
        <v>288</v>
      </c>
      <c r="S3" s="103" t="s">
        <v>74</v>
      </c>
      <c r="T3" s="220" t="s">
        <v>75</v>
      </c>
      <c r="U3" s="211" t="s">
        <v>73</v>
      </c>
      <c r="V3" s="166" t="s">
        <v>292</v>
      </c>
      <c r="W3" s="166" t="s">
        <v>293</v>
      </c>
      <c r="X3" s="103" t="s">
        <v>74</v>
      </c>
      <c r="Y3" s="220" t="s">
        <v>75</v>
      </c>
      <c r="Z3" s="211" t="s">
        <v>73</v>
      </c>
      <c r="AA3" s="166" t="s">
        <v>295</v>
      </c>
      <c r="AB3" s="163" t="s">
        <v>296</v>
      </c>
      <c r="AC3" s="163" t="s">
        <v>297</v>
      </c>
      <c r="AD3" s="163" t="s">
        <v>298</v>
      </c>
      <c r="AE3" s="103" t="s">
        <v>74</v>
      </c>
      <c r="AF3" s="220" t="s">
        <v>75</v>
      </c>
      <c r="AG3" s="211" t="s">
        <v>73</v>
      </c>
      <c r="AH3" s="166" t="s">
        <v>300</v>
      </c>
      <c r="AI3" s="103" t="s">
        <v>74</v>
      </c>
      <c r="AJ3" s="220" t="s">
        <v>75</v>
      </c>
      <c r="AK3" s="211" t="s">
        <v>73</v>
      </c>
      <c r="AL3" s="166" t="s">
        <v>301</v>
      </c>
      <c r="AM3" s="166" t="s">
        <v>302</v>
      </c>
      <c r="AN3" s="166" t="s">
        <v>303</v>
      </c>
      <c r="AO3" s="103" t="s">
        <v>74</v>
      </c>
      <c r="AP3" s="220" t="s">
        <v>75</v>
      </c>
      <c r="AQ3" s="211" t="s">
        <v>73</v>
      </c>
    </row>
    <row r="4" spans="1:43" s="10" customFormat="1" ht="15" customHeight="1">
      <c r="A4" s="90" t="s">
        <v>0</v>
      </c>
      <c r="B4" s="38" t="s">
        <v>2</v>
      </c>
      <c r="C4" s="38" t="s">
        <v>2</v>
      </c>
      <c r="D4" s="38" t="s">
        <v>15</v>
      </c>
      <c r="E4" s="91" t="s">
        <v>1</v>
      </c>
      <c r="F4" s="82" t="s">
        <v>1</v>
      </c>
      <c r="G4" s="37" t="s">
        <v>1</v>
      </c>
      <c r="H4" s="37" t="s">
        <v>1</v>
      </c>
      <c r="I4" s="37" t="s">
        <v>1</v>
      </c>
      <c r="J4" s="38" t="s">
        <v>1</v>
      </c>
      <c r="K4" s="221"/>
      <c r="L4" s="212"/>
      <c r="M4" s="104" t="s">
        <v>1</v>
      </c>
      <c r="N4" s="37" t="s">
        <v>1</v>
      </c>
      <c r="O4" s="37" t="s">
        <v>1</v>
      </c>
      <c r="P4" s="37" t="s">
        <v>1</v>
      </c>
      <c r="Q4" s="37" t="s">
        <v>1</v>
      </c>
      <c r="R4" s="37" t="s">
        <v>1</v>
      </c>
      <c r="S4" s="38" t="s">
        <v>1</v>
      </c>
      <c r="T4" s="221"/>
      <c r="U4" s="212"/>
      <c r="V4" s="104" t="s">
        <v>1</v>
      </c>
      <c r="W4" s="104" t="s">
        <v>1</v>
      </c>
      <c r="X4" s="38" t="s">
        <v>1</v>
      </c>
      <c r="Y4" s="221"/>
      <c r="Z4" s="212"/>
      <c r="AA4" s="104" t="s">
        <v>1</v>
      </c>
      <c r="AB4" s="37" t="s">
        <v>1</v>
      </c>
      <c r="AC4" s="37" t="s">
        <v>1</v>
      </c>
      <c r="AD4" s="37" t="s">
        <v>1</v>
      </c>
      <c r="AE4" s="38" t="s">
        <v>1</v>
      </c>
      <c r="AF4" s="221"/>
      <c r="AG4" s="212"/>
      <c r="AH4" s="104" t="s">
        <v>1</v>
      </c>
      <c r="AI4" s="38" t="s">
        <v>1</v>
      </c>
      <c r="AJ4" s="221"/>
      <c r="AK4" s="212"/>
      <c r="AL4" s="104" t="s">
        <v>1</v>
      </c>
      <c r="AM4" s="104" t="s">
        <v>1</v>
      </c>
      <c r="AN4" s="104" t="s">
        <v>1</v>
      </c>
      <c r="AO4" s="38" t="s">
        <v>1</v>
      </c>
      <c r="AP4" s="221"/>
      <c r="AQ4" s="212"/>
    </row>
    <row r="5" spans="1:43" ht="15" customHeight="1">
      <c r="A5" s="90" t="s">
        <v>14</v>
      </c>
      <c r="B5" s="38"/>
      <c r="C5" s="38"/>
      <c r="D5" s="38"/>
      <c r="E5" s="92">
        <f>J5+S5+X5+AE5+AI5+AO5</f>
        <v>50</v>
      </c>
      <c r="F5" s="83">
        <v>3</v>
      </c>
      <c r="G5" s="83">
        <v>3</v>
      </c>
      <c r="H5" s="83">
        <v>3</v>
      </c>
      <c r="I5" s="83">
        <v>3</v>
      </c>
      <c r="J5" s="115">
        <f>SUM(F5:I5)</f>
        <v>12</v>
      </c>
      <c r="K5" s="222"/>
      <c r="L5" s="213"/>
      <c r="M5" s="105">
        <v>2</v>
      </c>
      <c r="N5" s="105">
        <v>2</v>
      </c>
      <c r="O5" s="105">
        <v>2</v>
      </c>
      <c r="P5" s="105">
        <v>2</v>
      </c>
      <c r="Q5" s="105">
        <v>2</v>
      </c>
      <c r="R5" s="105">
        <v>2</v>
      </c>
      <c r="S5" s="115">
        <f>SUM(M5:R5)</f>
        <v>12</v>
      </c>
      <c r="T5" s="222"/>
      <c r="U5" s="213"/>
      <c r="V5" s="105">
        <v>2</v>
      </c>
      <c r="W5" s="83">
        <v>3</v>
      </c>
      <c r="X5" s="115">
        <f>SUM(V5:W5)</f>
        <v>5</v>
      </c>
      <c r="Y5" s="222"/>
      <c r="Z5" s="213"/>
      <c r="AA5" s="105">
        <v>3</v>
      </c>
      <c r="AB5" s="105">
        <v>3</v>
      </c>
      <c r="AC5" s="105">
        <v>3</v>
      </c>
      <c r="AD5" s="105">
        <v>3</v>
      </c>
      <c r="AE5" s="115">
        <f>SUM(AA5:AD5)</f>
        <v>12</v>
      </c>
      <c r="AF5" s="222"/>
      <c r="AG5" s="213"/>
      <c r="AH5" s="105">
        <v>2</v>
      </c>
      <c r="AI5" s="115">
        <f>SUM(AH5:AH5)</f>
        <v>2</v>
      </c>
      <c r="AJ5" s="222"/>
      <c r="AK5" s="213"/>
      <c r="AL5" s="105">
        <v>2</v>
      </c>
      <c r="AM5" s="83">
        <v>3</v>
      </c>
      <c r="AN5" s="83">
        <v>2</v>
      </c>
      <c r="AO5" s="115">
        <f>SUM(AL5:AN5)</f>
        <v>7</v>
      </c>
      <c r="AP5" s="222"/>
      <c r="AQ5" s="213"/>
    </row>
    <row r="6" spans="1:43" ht="15.75" customHeight="1">
      <c r="A6" s="93" t="s">
        <v>18</v>
      </c>
      <c r="B6" s="75"/>
      <c r="C6" s="75"/>
      <c r="D6" s="75"/>
      <c r="E6" s="94"/>
      <c r="F6" s="84"/>
      <c r="G6" s="76"/>
      <c r="H6" s="76"/>
      <c r="I6" s="76"/>
      <c r="J6" s="76"/>
      <c r="K6" s="76"/>
      <c r="L6" s="106"/>
      <c r="M6" s="107"/>
      <c r="N6" s="77"/>
      <c r="O6" s="77"/>
      <c r="P6" s="77"/>
      <c r="Q6" s="77"/>
      <c r="R6" s="77"/>
      <c r="S6" s="76"/>
      <c r="T6" s="76"/>
      <c r="U6" s="106"/>
      <c r="V6" s="107"/>
      <c r="W6" s="86"/>
      <c r="X6" s="76"/>
      <c r="Y6" s="76"/>
      <c r="Z6" s="106"/>
      <c r="AA6" s="107"/>
      <c r="AB6" s="77"/>
      <c r="AC6" s="77"/>
      <c r="AD6" s="77"/>
      <c r="AE6" s="76"/>
      <c r="AF6" s="76"/>
      <c r="AG6" s="106"/>
      <c r="AH6" s="107"/>
      <c r="AI6" s="76"/>
      <c r="AJ6" s="76"/>
      <c r="AK6" s="106"/>
      <c r="AL6" s="107"/>
      <c r="AM6" s="86"/>
      <c r="AN6" s="86"/>
      <c r="AO6" s="76"/>
      <c r="AP6" s="76"/>
      <c r="AQ6" s="106"/>
    </row>
    <row r="7" spans="1:43" ht="15.75" customHeight="1">
      <c r="A7" s="95" t="s">
        <v>20</v>
      </c>
      <c r="B7" s="78" t="str">
        <f aca="true" t="shared" si="0" ref="B7:B12">RANK(E7,$E$7:$E$27)&amp;IF(COUNTIF($E$7:$E$27,E7)&gt;1,"-"&amp;RANK(E7,$E$7:$E$27)+COUNTIF($E$7:$E$27,E7)-1,"")</f>
        <v>5</v>
      </c>
      <c r="C7" s="78" t="str">
        <f aca="true" t="shared" si="1" ref="C7:C12">RANK(E7,$E$7:$E$12)&amp;IF(COUNTIF($E$7:$E$12,E7)&gt;1,"-"&amp;RANK(E7,$E$7:$E$12)+COUNTIF($E$7:$E$12,E7)-1,"")</f>
        <v>3</v>
      </c>
      <c r="D7" s="79">
        <f>E7/$E$5*100</f>
        <v>93</v>
      </c>
      <c r="E7" s="96">
        <f aca="true" t="shared" si="2" ref="E7:E12">J7+S7+X7+AE7+AI7+AO7</f>
        <v>46.5</v>
      </c>
      <c r="F7" s="85">
        <f>'8.1'!G7</f>
        <v>3</v>
      </c>
      <c r="G7" s="80">
        <f>'8.2'!G7</f>
        <v>3</v>
      </c>
      <c r="H7" s="80">
        <f>'8.3'!G7</f>
        <v>3</v>
      </c>
      <c r="I7" s="80">
        <f>'8.4'!G8</f>
        <v>2</v>
      </c>
      <c r="J7" s="79">
        <f aca="true" t="shared" si="3" ref="J7:J12">SUM(F7:I7)</f>
        <v>11</v>
      </c>
      <c r="K7" s="78" t="str">
        <f aca="true" t="shared" si="4" ref="K7:K12">RANK(J7,$J$7:$J$12)&amp;IF(COUNTIF($J$7:$J$12,J7)&gt;1,"-"&amp;RANK(J7,$J$7:$J$12)+COUNTIF($J$7:$J$12,J7)-1,"")</f>
        <v>3</v>
      </c>
      <c r="L7" s="118" t="str">
        <f>RANK(J7,$J$7:$J$27)&amp;IF(COUNTIF($J$7:$J$27,J7)&gt;1,"-"&amp;RANK(J7,$J$7:$J$27)+COUNTIF($J$7:$J$27,J7)-1,"")</f>
        <v>8</v>
      </c>
      <c r="M7" s="110">
        <f>'9.1'!H7</f>
        <v>2</v>
      </c>
      <c r="N7" s="81">
        <f>'9.2'!H7</f>
        <v>2</v>
      </c>
      <c r="O7" s="81">
        <f>'9.3'!H7</f>
        <v>2</v>
      </c>
      <c r="P7" s="81">
        <f>'9.4'!H8</f>
        <v>2</v>
      </c>
      <c r="Q7" s="81">
        <f>'9.5'!H7</f>
        <v>2</v>
      </c>
      <c r="R7" s="81">
        <f>'9.6'!H7</f>
        <v>2</v>
      </c>
      <c r="S7" s="169">
        <f aca="true" t="shared" si="5" ref="S7:S12">SUM(M7:R7)</f>
        <v>12</v>
      </c>
      <c r="T7" s="78" t="str">
        <f aca="true" t="shared" si="6" ref="T7:T12">RANK(S7,$S$7:$S$12)&amp;IF(COUNTIF($S$7:$S$12,S7)&gt;1,"-"&amp;RANK(S7,$S$7:$S$12)+COUNTIF($S$7:$S$12,S7)-1,"")</f>
        <v>1-3</v>
      </c>
      <c r="U7" s="118" t="str">
        <f>RANK(S7,$S$7:$S$27)&amp;IF(COUNTIF($S$7:$S$27,S7)&gt;1,"-"&amp;RANK(S7,$S$7:$S$27)+COUNTIF($S$7:$S$27,S7)-1,"")</f>
        <v>1-13</v>
      </c>
      <c r="V7" s="110">
        <f>'10.1'!H7</f>
        <v>2</v>
      </c>
      <c r="W7" s="167">
        <f>'10.2'!H8</f>
        <v>0.5</v>
      </c>
      <c r="X7" s="169">
        <f aca="true" t="shared" si="7" ref="X7:X12">SUM(V7:W7)</f>
        <v>2.5</v>
      </c>
      <c r="Y7" s="78" t="str">
        <f aca="true" t="shared" si="8" ref="Y7:Y12">RANK(X7,$X$7:$X$12)&amp;IF(COUNTIF($X$7:$X$12,X7)&gt;1,"-"&amp;RANK(X7,$X$7:$X$12)+COUNTIF($X$7:$X$12,X7)-1,"")</f>
        <v>2-3</v>
      </c>
      <c r="Z7" s="118" t="str">
        <f>RANK(X7,$X$7:$X$27)&amp;IF(COUNTIF($X$7:$X$27,X7)&gt;1,"-"&amp;RANK(X7,$X$7:$X$27)+COUNTIF($X$7:$X$27,X7)-1,"")</f>
        <v>9-11</v>
      </c>
      <c r="AA7" s="110">
        <f>'11.1'!G8</f>
        <v>3</v>
      </c>
      <c r="AB7" s="81">
        <f>'11.2'!G7</f>
        <v>3</v>
      </c>
      <c r="AC7" s="81">
        <f>'11.3'!G7</f>
        <v>3</v>
      </c>
      <c r="AD7" s="81">
        <f>'11.4'!G8</f>
        <v>3</v>
      </c>
      <c r="AE7" s="79">
        <f aca="true" t="shared" si="9" ref="AE7:AE12">SUM(AA7:AD7)</f>
        <v>12</v>
      </c>
      <c r="AF7" s="78" t="str">
        <f aca="true" t="shared" si="10" ref="AF7:AF12">RANK(AE7,$AE$7:$AE$12)&amp;IF(COUNTIF($AE$7:$AE$12,AE7)&gt;1,"-"&amp;RANK(AE7,$AE$7:$AE$12)+COUNTIF($AE$7:$AE$12,AE7)-1,"")</f>
        <v>1-3</v>
      </c>
      <c r="AG7" s="118" t="str">
        <f>RANK(AE7,$AE$7:$AE$27)&amp;IF(COUNTIF($AE$7:$AE$27,AE7)&gt;1,"-"&amp;RANK(AE7,$AE$7:$AE$27)+COUNTIF($AE$7:$AE$27,AE7)-1,"")</f>
        <v>1-12</v>
      </c>
      <c r="AH7" s="110">
        <f>'12.1'!E7</f>
        <v>2</v>
      </c>
      <c r="AI7" s="79">
        <f aca="true" t="shared" si="11" ref="AI7:AI12">SUM(AH7:AH7)</f>
        <v>2</v>
      </c>
      <c r="AJ7" s="78" t="str">
        <f aca="true" t="shared" si="12" ref="AJ7:AJ12">RANK(AI7,$AI$7:$AI$12)&amp;IF(COUNTIF($AI$7:$AI$12,AI7)&gt;1,"-"&amp;RANK(AI7,$AI$7:$AI$12)+COUNTIF($AI$7:$AI$12,AI7)-1,"")</f>
        <v>1-6</v>
      </c>
      <c r="AK7" s="118" t="str">
        <f>RANK(AI7,$AI$7:$AI$27)&amp;IF(COUNTIF($AI$7:$AI$27,AI7)&gt;1,"-"&amp;RANK(AI7,$AI$7:$AI$27)+COUNTIF($AI$7:$AI$27,AI7)-1,"")</f>
        <v>1-18</v>
      </c>
      <c r="AL7" s="110">
        <f>'13.1'!F8</f>
        <v>2</v>
      </c>
      <c r="AM7" s="167">
        <f>'13.2'!E9</f>
        <v>3</v>
      </c>
      <c r="AN7" s="167">
        <f>'13.3'!E7</f>
        <v>2</v>
      </c>
      <c r="AO7" s="169">
        <f aca="true" t="shared" si="13" ref="AO7:AO12">SUM(AL7:AN7)</f>
        <v>7</v>
      </c>
      <c r="AP7" s="78" t="str">
        <f aca="true" t="shared" si="14" ref="AP7:AP12">RANK(AO7,$AO$7:$AO$12)&amp;IF(COUNTIF($AO$7:$AO$12,AO7)&gt;1,"-"&amp;RANK(AO7,$AO$7:$AO$12)+COUNTIF($AO$7:$AO$12,AO7)-1,"")</f>
        <v>1-3</v>
      </c>
      <c r="AQ7" s="118" t="str">
        <f>RANK(AO7,$AO$7:$AO$27)&amp;IF(COUNTIF($AO$7:$AO$27,AO7)&gt;1,"-"&amp;RANK(AO7,$AO$7:$AO$27)+COUNTIF($AO$7:$AO$27,AO7)-1,"")</f>
        <v>1-7</v>
      </c>
    </row>
    <row r="8" spans="1:43" ht="15.75" customHeight="1">
      <c r="A8" s="95" t="s">
        <v>21</v>
      </c>
      <c r="B8" s="78" t="str">
        <f t="shared" si="0"/>
        <v>20</v>
      </c>
      <c r="C8" s="78" t="str">
        <f t="shared" si="1"/>
        <v>6</v>
      </c>
      <c r="D8" s="79">
        <f aca="true" t="shared" si="15" ref="D8:D27">E8/$E$5*100</f>
        <v>34</v>
      </c>
      <c r="E8" s="96">
        <f t="shared" si="2"/>
        <v>17</v>
      </c>
      <c r="F8" s="85">
        <f>'8.1'!G8</f>
        <v>0</v>
      </c>
      <c r="G8" s="80">
        <f>'8.2'!G8</f>
        <v>0</v>
      </c>
      <c r="H8" s="80">
        <f>'8.3'!G8</f>
        <v>3</v>
      </c>
      <c r="I8" s="80">
        <f>'8.4'!G9</f>
        <v>0</v>
      </c>
      <c r="J8" s="79">
        <f t="shared" si="3"/>
        <v>3</v>
      </c>
      <c r="K8" s="78" t="str">
        <f t="shared" si="4"/>
        <v>5-6</v>
      </c>
      <c r="L8" s="118" t="str">
        <f aca="true" t="shared" si="16" ref="L8:L27">RANK(J8,$J$7:$J$27)&amp;IF(COUNTIF($J$7:$J$27,J8)&gt;1,"-"&amp;RANK(J8,$J$7:$J$27)+COUNTIF($J$7:$J$27,J8)-1,"")</f>
        <v>15-20</v>
      </c>
      <c r="M8" s="110">
        <f>'9.1'!H8</f>
        <v>1</v>
      </c>
      <c r="N8" s="81">
        <f>'9.2'!H8</f>
        <v>0</v>
      </c>
      <c r="O8" s="81">
        <f>'9.3'!H8</f>
        <v>0</v>
      </c>
      <c r="P8" s="81">
        <f>'9.4'!H9</f>
        <v>0</v>
      </c>
      <c r="Q8" s="81">
        <f>'9.5'!H8</f>
        <v>0</v>
      </c>
      <c r="R8" s="81">
        <f>'9.6'!H8</f>
        <v>0</v>
      </c>
      <c r="S8" s="169">
        <f t="shared" si="5"/>
        <v>1</v>
      </c>
      <c r="T8" s="78" t="str">
        <f t="shared" si="6"/>
        <v>6</v>
      </c>
      <c r="U8" s="118" t="str">
        <f aca="true" t="shared" si="17" ref="U8:U27">RANK(S8,$S$7:$S$27)&amp;IF(COUNTIF($S$7:$S$27,S8)&gt;1,"-"&amp;RANK(S8,$S$7:$S$27)+COUNTIF($S$7:$S$27,S8)-1,"")</f>
        <v>20</v>
      </c>
      <c r="V8" s="110">
        <f>'10.1'!H8</f>
        <v>0</v>
      </c>
      <c r="W8" s="167">
        <f>'10.2'!H9</f>
        <v>0</v>
      </c>
      <c r="X8" s="169">
        <f t="shared" si="7"/>
        <v>0</v>
      </c>
      <c r="Y8" s="78" t="str">
        <f t="shared" si="8"/>
        <v>5-6</v>
      </c>
      <c r="Z8" s="118" t="str">
        <f aca="true" t="shared" si="18" ref="Z8:Z26">RANK(X8,$X$7:$X$27)&amp;IF(COUNTIF($X$7:$X$27,X8)&gt;1,"-"&amp;RANK(X8,$X$7:$X$27)+COUNTIF($X$7:$X$27,X8)-1,"")</f>
        <v>13-20</v>
      </c>
      <c r="AA8" s="110">
        <f>'11.1'!G9</f>
        <v>3</v>
      </c>
      <c r="AB8" s="81">
        <f>'11.2'!G8</f>
        <v>3</v>
      </c>
      <c r="AC8" s="81">
        <f>'11.3'!G8</f>
        <v>3</v>
      </c>
      <c r="AD8" s="81">
        <f>'11.4'!G9</f>
        <v>0</v>
      </c>
      <c r="AE8" s="79">
        <f t="shared" si="9"/>
        <v>9</v>
      </c>
      <c r="AF8" s="78" t="str">
        <f t="shared" si="10"/>
        <v>4-5</v>
      </c>
      <c r="AG8" s="118" t="str">
        <f aca="true" t="shared" si="19" ref="AG8:AG27">RANK(AE8,$AE$7:$AE$27)&amp;IF(COUNTIF($AE$7:$AE$27,AE8)&gt;1,"-"&amp;RANK(AE8,$AE$7:$AE$27)+COUNTIF($AE$7:$AE$27,AE8)-1,"")</f>
        <v>13-17</v>
      </c>
      <c r="AH8" s="110">
        <f>'12.1'!E8</f>
        <v>2</v>
      </c>
      <c r="AI8" s="79">
        <f t="shared" si="11"/>
        <v>2</v>
      </c>
      <c r="AJ8" s="78" t="str">
        <f t="shared" si="12"/>
        <v>1-6</v>
      </c>
      <c r="AK8" s="118" t="str">
        <f aca="true" t="shared" si="20" ref="AK8:AK27">RANK(AI8,$AI$7:$AI$27)&amp;IF(COUNTIF($AI$7:$AI$27,AI8)&gt;1,"-"&amp;RANK(AI8,$AI$7:$AI$27)+COUNTIF($AI$7:$AI$27,AI8)-1,"")</f>
        <v>1-18</v>
      </c>
      <c r="AL8" s="110">
        <f>'13.1'!F9</f>
        <v>2</v>
      </c>
      <c r="AM8" s="167">
        <f>'13.2'!E10</f>
        <v>0</v>
      </c>
      <c r="AN8" s="167">
        <f>'13.3'!E8</f>
        <v>0</v>
      </c>
      <c r="AO8" s="169">
        <f t="shared" si="13"/>
        <v>2</v>
      </c>
      <c r="AP8" s="78" t="str">
        <f t="shared" si="14"/>
        <v>5-6</v>
      </c>
      <c r="AQ8" s="118" t="str">
        <f aca="true" t="shared" si="21" ref="AQ8:AQ27">RANK(AO8,$AO$7:$AO$27)&amp;IF(COUNTIF($AO$7:$AO$27,AO8)&gt;1,"-"&amp;RANK(AO8,$AO$7:$AO$27)+COUNTIF($AO$7:$AO$27,AO8)-1,"")</f>
        <v>16-18</v>
      </c>
    </row>
    <row r="9" spans="1:43" ht="15.75" customHeight="1">
      <c r="A9" s="95" t="s">
        <v>22</v>
      </c>
      <c r="B9" s="78" t="str">
        <f t="shared" si="0"/>
        <v>3</v>
      </c>
      <c r="C9" s="78" t="str">
        <f t="shared" si="1"/>
        <v>2</v>
      </c>
      <c r="D9" s="79">
        <f t="shared" si="15"/>
        <v>95</v>
      </c>
      <c r="E9" s="96">
        <f t="shared" si="2"/>
        <v>47.5</v>
      </c>
      <c r="F9" s="85">
        <f>'8.1'!G9</f>
        <v>3</v>
      </c>
      <c r="G9" s="80">
        <f>'8.2'!G9</f>
        <v>3</v>
      </c>
      <c r="H9" s="80">
        <f>'8.3'!G9</f>
        <v>3</v>
      </c>
      <c r="I9" s="80">
        <f>'8.4'!G10</f>
        <v>3</v>
      </c>
      <c r="J9" s="79">
        <f t="shared" si="3"/>
        <v>12</v>
      </c>
      <c r="K9" s="78" t="str">
        <f t="shared" si="4"/>
        <v>1-2</v>
      </c>
      <c r="L9" s="118" t="str">
        <f t="shared" si="16"/>
        <v>1-7</v>
      </c>
      <c r="M9" s="110">
        <f>'9.1'!H9</f>
        <v>2</v>
      </c>
      <c r="N9" s="81">
        <f>'9.2'!H9</f>
        <v>2</v>
      </c>
      <c r="O9" s="81">
        <f>'9.3'!H9</f>
        <v>2</v>
      </c>
      <c r="P9" s="81">
        <f>'9.4'!H10</f>
        <v>2</v>
      </c>
      <c r="Q9" s="81">
        <f>'9.5'!H9</f>
        <v>2</v>
      </c>
      <c r="R9" s="81">
        <f>'9.6'!H9</f>
        <v>2</v>
      </c>
      <c r="S9" s="169">
        <f t="shared" si="5"/>
        <v>12</v>
      </c>
      <c r="T9" s="78" t="str">
        <f t="shared" si="6"/>
        <v>1-3</v>
      </c>
      <c r="U9" s="118" t="str">
        <f t="shared" si="17"/>
        <v>1-13</v>
      </c>
      <c r="V9" s="110">
        <f>'10.1'!H9</f>
        <v>2</v>
      </c>
      <c r="W9" s="167">
        <f>'10.2'!H10</f>
        <v>0.5</v>
      </c>
      <c r="X9" s="169">
        <f t="shared" si="7"/>
        <v>2.5</v>
      </c>
      <c r="Y9" s="78" t="str">
        <f t="shared" si="8"/>
        <v>2-3</v>
      </c>
      <c r="Z9" s="118" t="str">
        <f t="shared" si="18"/>
        <v>9-11</v>
      </c>
      <c r="AA9" s="110">
        <f>'11.1'!G10</f>
        <v>3</v>
      </c>
      <c r="AB9" s="81">
        <f>'11.2'!G9</f>
        <v>3</v>
      </c>
      <c r="AC9" s="81">
        <f>'11.3'!G9</f>
        <v>3</v>
      </c>
      <c r="AD9" s="81">
        <f>'11.4'!G10</f>
        <v>3</v>
      </c>
      <c r="AE9" s="79">
        <f t="shared" si="9"/>
        <v>12</v>
      </c>
      <c r="AF9" s="78" t="str">
        <f t="shared" si="10"/>
        <v>1-3</v>
      </c>
      <c r="AG9" s="118" t="str">
        <f t="shared" si="19"/>
        <v>1-12</v>
      </c>
      <c r="AH9" s="110">
        <f>'12.1'!E9</f>
        <v>2</v>
      </c>
      <c r="AI9" s="79">
        <f t="shared" si="11"/>
        <v>2</v>
      </c>
      <c r="AJ9" s="78" t="str">
        <f t="shared" si="12"/>
        <v>1-6</v>
      </c>
      <c r="AK9" s="118" t="str">
        <f t="shared" si="20"/>
        <v>1-18</v>
      </c>
      <c r="AL9" s="110">
        <f>'13.1'!F10</f>
        <v>2</v>
      </c>
      <c r="AM9" s="167">
        <f>'13.2'!E11</f>
        <v>3</v>
      </c>
      <c r="AN9" s="167">
        <f>'13.3'!E9</f>
        <v>2</v>
      </c>
      <c r="AO9" s="169">
        <f t="shared" si="13"/>
        <v>7</v>
      </c>
      <c r="AP9" s="78" t="str">
        <f t="shared" si="14"/>
        <v>1-3</v>
      </c>
      <c r="AQ9" s="118" t="str">
        <f t="shared" si="21"/>
        <v>1-7</v>
      </c>
    </row>
    <row r="10" spans="1:43" ht="15.75" customHeight="1">
      <c r="A10" s="95" t="s">
        <v>23</v>
      </c>
      <c r="B10" s="78" t="str">
        <f>RANK(E10,$E$7:$E$27)&amp;IF(COUNTIF($E$7:$E$27,E10)&gt;1,"-"&amp;RANK(E10,$E$7:$E$27)+COUNTIF($E$7:$E$27,E10)-1,"")</f>
        <v>19</v>
      </c>
      <c r="C10" s="78" t="str">
        <f t="shared" si="1"/>
        <v>5</v>
      </c>
      <c r="D10" s="79">
        <f t="shared" si="15"/>
        <v>40</v>
      </c>
      <c r="E10" s="96">
        <f t="shared" si="2"/>
        <v>20</v>
      </c>
      <c r="F10" s="85">
        <f>'8.1'!G10</f>
        <v>0</v>
      </c>
      <c r="G10" s="80">
        <f>'8.2'!G10</f>
        <v>0</v>
      </c>
      <c r="H10" s="80">
        <f>'8.3'!G10</f>
        <v>3</v>
      </c>
      <c r="I10" s="80">
        <f>'8.4'!G11</f>
        <v>0</v>
      </c>
      <c r="J10" s="79">
        <f t="shared" si="3"/>
        <v>3</v>
      </c>
      <c r="K10" s="78" t="str">
        <f t="shared" si="4"/>
        <v>5-6</v>
      </c>
      <c r="L10" s="118" t="str">
        <f t="shared" si="16"/>
        <v>15-20</v>
      </c>
      <c r="M10" s="110">
        <f>'9.1'!H10</f>
        <v>2</v>
      </c>
      <c r="N10" s="81">
        <f>'9.2'!H10</f>
        <v>2</v>
      </c>
      <c r="O10" s="81">
        <f>'9.3'!H10</f>
        <v>2</v>
      </c>
      <c r="P10" s="81">
        <f>'9.4'!H11</f>
        <v>2</v>
      </c>
      <c r="Q10" s="81">
        <f>'9.5'!H10</f>
        <v>0</v>
      </c>
      <c r="R10" s="81">
        <f>'9.6'!H10</f>
        <v>0</v>
      </c>
      <c r="S10" s="169">
        <f t="shared" si="5"/>
        <v>8</v>
      </c>
      <c r="T10" s="78" t="str">
        <f t="shared" si="6"/>
        <v>4-5</v>
      </c>
      <c r="U10" s="118" t="str">
        <f t="shared" si="17"/>
        <v>17-19</v>
      </c>
      <c r="V10" s="110">
        <f>'10.1'!H10</f>
        <v>2</v>
      </c>
      <c r="W10" s="167">
        <f>'10.2'!H11</f>
        <v>0</v>
      </c>
      <c r="X10" s="169">
        <f t="shared" si="7"/>
        <v>2</v>
      </c>
      <c r="Y10" s="78" t="str">
        <f t="shared" si="8"/>
        <v>4</v>
      </c>
      <c r="Z10" s="118" t="str">
        <f t="shared" si="18"/>
        <v>12</v>
      </c>
      <c r="AA10" s="110">
        <f>'11.1'!G11</f>
        <v>3</v>
      </c>
      <c r="AB10" s="81">
        <f>'11.2'!G10</f>
        <v>0</v>
      </c>
      <c r="AC10" s="81">
        <f>'11.3'!G10</f>
        <v>0</v>
      </c>
      <c r="AD10" s="81">
        <f>'11.4'!G11</f>
        <v>0</v>
      </c>
      <c r="AE10" s="79">
        <f t="shared" si="9"/>
        <v>3</v>
      </c>
      <c r="AF10" s="78" t="str">
        <f t="shared" si="10"/>
        <v>6</v>
      </c>
      <c r="AG10" s="118" t="str">
        <f t="shared" si="19"/>
        <v>20</v>
      </c>
      <c r="AH10" s="110">
        <f>'12.1'!E10</f>
        <v>2</v>
      </c>
      <c r="AI10" s="79">
        <f t="shared" si="11"/>
        <v>2</v>
      </c>
      <c r="AJ10" s="78" t="str">
        <f t="shared" si="12"/>
        <v>1-6</v>
      </c>
      <c r="AK10" s="118" t="str">
        <f t="shared" si="20"/>
        <v>1-18</v>
      </c>
      <c r="AL10" s="110">
        <f>'13.1'!F11</f>
        <v>2</v>
      </c>
      <c r="AM10" s="167">
        <f>'13.2'!E12</f>
        <v>0</v>
      </c>
      <c r="AN10" s="167">
        <f>'13.3'!E10</f>
        <v>0</v>
      </c>
      <c r="AO10" s="169">
        <f t="shared" si="13"/>
        <v>2</v>
      </c>
      <c r="AP10" s="78" t="str">
        <f t="shared" si="14"/>
        <v>5-6</v>
      </c>
      <c r="AQ10" s="118" t="str">
        <f t="shared" si="21"/>
        <v>16-18</v>
      </c>
    </row>
    <row r="11" spans="1:43" ht="15.75" customHeight="1">
      <c r="A11" s="97" t="s">
        <v>24</v>
      </c>
      <c r="B11" s="78" t="str">
        <f t="shared" si="0"/>
        <v>1-2</v>
      </c>
      <c r="C11" s="78" t="str">
        <f t="shared" si="1"/>
        <v>1</v>
      </c>
      <c r="D11" s="79">
        <f t="shared" si="15"/>
        <v>97</v>
      </c>
      <c r="E11" s="96">
        <f t="shared" si="2"/>
        <v>48.5</v>
      </c>
      <c r="F11" s="85">
        <f>'8.1'!G11</f>
        <v>3</v>
      </c>
      <c r="G11" s="80">
        <f>'8.2'!G11</f>
        <v>3</v>
      </c>
      <c r="H11" s="80">
        <f>'8.3'!G11</f>
        <v>3</v>
      </c>
      <c r="I11" s="80">
        <f>'8.4'!G12</f>
        <v>3</v>
      </c>
      <c r="J11" s="79">
        <f t="shared" si="3"/>
        <v>12</v>
      </c>
      <c r="K11" s="78" t="str">
        <f t="shared" si="4"/>
        <v>1-2</v>
      </c>
      <c r="L11" s="118" t="str">
        <f t="shared" si="16"/>
        <v>1-7</v>
      </c>
      <c r="M11" s="110">
        <f>'9.1'!H11</f>
        <v>2</v>
      </c>
      <c r="N11" s="81">
        <f>'9.2'!H11</f>
        <v>2</v>
      </c>
      <c r="O11" s="81">
        <f>'9.3'!H11</f>
        <v>2</v>
      </c>
      <c r="P11" s="81">
        <f>'9.4'!H12</f>
        <v>2</v>
      </c>
      <c r="Q11" s="81">
        <f>'9.5'!H11</f>
        <v>2</v>
      </c>
      <c r="R11" s="81">
        <f>'9.6'!H11</f>
        <v>2</v>
      </c>
      <c r="S11" s="169">
        <f t="shared" si="5"/>
        <v>12</v>
      </c>
      <c r="T11" s="78" t="str">
        <f t="shared" si="6"/>
        <v>1-3</v>
      </c>
      <c r="U11" s="118" t="str">
        <f t="shared" si="17"/>
        <v>1-13</v>
      </c>
      <c r="V11" s="110">
        <f>'10.1'!H11</f>
        <v>2</v>
      </c>
      <c r="W11" s="167">
        <f>'10.2'!H12</f>
        <v>1.5</v>
      </c>
      <c r="X11" s="169">
        <f t="shared" si="7"/>
        <v>3.5</v>
      </c>
      <c r="Y11" s="78" t="str">
        <f t="shared" si="8"/>
        <v>1</v>
      </c>
      <c r="Z11" s="118" t="str">
        <f t="shared" si="18"/>
        <v>6-7</v>
      </c>
      <c r="AA11" s="110">
        <f>'11.1'!G12</f>
        <v>3</v>
      </c>
      <c r="AB11" s="81">
        <f>'11.2'!G11</f>
        <v>3</v>
      </c>
      <c r="AC11" s="81">
        <f>'11.3'!G11</f>
        <v>3</v>
      </c>
      <c r="AD11" s="81">
        <f>'11.4'!G12</f>
        <v>3</v>
      </c>
      <c r="AE11" s="79">
        <f t="shared" si="9"/>
        <v>12</v>
      </c>
      <c r="AF11" s="78" t="str">
        <f t="shared" si="10"/>
        <v>1-3</v>
      </c>
      <c r="AG11" s="118" t="str">
        <f t="shared" si="19"/>
        <v>1-12</v>
      </c>
      <c r="AH11" s="110">
        <f>'12.1'!E11</f>
        <v>2</v>
      </c>
      <c r="AI11" s="79">
        <f t="shared" si="11"/>
        <v>2</v>
      </c>
      <c r="AJ11" s="78" t="str">
        <f t="shared" si="12"/>
        <v>1-6</v>
      </c>
      <c r="AK11" s="118" t="str">
        <f t="shared" si="20"/>
        <v>1-18</v>
      </c>
      <c r="AL11" s="110">
        <f>'13.1'!F12</f>
        <v>2</v>
      </c>
      <c r="AM11" s="167">
        <f>'13.2'!E13</f>
        <v>3</v>
      </c>
      <c r="AN11" s="167">
        <f>'13.3'!E11</f>
        <v>2</v>
      </c>
      <c r="AO11" s="169">
        <f t="shared" si="13"/>
        <v>7</v>
      </c>
      <c r="AP11" s="78" t="str">
        <f t="shared" si="14"/>
        <v>1-3</v>
      </c>
      <c r="AQ11" s="118" t="str">
        <f t="shared" si="21"/>
        <v>1-7</v>
      </c>
    </row>
    <row r="12" spans="1:43" ht="15.75" customHeight="1">
      <c r="A12" s="95" t="s">
        <v>25</v>
      </c>
      <c r="B12" s="78" t="str">
        <f t="shared" si="0"/>
        <v>15</v>
      </c>
      <c r="C12" s="78" t="str">
        <f t="shared" si="1"/>
        <v>4</v>
      </c>
      <c r="D12" s="79">
        <f t="shared" si="15"/>
        <v>64</v>
      </c>
      <c r="E12" s="96">
        <f t="shared" si="2"/>
        <v>32</v>
      </c>
      <c r="F12" s="85">
        <f>'8.1'!G12</f>
        <v>3</v>
      </c>
      <c r="G12" s="80">
        <f>'8.2'!G12</f>
        <v>3</v>
      </c>
      <c r="H12" s="80">
        <f>'8.3'!G12</f>
        <v>3</v>
      </c>
      <c r="I12" s="80">
        <f>'8.4'!G13</f>
        <v>0</v>
      </c>
      <c r="J12" s="79">
        <f t="shared" si="3"/>
        <v>9</v>
      </c>
      <c r="K12" s="78" t="str">
        <f t="shared" si="4"/>
        <v>4</v>
      </c>
      <c r="L12" s="118" t="str">
        <f t="shared" si="16"/>
        <v>9-14</v>
      </c>
      <c r="M12" s="110">
        <f>'9.1'!H12</f>
        <v>2</v>
      </c>
      <c r="N12" s="81">
        <f>'9.2'!H12</f>
        <v>0</v>
      </c>
      <c r="O12" s="81">
        <f>'9.3'!H12</f>
        <v>0</v>
      </c>
      <c r="P12" s="81">
        <f>'9.4'!H13</f>
        <v>2</v>
      </c>
      <c r="Q12" s="81">
        <f>'9.5'!H12</f>
        <v>2</v>
      </c>
      <c r="R12" s="81">
        <f>'9.6'!H12</f>
        <v>2</v>
      </c>
      <c r="S12" s="169">
        <f t="shared" si="5"/>
        <v>8</v>
      </c>
      <c r="T12" s="78" t="str">
        <f t="shared" si="6"/>
        <v>4-5</v>
      </c>
      <c r="U12" s="118" t="str">
        <f t="shared" si="17"/>
        <v>17-19</v>
      </c>
      <c r="V12" s="110">
        <f>'10.1'!H12</f>
        <v>0</v>
      </c>
      <c r="W12" s="167">
        <f>'10.2'!H13</f>
        <v>0</v>
      </c>
      <c r="X12" s="169">
        <f t="shared" si="7"/>
        <v>0</v>
      </c>
      <c r="Y12" s="78" t="str">
        <f t="shared" si="8"/>
        <v>5-6</v>
      </c>
      <c r="Z12" s="118" t="str">
        <f t="shared" si="18"/>
        <v>13-20</v>
      </c>
      <c r="AA12" s="110">
        <f>'11.1'!G13</f>
        <v>3</v>
      </c>
      <c r="AB12" s="81">
        <f>'11.2'!G12</f>
        <v>3</v>
      </c>
      <c r="AC12" s="81">
        <f>'11.3'!G12</f>
        <v>3</v>
      </c>
      <c r="AD12" s="81">
        <f>'11.4'!G13</f>
        <v>0</v>
      </c>
      <c r="AE12" s="79">
        <f t="shared" si="9"/>
        <v>9</v>
      </c>
      <c r="AF12" s="78" t="str">
        <f t="shared" si="10"/>
        <v>4-5</v>
      </c>
      <c r="AG12" s="118" t="str">
        <f t="shared" si="19"/>
        <v>13-17</v>
      </c>
      <c r="AH12" s="110">
        <f>'12.1'!E12</f>
        <v>2</v>
      </c>
      <c r="AI12" s="79">
        <f t="shared" si="11"/>
        <v>2</v>
      </c>
      <c r="AJ12" s="78" t="str">
        <f t="shared" si="12"/>
        <v>1-6</v>
      </c>
      <c r="AK12" s="118" t="str">
        <f t="shared" si="20"/>
        <v>1-18</v>
      </c>
      <c r="AL12" s="110">
        <f>'13.1'!F13</f>
        <v>2</v>
      </c>
      <c r="AM12" s="167">
        <f>'13.2'!E14</f>
        <v>0</v>
      </c>
      <c r="AN12" s="167">
        <f>'13.3'!E12</f>
        <v>2</v>
      </c>
      <c r="AO12" s="169">
        <f t="shared" si="13"/>
        <v>4</v>
      </c>
      <c r="AP12" s="78" t="str">
        <f t="shared" si="14"/>
        <v>4</v>
      </c>
      <c r="AQ12" s="118" t="str">
        <f t="shared" si="21"/>
        <v>9-14</v>
      </c>
    </row>
    <row r="13" spans="1:43" ht="15.75" customHeight="1">
      <c r="A13" s="98" t="s">
        <v>19</v>
      </c>
      <c r="B13" s="75"/>
      <c r="C13" s="75"/>
      <c r="D13" s="76"/>
      <c r="E13" s="99"/>
      <c r="F13" s="86"/>
      <c r="G13" s="77"/>
      <c r="H13" s="77"/>
      <c r="I13" s="77"/>
      <c r="J13" s="77"/>
      <c r="K13" s="77"/>
      <c r="L13" s="108"/>
      <c r="M13" s="107"/>
      <c r="N13" s="77"/>
      <c r="O13" s="77"/>
      <c r="P13" s="77"/>
      <c r="Q13" s="77"/>
      <c r="R13" s="77"/>
      <c r="S13" s="77"/>
      <c r="T13" s="77"/>
      <c r="U13" s="108"/>
      <c r="V13" s="107"/>
      <c r="W13" s="86"/>
      <c r="X13" s="77"/>
      <c r="Y13" s="77"/>
      <c r="Z13" s="108"/>
      <c r="AA13" s="107"/>
      <c r="AB13" s="77"/>
      <c r="AC13" s="77"/>
      <c r="AD13" s="77"/>
      <c r="AE13" s="77"/>
      <c r="AF13" s="77"/>
      <c r="AG13" s="108"/>
      <c r="AH13" s="107"/>
      <c r="AI13" s="77"/>
      <c r="AJ13" s="77"/>
      <c r="AK13" s="108"/>
      <c r="AL13" s="107"/>
      <c r="AM13" s="86"/>
      <c r="AN13" s="86"/>
      <c r="AO13" s="77"/>
      <c r="AP13" s="77"/>
      <c r="AQ13" s="108"/>
    </row>
    <row r="14" spans="1:43" s="5" customFormat="1" ht="15.75" customHeight="1">
      <c r="A14" s="95" t="s">
        <v>26</v>
      </c>
      <c r="B14" s="78" t="str">
        <f>RANK(E14,$E$7:$E$27)&amp;IF(COUNTIF($E$7:$E$27,E14)&gt;1,"-"&amp;RANK(E14,$E$7:$E$27)+COUNTIF($E$7:$E$27,E14)-1,"")</f>
        <v>8-10</v>
      </c>
      <c r="C14" s="78" t="str">
        <f>RANK(E14,$E$14:$E$27)&amp;IF(COUNTIF($E$14:$E$27,E14)&gt;1,"-"&amp;RANK(E14,$E$14:$E$27)+COUNTIF($E$14:$E$27,E14)-1,"")</f>
        <v>5-7</v>
      </c>
      <c r="D14" s="79">
        <f t="shared" si="15"/>
        <v>84</v>
      </c>
      <c r="E14" s="96">
        <f aca="true" t="shared" si="22" ref="E14:E27">J14+S14+X14+AE14+AI14+AO14</f>
        <v>42</v>
      </c>
      <c r="F14" s="85">
        <f>'8.1'!G14</f>
        <v>3</v>
      </c>
      <c r="G14" s="80">
        <f>'8.2'!G14</f>
        <v>3</v>
      </c>
      <c r="H14" s="80">
        <f>'8.3'!G14</f>
        <v>3</v>
      </c>
      <c r="I14" s="80">
        <f>'8.4'!G15</f>
        <v>0</v>
      </c>
      <c r="J14" s="79">
        <f aca="true" t="shared" si="23" ref="J14:J27">SUM(F14:I14)</f>
        <v>9</v>
      </c>
      <c r="K14" s="78" t="str">
        <f>RANK(J14,$J$14:$J$27)&amp;IF(COUNTIF($J$14:$J$27,J14)&gt;1,"-"&amp;RANK(J14,$J$14:$J$27)+COUNTIF($J$14:$J$27,J14)-1,"")</f>
        <v>6-10</v>
      </c>
      <c r="L14" s="118" t="str">
        <f t="shared" si="16"/>
        <v>9-14</v>
      </c>
      <c r="M14" s="110">
        <f>'9.1'!H14</f>
        <v>2</v>
      </c>
      <c r="N14" s="81">
        <f>'9.2'!H14</f>
        <v>2</v>
      </c>
      <c r="O14" s="81">
        <f>'9.3'!H14</f>
        <v>2</v>
      </c>
      <c r="P14" s="81">
        <f>'9.4'!H15</f>
        <v>2</v>
      </c>
      <c r="Q14" s="81">
        <f>'9.5'!H14</f>
        <v>2</v>
      </c>
      <c r="R14" s="81">
        <f>'9.6'!H14</f>
        <v>2</v>
      </c>
      <c r="S14" s="169">
        <f aca="true" t="shared" si="24" ref="S14:S27">SUM(M14:R14)</f>
        <v>12</v>
      </c>
      <c r="T14" s="78" t="str">
        <f>RANK(S14,$S$14:$S$27)&amp;IF(COUNTIF($S$14:$S$27,S14)&gt;1,"-"&amp;RANK(S14,$S$14:$S$27)+COUNTIF($S$14:$S$27,S14)-1,"")</f>
        <v>1-10</v>
      </c>
      <c r="U14" s="118" t="str">
        <f t="shared" si="17"/>
        <v>1-13</v>
      </c>
      <c r="V14" s="110">
        <f>'10.1'!H14</f>
        <v>0</v>
      </c>
      <c r="W14" s="167">
        <f>'10.2'!H15</f>
        <v>0</v>
      </c>
      <c r="X14" s="169">
        <f aca="true" t="shared" si="25" ref="X14:X27">SUM(V14:W14)</f>
        <v>0</v>
      </c>
      <c r="Y14" s="78" t="str">
        <f>RANK(X14,$X$14:$X$27)&amp;IF(COUNTIF($X$14:$X$27,X14)&gt;1,"-"&amp;RANK(X14,$X$14:$X$27)+COUNTIF($X$14:$X$27,X14)-1,"")</f>
        <v>9-14</v>
      </c>
      <c r="Z14" s="118" t="str">
        <f t="shared" si="18"/>
        <v>13-20</v>
      </c>
      <c r="AA14" s="110">
        <f>'11.1'!G15</f>
        <v>3</v>
      </c>
      <c r="AB14" s="81">
        <f>'11.2'!G14</f>
        <v>3</v>
      </c>
      <c r="AC14" s="81">
        <f>'11.3'!G14</f>
        <v>3</v>
      </c>
      <c r="AD14" s="81">
        <f>'11.4'!G15</f>
        <v>3</v>
      </c>
      <c r="AE14" s="79">
        <f aca="true" t="shared" si="26" ref="AE14:AE27">SUM(AA14:AD14)</f>
        <v>12</v>
      </c>
      <c r="AF14" s="78" t="str">
        <f>RANK(AE14,$AE$14:$AE$27)&amp;IF(COUNTIF($AE$14:$AE$27,AE14)&gt;1,"-"&amp;RANK(AE14,$AE$14:$AE$27)+COUNTIF($AE$14:$AE$27,AE14)-1,"")</f>
        <v>1-9</v>
      </c>
      <c r="AG14" s="118" t="str">
        <f t="shared" si="19"/>
        <v>1-12</v>
      </c>
      <c r="AH14" s="110">
        <f>'12.1'!E14</f>
        <v>2</v>
      </c>
      <c r="AI14" s="79">
        <f aca="true" t="shared" si="27" ref="AI14:AI27">SUM(AH14:AH14)</f>
        <v>2</v>
      </c>
      <c r="AJ14" s="78" t="str">
        <f>RANK(AI14,$AI$14:$AI$27)&amp;IF(COUNTIF($AI$14:$AI$27,AI14)&gt;1,"-"&amp;RANK(AI14,$AI$14:$AI$27)+COUNTIF($AI$14:$AI$27,AI14)-1,"")</f>
        <v>1-12</v>
      </c>
      <c r="AK14" s="118" t="str">
        <f t="shared" si="20"/>
        <v>1-18</v>
      </c>
      <c r="AL14" s="110">
        <f>'13.1'!F15</f>
        <v>2</v>
      </c>
      <c r="AM14" s="167">
        <f>'13.2'!E16</f>
        <v>3</v>
      </c>
      <c r="AN14" s="167">
        <f>'13.3'!E14</f>
        <v>2</v>
      </c>
      <c r="AO14" s="169">
        <f aca="true" t="shared" si="28" ref="AO14:AO27">SUM(AL14:AN14)</f>
        <v>7</v>
      </c>
      <c r="AP14" s="78" t="str">
        <f>RANK(AO14,$AO$14:$AO$27)&amp;IF(COUNTIF($AO$14:$AO$27,AO14)&gt;1,"-"&amp;RANK(AO14,$AO$14:$AO$27)+COUNTIF($AO$14:$AO$27,AO14)-1,"")</f>
        <v>1-4</v>
      </c>
      <c r="AQ14" s="118" t="str">
        <f t="shared" si="21"/>
        <v>1-7</v>
      </c>
    </row>
    <row r="15" spans="1:43" ht="15.75" customHeight="1">
      <c r="A15" s="97" t="s">
        <v>27</v>
      </c>
      <c r="B15" s="78" t="str">
        <f aca="true" t="shared" si="29" ref="B15:B27">RANK(E15,$E$7:$E$27)&amp;IF(COUNTIF($E$7:$E$27,E15)&gt;1,"-"&amp;RANK(E15,$E$7:$E$27)+COUNTIF($E$7:$E$27,E15)-1,"")</f>
        <v>13</v>
      </c>
      <c r="C15" s="78" t="str">
        <f aca="true" t="shared" si="30" ref="C15:C27">RANK(E15,$E$14:$E$27)&amp;IF(COUNTIF($E$14:$E$27,E15)&gt;1,"-"&amp;RANK(E15,$E$14:$E$27)+COUNTIF($E$14:$E$27,E15)-1,"")</f>
        <v>10</v>
      </c>
      <c r="D15" s="79">
        <f t="shared" si="15"/>
        <v>69</v>
      </c>
      <c r="E15" s="96">
        <f t="shared" si="22"/>
        <v>34.5</v>
      </c>
      <c r="F15" s="85">
        <f>'8.1'!G15</f>
        <v>3</v>
      </c>
      <c r="G15" s="80">
        <f>'8.2'!G15</f>
        <v>3</v>
      </c>
      <c r="H15" s="80">
        <f>'8.3'!G15</f>
        <v>3</v>
      </c>
      <c r="I15" s="80">
        <f>'8.4'!G16</f>
        <v>0</v>
      </c>
      <c r="J15" s="79">
        <f t="shared" si="23"/>
        <v>9</v>
      </c>
      <c r="K15" s="78" t="str">
        <f aca="true" t="shared" si="31" ref="K15:K27">RANK(J15,$J$14:$J$27)&amp;IF(COUNTIF($J$14:$J$27,J15)&gt;1,"-"&amp;RANK(J15,$J$14:$J$27)+COUNTIF($J$14:$J$27,J15)-1,"")</f>
        <v>6-10</v>
      </c>
      <c r="L15" s="118" t="str">
        <f t="shared" si="16"/>
        <v>9-14</v>
      </c>
      <c r="M15" s="110">
        <f>'9.1'!H15</f>
        <v>2</v>
      </c>
      <c r="N15" s="81">
        <f>'9.2'!H15</f>
        <v>2</v>
      </c>
      <c r="O15" s="81">
        <f>'9.3'!H15</f>
        <v>2</v>
      </c>
      <c r="P15" s="81">
        <f>'9.4'!H16</f>
        <v>2</v>
      </c>
      <c r="Q15" s="81">
        <f>'9.5'!H15</f>
        <v>2</v>
      </c>
      <c r="R15" s="81">
        <f>'9.6'!H15</f>
        <v>2</v>
      </c>
      <c r="S15" s="169">
        <f t="shared" si="24"/>
        <v>12</v>
      </c>
      <c r="T15" s="78" t="str">
        <f aca="true" t="shared" si="32" ref="T15:T27">RANK(S15,$S$14:$S$27)&amp;IF(COUNTIF($S$14:$S$27,S15)&gt;1,"-"&amp;RANK(S15,$S$14:$S$27)+COUNTIF($S$14:$S$27,S15)-1,"")</f>
        <v>1-10</v>
      </c>
      <c r="U15" s="118" t="str">
        <f t="shared" si="17"/>
        <v>1-13</v>
      </c>
      <c r="V15" s="110">
        <f>'10.1'!H15</f>
        <v>2</v>
      </c>
      <c r="W15" s="167">
        <f>'10.2'!H16</f>
        <v>3</v>
      </c>
      <c r="X15" s="169">
        <f t="shared" si="25"/>
        <v>5</v>
      </c>
      <c r="Y15" s="78" t="str">
        <f aca="true" t="shared" si="33" ref="Y15:Y27">RANK(X15,$X$14:$X$27)&amp;IF(COUNTIF($X$14:$X$27,X15)&gt;1,"-"&amp;RANK(X15,$X$14:$X$27)+COUNTIF($X$14:$X$27,X15)-1,"")</f>
        <v>1-5</v>
      </c>
      <c r="Z15" s="118" t="str">
        <f t="shared" si="18"/>
        <v>1-5</v>
      </c>
      <c r="AA15" s="110">
        <f>'11.1'!G16</f>
        <v>3</v>
      </c>
      <c r="AB15" s="81">
        <f>'11.2'!G15</f>
        <v>1.5</v>
      </c>
      <c r="AC15" s="81">
        <f>'11.3'!G15</f>
        <v>0</v>
      </c>
      <c r="AD15" s="81">
        <f>'11.4'!G16</f>
        <v>0</v>
      </c>
      <c r="AE15" s="79">
        <f t="shared" si="26"/>
        <v>4.5</v>
      </c>
      <c r="AF15" s="78" t="str">
        <f aca="true" t="shared" si="34" ref="AF15:AF27">RANK(AE15,$AE$14:$AE$27)&amp;IF(COUNTIF($AE$14:$AE$27,AE15)&gt;1,"-"&amp;RANK(AE15,$AE$14:$AE$27)+COUNTIF($AE$14:$AE$27,AE15)-1,"")</f>
        <v>14</v>
      </c>
      <c r="AG15" s="118" t="str">
        <f t="shared" si="19"/>
        <v>19</v>
      </c>
      <c r="AH15" s="110">
        <f>'12.1'!E15</f>
        <v>0</v>
      </c>
      <c r="AI15" s="79">
        <f t="shared" si="27"/>
        <v>0</v>
      </c>
      <c r="AJ15" s="78" t="str">
        <f aca="true" t="shared" si="35" ref="AJ15:AJ27">RANK(AI15,$AI$14:$AI$27)&amp;IF(COUNTIF($AI$14:$AI$27,AI15)&gt;1,"-"&amp;RANK(AI15,$AI$14:$AI$27)+COUNTIF($AI$14:$AI$27,AI15)-1,"")</f>
        <v>14</v>
      </c>
      <c r="AK15" s="118" t="str">
        <f t="shared" si="20"/>
        <v>20</v>
      </c>
      <c r="AL15" s="110">
        <f>'13.1'!F16</f>
        <v>1</v>
      </c>
      <c r="AM15" s="167">
        <f>'13.2'!E17</f>
        <v>3</v>
      </c>
      <c r="AN15" s="167">
        <f>'13.3'!E15</f>
        <v>0</v>
      </c>
      <c r="AO15" s="169">
        <f t="shared" si="28"/>
        <v>4</v>
      </c>
      <c r="AP15" s="78" t="str">
        <f aca="true" t="shared" si="36" ref="AP15:AP27">RANK(AO15,$AO$14:$AO$27)&amp;IF(COUNTIF($AO$14:$AO$27,AO15)&gt;1,"-"&amp;RANK(AO15,$AO$14:$AO$27)+COUNTIF($AO$14:$AO$27,AO15)-1,"")</f>
        <v>6-10</v>
      </c>
      <c r="AQ15" s="118" t="str">
        <f t="shared" si="21"/>
        <v>9-14</v>
      </c>
    </row>
    <row r="16" spans="1:43" ht="15.75" customHeight="1">
      <c r="A16" s="97" t="s">
        <v>28</v>
      </c>
      <c r="B16" s="78" t="str">
        <f t="shared" si="29"/>
        <v>6</v>
      </c>
      <c r="C16" s="78" t="str">
        <f t="shared" si="30"/>
        <v>3</v>
      </c>
      <c r="D16" s="79">
        <f t="shared" si="15"/>
        <v>90</v>
      </c>
      <c r="E16" s="96">
        <f t="shared" si="22"/>
        <v>45</v>
      </c>
      <c r="F16" s="85">
        <f>'8.1'!G16</f>
        <v>3</v>
      </c>
      <c r="G16" s="80">
        <f>'8.2'!G16</f>
        <v>3</v>
      </c>
      <c r="H16" s="80">
        <f>'8.3'!G16</f>
        <v>3</v>
      </c>
      <c r="I16" s="80">
        <f>'8.4'!G17</f>
        <v>3</v>
      </c>
      <c r="J16" s="79">
        <f t="shared" si="23"/>
        <v>12</v>
      </c>
      <c r="K16" s="78" t="str">
        <f t="shared" si="31"/>
        <v>1-5</v>
      </c>
      <c r="L16" s="118" t="str">
        <f t="shared" si="16"/>
        <v>1-7</v>
      </c>
      <c r="M16" s="110">
        <f>'9.1'!H16</f>
        <v>2</v>
      </c>
      <c r="N16" s="81">
        <f>'9.2'!H16</f>
        <v>2</v>
      </c>
      <c r="O16" s="81">
        <f>'9.3'!H16</f>
        <v>2</v>
      </c>
      <c r="P16" s="81">
        <f>'9.4'!H17</f>
        <v>0</v>
      </c>
      <c r="Q16" s="81">
        <f>'9.5'!H16</f>
        <v>2</v>
      </c>
      <c r="R16" s="81">
        <f>'9.6'!H16</f>
        <v>2</v>
      </c>
      <c r="S16" s="169">
        <f t="shared" si="24"/>
        <v>10</v>
      </c>
      <c r="T16" s="78" t="str">
        <f t="shared" si="32"/>
        <v>11-13</v>
      </c>
      <c r="U16" s="118" t="str">
        <f t="shared" si="17"/>
        <v>14-16</v>
      </c>
      <c r="V16" s="110">
        <f>'10.1'!H16</f>
        <v>2</v>
      </c>
      <c r="W16" s="167">
        <f>'10.2'!H17</f>
        <v>3</v>
      </c>
      <c r="X16" s="169">
        <f t="shared" si="25"/>
        <v>5</v>
      </c>
      <c r="Y16" s="78" t="str">
        <f t="shared" si="33"/>
        <v>1-5</v>
      </c>
      <c r="Z16" s="118" t="str">
        <f t="shared" si="18"/>
        <v>1-5</v>
      </c>
      <c r="AA16" s="110">
        <f>'11.1'!G17</f>
        <v>3</v>
      </c>
      <c r="AB16" s="81">
        <f>'11.2'!G16</f>
        <v>3</v>
      </c>
      <c r="AC16" s="81">
        <f>'11.3'!G16</f>
        <v>3</v>
      </c>
      <c r="AD16" s="81">
        <f>'11.4'!G17</f>
        <v>3</v>
      </c>
      <c r="AE16" s="79">
        <f t="shared" si="26"/>
        <v>12</v>
      </c>
      <c r="AF16" s="78" t="str">
        <f t="shared" si="34"/>
        <v>1-9</v>
      </c>
      <c r="AG16" s="118" t="str">
        <f t="shared" si="19"/>
        <v>1-12</v>
      </c>
      <c r="AH16" s="110">
        <f>'12.1'!E16</f>
        <v>2</v>
      </c>
      <c r="AI16" s="79">
        <f t="shared" si="27"/>
        <v>2</v>
      </c>
      <c r="AJ16" s="78" t="str">
        <f t="shared" si="35"/>
        <v>1-12</v>
      </c>
      <c r="AK16" s="118" t="str">
        <f t="shared" si="20"/>
        <v>1-18</v>
      </c>
      <c r="AL16" s="110">
        <f>'13.1'!F17</f>
        <v>2</v>
      </c>
      <c r="AM16" s="167">
        <f>'13.2'!E18</f>
        <v>0</v>
      </c>
      <c r="AN16" s="167">
        <f>'13.3'!E16</f>
        <v>2</v>
      </c>
      <c r="AO16" s="169">
        <f t="shared" si="28"/>
        <v>4</v>
      </c>
      <c r="AP16" s="78" t="str">
        <f t="shared" si="36"/>
        <v>6-10</v>
      </c>
      <c r="AQ16" s="118" t="str">
        <f t="shared" si="21"/>
        <v>9-14</v>
      </c>
    </row>
    <row r="17" spans="1:43" ht="15.75" customHeight="1">
      <c r="A17" s="97" t="s">
        <v>29</v>
      </c>
      <c r="B17" s="78" t="str">
        <f t="shared" si="29"/>
        <v>8-10</v>
      </c>
      <c r="C17" s="78" t="str">
        <f t="shared" si="30"/>
        <v>5-7</v>
      </c>
      <c r="D17" s="79">
        <f t="shared" si="15"/>
        <v>84</v>
      </c>
      <c r="E17" s="96">
        <f t="shared" si="22"/>
        <v>42</v>
      </c>
      <c r="F17" s="85">
        <f>'8.1'!G17</f>
        <v>3</v>
      </c>
      <c r="G17" s="80">
        <f>'8.2'!G17</f>
        <v>3</v>
      </c>
      <c r="H17" s="80">
        <f>'8.3'!G17</f>
        <v>3</v>
      </c>
      <c r="I17" s="80">
        <f>'8.4'!G18</f>
        <v>3</v>
      </c>
      <c r="J17" s="79">
        <f t="shared" si="23"/>
        <v>12</v>
      </c>
      <c r="K17" s="78" t="str">
        <f t="shared" si="31"/>
        <v>1-5</v>
      </c>
      <c r="L17" s="118" t="str">
        <f t="shared" si="16"/>
        <v>1-7</v>
      </c>
      <c r="M17" s="110">
        <f>'9.1'!H17</f>
        <v>2</v>
      </c>
      <c r="N17" s="81">
        <f>'9.2'!H17</f>
        <v>2</v>
      </c>
      <c r="O17" s="81">
        <f>'9.3'!H17</f>
        <v>2</v>
      </c>
      <c r="P17" s="81">
        <f>'9.4'!H18</f>
        <v>2</v>
      </c>
      <c r="Q17" s="81">
        <f>'9.5'!H17</f>
        <v>2</v>
      </c>
      <c r="R17" s="81">
        <f>'9.6'!H17</f>
        <v>2</v>
      </c>
      <c r="S17" s="169">
        <f t="shared" si="24"/>
        <v>12</v>
      </c>
      <c r="T17" s="78" t="str">
        <f t="shared" si="32"/>
        <v>1-10</v>
      </c>
      <c r="U17" s="118" t="str">
        <f t="shared" si="17"/>
        <v>1-13</v>
      </c>
      <c r="V17" s="110">
        <f>'10.1'!H17</f>
        <v>0</v>
      </c>
      <c r="W17" s="167">
        <f>'10.2'!H18</f>
        <v>0</v>
      </c>
      <c r="X17" s="169">
        <f t="shared" si="25"/>
        <v>0</v>
      </c>
      <c r="Y17" s="78" t="str">
        <f t="shared" si="33"/>
        <v>9-14</v>
      </c>
      <c r="Z17" s="118" t="str">
        <f t="shared" si="18"/>
        <v>13-20</v>
      </c>
      <c r="AA17" s="110">
        <f>'11.1'!G18</f>
        <v>3</v>
      </c>
      <c r="AB17" s="81">
        <f>'11.2'!G17</f>
        <v>3</v>
      </c>
      <c r="AC17" s="81">
        <f>'11.3'!G17</f>
        <v>3</v>
      </c>
      <c r="AD17" s="81">
        <f>'11.4'!G18</f>
        <v>3</v>
      </c>
      <c r="AE17" s="79">
        <f t="shared" si="26"/>
        <v>12</v>
      </c>
      <c r="AF17" s="78" t="str">
        <f t="shared" si="34"/>
        <v>1-9</v>
      </c>
      <c r="AG17" s="118" t="str">
        <f t="shared" si="19"/>
        <v>1-12</v>
      </c>
      <c r="AH17" s="110">
        <f>'12.1'!E17</f>
        <v>2</v>
      </c>
      <c r="AI17" s="79">
        <f t="shared" si="27"/>
        <v>2</v>
      </c>
      <c r="AJ17" s="78" t="str">
        <f t="shared" si="35"/>
        <v>1-12</v>
      </c>
      <c r="AK17" s="118" t="str">
        <f t="shared" si="20"/>
        <v>1-18</v>
      </c>
      <c r="AL17" s="110">
        <f>'13.1'!F18</f>
        <v>2</v>
      </c>
      <c r="AM17" s="167">
        <f>'13.2'!E19</f>
        <v>0</v>
      </c>
      <c r="AN17" s="167">
        <f>'13.3'!E17</f>
        <v>2</v>
      </c>
      <c r="AO17" s="169">
        <f t="shared" si="28"/>
        <v>4</v>
      </c>
      <c r="AP17" s="78" t="str">
        <f t="shared" si="36"/>
        <v>6-10</v>
      </c>
      <c r="AQ17" s="118" t="str">
        <f t="shared" si="21"/>
        <v>9-14</v>
      </c>
    </row>
    <row r="18" spans="1:43" s="5" customFormat="1" ht="15.75" customHeight="1">
      <c r="A18" s="97" t="s">
        <v>30</v>
      </c>
      <c r="B18" s="78" t="str">
        <f t="shared" si="29"/>
        <v>11-12</v>
      </c>
      <c r="C18" s="78" t="str">
        <f t="shared" si="30"/>
        <v>8-9</v>
      </c>
      <c r="D18" s="79">
        <f t="shared" si="15"/>
        <v>80</v>
      </c>
      <c r="E18" s="96">
        <f t="shared" si="22"/>
        <v>40</v>
      </c>
      <c r="F18" s="85">
        <f>'8.1'!G18</f>
        <v>3</v>
      </c>
      <c r="G18" s="80">
        <f>'8.2'!G18</f>
        <v>3</v>
      </c>
      <c r="H18" s="80">
        <f>'8.3'!G18</f>
        <v>3</v>
      </c>
      <c r="I18" s="80">
        <f>'8.4'!G19</f>
        <v>0</v>
      </c>
      <c r="J18" s="79">
        <f t="shared" si="23"/>
        <v>9</v>
      </c>
      <c r="K18" s="78" t="str">
        <f t="shared" si="31"/>
        <v>6-10</v>
      </c>
      <c r="L18" s="118" t="str">
        <f t="shared" si="16"/>
        <v>9-14</v>
      </c>
      <c r="M18" s="110">
        <f>'9.1'!H18</f>
        <v>2</v>
      </c>
      <c r="N18" s="81">
        <f>'9.2'!H18</f>
        <v>2</v>
      </c>
      <c r="O18" s="81">
        <f>'9.3'!H18</f>
        <v>2</v>
      </c>
      <c r="P18" s="81">
        <f>'9.4'!H19</f>
        <v>2</v>
      </c>
      <c r="Q18" s="81">
        <f>'9.5'!H18</f>
        <v>2</v>
      </c>
      <c r="R18" s="81">
        <f>'9.6'!H18</f>
        <v>2</v>
      </c>
      <c r="S18" s="169">
        <f t="shared" si="24"/>
        <v>12</v>
      </c>
      <c r="T18" s="78" t="str">
        <f t="shared" si="32"/>
        <v>1-10</v>
      </c>
      <c r="U18" s="118" t="str">
        <f t="shared" si="17"/>
        <v>1-13</v>
      </c>
      <c r="V18" s="110">
        <f>'10.1'!H18</f>
        <v>0</v>
      </c>
      <c r="W18" s="167">
        <f>'10.2'!H19</f>
        <v>0</v>
      </c>
      <c r="X18" s="169">
        <f t="shared" si="25"/>
        <v>0</v>
      </c>
      <c r="Y18" s="78" t="str">
        <f t="shared" si="33"/>
        <v>9-14</v>
      </c>
      <c r="Z18" s="118" t="str">
        <f t="shared" si="18"/>
        <v>13-20</v>
      </c>
      <c r="AA18" s="110">
        <f>'11.1'!G19</f>
        <v>3</v>
      </c>
      <c r="AB18" s="81">
        <f>'11.2'!G18</f>
        <v>3</v>
      </c>
      <c r="AC18" s="81">
        <f>'11.3'!G18</f>
        <v>3</v>
      </c>
      <c r="AD18" s="81">
        <f>'11.4'!G19</f>
        <v>3</v>
      </c>
      <c r="AE18" s="79">
        <f t="shared" si="26"/>
        <v>12</v>
      </c>
      <c r="AF18" s="78" t="str">
        <f t="shared" si="34"/>
        <v>1-9</v>
      </c>
      <c r="AG18" s="118" t="str">
        <f t="shared" si="19"/>
        <v>1-12</v>
      </c>
      <c r="AH18" s="110">
        <f>'12.1'!E18</f>
        <v>2</v>
      </c>
      <c r="AI18" s="79">
        <f t="shared" si="27"/>
        <v>2</v>
      </c>
      <c r="AJ18" s="78" t="str">
        <f t="shared" si="35"/>
        <v>1-12</v>
      </c>
      <c r="AK18" s="118" t="str">
        <f t="shared" si="20"/>
        <v>1-18</v>
      </c>
      <c r="AL18" s="110">
        <f>'13.1'!F19</f>
        <v>2</v>
      </c>
      <c r="AM18" s="167">
        <f>'13.2'!E20</f>
        <v>3</v>
      </c>
      <c r="AN18" s="167">
        <f>'13.3'!E18</f>
        <v>0</v>
      </c>
      <c r="AO18" s="169">
        <f t="shared" si="28"/>
        <v>5</v>
      </c>
      <c r="AP18" s="78" t="str">
        <f t="shared" si="36"/>
        <v>5</v>
      </c>
      <c r="AQ18" s="118" t="str">
        <f t="shared" si="21"/>
        <v>8</v>
      </c>
    </row>
    <row r="19" spans="1:43" ht="15.75" customHeight="1">
      <c r="A19" s="97" t="s">
        <v>31</v>
      </c>
      <c r="B19" s="78" t="str">
        <f t="shared" si="29"/>
        <v>11-12</v>
      </c>
      <c r="C19" s="78" t="str">
        <f t="shared" si="30"/>
        <v>8-9</v>
      </c>
      <c r="D19" s="79">
        <f t="shared" si="15"/>
        <v>80</v>
      </c>
      <c r="E19" s="96">
        <f t="shared" si="22"/>
        <v>40</v>
      </c>
      <c r="F19" s="85">
        <f>'8.1'!G19</f>
        <v>3</v>
      </c>
      <c r="G19" s="80">
        <f>'8.2'!G19</f>
        <v>3</v>
      </c>
      <c r="H19" s="80">
        <f>'8.3'!G19</f>
        <v>3</v>
      </c>
      <c r="I19" s="80">
        <f>'8.4'!G20</f>
        <v>0</v>
      </c>
      <c r="J19" s="79">
        <f t="shared" si="23"/>
        <v>9</v>
      </c>
      <c r="K19" s="78" t="str">
        <f t="shared" si="31"/>
        <v>6-10</v>
      </c>
      <c r="L19" s="118" t="str">
        <f t="shared" si="16"/>
        <v>9-14</v>
      </c>
      <c r="M19" s="110">
        <f>'9.1'!H19</f>
        <v>0</v>
      </c>
      <c r="N19" s="81">
        <f>'9.2'!H19</f>
        <v>2</v>
      </c>
      <c r="O19" s="81">
        <f>'9.3'!H19</f>
        <v>2</v>
      </c>
      <c r="P19" s="81">
        <f>'9.4'!H20</f>
        <v>2</v>
      </c>
      <c r="Q19" s="81">
        <f>'9.5'!H19</f>
        <v>2</v>
      </c>
      <c r="R19" s="81">
        <f>'9.6'!H19</f>
        <v>2</v>
      </c>
      <c r="S19" s="169">
        <f t="shared" si="24"/>
        <v>10</v>
      </c>
      <c r="T19" s="78" t="str">
        <f t="shared" si="32"/>
        <v>11-13</v>
      </c>
      <c r="U19" s="118" t="str">
        <f t="shared" si="17"/>
        <v>14-16</v>
      </c>
      <c r="V19" s="110">
        <f>'10.1'!H19</f>
        <v>0</v>
      </c>
      <c r="W19" s="167">
        <f>'10.2'!H20</f>
        <v>0</v>
      </c>
      <c r="X19" s="169">
        <f t="shared" si="25"/>
        <v>0</v>
      </c>
      <c r="Y19" s="78" t="str">
        <f t="shared" si="33"/>
        <v>9-14</v>
      </c>
      <c r="Z19" s="118" t="str">
        <f t="shared" si="18"/>
        <v>13-20</v>
      </c>
      <c r="AA19" s="110">
        <f>'11.1'!G20</f>
        <v>3</v>
      </c>
      <c r="AB19" s="81">
        <f>'11.2'!G19</f>
        <v>3</v>
      </c>
      <c r="AC19" s="81">
        <f>'11.3'!G19</f>
        <v>3</v>
      </c>
      <c r="AD19" s="81">
        <f>'11.4'!G20</f>
        <v>3</v>
      </c>
      <c r="AE19" s="79">
        <f t="shared" si="26"/>
        <v>12</v>
      </c>
      <c r="AF19" s="78" t="str">
        <f t="shared" si="34"/>
        <v>1-9</v>
      </c>
      <c r="AG19" s="118" t="str">
        <f t="shared" si="19"/>
        <v>1-12</v>
      </c>
      <c r="AH19" s="110">
        <f>'12.1'!E19</f>
        <v>2</v>
      </c>
      <c r="AI19" s="79">
        <f t="shared" si="27"/>
        <v>2</v>
      </c>
      <c r="AJ19" s="78" t="str">
        <f t="shared" si="35"/>
        <v>1-12</v>
      </c>
      <c r="AK19" s="118" t="str">
        <f t="shared" si="20"/>
        <v>1-18</v>
      </c>
      <c r="AL19" s="110">
        <f>'13.1'!F20</f>
        <v>2</v>
      </c>
      <c r="AM19" s="167">
        <f>'13.2'!E21</f>
        <v>3</v>
      </c>
      <c r="AN19" s="167">
        <f>'13.3'!E19</f>
        <v>2</v>
      </c>
      <c r="AO19" s="169">
        <f t="shared" si="28"/>
        <v>7</v>
      </c>
      <c r="AP19" s="78" t="str">
        <f t="shared" si="36"/>
        <v>1-4</v>
      </c>
      <c r="AQ19" s="118" t="str">
        <f t="shared" si="21"/>
        <v>1-7</v>
      </c>
    </row>
    <row r="20" spans="1:43" ht="15.75" customHeight="1">
      <c r="A20" s="97" t="s">
        <v>32</v>
      </c>
      <c r="B20" s="78" t="str">
        <f t="shared" si="29"/>
        <v>7</v>
      </c>
      <c r="C20" s="78" t="str">
        <f t="shared" si="30"/>
        <v>4</v>
      </c>
      <c r="D20" s="79">
        <f t="shared" si="15"/>
        <v>88</v>
      </c>
      <c r="E20" s="96">
        <f t="shared" si="22"/>
        <v>44</v>
      </c>
      <c r="F20" s="85">
        <f>'8.1'!G20</f>
        <v>3</v>
      </c>
      <c r="G20" s="80">
        <f>'8.2'!G20</f>
        <v>3</v>
      </c>
      <c r="H20" s="80">
        <f>'8.3'!G20</f>
        <v>3</v>
      </c>
      <c r="I20" s="80">
        <f>'8.4'!G21</f>
        <v>3</v>
      </c>
      <c r="J20" s="79">
        <f t="shared" si="23"/>
        <v>12</v>
      </c>
      <c r="K20" s="78" t="str">
        <f t="shared" si="31"/>
        <v>1-5</v>
      </c>
      <c r="L20" s="118" t="str">
        <f t="shared" si="16"/>
        <v>1-7</v>
      </c>
      <c r="M20" s="110">
        <f>'9.1'!H20</f>
        <v>0</v>
      </c>
      <c r="N20" s="81">
        <f>'9.2'!H20</f>
        <v>2</v>
      </c>
      <c r="O20" s="81">
        <f>'9.3'!H20</f>
        <v>2</v>
      </c>
      <c r="P20" s="81">
        <f>'9.4'!H21</f>
        <v>2</v>
      </c>
      <c r="Q20" s="81">
        <f>'9.5'!H20</f>
        <v>2</v>
      </c>
      <c r="R20" s="81">
        <f>'9.6'!H20</f>
        <v>2</v>
      </c>
      <c r="S20" s="169">
        <f t="shared" si="24"/>
        <v>10</v>
      </c>
      <c r="T20" s="78" t="str">
        <f t="shared" si="32"/>
        <v>11-13</v>
      </c>
      <c r="U20" s="118" t="str">
        <f t="shared" si="17"/>
        <v>14-16</v>
      </c>
      <c r="V20" s="110">
        <f>'10.1'!H20</f>
        <v>2</v>
      </c>
      <c r="W20" s="167">
        <f>'10.2'!H21</f>
        <v>3</v>
      </c>
      <c r="X20" s="169">
        <f t="shared" si="25"/>
        <v>5</v>
      </c>
      <c r="Y20" s="78" t="str">
        <f t="shared" si="33"/>
        <v>1-5</v>
      </c>
      <c r="Z20" s="118" t="str">
        <f t="shared" si="18"/>
        <v>1-5</v>
      </c>
      <c r="AA20" s="110">
        <f>'11.1'!G21</f>
        <v>3</v>
      </c>
      <c r="AB20" s="81">
        <f>'11.2'!G20</f>
        <v>3</v>
      </c>
      <c r="AC20" s="81">
        <f>'11.3'!G20</f>
        <v>3</v>
      </c>
      <c r="AD20" s="81">
        <f>'11.4'!G21</f>
        <v>3</v>
      </c>
      <c r="AE20" s="79">
        <f t="shared" si="26"/>
        <v>12</v>
      </c>
      <c r="AF20" s="78" t="str">
        <f t="shared" si="34"/>
        <v>1-9</v>
      </c>
      <c r="AG20" s="118" t="str">
        <f t="shared" si="19"/>
        <v>1-12</v>
      </c>
      <c r="AH20" s="110">
        <f>'12.1'!E20</f>
        <v>2</v>
      </c>
      <c r="AI20" s="79">
        <f t="shared" si="27"/>
        <v>2</v>
      </c>
      <c r="AJ20" s="78" t="str">
        <f t="shared" si="35"/>
        <v>1-12</v>
      </c>
      <c r="AK20" s="118" t="str">
        <f t="shared" si="20"/>
        <v>1-18</v>
      </c>
      <c r="AL20" s="110">
        <f>'13.1'!F21</f>
        <v>2</v>
      </c>
      <c r="AM20" s="167">
        <f>'13.2'!E22</f>
        <v>1</v>
      </c>
      <c r="AN20" s="167">
        <f>'13.3'!E20</f>
        <v>0</v>
      </c>
      <c r="AO20" s="169">
        <f t="shared" si="28"/>
        <v>3</v>
      </c>
      <c r="AP20" s="78" t="str">
        <f t="shared" si="36"/>
        <v>11</v>
      </c>
      <c r="AQ20" s="118" t="str">
        <f t="shared" si="21"/>
        <v>15</v>
      </c>
    </row>
    <row r="21" spans="1:43" ht="15.75" customHeight="1">
      <c r="A21" s="97" t="s">
        <v>33</v>
      </c>
      <c r="B21" s="78" t="str">
        <f t="shared" si="29"/>
        <v>1-2</v>
      </c>
      <c r="C21" s="78" t="str">
        <f t="shared" si="30"/>
        <v>1</v>
      </c>
      <c r="D21" s="79">
        <f t="shared" si="15"/>
        <v>97</v>
      </c>
      <c r="E21" s="96">
        <f t="shared" si="22"/>
        <v>48.5</v>
      </c>
      <c r="F21" s="85">
        <f>'8.1'!G21</f>
        <v>3</v>
      </c>
      <c r="G21" s="80">
        <f>'8.2'!G21</f>
        <v>3</v>
      </c>
      <c r="H21" s="80">
        <f>'8.3'!G21</f>
        <v>3</v>
      </c>
      <c r="I21" s="80">
        <f>'8.4'!G22</f>
        <v>3</v>
      </c>
      <c r="J21" s="79">
        <f t="shared" si="23"/>
        <v>12</v>
      </c>
      <c r="K21" s="78" t="str">
        <f t="shared" si="31"/>
        <v>1-5</v>
      </c>
      <c r="L21" s="118" t="str">
        <f t="shared" si="16"/>
        <v>1-7</v>
      </c>
      <c r="M21" s="110">
        <f>'9.1'!H21</f>
        <v>2</v>
      </c>
      <c r="N21" s="81">
        <f>'9.2'!H21</f>
        <v>2</v>
      </c>
      <c r="O21" s="81">
        <f>'9.3'!H21</f>
        <v>2</v>
      </c>
      <c r="P21" s="81">
        <f>'9.4'!H22</f>
        <v>2</v>
      </c>
      <c r="Q21" s="81">
        <f>'9.5'!H21</f>
        <v>2</v>
      </c>
      <c r="R21" s="81">
        <f>'9.6'!H21</f>
        <v>2</v>
      </c>
      <c r="S21" s="169">
        <f t="shared" si="24"/>
        <v>12</v>
      </c>
      <c r="T21" s="78" t="str">
        <f t="shared" si="32"/>
        <v>1-10</v>
      </c>
      <c r="U21" s="118" t="str">
        <f t="shared" si="17"/>
        <v>1-13</v>
      </c>
      <c r="V21" s="110">
        <f>'10.1'!H21</f>
        <v>2</v>
      </c>
      <c r="W21" s="167">
        <f>'10.2'!H22</f>
        <v>1.5</v>
      </c>
      <c r="X21" s="169">
        <f t="shared" si="25"/>
        <v>3.5</v>
      </c>
      <c r="Y21" s="78" t="str">
        <f t="shared" si="33"/>
        <v>6</v>
      </c>
      <c r="Z21" s="118" t="str">
        <f t="shared" si="18"/>
        <v>6-7</v>
      </c>
      <c r="AA21" s="110">
        <f>'11.1'!G22</f>
        <v>3</v>
      </c>
      <c r="AB21" s="81">
        <f>'11.2'!G21</f>
        <v>3</v>
      </c>
      <c r="AC21" s="81">
        <f>'11.3'!G21</f>
        <v>3</v>
      </c>
      <c r="AD21" s="81">
        <f>'11.4'!G22</f>
        <v>3</v>
      </c>
      <c r="AE21" s="79">
        <f t="shared" si="26"/>
        <v>12</v>
      </c>
      <c r="AF21" s="78" t="str">
        <f t="shared" si="34"/>
        <v>1-9</v>
      </c>
      <c r="AG21" s="118" t="str">
        <f t="shared" si="19"/>
        <v>1-12</v>
      </c>
      <c r="AH21" s="110">
        <f>'12.1'!E21</f>
        <v>2</v>
      </c>
      <c r="AI21" s="79">
        <f t="shared" si="27"/>
        <v>2</v>
      </c>
      <c r="AJ21" s="78" t="str">
        <f t="shared" si="35"/>
        <v>1-12</v>
      </c>
      <c r="AK21" s="118" t="str">
        <f t="shared" si="20"/>
        <v>1-18</v>
      </c>
      <c r="AL21" s="110">
        <f>'13.1'!F22</f>
        <v>2</v>
      </c>
      <c r="AM21" s="167">
        <f>'13.2'!E23</f>
        <v>3</v>
      </c>
      <c r="AN21" s="167">
        <f>'13.3'!E21</f>
        <v>2</v>
      </c>
      <c r="AO21" s="169">
        <f t="shared" si="28"/>
        <v>7</v>
      </c>
      <c r="AP21" s="78" t="str">
        <f t="shared" si="36"/>
        <v>1-4</v>
      </c>
      <c r="AQ21" s="118" t="str">
        <f t="shared" si="21"/>
        <v>1-7</v>
      </c>
    </row>
    <row r="22" spans="1:43" ht="15.75" customHeight="1">
      <c r="A22" s="97" t="s">
        <v>34</v>
      </c>
      <c r="B22" s="78" t="str">
        <f t="shared" si="29"/>
        <v>16</v>
      </c>
      <c r="C22" s="78" t="str">
        <f t="shared" si="30"/>
        <v>12</v>
      </c>
      <c r="D22" s="79">
        <f t="shared" si="15"/>
        <v>62</v>
      </c>
      <c r="E22" s="96">
        <f t="shared" si="22"/>
        <v>31</v>
      </c>
      <c r="F22" s="85">
        <f>'8.1'!G22</f>
        <v>0</v>
      </c>
      <c r="G22" s="80">
        <f>'8.2'!G22</f>
        <v>0</v>
      </c>
      <c r="H22" s="80">
        <f>'8.3'!G22</f>
        <v>3</v>
      </c>
      <c r="I22" s="80">
        <f>'8.4'!G23</f>
        <v>0</v>
      </c>
      <c r="J22" s="79">
        <f t="shared" si="23"/>
        <v>3</v>
      </c>
      <c r="K22" s="78" t="str">
        <f t="shared" si="31"/>
        <v>11-14</v>
      </c>
      <c r="L22" s="118" t="str">
        <f t="shared" si="16"/>
        <v>15-20</v>
      </c>
      <c r="M22" s="110">
        <f>'9.1'!H22</f>
        <v>2</v>
      </c>
      <c r="N22" s="81">
        <f>'9.2'!H22</f>
        <v>2</v>
      </c>
      <c r="O22" s="81">
        <f>'9.3'!H22</f>
        <v>2</v>
      </c>
      <c r="P22" s="81">
        <f>'9.4'!H23</f>
        <v>2</v>
      </c>
      <c r="Q22" s="81">
        <f>'9.5'!H22</f>
        <v>2</v>
      </c>
      <c r="R22" s="81">
        <f>'9.6'!H22</f>
        <v>2</v>
      </c>
      <c r="S22" s="169">
        <f t="shared" si="24"/>
        <v>12</v>
      </c>
      <c r="T22" s="78" t="str">
        <f t="shared" si="32"/>
        <v>1-10</v>
      </c>
      <c r="U22" s="118" t="str">
        <f t="shared" si="17"/>
        <v>1-13</v>
      </c>
      <c r="V22" s="110">
        <f>'10.1'!H22</f>
        <v>2</v>
      </c>
      <c r="W22" s="167">
        <f>'10.2'!H23</f>
        <v>3</v>
      </c>
      <c r="X22" s="169">
        <f t="shared" si="25"/>
        <v>5</v>
      </c>
      <c r="Y22" s="78" t="str">
        <f t="shared" si="33"/>
        <v>1-5</v>
      </c>
      <c r="Z22" s="118" t="str">
        <f t="shared" si="18"/>
        <v>1-5</v>
      </c>
      <c r="AA22" s="110">
        <f>'11.1'!G23</f>
        <v>3</v>
      </c>
      <c r="AB22" s="81">
        <f>'11.2'!G22</f>
        <v>3</v>
      </c>
      <c r="AC22" s="81">
        <f>'11.3'!G22</f>
        <v>3</v>
      </c>
      <c r="AD22" s="81">
        <f>'11.4'!G23</f>
        <v>0</v>
      </c>
      <c r="AE22" s="79">
        <f t="shared" si="26"/>
        <v>9</v>
      </c>
      <c r="AF22" s="78" t="str">
        <f t="shared" si="34"/>
        <v>10-12</v>
      </c>
      <c r="AG22" s="118" t="str">
        <f t="shared" si="19"/>
        <v>13-17</v>
      </c>
      <c r="AH22" s="110">
        <f>'12.1'!E22</f>
        <v>1</v>
      </c>
      <c r="AI22" s="79">
        <f t="shared" si="27"/>
        <v>1</v>
      </c>
      <c r="AJ22" s="78" t="str">
        <f t="shared" si="35"/>
        <v>13</v>
      </c>
      <c r="AK22" s="118" t="str">
        <f t="shared" si="20"/>
        <v>19</v>
      </c>
      <c r="AL22" s="110">
        <f>'13.1'!F23</f>
        <v>1</v>
      </c>
      <c r="AM22" s="167">
        <f>'13.2'!E24</f>
        <v>0</v>
      </c>
      <c r="AN22" s="167">
        <f>'13.3'!E22</f>
        <v>0</v>
      </c>
      <c r="AO22" s="169">
        <f t="shared" si="28"/>
        <v>1</v>
      </c>
      <c r="AP22" s="78" t="str">
        <f t="shared" si="36"/>
        <v>13-14</v>
      </c>
      <c r="AQ22" s="118" t="str">
        <f t="shared" si="21"/>
        <v>19-20</v>
      </c>
    </row>
    <row r="23" spans="1:43" ht="15.75" customHeight="1">
      <c r="A23" s="97" t="s">
        <v>35</v>
      </c>
      <c r="B23" s="78" t="str">
        <f t="shared" si="29"/>
        <v>14</v>
      </c>
      <c r="C23" s="78" t="str">
        <f t="shared" si="30"/>
        <v>11</v>
      </c>
      <c r="D23" s="79">
        <f t="shared" si="15"/>
        <v>65</v>
      </c>
      <c r="E23" s="96">
        <f t="shared" si="22"/>
        <v>32.5</v>
      </c>
      <c r="F23" s="85">
        <f>'8.1'!G23</f>
        <v>0</v>
      </c>
      <c r="G23" s="80">
        <f>'8.2'!G23</f>
        <v>0</v>
      </c>
      <c r="H23" s="80">
        <f>'8.3'!G23</f>
        <v>3</v>
      </c>
      <c r="I23" s="80">
        <f>'8.4'!G24</f>
        <v>0</v>
      </c>
      <c r="J23" s="79">
        <f t="shared" si="23"/>
        <v>3</v>
      </c>
      <c r="K23" s="78" t="str">
        <f t="shared" si="31"/>
        <v>11-14</v>
      </c>
      <c r="L23" s="118" t="str">
        <f t="shared" si="16"/>
        <v>15-20</v>
      </c>
      <c r="M23" s="110">
        <f>'9.1'!H23</f>
        <v>2</v>
      </c>
      <c r="N23" s="81">
        <f>'9.2'!H23</f>
        <v>2</v>
      </c>
      <c r="O23" s="81">
        <f>'9.3'!H23</f>
        <v>2</v>
      </c>
      <c r="P23" s="81">
        <f>'9.4'!H24</f>
        <v>2</v>
      </c>
      <c r="Q23" s="81">
        <f>'9.5'!H23</f>
        <v>2</v>
      </c>
      <c r="R23" s="81">
        <f>'9.6'!H23</f>
        <v>2</v>
      </c>
      <c r="S23" s="169">
        <f t="shared" si="24"/>
        <v>12</v>
      </c>
      <c r="T23" s="78" t="str">
        <f t="shared" si="32"/>
        <v>1-10</v>
      </c>
      <c r="U23" s="118" t="str">
        <f t="shared" si="17"/>
        <v>1-13</v>
      </c>
      <c r="V23" s="110">
        <f>'10.1'!H23</f>
        <v>2</v>
      </c>
      <c r="W23" s="167">
        <f>'10.2'!H24</f>
        <v>0.5</v>
      </c>
      <c r="X23" s="169">
        <f t="shared" si="25"/>
        <v>2.5</v>
      </c>
      <c r="Y23" s="78" t="str">
        <f t="shared" si="33"/>
        <v>8</v>
      </c>
      <c r="Z23" s="118" t="str">
        <f t="shared" si="18"/>
        <v>9-11</v>
      </c>
      <c r="AA23" s="110">
        <f>'11.1'!G24</f>
        <v>3</v>
      </c>
      <c r="AB23" s="81">
        <f>'11.2'!G23</f>
        <v>3</v>
      </c>
      <c r="AC23" s="81">
        <f>'11.3'!G23</f>
        <v>3</v>
      </c>
      <c r="AD23" s="81">
        <f>'11.4'!G24</f>
        <v>3</v>
      </c>
      <c r="AE23" s="79">
        <f t="shared" si="26"/>
        <v>12</v>
      </c>
      <c r="AF23" s="78" t="str">
        <f t="shared" si="34"/>
        <v>1-9</v>
      </c>
      <c r="AG23" s="118" t="str">
        <f t="shared" si="19"/>
        <v>1-12</v>
      </c>
      <c r="AH23" s="110">
        <f>'12.1'!E23</f>
        <v>2</v>
      </c>
      <c r="AI23" s="79">
        <f t="shared" si="27"/>
        <v>2</v>
      </c>
      <c r="AJ23" s="78" t="str">
        <f t="shared" si="35"/>
        <v>1-12</v>
      </c>
      <c r="AK23" s="118" t="str">
        <f t="shared" si="20"/>
        <v>1-18</v>
      </c>
      <c r="AL23" s="110">
        <f>'13.1'!F24</f>
        <v>1</v>
      </c>
      <c r="AM23" s="167">
        <f>'13.2'!E25</f>
        <v>0</v>
      </c>
      <c r="AN23" s="167">
        <f>'13.3'!E23</f>
        <v>0</v>
      </c>
      <c r="AO23" s="169">
        <f t="shared" si="28"/>
        <v>1</v>
      </c>
      <c r="AP23" s="78" t="str">
        <f t="shared" si="36"/>
        <v>13-14</v>
      </c>
      <c r="AQ23" s="118" t="str">
        <f t="shared" si="21"/>
        <v>19-20</v>
      </c>
    </row>
    <row r="24" spans="1:43" ht="15.75" customHeight="1">
      <c r="A24" s="97" t="s">
        <v>36</v>
      </c>
      <c r="B24" s="78" t="str">
        <f t="shared" si="29"/>
        <v>17</v>
      </c>
      <c r="C24" s="78" t="str">
        <f t="shared" si="30"/>
        <v>13</v>
      </c>
      <c r="D24" s="79">
        <f t="shared" si="15"/>
        <v>56.00000000000001</v>
      </c>
      <c r="E24" s="96">
        <f t="shared" si="22"/>
        <v>28</v>
      </c>
      <c r="F24" s="85">
        <f>'8.1'!G24</f>
        <v>0</v>
      </c>
      <c r="G24" s="80">
        <f>'8.2'!G24</f>
        <v>0</v>
      </c>
      <c r="H24" s="80">
        <f>'8.3'!G24</f>
        <v>3</v>
      </c>
      <c r="I24" s="80">
        <f>'8.4'!G25</f>
        <v>0</v>
      </c>
      <c r="J24" s="79">
        <f t="shared" si="23"/>
        <v>3</v>
      </c>
      <c r="K24" s="78" t="str">
        <f t="shared" si="31"/>
        <v>11-14</v>
      </c>
      <c r="L24" s="118" t="str">
        <f t="shared" si="16"/>
        <v>15-20</v>
      </c>
      <c r="M24" s="110">
        <f>'9.1'!H24</f>
        <v>2</v>
      </c>
      <c r="N24" s="81">
        <f>'9.2'!H24</f>
        <v>2</v>
      </c>
      <c r="O24" s="81">
        <f>'9.3'!H24</f>
        <v>2</v>
      </c>
      <c r="P24" s="81">
        <f>'9.4'!H25</f>
        <v>2</v>
      </c>
      <c r="Q24" s="81">
        <f>'9.5'!H24</f>
        <v>2</v>
      </c>
      <c r="R24" s="81">
        <f>'9.6'!H24</f>
        <v>2</v>
      </c>
      <c r="S24" s="169">
        <f t="shared" si="24"/>
        <v>12</v>
      </c>
      <c r="T24" s="78" t="str">
        <f t="shared" si="32"/>
        <v>1-10</v>
      </c>
      <c r="U24" s="118" t="str">
        <f t="shared" si="17"/>
        <v>1-13</v>
      </c>
      <c r="V24" s="110">
        <f>'10.1'!H24</f>
        <v>0</v>
      </c>
      <c r="W24" s="167">
        <f>'10.2'!H25</f>
        <v>0</v>
      </c>
      <c r="X24" s="169">
        <f t="shared" si="25"/>
        <v>0</v>
      </c>
      <c r="Y24" s="78" t="str">
        <f t="shared" si="33"/>
        <v>9-14</v>
      </c>
      <c r="Z24" s="118" t="str">
        <f t="shared" si="18"/>
        <v>13-20</v>
      </c>
      <c r="AA24" s="110">
        <f>'11.1'!G25</f>
        <v>3</v>
      </c>
      <c r="AB24" s="81">
        <f>'11.2'!G24</f>
        <v>3</v>
      </c>
      <c r="AC24" s="81">
        <f>'11.3'!G24</f>
        <v>3</v>
      </c>
      <c r="AD24" s="81">
        <f>'11.4'!G25</f>
        <v>0</v>
      </c>
      <c r="AE24" s="79">
        <f t="shared" si="26"/>
        <v>9</v>
      </c>
      <c r="AF24" s="78" t="str">
        <f t="shared" si="34"/>
        <v>10-12</v>
      </c>
      <c r="AG24" s="118" t="str">
        <f t="shared" si="19"/>
        <v>13-17</v>
      </c>
      <c r="AH24" s="110">
        <f>'12.1'!E24</f>
        <v>2</v>
      </c>
      <c r="AI24" s="79">
        <f t="shared" si="27"/>
        <v>2</v>
      </c>
      <c r="AJ24" s="78" t="str">
        <f t="shared" si="35"/>
        <v>1-12</v>
      </c>
      <c r="AK24" s="118" t="str">
        <f t="shared" si="20"/>
        <v>1-18</v>
      </c>
      <c r="AL24" s="110">
        <f>'13.1'!F25</f>
        <v>2</v>
      </c>
      <c r="AM24" s="167">
        <f>'13.2'!E26</f>
        <v>0</v>
      </c>
      <c r="AN24" s="167">
        <f>'13.3'!E24</f>
        <v>0</v>
      </c>
      <c r="AO24" s="169">
        <f t="shared" si="28"/>
        <v>2</v>
      </c>
      <c r="AP24" s="78" t="str">
        <f t="shared" si="36"/>
        <v>12</v>
      </c>
      <c r="AQ24" s="118" t="str">
        <f t="shared" si="21"/>
        <v>16-18</v>
      </c>
    </row>
    <row r="25" spans="1:43" ht="15.75" customHeight="1">
      <c r="A25" s="97" t="s">
        <v>37</v>
      </c>
      <c r="B25" s="78" t="str">
        <f t="shared" si="29"/>
        <v>4</v>
      </c>
      <c r="C25" s="78" t="str">
        <f t="shared" si="30"/>
        <v>2</v>
      </c>
      <c r="D25" s="79">
        <f t="shared" si="15"/>
        <v>94</v>
      </c>
      <c r="E25" s="96">
        <f t="shared" si="22"/>
        <v>47</v>
      </c>
      <c r="F25" s="85">
        <f>'8.1'!G25</f>
        <v>3</v>
      </c>
      <c r="G25" s="80">
        <f>'8.2'!G25</f>
        <v>3</v>
      </c>
      <c r="H25" s="80">
        <f>'8.3'!G25</f>
        <v>3</v>
      </c>
      <c r="I25" s="80">
        <f>'8.4'!G26</f>
        <v>3</v>
      </c>
      <c r="J25" s="79">
        <f t="shared" si="23"/>
        <v>12</v>
      </c>
      <c r="K25" s="78" t="str">
        <f t="shared" si="31"/>
        <v>1-5</v>
      </c>
      <c r="L25" s="118" t="str">
        <f t="shared" si="16"/>
        <v>1-7</v>
      </c>
      <c r="M25" s="110">
        <f>'9.1'!H25</f>
        <v>2</v>
      </c>
      <c r="N25" s="81">
        <f>'9.2'!H25</f>
        <v>2</v>
      </c>
      <c r="O25" s="81">
        <f>'9.3'!H25</f>
        <v>2</v>
      </c>
      <c r="P25" s="81">
        <f>'9.4'!H26</f>
        <v>2</v>
      </c>
      <c r="Q25" s="81">
        <f>'9.5'!H25</f>
        <v>2</v>
      </c>
      <c r="R25" s="81">
        <f>'9.6'!H25</f>
        <v>2</v>
      </c>
      <c r="S25" s="169">
        <f t="shared" si="24"/>
        <v>12</v>
      </c>
      <c r="T25" s="78" t="str">
        <f t="shared" si="32"/>
        <v>1-10</v>
      </c>
      <c r="U25" s="118" t="str">
        <f t="shared" si="17"/>
        <v>1-13</v>
      </c>
      <c r="V25" s="110">
        <f>'10.1'!H25</f>
        <v>2</v>
      </c>
      <c r="W25" s="167">
        <f>'10.2'!H26</f>
        <v>3</v>
      </c>
      <c r="X25" s="169">
        <f t="shared" si="25"/>
        <v>5</v>
      </c>
      <c r="Y25" s="78" t="str">
        <f t="shared" si="33"/>
        <v>1-5</v>
      </c>
      <c r="Z25" s="118" t="str">
        <f t="shared" si="18"/>
        <v>1-5</v>
      </c>
      <c r="AA25" s="110">
        <f>'11.1'!G26</f>
        <v>3</v>
      </c>
      <c r="AB25" s="81">
        <f>'11.2'!G25</f>
        <v>3</v>
      </c>
      <c r="AC25" s="81">
        <f>'11.3'!G25</f>
        <v>3</v>
      </c>
      <c r="AD25" s="81">
        <f>'11.4'!G26</f>
        <v>0</v>
      </c>
      <c r="AE25" s="79">
        <f t="shared" si="26"/>
        <v>9</v>
      </c>
      <c r="AF25" s="78" t="str">
        <f t="shared" si="34"/>
        <v>10-12</v>
      </c>
      <c r="AG25" s="118" t="str">
        <f t="shared" si="19"/>
        <v>13-17</v>
      </c>
      <c r="AH25" s="110">
        <f>'12.1'!E25</f>
        <v>2</v>
      </c>
      <c r="AI25" s="79">
        <f t="shared" si="27"/>
        <v>2</v>
      </c>
      <c r="AJ25" s="78" t="str">
        <f t="shared" si="35"/>
        <v>1-12</v>
      </c>
      <c r="AK25" s="118" t="str">
        <f t="shared" si="20"/>
        <v>1-18</v>
      </c>
      <c r="AL25" s="110">
        <f>'13.1'!F26</f>
        <v>2</v>
      </c>
      <c r="AM25" s="167">
        <f>'13.2'!E27</f>
        <v>3</v>
      </c>
      <c r="AN25" s="167">
        <f>'13.3'!E25</f>
        <v>2</v>
      </c>
      <c r="AO25" s="169">
        <f t="shared" si="28"/>
        <v>7</v>
      </c>
      <c r="AP25" s="78" t="str">
        <f t="shared" si="36"/>
        <v>1-4</v>
      </c>
      <c r="AQ25" s="118" t="str">
        <f t="shared" si="21"/>
        <v>1-7</v>
      </c>
    </row>
    <row r="26" spans="1:43" s="5" customFormat="1" ht="15.75" customHeight="1">
      <c r="A26" s="97" t="s">
        <v>38</v>
      </c>
      <c r="B26" s="78" t="str">
        <f t="shared" si="29"/>
        <v>8-10</v>
      </c>
      <c r="C26" s="78" t="str">
        <f t="shared" si="30"/>
        <v>5-7</v>
      </c>
      <c r="D26" s="79">
        <f t="shared" si="15"/>
        <v>84</v>
      </c>
      <c r="E26" s="96">
        <f t="shared" si="22"/>
        <v>42</v>
      </c>
      <c r="F26" s="85">
        <f>'8.1'!G26</f>
        <v>3</v>
      </c>
      <c r="G26" s="80">
        <f>'8.2'!G26</f>
        <v>3</v>
      </c>
      <c r="H26" s="80">
        <f>'8.3'!G26</f>
        <v>3</v>
      </c>
      <c r="I26" s="80">
        <f>'8.4'!G27</f>
        <v>0</v>
      </c>
      <c r="J26" s="79">
        <f t="shared" si="23"/>
        <v>9</v>
      </c>
      <c r="K26" s="78" t="str">
        <f t="shared" si="31"/>
        <v>6-10</v>
      </c>
      <c r="L26" s="118" t="str">
        <f t="shared" si="16"/>
        <v>9-14</v>
      </c>
      <c r="M26" s="110">
        <f>'9.1'!H26</f>
        <v>2</v>
      </c>
      <c r="N26" s="81">
        <f>'9.2'!H26</f>
        <v>2</v>
      </c>
      <c r="O26" s="81">
        <f>'9.3'!H26</f>
        <v>2</v>
      </c>
      <c r="P26" s="81">
        <f>'9.4'!H27</f>
        <v>2</v>
      </c>
      <c r="Q26" s="81">
        <f>'9.5'!H26</f>
        <v>2</v>
      </c>
      <c r="R26" s="81">
        <f>'9.6'!H26</f>
        <v>2</v>
      </c>
      <c r="S26" s="169">
        <f t="shared" si="24"/>
        <v>12</v>
      </c>
      <c r="T26" s="78" t="str">
        <f t="shared" si="32"/>
        <v>1-10</v>
      </c>
      <c r="U26" s="118" t="str">
        <f t="shared" si="17"/>
        <v>1-13</v>
      </c>
      <c r="V26" s="110">
        <f>'10.1'!H26</f>
        <v>2</v>
      </c>
      <c r="W26" s="167">
        <f>'10.2'!H27</f>
        <v>1</v>
      </c>
      <c r="X26" s="169">
        <f t="shared" si="25"/>
        <v>3</v>
      </c>
      <c r="Y26" s="78" t="str">
        <f t="shared" si="33"/>
        <v>7</v>
      </c>
      <c r="Z26" s="118" t="str">
        <f t="shared" si="18"/>
        <v>8</v>
      </c>
      <c r="AA26" s="110">
        <f>'11.1'!G27</f>
        <v>3</v>
      </c>
      <c r="AB26" s="81">
        <f>'11.2'!G26</f>
        <v>3</v>
      </c>
      <c r="AC26" s="81">
        <f>'11.3'!G26</f>
        <v>3</v>
      </c>
      <c r="AD26" s="81">
        <f>'11.4'!G27</f>
        <v>3</v>
      </c>
      <c r="AE26" s="79">
        <f t="shared" si="26"/>
        <v>12</v>
      </c>
      <c r="AF26" s="78" t="str">
        <f t="shared" si="34"/>
        <v>1-9</v>
      </c>
      <c r="AG26" s="118" t="str">
        <f t="shared" si="19"/>
        <v>1-12</v>
      </c>
      <c r="AH26" s="110">
        <f>'12.1'!E26</f>
        <v>2</v>
      </c>
      <c r="AI26" s="79">
        <f t="shared" si="27"/>
        <v>2</v>
      </c>
      <c r="AJ26" s="78" t="str">
        <f t="shared" si="35"/>
        <v>1-12</v>
      </c>
      <c r="AK26" s="118" t="str">
        <f t="shared" si="20"/>
        <v>1-18</v>
      </c>
      <c r="AL26" s="110">
        <f>'13.1'!F27</f>
        <v>1</v>
      </c>
      <c r="AM26" s="167">
        <f>'13.2'!E28</f>
        <v>1</v>
      </c>
      <c r="AN26" s="167">
        <f>'13.3'!E26</f>
        <v>2</v>
      </c>
      <c r="AO26" s="169">
        <f t="shared" si="28"/>
        <v>4</v>
      </c>
      <c r="AP26" s="78" t="str">
        <f t="shared" si="36"/>
        <v>6-10</v>
      </c>
      <c r="AQ26" s="118" t="str">
        <f t="shared" si="21"/>
        <v>9-14</v>
      </c>
    </row>
    <row r="27" spans="1:43" ht="15.75" customHeight="1" thickBot="1">
      <c r="A27" s="100" t="s">
        <v>39</v>
      </c>
      <c r="B27" s="101" t="str">
        <f t="shared" si="29"/>
        <v>18</v>
      </c>
      <c r="C27" s="101" t="str">
        <f t="shared" si="30"/>
        <v>14</v>
      </c>
      <c r="D27" s="102">
        <f t="shared" si="15"/>
        <v>46</v>
      </c>
      <c r="E27" s="206">
        <f t="shared" si="22"/>
        <v>23</v>
      </c>
      <c r="F27" s="114">
        <f>'8.1'!G27</f>
        <v>0</v>
      </c>
      <c r="G27" s="109">
        <f>'8.2'!G27</f>
        <v>0</v>
      </c>
      <c r="H27" s="109">
        <f>'8.3'!G27</f>
        <v>3</v>
      </c>
      <c r="I27" s="109">
        <f>'8.4'!G28</f>
        <v>0</v>
      </c>
      <c r="J27" s="117">
        <f t="shared" si="23"/>
        <v>3</v>
      </c>
      <c r="K27" s="116" t="str">
        <f t="shared" si="31"/>
        <v>11-14</v>
      </c>
      <c r="L27" s="119" t="str">
        <f t="shared" si="16"/>
        <v>15-20</v>
      </c>
      <c r="M27" s="111">
        <f>'9.1'!H27</f>
        <v>2</v>
      </c>
      <c r="N27" s="112">
        <f>'9.2'!H27</f>
        <v>2</v>
      </c>
      <c r="O27" s="112">
        <f>'9.3'!H27</f>
        <v>2</v>
      </c>
      <c r="P27" s="112">
        <f>'9.4'!H28</f>
        <v>2</v>
      </c>
      <c r="Q27" s="112">
        <f>'9.5'!H27</f>
        <v>0</v>
      </c>
      <c r="R27" s="112">
        <f>'9.6'!H27</f>
        <v>0</v>
      </c>
      <c r="S27" s="170">
        <f t="shared" si="24"/>
        <v>8</v>
      </c>
      <c r="T27" s="116" t="str">
        <f t="shared" si="32"/>
        <v>14</v>
      </c>
      <c r="U27" s="119" t="str">
        <f t="shared" si="17"/>
        <v>17-19</v>
      </c>
      <c r="V27" s="111">
        <f>'10.1'!H27</f>
        <v>0</v>
      </c>
      <c r="W27" s="168">
        <f>'10.2'!H28</f>
        <v>0</v>
      </c>
      <c r="X27" s="170">
        <f t="shared" si="25"/>
        <v>0</v>
      </c>
      <c r="Y27" s="116" t="str">
        <f t="shared" si="33"/>
        <v>9-14</v>
      </c>
      <c r="Z27" s="113"/>
      <c r="AA27" s="111">
        <f>'11.1'!G28</f>
        <v>3</v>
      </c>
      <c r="AB27" s="112">
        <f>'11.2'!G27</f>
        <v>0</v>
      </c>
      <c r="AC27" s="112">
        <f>'11.3'!G27</f>
        <v>3</v>
      </c>
      <c r="AD27" s="112">
        <f>'11.4'!G28</f>
        <v>0</v>
      </c>
      <c r="AE27" s="117">
        <f t="shared" si="26"/>
        <v>6</v>
      </c>
      <c r="AF27" s="116" t="str">
        <f t="shared" si="34"/>
        <v>13</v>
      </c>
      <c r="AG27" s="119" t="str">
        <f t="shared" si="19"/>
        <v>18</v>
      </c>
      <c r="AH27" s="111">
        <f>'12.1'!E27</f>
        <v>2</v>
      </c>
      <c r="AI27" s="117">
        <f t="shared" si="27"/>
        <v>2</v>
      </c>
      <c r="AJ27" s="116" t="str">
        <f t="shared" si="35"/>
        <v>1-12</v>
      </c>
      <c r="AK27" s="119" t="str">
        <f t="shared" si="20"/>
        <v>1-18</v>
      </c>
      <c r="AL27" s="111">
        <f>'13.1'!F28</f>
        <v>2</v>
      </c>
      <c r="AM27" s="112">
        <f>'13.2'!E29</f>
        <v>0</v>
      </c>
      <c r="AN27" s="112">
        <f>'13.3'!E27</f>
        <v>2</v>
      </c>
      <c r="AO27" s="170">
        <f t="shared" si="28"/>
        <v>4</v>
      </c>
      <c r="AP27" s="116" t="str">
        <f t="shared" si="36"/>
        <v>6-10</v>
      </c>
      <c r="AQ27" s="119" t="str">
        <f t="shared" si="21"/>
        <v>9-14</v>
      </c>
    </row>
    <row r="28" ht="15">
      <c r="E28" s="205"/>
    </row>
  </sheetData>
  <sheetProtection/>
  <mergeCells count="20">
    <mergeCell ref="AK3:AK5"/>
    <mergeCell ref="AP3:AP5"/>
    <mergeCell ref="F2:L2"/>
    <mergeCell ref="M2:U2"/>
    <mergeCell ref="V2:Z2"/>
    <mergeCell ref="K3:K5"/>
    <mergeCell ref="L3:L5"/>
    <mergeCell ref="T3:T5"/>
    <mergeCell ref="U3:U5"/>
    <mergeCell ref="Y3:Y5"/>
    <mergeCell ref="A2:E2"/>
    <mergeCell ref="AQ3:AQ5"/>
    <mergeCell ref="A1:AQ1"/>
    <mergeCell ref="AA2:AG2"/>
    <mergeCell ref="AH2:AK2"/>
    <mergeCell ref="AL2:AQ2"/>
    <mergeCell ref="Z3:Z5"/>
    <mergeCell ref="AF3:AF5"/>
    <mergeCell ref="AG3:AG5"/>
    <mergeCell ref="AJ3:AJ5"/>
  </mergeCells>
  <printOptions/>
  <pageMargins left="0.7086614173228347" right="0.7086614173228347" top="0.7874015748031497" bottom="0.7874015748031497" header="0.4330708661417323" footer="0.4330708661417323"/>
  <pageSetup fitToHeight="0" fitToWidth="1" horizontalDpi="600" verticalDpi="600" orientation="portrait" paperSize="9" scale="14" r:id="rId1"/>
  <headerFooter scaleWithDoc="0">
    <oddFooter>&amp;C&amp;"Times New Roman,обычный"&amp;8&amp;A&amp;R&amp;8&amp;P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28"/>
  <sheetViews>
    <sheetView zoomScale="110" zoomScaleNormal="110" zoomScaleSheetLayoutView="80" zoomScalePageLayoutView="0" workbookViewId="0" topLeftCell="A1">
      <selection activeCell="I8" sqref="I8:I28"/>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7" width="10.8515625" style="10" customWidth="1"/>
    <col min="8" max="16384" width="8.8515625" style="10" customWidth="1"/>
  </cols>
  <sheetData>
    <row r="1" spans="1:9" s="1" customFormat="1" ht="15" customHeight="1">
      <c r="A1" s="258" t="s">
        <v>199</v>
      </c>
      <c r="B1" s="258"/>
      <c r="C1" s="258"/>
      <c r="D1" s="258"/>
      <c r="E1" s="259"/>
      <c r="F1" s="259"/>
      <c r="G1" s="259"/>
      <c r="H1" s="259"/>
      <c r="I1" s="259"/>
    </row>
    <row r="2" spans="1:9" s="1" customFormat="1" ht="27" customHeight="1">
      <c r="A2" s="253" t="str">
        <f>Методика!B38</f>
        <v>Для максимальной оценки показателя требуется публикация сведений об объеме муниципального долга по видам долговых обязательств.
Указанные сведения должны быть опубликованы в течение 1-го месяца после окончания отчетного периода.</v>
      </c>
      <c r="B2" s="254"/>
      <c r="C2" s="254"/>
      <c r="D2" s="254"/>
      <c r="E2" s="252"/>
      <c r="F2" s="252"/>
      <c r="G2" s="252"/>
      <c r="H2" s="252"/>
      <c r="I2" s="252"/>
    </row>
    <row r="3" spans="1:9" ht="28.5" customHeight="1">
      <c r="A3" s="239" t="s">
        <v>52</v>
      </c>
      <c r="B3" s="144" t="str">
        <f>Методика!B37</f>
        <v>Публикуются ли ежеквартально сведения об объеме муниципального долга МО на начало и на конец отчетного периода?</v>
      </c>
      <c r="C3" s="239" t="s">
        <v>53</v>
      </c>
      <c r="D3" s="256" t="s">
        <v>198</v>
      </c>
      <c r="E3" s="257"/>
      <c r="F3" s="257"/>
      <c r="G3" s="257"/>
      <c r="H3" s="257"/>
      <c r="I3" s="264" t="s">
        <v>183</v>
      </c>
    </row>
    <row r="4" spans="1:9" ht="24" customHeight="1">
      <c r="A4" s="260"/>
      <c r="B4" s="149" t="str">
        <f>Методика!B39</f>
        <v>Да, опубликованы за все отчетные периоды, в том числе по видам долговых обязательств</v>
      </c>
      <c r="C4" s="260"/>
      <c r="D4" s="239" t="s">
        <v>9</v>
      </c>
      <c r="E4" s="239" t="s">
        <v>16</v>
      </c>
      <c r="F4" s="239" t="s">
        <v>13</v>
      </c>
      <c r="G4" s="239" t="s">
        <v>192</v>
      </c>
      <c r="H4" s="249" t="s">
        <v>8</v>
      </c>
      <c r="I4" s="265"/>
    </row>
    <row r="5" spans="1:9" ht="24" customHeight="1">
      <c r="A5" s="260"/>
      <c r="B5" s="148" t="str">
        <f>Методика!B40</f>
        <v>Да, опубликованы за все отчетные периоды, но не содержат сведений по видам долговых обязательств</v>
      </c>
      <c r="C5" s="260"/>
      <c r="D5" s="260"/>
      <c r="E5" s="260"/>
      <c r="F5" s="260"/>
      <c r="G5" s="260"/>
      <c r="H5" s="263"/>
      <c r="I5" s="265"/>
    </row>
    <row r="6" spans="1:9" ht="24" customHeight="1">
      <c r="A6" s="240"/>
      <c r="B6" s="148" t="str">
        <f>Методика!B41</f>
        <v>Нет, не опубликованы, или публикуются нерегулярно, или не отвечают требованиям</v>
      </c>
      <c r="C6" s="240"/>
      <c r="D6" s="240"/>
      <c r="E6" s="240"/>
      <c r="F6" s="240"/>
      <c r="G6" s="240"/>
      <c r="H6" s="250"/>
      <c r="I6" s="266"/>
    </row>
    <row r="7" spans="1:9" s="15" customFormat="1" ht="15" customHeight="1">
      <c r="A7" s="12" t="s">
        <v>18</v>
      </c>
      <c r="B7" s="8"/>
      <c r="C7" s="12"/>
      <c r="D7" s="150"/>
      <c r="E7" s="150"/>
      <c r="F7" s="150"/>
      <c r="G7" s="150"/>
      <c r="H7" s="151"/>
      <c r="I7" s="6"/>
    </row>
    <row r="8" spans="1:9" s="23" customFormat="1" ht="15" customHeight="1">
      <c r="A8" s="30" t="s">
        <v>20</v>
      </c>
      <c r="B8" s="180" t="s">
        <v>106</v>
      </c>
      <c r="C8" s="171"/>
      <c r="D8" s="16">
        <f aca="true" t="shared" si="0" ref="D8:D13">IF(B8=$B$4,2,IF(B8=$B$5,1,IF(B8=$B$6,0,0)))</f>
        <v>2</v>
      </c>
      <c r="E8" s="16"/>
      <c r="F8" s="16"/>
      <c r="G8" s="16"/>
      <c r="H8" s="13">
        <f aca="true" t="shared" si="1" ref="H8:H28">D8*(1-E8)*(1-F8)*(1-G8)</f>
        <v>2</v>
      </c>
      <c r="I8" s="190" t="s">
        <v>305</v>
      </c>
    </row>
    <row r="9" spans="1:9" s="15" customFormat="1" ht="15" customHeight="1">
      <c r="A9" s="30" t="s">
        <v>21</v>
      </c>
      <c r="B9" s="164" t="s">
        <v>98</v>
      </c>
      <c r="C9" s="171"/>
      <c r="D9" s="16">
        <f t="shared" si="0"/>
        <v>0</v>
      </c>
      <c r="E9" s="16"/>
      <c r="F9" s="16"/>
      <c r="G9" s="16"/>
      <c r="H9" s="13">
        <f t="shared" si="1"/>
        <v>0</v>
      </c>
      <c r="I9" s="191"/>
    </row>
    <row r="10" spans="1:9" s="24" customFormat="1" ht="15" customHeight="1">
      <c r="A10" s="30" t="s">
        <v>22</v>
      </c>
      <c r="B10" s="164" t="s">
        <v>106</v>
      </c>
      <c r="C10" s="171"/>
      <c r="D10" s="16">
        <f t="shared" si="0"/>
        <v>2</v>
      </c>
      <c r="E10" s="16"/>
      <c r="F10" s="16"/>
      <c r="G10" s="16"/>
      <c r="H10" s="13">
        <f t="shared" si="1"/>
        <v>2</v>
      </c>
      <c r="I10" s="191" t="s">
        <v>346</v>
      </c>
    </row>
    <row r="11" spans="1:9" s="23" customFormat="1" ht="15" customHeight="1">
      <c r="A11" s="30" t="s">
        <v>23</v>
      </c>
      <c r="B11" s="164" t="s">
        <v>106</v>
      </c>
      <c r="C11" s="174"/>
      <c r="D11" s="16">
        <f t="shared" si="0"/>
        <v>2</v>
      </c>
      <c r="E11" s="16"/>
      <c r="F11" s="16"/>
      <c r="G11" s="16"/>
      <c r="H11" s="13">
        <f t="shared" si="1"/>
        <v>2</v>
      </c>
      <c r="I11" s="191" t="s">
        <v>339</v>
      </c>
    </row>
    <row r="12" spans="1:9" s="11" customFormat="1" ht="15" customHeight="1">
      <c r="A12" s="31" t="s">
        <v>24</v>
      </c>
      <c r="B12" s="164" t="s">
        <v>106</v>
      </c>
      <c r="C12" s="174"/>
      <c r="D12" s="16">
        <f t="shared" si="0"/>
        <v>2</v>
      </c>
      <c r="E12" s="16"/>
      <c r="F12" s="16"/>
      <c r="G12" s="16"/>
      <c r="H12" s="13">
        <f t="shared" si="1"/>
        <v>2</v>
      </c>
      <c r="I12" s="192" t="s">
        <v>317</v>
      </c>
    </row>
    <row r="13" spans="1:9" s="15" customFormat="1" ht="15" customHeight="1">
      <c r="A13" s="30" t="s">
        <v>25</v>
      </c>
      <c r="B13" s="171" t="s">
        <v>106</v>
      </c>
      <c r="C13" s="171"/>
      <c r="D13" s="16">
        <f t="shared" si="0"/>
        <v>2</v>
      </c>
      <c r="E13" s="16"/>
      <c r="F13" s="16"/>
      <c r="G13" s="16"/>
      <c r="H13" s="13">
        <f t="shared" si="1"/>
        <v>2</v>
      </c>
      <c r="I13" s="192" t="s">
        <v>353</v>
      </c>
    </row>
    <row r="14" spans="1:9" s="15" customFormat="1" ht="15" customHeight="1">
      <c r="A14" s="32" t="s">
        <v>19</v>
      </c>
      <c r="B14" s="173"/>
      <c r="C14" s="176"/>
      <c r="D14" s="18"/>
      <c r="E14" s="18"/>
      <c r="F14" s="14"/>
      <c r="G14" s="14"/>
      <c r="H14" s="14"/>
      <c r="I14" s="194"/>
    </row>
    <row r="15" spans="1:9" s="23" customFormat="1" ht="15" customHeight="1">
      <c r="A15" s="30" t="s">
        <v>26</v>
      </c>
      <c r="B15" s="171" t="s">
        <v>106</v>
      </c>
      <c r="C15" s="171"/>
      <c r="D15" s="16">
        <f aca="true" t="shared" si="2" ref="D15:D28">IF(B15=$B$4,2,IF(B15=$B$5,1,IF(B15=$B$6,0,0)))</f>
        <v>2</v>
      </c>
      <c r="E15" s="16"/>
      <c r="F15" s="16"/>
      <c r="G15" s="16"/>
      <c r="H15" s="13">
        <f t="shared" si="1"/>
        <v>2</v>
      </c>
      <c r="I15" s="191" t="s">
        <v>363</v>
      </c>
    </row>
    <row r="16" spans="1:9" ht="15" customHeight="1">
      <c r="A16" s="31" t="s">
        <v>27</v>
      </c>
      <c r="B16" s="171" t="s">
        <v>106</v>
      </c>
      <c r="C16" s="171"/>
      <c r="D16" s="16">
        <f t="shared" si="2"/>
        <v>2</v>
      </c>
      <c r="E16" s="16"/>
      <c r="F16" s="16"/>
      <c r="G16" s="16"/>
      <c r="H16" s="13">
        <f t="shared" si="1"/>
        <v>2</v>
      </c>
      <c r="I16" s="191" t="s">
        <v>372</v>
      </c>
    </row>
    <row r="17" spans="1:9" ht="15" customHeight="1">
      <c r="A17" s="31" t="s">
        <v>28</v>
      </c>
      <c r="B17" s="171" t="s">
        <v>98</v>
      </c>
      <c r="C17" s="171" t="s">
        <v>381</v>
      </c>
      <c r="D17" s="16">
        <f t="shared" si="2"/>
        <v>0</v>
      </c>
      <c r="E17" s="16"/>
      <c r="F17" s="16"/>
      <c r="G17" s="16"/>
      <c r="H17" s="13">
        <f t="shared" si="1"/>
        <v>0</v>
      </c>
      <c r="I17" s="191" t="s">
        <v>380</v>
      </c>
    </row>
    <row r="18" spans="1:9" ht="15" customHeight="1">
      <c r="A18" s="31" t="s">
        <v>29</v>
      </c>
      <c r="B18" s="171" t="s">
        <v>106</v>
      </c>
      <c r="C18" s="171"/>
      <c r="D18" s="16">
        <f t="shared" si="2"/>
        <v>2</v>
      </c>
      <c r="E18" s="16"/>
      <c r="F18" s="16"/>
      <c r="G18" s="16"/>
      <c r="H18" s="13">
        <f t="shared" si="1"/>
        <v>2</v>
      </c>
      <c r="I18" s="191" t="s">
        <v>388</v>
      </c>
    </row>
    <row r="19" spans="1:9" ht="15" customHeight="1">
      <c r="A19" s="31" t="s">
        <v>30</v>
      </c>
      <c r="B19" s="171" t="s">
        <v>106</v>
      </c>
      <c r="C19" s="171"/>
      <c r="D19" s="16">
        <f t="shared" si="2"/>
        <v>2</v>
      </c>
      <c r="E19" s="16"/>
      <c r="F19" s="16"/>
      <c r="G19" s="16"/>
      <c r="H19" s="13">
        <f t="shared" si="1"/>
        <v>2</v>
      </c>
      <c r="I19" s="191" t="s">
        <v>396</v>
      </c>
    </row>
    <row r="20" spans="1:9" ht="15" customHeight="1">
      <c r="A20" s="31" t="s">
        <v>31</v>
      </c>
      <c r="B20" s="171" t="s">
        <v>106</v>
      </c>
      <c r="C20" s="171"/>
      <c r="D20" s="16">
        <f t="shared" si="2"/>
        <v>2</v>
      </c>
      <c r="E20" s="16"/>
      <c r="F20" s="16"/>
      <c r="G20" s="16"/>
      <c r="H20" s="13">
        <f t="shared" si="1"/>
        <v>2</v>
      </c>
      <c r="I20" s="191" t="s">
        <v>407</v>
      </c>
    </row>
    <row r="21" spans="1:9" ht="15" customHeight="1">
      <c r="A21" s="31" t="s">
        <v>32</v>
      </c>
      <c r="B21" s="171" t="s">
        <v>106</v>
      </c>
      <c r="C21" s="171"/>
      <c r="D21" s="16">
        <f t="shared" si="2"/>
        <v>2</v>
      </c>
      <c r="E21" s="16"/>
      <c r="F21" s="16"/>
      <c r="G21" s="16"/>
      <c r="H21" s="13">
        <f t="shared" si="1"/>
        <v>2</v>
      </c>
      <c r="I21" s="191" t="s">
        <v>418</v>
      </c>
    </row>
    <row r="22" spans="1:9" ht="15" customHeight="1">
      <c r="A22" s="31" t="s">
        <v>33</v>
      </c>
      <c r="B22" s="171" t="s">
        <v>106</v>
      </c>
      <c r="C22" s="171"/>
      <c r="D22" s="16">
        <f t="shared" si="2"/>
        <v>2</v>
      </c>
      <c r="E22" s="16"/>
      <c r="F22" s="16"/>
      <c r="G22" s="16"/>
      <c r="H22" s="13">
        <f t="shared" si="1"/>
        <v>2</v>
      </c>
      <c r="I22" s="191" t="s">
        <v>425</v>
      </c>
    </row>
    <row r="23" spans="1:9" ht="15" customHeight="1">
      <c r="A23" s="31" t="s">
        <v>34</v>
      </c>
      <c r="B23" s="171" t="s">
        <v>106</v>
      </c>
      <c r="C23" s="171"/>
      <c r="D23" s="16">
        <f t="shared" si="2"/>
        <v>2</v>
      </c>
      <c r="E23" s="16"/>
      <c r="F23" s="16"/>
      <c r="G23" s="16"/>
      <c r="H23" s="13">
        <f t="shared" si="1"/>
        <v>2</v>
      </c>
      <c r="I23" s="191" t="s">
        <v>434</v>
      </c>
    </row>
    <row r="24" spans="1:9" ht="15" customHeight="1">
      <c r="A24" s="31" t="s">
        <v>35</v>
      </c>
      <c r="B24" s="171" t="s">
        <v>106</v>
      </c>
      <c r="C24" s="165"/>
      <c r="D24" s="16">
        <f t="shared" si="2"/>
        <v>2</v>
      </c>
      <c r="E24" s="16"/>
      <c r="F24" s="16"/>
      <c r="G24" s="16"/>
      <c r="H24" s="13">
        <f t="shared" si="1"/>
        <v>2</v>
      </c>
      <c r="I24" s="191" t="s">
        <v>440</v>
      </c>
    </row>
    <row r="25" spans="1:9" s="9" customFormat="1" ht="15" customHeight="1">
      <c r="A25" s="31" t="s">
        <v>36</v>
      </c>
      <c r="B25" s="171" t="s">
        <v>106</v>
      </c>
      <c r="C25" s="171"/>
      <c r="D25" s="16">
        <f t="shared" si="2"/>
        <v>2</v>
      </c>
      <c r="E25" s="16"/>
      <c r="F25" s="16"/>
      <c r="G25" s="16"/>
      <c r="H25" s="13">
        <f t="shared" si="1"/>
        <v>2</v>
      </c>
      <c r="I25" s="191" t="s">
        <v>448</v>
      </c>
    </row>
    <row r="26" spans="1:9" ht="15" customHeight="1">
      <c r="A26" s="31" t="s">
        <v>37</v>
      </c>
      <c r="B26" s="171" t="s">
        <v>106</v>
      </c>
      <c r="C26" s="171"/>
      <c r="D26" s="16">
        <f t="shared" si="2"/>
        <v>2</v>
      </c>
      <c r="E26" s="16"/>
      <c r="F26" s="16"/>
      <c r="G26" s="16"/>
      <c r="H26" s="13">
        <f t="shared" si="1"/>
        <v>2</v>
      </c>
      <c r="I26" s="191" t="s">
        <v>456</v>
      </c>
    </row>
    <row r="27" spans="1:9" ht="15" customHeight="1">
      <c r="A27" s="31" t="s">
        <v>38</v>
      </c>
      <c r="B27" s="171" t="s">
        <v>106</v>
      </c>
      <c r="C27" s="171"/>
      <c r="D27" s="16">
        <f t="shared" si="2"/>
        <v>2</v>
      </c>
      <c r="E27" s="16"/>
      <c r="F27" s="16"/>
      <c r="G27" s="16"/>
      <c r="H27" s="13">
        <f t="shared" si="1"/>
        <v>2</v>
      </c>
      <c r="I27" s="191" t="s">
        <v>465</v>
      </c>
    </row>
    <row r="28" spans="1:9" ht="15" customHeight="1">
      <c r="A28" s="31" t="s">
        <v>39</v>
      </c>
      <c r="B28" s="171" t="s">
        <v>106</v>
      </c>
      <c r="C28" s="174"/>
      <c r="D28" s="16">
        <f t="shared" si="2"/>
        <v>2</v>
      </c>
      <c r="E28" s="16"/>
      <c r="F28" s="16"/>
      <c r="G28" s="16"/>
      <c r="H28" s="13">
        <f t="shared" si="1"/>
        <v>2</v>
      </c>
      <c r="I28" s="191" t="s">
        <v>477</v>
      </c>
    </row>
  </sheetData>
  <sheetProtection/>
  <autoFilter ref="A7:D28"/>
  <mergeCells count="11">
    <mergeCell ref="E4:E6"/>
    <mergeCell ref="F4:F6"/>
    <mergeCell ref="G4:G6"/>
    <mergeCell ref="H4:H6"/>
    <mergeCell ref="A1:I1"/>
    <mergeCell ref="A2:I2"/>
    <mergeCell ref="D3:H3"/>
    <mergeCell ref="I3:I6"/>
    <mergeCell ref="A3:A6"/>
    <mergeCell ref="C3:C6"/>
    <mergeCell ref="D4:D6"/>
  </mergeCells>
  <dataValidations count="4">
    <dataValidation type="list" allowBlank="1" showInputMessage="1" showErrorMessage="1" sqref="B14">
      <formula1>'9.4'!#REF!</formula1>
    </dataValidation>
    <dataValidation type="list" allowBlank="1" showInputMessage="1" showErrorMessage="1" sqref="B7">
      <formula1>$B$4:$B$5</formula1>
    </dataValidation>
    <dataValidation type="list" allowBlank="1" showInputMessage="1" showErrorMessage="1" sqref="B8:B13 B15:B28">
      <formula1>$B$4:$B$6</formula1>
    </dataValidation>
    <dataValidation type="list" allowBlank="1" showInputMessage="1" showErrorMessage="1" sqref="E8:G13 E15:G28">
      <formula1>"0,5"</formula1>
    </dataValidation>
  </dataValidations>
  <hyperlinks>
    <hyperlink ref="H7"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27"/>
  <sheetViews>
    <sheetView zoomScaleSheetLayoutView="80" zoomScalePageLayoutView="0" workbookViewId="0" topLeftCell="A1">
      <selection activeCell="I7" sqref="I7:I27"/>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7" width="10.8515625" style="10" customWidth="1"/>
    <col min="8" max="16384" width="8.8515625" style="10" customWidth="1"/>
  </cols>
  <sheetData>
    <row r="1" spans="1:9" s="1" customFormat="1" ht="27" customHeight="1">
      <c r="A1" s="258" t="s">
        <v>200</v>
      </c>
      <c r="B1" s="258"/>
      <c r="C1" s="258"/>
      <c r="D1" s="258"/>
      <c r="E1" s="259"/>
      <c r="F1" s="259"/>
      <c r="G1" s="259"/>
      <c r="H1" s="259"/>
      <c r="I1" s="259"/>
    </row>
    <row r="2" spans="1:9" s="1" customFormat="1" ht="38.25" customHeight="1">
      <c r="A2" s="253" t="str">
        <f>Методика!B43</f>
        <v>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v>
      </c>
      <c r="B2" s="254"/>
      <c r="C2" s="254"/>
      <c r="D2" s="254"/>
      <c r="E2" s="252"/>
      <c r="F2" s="252"/>
      <c r="G2" s="252"/>
      <c r="H2" s="252"/>
      <c r="I2" s="252"/>
    </row>
    <row r="3" spans="1:9" ht="45" customHeight="1">
      <c r="A3" s="242" t="s">
        <v>52</v>
      </c>
      <c r="B3" s="144" t="str">
        <f>Методика!B42</f>
        <v>Публикуются ли ежеквартально аналитические данные о поступлении доходов в бюджет МО по видам доходов за отчетный период текущего финансового года в сравнении с соответствующим периодом прошлого года?</v>
      </c>
      <c r="C3" s="239" t="s">
        <v>53</v>
      </c>
      <c r="D3" s="256" t="s">
        <v>201</v>
      </c>
      <c r="E3" s="257"/>
      <c r="F3" s="257"/>
      <c r="G3" s="257"/>
      <c r="H3" s="257"/>
      <c r="I3" s="262" t="s">
        <v>183</v>
      </c>
    </row>
    <row r="4" spans="1:9" ht="15.75" customHeight="1">
      <c r="A4" s="243"/>
      <c r="B4" s="149" t="str">
        <f>Методика!B44</f>
        <v>Да, опубликованы за все отчетные периоды</v>
      </c>
      <c r="C4" s="260"/>
      <c r="D4" s="242" t="s">
        <v>9</v>
      </c>
      <c r="E4" s="242" t="s">
        <v>16</v>
      </c>
      <c r="F4" s="242" t="s">
        <v>13</v>
      </c>
      <c r="G4" s="242" t="s">
        <v>192</v>
      </c>
      <c r="H4" s="256" t="s">
        <v>8</v>
      </c>
      <c r="I4" s="262"/>
    </row>
    <row r="5" spans="1:9" ht="24" customHeight="1">
      <c r="A5" s="243"/>
      <c r="B5" s="148" t="str">
        <f>Методика!B45</f>
        <v>Нет, не опубликованы, или публикуются нерегулярно, или не отвечают требованиям</v>
      </c>
      <c r="C5" s="240"/>
      <c r="D5" s="242"/>
      <c r="E5" s="257"/>
      <c r="F5" s="255"/>
      <c r="G5" s="255"/>
      <c r="H5" s="261"/>
      <c r="I5" s="262"/>
    </row>
    <row r="6" spans="1:9" s="15" customFormat="1" ht="15" customHeight="1">
      <c r="A6" s="12" t="s">
        <v>18</v>
      </c>
      <c r="B6" s="8"/>
      <c r="C6" s="12"/>
      <c r="D6" s="150"/>
      <c r="E6" s="150"/>
      <c r="F6" s="150"/>
      <c r="G6" s="150"/>
      <c r="H6" s="151"/>
      <c r="I6" s="6"/>
    </row>
    <row r="7" spans="1:9" s="23" customFormat="1" ht="15" customHeight="1">
      <c r="A7" s="30" t="s">
        <v>20</v>
      </c>
      <c r="B7" s="180" t="s">
        <v>101</v>
      </c>
      <c r="C7" s="171"/>
      <c r="D7" s="16">
        <f aca="true" t="shared" si="0" ref="D7:D12">IF(B7=$B$4,2,IF(B7=$B$5,0,0))</f>
        <v>2</v>
      </c>
      <c r="E7" s="16"/>
      <c r="F7" s="16"/>
      <c r="G7" s="16"/>
      <c r="H7" s="13">
        <f aca="true" t="shared" si="1" ref="H7:H27">D7*(1-E7)*(1-F7)*(1-G7)</f>
        <v>2</v>
      </c>
      <c r="I7" s="190" t="s">
        <v>231</v>
      </c>
    </row>
    <row r="8" spans="1:9" s="15" customFormat="1" ht="15" customHeight="1">
      <c r="A8" s="30" t="s">
        <v>21</v>
      </c>
      <c r="B8" s="164" t="s">
        <v>98</v>
      </c>
      <c r="C8" s="171"/>
      <c r="D8" s="16">
        <f t="shared" si="0"/>
        <v>0</v>
      </c>
      <c r="E8" s="16"/>
      <c r="F8" s="16"/>
      <c r="G8" s="16"/>
      <c r="H8" s="13">
        <f t="shared" si="1"/>
        <v>0</v>
      </c>
      <c r="I8" s="191"/>
    </row>
    <row r="9" spans="1:9" s="24" customFormat="1" ht="15" customHeight="1">
      <c r="A9" s="30" t="s">
        <v>22</v>
      </c>
      <c r="B9" s="164" t="s">
        <v>101</v>
      </c>
      <c r="C9" s="171"/>
      <c r="D9" s="16">
        <f t="shared" si="0"/>
        <v>2</v>
      </c>
      <c r="E9" s="16"/>
      <c r="F9" s="16"/>
      <c r="G9" s="16"/>
      <c r="H9" s="13">
        <f t="shared" si="1"/>
        <v>2</v>
      </c>
      <c r="I9" s="191" t="s">
        <v>346</v>
      </c>
    </row>
    <row r="10" spans="1:9" s="23" customFormat="1" ht="15" customHeight="1">
      <c r="A10" s="30" t="s">
        <v>23</v>
      </c>
      <c r="B10" s="164" t="s">
        <v>98</v>
      </c>
      <c r="C10" s="174"/>
      <c r="D10" s="16">
        <f t="shared" si="0"/>
        <v>0</v>
      </c>
      <c r="E10" s="16"/>
      <c r="F10" s="16"/>
      <c r="G10" s="16"/>
      <c r="H10" s="13">
        <f t="shared" si="1"/>
        <v>0</v>
      </c>
      <c r="I10" s="191"/>
    </row>
    <row r="11" spans="1:9" s="11" customFormat="1" ht="15" customHeight="1">
      <c r="A11" s="31" t="s">
        <v>24</v>
      </c>
      <c r="B11" s="164" t="s">
        <v>101</v>
      </c>
      <c r="C11" s="174"/>
      <c r="D11" s="16">
        <f t="shared" si="0"/>
        <v>2</v>
      </c>
      <c r="E11" s="16"/>
      <c r="F11" s="16"/>
      <c r="G11" s="16"/>
      <c r="H11" s="13">
        <f t="shared" si="1"/>
        <v>2</v>
      </c>
      <c r="I11" s="192" t="s">
        <v>318</v>
      </c>
    </row>
    <row r="12" spans="1:9" s="15" customFormat="1" ht="15" customHeight="1">
      <c r="A12" s="30" t="s">
        <v>25</v>
      </c>
      <c r="B12" s="171" t="s">
        <v>101</v>
      </c>
      <c r="D12" s="16">
        <f t="shared" si="0"/>
        <v>2</v>
      </c>
      <c r="E12" s="16"/>
      <c r="F12" s="16"/>
      <c r="G12" s="16"/>
      <c r="H12" s="13">
        <f t="shared" si="1"/>
        <v>2</v>
      </c>
      <c r="I12" s="192" t="s">
        <v>353</v>
      </c>
    </row>
    <row r="13" spans="1:9" s="15" customFormat="1" ht="15" customHeight="1">
      <c r="A13" s="32" t="s">
        <v>19</v>
      </c>
      <c r="B13" s="173"/>
      <c r="C13" s="177"/>
      <c r="D13" s="18"/>
      <c r="E13" s="18"/>
      <c r="F13" s="14"/>
      <c r="G13" s="14"/>
      <c r="H13" s="14"/>
      <c r="I13" s="197"/>
    </row>
    <row r="14" spans="1:9" s="23" customFormat="1" ht="15" customHeight="1">
      <c r="A14" s="30" t="s">
        <v>26</v>
      </c>
      <c r="B14" s="171" t="s">
        <v>101</v>
      </c>
      <c r="C14" s="171"/>
      <c r="D14" s="16">
        <f aca="true" t="shared" si="2" ref="D14:D27">IF(B14=$B$4,2,IF(B14=$B$5,0,0))</f>
        <v>2</v>
      </c>
      <c r="E14" s="16"/>
      <c r="F14" s="16"/>
      <c r="G14" s="16"/>
      <c r="H14" s="13">
        <f t="shared" si="1"/>
        <v>2</v>
      </c>
      <c r="I14" s="191" t="s">
        <v>362</v>
      </c>
    </row>
    <row r="15" spans="1:9" ht="15" customHeight="1">
      <c r="A15" s="31" t="s">
        <v>27</v>
      </c>
      <c r="B15" s="171" t="s">
        <v>101</v>
      </c>
      <c r="C15" s="171"/>
      <c r="D15" s="16">
        <f t="shared" si="2"/>
        <v>2</v>
      </c>
      <c r="E15" s="16"/>
      <c r="F15" s="16"/>
      <c r="G15" s="16"/>
      <c r="H15" s="13">
        <f t="shared" si="1"/>
        <v>2</v>
      </c>
      <c r="I15" s="191" t="s">
        <v>371</v>
      </c>
    </row>
    <row r="16" spans="1:9" ht="15" customHeight="1">
      <c r="A16" s="31" t="s">
        <v>28</v>
      </c>
      <c r="B16" s="171" t="s">
        <v>101</v>
      </c>
      <c r="C16" s="171"/>
      <c r="D16" s="16">
        <f t="shared" si="2"/>
        <v>2</v>
      </c>
      <c r="E16" s="16"/>
      <c r="F16" s="16"/>
      <c r="G16" s="16"/>
      <c r="H16" s="13">
        <f t="shared" si="1"/>
        <v>2</v>
      </c>
      <c r="I16" s="190" t="s">
        <v>380</v>
      </c>
    </row>
    <row r="17" spans="1:9" ht="15" customHeight="1">
      <c r="A17" s="31" t="s">
        <v>29</v>
      </c>
      <c r="B17" s="171" t="s">
        <v>101</v>
      </c>
      <c r="C17" s="171"/>
      <c r="D17" s="16">
        <f t="shared" si="2"/>
        <v>2</v>
      </c>
      <c r="E17" s="16"/>
      <c r="F17" s="16"/>
      <c r="G17" s="16"/>
      <c r="H17" s="13">
        <f t="shared" si="1"/>
        <v>2</v>
      </c>
      <c r="I17" s="191" t="s">
        <v>388</v>
      </c>
    </row>
    <row r="18" spans="1:9" ht="15" customHeight="1">
      <c r="A18" s="31" t="s">
        <v>30</v>
      </c>
      <c r="B18" s="171" t="s">
        <v>101</v>
      </c>
      <c r="C18" s="171"/>
      <c r="D18" s="16">
        <f t="shared" si="2"/>
        <v>2</v>
      </c>
      <c r="E18" s="16"/>
      <c r="F18" s="16"/>
      <c r="G18" s="16"/>
      <c r="H18" s="13">
        <f t="shared" si="1"/>
        <v>2</v>
      </c>
      <c r="I18" s="191" t="s">
        <v>395</v>
      </c>
    </row>
    <row r="19" spans="1:9" ht="15" customHeight="1">
      <c r="A19" s="31" t="s">
        <v>31</v>
      </c>
      <c r="B19" s="171" t="s">
        <v>101</v>
      </c>
      <c r="C19" s="171"/>
      <c r="D19" s="16">
        <f t="shared" si="2"/>
        <v>2</v>
      </c>
      <c r="E19" s="16"/>
      <c r="F19" s="16"/>
      <c r="G19" s="16"/>
      <c r="H19" s="13">
        <f t="shared" si="1"/>
        <v>2</v>
      </c>
      <c r="I19" s="191" t="s">
        <v>404</v>
      </c>
    </row>
    <row r="20" spans="1:9" ht="15" customHeight="1">
      <c r="A20" s="31" t="s">
        <v>32</v>
      </c>
      <c r="B20" s="171" t="s">
        <v>101</v>
      </c>
      <c r="C20" s="171"/>
      <c r="D20" s="16">
        <f t="shared" si="2"/>
        <v>2</v>
      </c>
      <c r="E20" s="16"/>
      <c r="F20" s="16"/>
      <c r="G20" s="16"/>
      <c r="H20" s="13">
        <f t="shared" si="1"/>
        <v>2</v>
      </c>
      <c r="I20" s="191" t="s">
        <v>417</v>
      </c>
    </row>
    <row r="21" spans="1:9" ht="15" customHeight="1">
      <c r="A21" s="31" t="s">
        <v>33</v>
      </c>
      <c r="B21" s="171" t="s">
        <v>101</v>
      </c>
      <c r="C21" s="171"/>
      <c r="D21" s="16">
        <f t="shared" si="2"/>
        <v>2</v>
      </c>
      <c r="E21" s="16"/>
      <c r="F21" s="16"/>
      <c r="G21" s="16"/>
      <c r="H21" s="13">
        <f t="shared" si="1"/>
        <v>2</v>
      </c>
      <c r="I21" s="191" t="s">
        <v>425</v>
      </c>
    </row>
    <row r="22" spans="1:9" ht="15" customHeight="1">
      <c r="A22" s="31" t="s">
        <v>34</v>
      </c>
      <c r="B22" s="171" t="s">
        <v>101</v>
      </c>
      <c r="C22" s="171"/>
      <c r="D22" s="16">
        <f t="shared" si="2"/>
        <v>2</v>
      </c>
      <c r="E22" s="16"/>
      <c r="F22" s="16"/>
      <c r="G22" s="16"/>
      <c r="H22" s="13">
        <f t="shared" si="1"/>
        <v>2</v>
      </c>
      <c r="I22" s="191" t="s">
        <v>434</v>
      </c>
    </row>
    <row r="23" spans="1:9" ht="15" customHeight="1">
      <c r="A23" s="31" t="s">
        <v>35</v>
      </c>
      <c r="B23" s="171" t="s">
        <v>101</v>
      </c>
      <c r="C23" s="174"/>
      <c r="D23" s="16">
        <f t="shared" si="2"/>
        <v>2</v>
      </c>
      <c r="E23" s="16"/>
      <c r="F23" s="16"/>
      <c r="G23" s="16"/>
      <c r="H23" s="13">
        <f t="shared" si="1"/>
        <v>2</v>
      </c>
      <c r="I23" s="191" t="s">
        <v>441</v>
      </c>
    </row>
    <row r="24" spans="1:9" s="9" customFormat="1" ht="15" customHeight="1">
      <c r="A24" s="31" t="s">
        <v>36</v>
      </c>
      <c r="B24" s="171" t="s">
        <v>101</v>
      </c>
      <c r="C24" s="171"/>
      <c r="D24" s="16">
        <f t="shared" si="2"/>
        <v>2</v>
      </c>
      <c r="E24" s="16"/>
      <c r="F24" s="16"/>
      <c r="G24" s="16"/>
      <c r="H24" s="13">
        <f t="shared" si="1"/>
        <v>2</v>
      </c>
      <c r="I24" s="191" t="s">
        <v>448</v>
      </c>
    </row>
    <row r="25" spans="1:9" ht="15" customHeight="1">
      <c r="A25" s="31" t="s">
        <v>37</v>
      </c>
      <c r="B25" s="171" t="s">
        <v>101</v>
      </c>
      <c r="C25" s="171"/>
      <c r="D25" s="16">
        <f t="shared" si="2"/>
        <v>2</v>
      </c>
      <c r="E25" s="16"/>
      <c r="F25" s="16"/>
      <c r="G25" s="16"/>
      <c r="H25" s="13">
        <f t="shared" si="1"/>
        <v>2</v>
      </c>
      <c r="I25" s="191" t="s">
        <v>456</v>
      </c>
    </row>
    <row r="26" spans="1:9" ht="15" customHeight="1">
      <c r="A26" s="31" t="s">
        <v>38</v>
      </c>
      <c r="B26" s="171" t="s">
        <v>101</v>
      </c>
      <c r="C26" s="171"/>
      <c r="D26" s="16">
        <f t="shared" si="2"/>
        <v>2</v>
      </c>
      <c r="E26" s="16"/>
      <c r="F26" s="16"/>
      <c r="G26" s="16"/>
      <c r="H26" s="13">
        <f t="shared" si="1"/>
        <v>2</v>
      </c>
      <c r="I26" s="191" t="s">
        <v>464</v>
      </c>
    </row>
    <row r="27" spans="1:9" ht="15" customHeight="1">
      <c r="A27" s="31" t="s">
        <v>39</v>
      </c>
      <c r="B27" s="171" t="s">
        <v>98</v>
      </c>
      <c r="C27" s="174"/>
      <c r="D27" s="16">
        <f t="shared" si="2"/>
        <v>0</v>
      </c>
      <c r="E27" s="16"/>
      <c r="F27" s="16"/>
      <c r="G27" s="16"/>
      <c r="H27" s="13">
        <f t="shared" si="1"/>
        <v>0</v>
      </c>
      <c r="I27" s="191"/>
    </row>
  </sheetData>
  <sheetProtection/>
  <autoFilter ref="A6:D27"/>
  <mergeCells count="11">
    <mergeCell ref="I3:I5"/>
    <mergeCell ref="D4:D5"/>
    <mergeCell ref="E4:E5"/>
    <mergeCell ref="F4:F5"/>
    <mergeCell ref="G4:G5"/>
    <mergeCell ref="H4:H5"/>
    <mergeCell ref="A1:I1"/>
    <mergeCell ref="A2:I2"/>
    <mergeCell ref="A3:A5"/>
    <mergeCell ref="C3:C5"/>
    <mergeCell ref="D3:H3"/>
  </mergeCells>
  <dataValidations count="3">
    <dataValidation type="list" allowBlank="1" showInputMessage="1" showErrorMessage="1" sqref="B13">
      <formula1>'9.5'!#REF!</formula1>
    </dataValidation>
    <dataValidation type="list" allowBlank="1" showInputMessage="1" showErrorMessage="1" sqref="B14:B27 B6:B12">
      <formula1>$B$4:$B$5</formula1>
    </dataValidation>
    <dataValidation type="list" allowBlank="1" showInputMessage="1" showErrorMessage="1" sqref="E7:G12 E14:G27">
      <formula1>"0,5"</formula1>
    </dataValidation>
  </dataValidations>
  <hyperlinks>
    <hyperlink ref="H6"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27"/>
  <sheetViews>
    <sheetView zoomScaleSheetLayoutView="80" zoomScalePageLayoutView="0" workbookViewId="0" topLeftCell="A1">
      <selection activeCell="I7" sqref="I7:I27"/>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7" width="10.8515625" style="10" customWidth="1"/>
    <col min="8" max="16384" width="8.8515625" style="10" customWidth="1"/>
  </cols>
  <sheetData>
    <row r="1" spans="1:9" s="1" customFormat="1" ht="28.5" customHeight="1">
      <c r="A1" s="258" t="s">
        <v>202</v>
      </c>
      <c r="B1" s="258"/>
      <c r="C1" s="258"/>
      <c r="D1" s="258"/>
      <c r="E1" s="259"/>
      <c r="F1" s="259"/>
      <c r="G1" s="259"/>
      <c r="H1" s="259"/>
      <c r="I1" s="259"/>
    </row>
    <row r="2" spans="1:9" s="1" customFormat="1" ht="27" customHeight="1">
      <c r="A2" s="253" t="str">
        <f>Методика!B47</f>
        <v>Указанные сведения должны быть опубликованы в течение 1-го месяца после окончания отчетного периода.
В составе бюджетных данных муниципального образования муниципального района Республики Коми должны публиковаться сведения о консолидированном бюджете муниципального района.</v>
      </c>
      <c r="B2" s="254"/>
      <c r="C2" s="254"/>
      <c r="D2" s="254"/>
      <c r="E2" s="252"/>
      <c r="F2" s="252"/>
      <c r="G2" s="252"/>
      <c r="H2" s="252"/>
      <c r="I2" s="252"/>
    </row>
    <row r="3" spans="1:9" ht="42.75" customHeight="1">
      <c r="A3" s="242" t="s">
        <v>52</v>
      </c>
      <c r="B3" s="144" t="str">
        <f>Методика!B46</f>
        <v>Публикуются ли ежеквартально аналитические данные о расходах бюджета МО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v>
      </c>
      <c r="C3" s="239" t="s">
        <v>53</v>
      </c>
      <c r="D3" s="256" t="s">
        <v>203</v>
      </c>
      <c r="E3" s="257"/>
      <c r="F3" s="257"/>
      <c r="G3" s="257"/>
      <c r="H3" s="257"/>
      <c r="I3" s="262" t="s">
        <v>183</v>
      </c>
    </row>
    <row r="4" spans="1:9" ht="15.75" customHeight="1">
      <c r="A4" s="243"/>
      <c r="B4" s="149" t="str">
        <f>Методика!B48</f>
        <v>Да, опубликованы за все отчетные периоды</v>
      </c>
      <c r="C4" s="260"/>
      <c r="D4" s="242" t="s">
        <v>9</v>
      </c>
      <c r="E4" s="242" t="s">
        <v>16</v>
      </c>
      <c r="F4" s="242" t="s">
        <v>13</v>
      </c>
      <c r="G4" s="242" t="s">
        <v>192</v>
      </c>
      <c r="H4" s="256" t="s">
        <v>8</v>
      </c>
      <c r="I4" s="262"/>
    </row>
    <row r="5" spans="1:9" ht="24" customHeight="1">
      <c r="A5" s="243"/>
      <c r="B5" s="148" t="str">
        <f>Методика!B49</f>
        <v>Нет, не опубликованы, или публикуются нерегулярно, или не отвечают требованиям</v>
      </c>
      <c r="C5" s="240"/>
      <c r="D5" s="242"/>
      <c r="E5" s="257"/>
      <c r="F5" s="255"/>
      <c r="G5" s="255"/>
      <c r="H5" s="261"/>
      <c r="I5" s="262"/>
    </row>
    <row r="6" spans="1:9" s="15" customFormat="1" ht="15" customHeight="1">
      <c r="A6" s="12" t="s">
        <v>18</v>
      </c>
      <c r="B6" s="8"/>
      <c r="C6" s="12"/>
      <c r="D6" s="150"/>
      <c r="E6" s="150"/>
      <c r="F6" s="150"/>
      <c r="G6" s="150"/>
      <c r="H6" s="151"/>
      <c r="I6" s="6"/>
    </row>
    <row r="7" spans="1:9" s="23" customFormat="1" ht="15" customHeight="1">
      <c r="A7" s="30" t="s">
        <v>20</v>
      </c>
      <c r="B7" s="180" t="s">
        <v>101</v>
      </c>
      <c r="C7" s="171"/>
      <c r="D7" s="16">
        <f aca="true" t="shared" si="0" ref="D7:D12">IF(B7=$B$4,2,IF(B7=$B$5,0,0))</f>
        <v>2</v>
      </c>
      <c r="E7" s="16"/>
      <c r="F7" s="16"/>
      <c r="G7" s="16"/>
      <c r="H7" s="13">
        <f aca="true" t="shared" si="1" ref="H7:H27">D7*(1-E7)*(1-F7)*(1-G7)</f>
        <v>2</v>
      </c>
      <c r="I7" s="190" t="s">
        <v>231</v>
      </c>
    </row>
    <row r="8" spans="1:9" s="15" customFormat="1" ht="15" customHeight="1">
      <c r="A8" s="30" t="s">
        <v>21</v>
      </c>
      <c r="B8" s="180" t="s">
        <v>98</v>
      </c>
      <c r="C8" s="171"/>
      <c r="D8" s="16">
        <f t="shared" si="0"/>
        <v>0</v>
      </c>
      <c r="E8" s="16"/>
      <c r="F8" s="16"/>
      <c r="G8" s="16"/>
      <c r="H8" s="13">
        <f t="shared" si="1"/>
        <v>0</v>
      </c>
      <c r="I8" s="191"/>
    </row>
    <row r="9" spans="1:9" s="24" customFormat="1" ht="15" customHeight="1">
      <c r="A9" s="30" t="s">
        <v>22</v>
      </c>
      <c r="B9" s="180" t="s">
        <v>101</v>
      </c>
      <c r="C9" s="171"/>
      <c r="D9" s="16">
        <f t="shared" si="0"/>
        <v>2</v>
      </c>
      <c r="E9" s="16"/>
      <c r="F9" s="16"/>
      <c r="G9" s="16"/>
      <c r="H9" s="13">
        <f t="shared" si="1"/>
        <v>2</v>
      </c>
      <c r="I9" s="191" t="s">
        <v>346</v>
      </c>
    </row>
    <row r="10" spans="1:9" s="23" customFormat="1" ht="15" customHeight="1">
      <c r="A10" s="30" t="s">
        <v>23</v>
      </c>
      <c r="B10" s="180" t="s">
        <v>98</v>
      </c>
      <c r="C10" s="174"/>
      <c r="D10" s="16">
        <f t="shared" si="0"/>
        <v>0</v>
      </c>
      <c r="E10" s="16"/>
      <c r="F10" s="16"/>
      <c r="G10" s="16"/>
      <c r="H10" s="13">
        <f t="shared" si="1"/>
        <v>0</v>
      </c>
      <c r="I10" s="191"/>
    </row>
    <row r="11" spans="1:9" s="11" customFormat="1" ht="15" customHeight="1">
      <c r="A11" s="31" t="s">
        <v>24</v>
      </c>
      <c r="B11" s="180" t="s">
        <v>101</v>
      </c>
      <c r="C11" s="174"/>
      <c r="D11" s="16">
        <f t="shared" si="0"/>
        <v>2</v>
      </c>
      <c r="E11" s="16"/>
      <c r="F11" s="16"/>
      <c r="G11" s="16"/>
      <c r="H11" s="13">
        <f t="shared" si="1"/>
        <v>2</v>
      </c>
      <c r="I11" s="192" t="s">
        <v>318</v>
      </c>
    </row>
    <row r="12" spans="1:9" s="15" customFormat="1" ht="15" customHeight="1">
      <c r="A12" s="30" t="s">
        <v>25</v>
      </c>
      <c r="B12" s="180" t="s">
        <v>101</v>
      </c>
      <c r="C12" s="171"/>
      <c r="D12" s="16">
        <f t="shared" si="0"/>
        <v>2</v>
      </c>
      <c r="E12" s="16"/>
      <c r="F12" s="16"/>
      <c r="G12" s="16"/>
      <c r="H12" s="13">
        <f t="shared" si="1"/>
        <v>2</v>
      </c>
      <c r="I12" s="192" t="s">
        <v>353</v>
      </c>
    </row>
    <row r="13" spans="1:9" s="15" customFormat="1" ht="15" customHeight="1">
      <c r="A13" s="32" t="s">
        <v>19</v>
      </c>
      <c r="B13" s="173"/>
      <c r="C13" s="176"/>
      <c r="D13" s="18"/>
      <c r="E13" s="18"/>
      <c r="F13" s="14"/>
      <c r="G13" s="14"/>
      <c r="H13" s="14"/>
      <c r="I13" s="197"/>
    </row>
    <row r="14" spans="1:9" s="23" customFormat="1" ht="15" customHeight="1">
      <c r="A14" s="30" t="s">
        <v>26</v>
      </c>
      <c r="B14" s="171" t="s">
        <v>101</v>
      </c>
      <c r="C14" s="171"/>
      <c r="D14" s="16">
        <f aca="true" t="shared" si="2" ref="D14:D27">IF(B14=$B$4,2,IF(B14=$B$5,0,0))</f>
        <v>2</v>
      </c>
      <c r="E14" s="16"/>
      <c r="F14" s="16"/>
      <c r="G14" s="16"/>
      <c r="H14" s="13">
        <f t="shared" si="1"/>
        <v>2</v>
      </c>
      <c r="I14" s="191" t="s">
        <v>362</v>
      </c>
    </row>
    <row r="15" spans="1:9" ht="15" customHeight="1">
      <c r="A15" s="31" t="s">
        <v>27</v>
      </c>
      <c r="B15" s="171" t="s">
        <v>101</v>
      </c>
      <c r="C15" s="171"/>
      <c r="D15" s="16">
        <f t="shared" si="2"/>
        <v>2</v>
      </c>
      <c r="E15" s="16"/>
      <c r="F15" s="16"/>
      <c r="G15" s="16"/>
      <c r="H15" s="13">
        <f t="shared" si="1"/>
        <v>2</v>
      </c>
      <c r="I15" s="191" t="s">
        <v>371</v>
      </c>
    </row>
    <row r="16" spans="1:9" ht="15" customHeight="1">
      <c r="A16" s="31" t="s">
        <v>28</v>
      </c>
      <c r="B16" s="171" t="s">
        <v>101</v>
      </c>
      <c r="C16" s="171"/>
      <c r="D16" s="16">
        <f t="shared" si="2"/>
        <v>2</v>
      </c>
      <c r="E16" s="16"/>
      <c r="F16" s="16"/>
      <c r="G16" s="16"/>
      <c r="H16" s="13">
        <f t="shared" si="1"/>
        <v>2</v>
      </c>
      <c r="I16" s="191" t="s">
        <v>380</v>
      </c>
    </row>
    <row r="17" spans="1:9" ht="15" customHeight="1">
      <c r="A17" s="31" t="s">
        <v>29</v>
      </c>
      <c r="B17" s="171" t="s">
        <v>101</v>
      </c>
      <c r="C17" s="171"/>
      <c r="D17" s="16">
        <f t="shared" si="2"/>
        <v>2</v>
      </c>
      <c r="E17" s="16"/>
      <c r="F17" s="16"/>
      <c r="G17" s="16"/>
      <c r="H17" s="13">
        <f t="shared" si="1"/>
        <v>2</v>
      </c>
      <c r="I17" s="191" t="s">
        <v>388</v>
      </c>
    </row>
    <row r="18" spans="1:9" ht="15" customHeight="1">
      <c r="A18" s="31" t="s">
        <v>30</v>
      </c>
      <c r="B18" s="171" t="s">
        <v>101</v>
      </c>
      <c r="C18" s="171"/>
      <c r="D18" s="16">
        <f t="shared" si="2"/>
        <v>2</v>
      </c>
      <c r="E18" s="16"/>
      <c r="F18" s="16"/>
      <c r="G18" s="16"/>
      <c r="H18" s="13">
        <f t="shared" si="1"/>
        <v>2</v>
      </c>
      <c r="I18" s="191" t="s">
        <v>395</v>
      </c>
    </row>
    <row r="19" spans="1:9" ht="15" customHeight="1">
      <c r="A19" s="31" t="s">
        <v>31</v>
      </c>
      <c r="B19" s="171" t="s">
        <v>101</v>
      </c>
      <c r="C19" s="171"/>
      <c r="D19" s="16">
        <f t="shared" si="2"/>
        <v>2</v>
      </c>
      <c r="E19" s="16"/>
      <c r="F19" s="16"/>
      <c r="G19" s="16"/>
      <c r="H19" s="13">
        <f t="shared" si="1"/>
        <v>2</v>
      </c>
      <c r="I19" s="191" t="s">
        <v>404</v>
      </c>
    </row>
    <row r="20" spans="1:9" ht="15" customHeight="1">
      <c r="A20" s="31" t="s">
        <v>32</v>
      </c>
      <c r="B20" s="171" t="s">
        <v>101</v>
      </c>
      <c r="C20" s="171"/>
      <c r="D20" s="16">
        <f t="shared" si="2"/>
        <v>2</v>
      </c>
      <c r="E20" s="16"/>
      <c r="F20" s="16"/>
      <c r="G20" s="16"/>
      <c r="H20" s="13">
        <f t="shared" si="1"/>
        <v>2</v>
      </c>
      <c r="I20" s="191" t="s">
        <v>417</v>
      </c>
    </row>
    <row r="21" spans="1:9" ht="15" customHeight="1">
      <c r="A21" s="31" t="s">
        <v>33</v>
      </c>
      <c r="B21" s="171" t="s">
        <v>101</v>
      </c>
      <c r="C21" s="171"/>
      <c r="D21" s="16">
        <f t="shared" si="2"/>
        <v>2</v>
      </c>
      <c r="E21" s="16"/>
      <c r="F21" s="16"/>
      <c r="G21" s="16"/>
      <c r="H21" s="13">
        <f t="shared" si="1"/>
        <v>2</v>
      </c>
      <c r="I21" s="191" t="s">
        <v>425</v>
      </c>
    </row>
    <row r="22" spans="1:9" ht="15" customHeight="1">
      <c r="A22" s="31" t="s">
        <v>34</v>
      </c>
      <c r="B22" s="171" t="s">
        <v>101</v>
      </c>
      <c r="C22" s="171"/>
      <c r="D22" s="16">
        <f t="shared" si="2"/>
        <v>2</v>
      </c>
      <c r="E22" s="16"/>
      <c r="F22" s="16"/>
      <c r="G22" s="16"/>
      <c r="H22" s="13">
        <f t="shared" si="1"/>
        <v>2</v>
      </c>
      <c r="I22" s="191" t="s">
        <v>434</v>
      </c>
    </row>
    <row r="23" spans="1:9" ht="15" customHeight="1">
      <c r="A23" s="31" t="s">
        <v>35</v>
      </c>
      <c r="B23" s="171" t="s">
        <v>101</v>
      </c>
      <c r="C23" s="178"/>
      <c r="D23" s="16">
        <f t="shared" si="2"/>
        <v>2</v>
      </c>
      <c r="E23" s="16"/>
      <c r="F23" s="16"/>
      <c r="G23" s="16"/>
      <c r="H23" s="13">
        <f t="shared" si="1"/>
        <v>2</v>
      </c>
      <c r="I23" s="191" t="s">
        <v>441</v>
      </c>
    </row>
    <row r="24" spans="1:9" s="9" customFormat="1" ht="15" customHeight="1">
      <c r="A24" s="31" t="s">
        <v>36</v>
      </c>
      <c r="B24" s="171" t="s">
        <v>101</v>
      </c>
      <c r="C24" s="171"/>
      <c r="D24" s="16">
        <f t="shared" si="2"/>
        <v>2</v>
      </c>
      <c r="E24" s="16"/>
      <c r="F24" s="16"/>
      <c r="G24" s="16"/>
      <c r="H24" s="13">
        <f t="shared" si="1"/>
        <v>2</v>
      </c>
      <c r="I24" s="191" t="s">
        <v>448</v>
      </c>
    </row>
    <row r="25" spans="1:9" ht="15" customHeight="1">
      <c r="A25" s="31" t="s">
        <v>37</v>
      </c>
      <c r="B25" s="171" t="s">
        <v>101</v>
      </c>
      <c r="C25" s="171"/>
      <c r="D25" s="16">
        <f t="shared" si="2"/>
        <v>2</v>
      </c>
      <c r="E25" s="16"/>
      <c r="F25" s="16"/>
      <c r="G25" s="16"/>
      <c r="H25" s="13">
        <f t="shared" si="1"/>
        <v>2</v>
      </c>
      <c r="I25" s="191" t="s">
        <v>456</v>
      </c>
    </row>
    <row r="26" spans="1:9" ht="15" customHeight="1">
      <c r="A26" s="31" t="s">
        <v>38</v>
      </c>
      <c r="B26" s="171" t="s">
        <v>101</v>
      </c>
      <c r="C26" s="171"/>
      <c r="D26" s="16">
        <f t="shared" si="2"/>
        <v>2</v>
      </c>
      <c r="E26" s="16"/>
      <c r="F26" s="16"/>
      <c r="G26" s="16"/>
      <c r="H26" s="13">
        <f t="shared" si="1"/>
        <v>2</v>
      </c>
      <c r="I26" s="191" t="s">
        <v>464</v>
      </c>
    </row>
    <row r="27" spans="1:9" ht="15" customHeight="1">
      <c r="A27" s="31" t="s">
        <v>39</v>
      </c>
      <c r="B27" s="171" t="s">
        <v>98</v>
      </c>
      <c r="C27" s="174"/>
      <c r="D27" s="16">
        <f t="shared" si="2"/>
        <v>0</v>
      </c>
      <c r="E27" s="16"/>
      <c r="F27" s="16"/>
      <c r="G27" s="16"/>
      <c r="H27" s="13">
        <f t="shared" si="1"/>
        <v>0</v>
      </c>
      <c r="I27" s="191"/>
    </row>
  </sheetData>
  <sheetProtection/>
  <autoFilter ref="A6:D27"/>
  <mergeCells count="11">
    <mergeCell ref="I3:I5"/>
    <mergeCell ref="D4:D5"/>
    <mergeCell ref="E4:E5"/>
    <mergeCell ref="F4:F5"/>
    <mergeCell ref="G4:G5"/>
    <mergeCell ref="H4:H5"/>
    <mergeCell ref="A1:I1"/>
    <mergeCell ref="A2:I2"/>
    <mergeCell ref="A3:A5"/>
    <mergeCell ref="C3:C5"/>
    <mergeCell ref="D3:H3"/>
  </mergeCells>
  <dataValidations count="3">
    <dataValidation type="list" allowBlank="1" showInputMessage="1" showErrorMessage="1" sqref="B13">
      <formula1>'9.6'!#REF!</formula1>
    </dataValidation>
    <dataValidation type="list" allowBlank="1" showInputMessage="1" showErrorMessage="1" sqref="B14:B27 B6:B12">
      <formula1>$B$4:$B$5</formula1>
    </dataValidation>
    <dataValidation type="list" allowBlank="1" showInputMessage="1" showErrorMessage="1" sqref="E7:G12 E14:G27">
      <formula1>"0,5"</formula1>
    </dataValidation>
  </dataValidations>
  <hyperlinks>
    <hyperlink ref="H6"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27"/>
  <sheetViews>
    <sheetView zoomScale="110" zoomScaleNormal="110" zoomScaleSheetLayoutView="80" zoomScalePageLayoutView="0" workbookViewId="0" topLeftCell="A1">
      <selection activeCell="L12" sqref="L12"/>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7" width="10.8515625" style="10" customWidth="1"/>
    <col min="8" max="16384" width="8.8515625" style="10" customWidth="1"/>
  </cols>
  <sheetData>
    <row r="1" spans="1:9" s="1" customFormat="1" ht="15" customHeight="1">
      <c r="A1" s="258" t="s">
        <v>204</v>
      </c>
      <c r="B1" s="258"/>
      <c r="C1" s="258"/>
      <c r="D1" s="258"/>
      <c r="E1" s="259"/>
      <c r="F1" s="259"/>
      <c r="G1" s="259"/>
      <c r="H1" s="259"/>
      <c r="I1" s="259"/>
    </row>
    <row r="2" spans="1:9" s="1" customFormat="1" ht="99" customHeight="1">
      <c r="A2" s="253" t="str">
        <f>Методика!B53</f>
        <v>В целях оценки показателя учитываются планы контрольных мероприятий, удовлетворяющие следующим требованиям:
а) опубликован официальный документ, подписанный уполномоченным лицом (допускается публикация плана контрольных мероприятий в графическом формате), или указаны следующие сведения: вид документа, которым утвержден план, дата его подписания, номер (при наличии), должность, фамилия и инициалы лица, подписавшего документ;
б) в плане указаны наименования контрольных мероприятий с указанием проверяемого объекта или целевого назначения проверяемых средств;
в) для каждого контрольного мероприятия указана дата его проведения: месяц или квартал. 
В случае несоблюдения указанных требований оценка показателя принимает значение 0 баллов.
План контрольных мероприятий на отчетный год должен быть опубликован до 1 января отчетного года.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Если на момент проведения мониторинга план не обнаружен, оценка показателя принимает значение 0 баллов.</v>
      </c>
      <c r="B2" s="254"/>
      <c r="C2" s="254"/>
      <c r="D2" s="254"/>
      <c r="E2" s="252"/>
      <c r="F2" s="252"/>
      <c r="G2" s="252"/>
      <c r="H2" s="252"/>
      <c r="I2" s="252"/>
    </row>
    <row r="3" spans="1:9" ht="28.5" customHeight="1">
      <c r="A3" s="242" t="s">
        <v>52</v>
      </c>
      <c r="B3" s="144" t="str">
        <f>Методика!B52</f>
        <v>Опубликован ли план контрольных мероприятий органа внешнего муниципального финансового контроля МО на отчетный год?</v>
      </c>
      <c r="C3" s="239" t="s">
        <v>53</v>
      </c>
      <c r="D3" s="256" t="s">
        <v>205</v>
      </c>
      <c r="E3" s="257"/>
      <c r="F3" s="257"/>
      <c r="G3" s="257"/>
      <c r="H3" s="257"/>
      <c r="I3" s="262" t="s">
        <v>183</v>
      </c>
    </row>
    <row r="4" spans="1:9" ht="15.75" customHeight="1">
      <c r="A4" s="243"/>
      <c r="B4" s="149" t="str">
        <f>Методика!B54</f>
        <v>Да, опубликован</v>
      </c>
      <c r="C4" s="260"/>
      <c r="D4" s="242" t="s">
        <v>9</v>
      </c>
      <c r="E4" s="242" t="s">
        <v>16</v>
      </c>
      <c r="F4" s="242" t="s">
        <v>13</v>
      </c>
      <c r="G4" s="242" t="s">
        <v>192</v>
      </c>
      <c r="H4" s="256" t="s">
        <v>8</v>
      </c>
      <c r="I4" s="262"/>
    </row>
    <row r="5" spans="1:9" ht="20.25" customHeight="1">
      <c r="A5" s="243"/>
      <c r="B5" s="148" t="str">
        <f>Методика!B55</f>
        <v>Нет, не опубликован или не отвечает требованиям</v>
      </c>
      <c r="C5" s="240"/>
      <c r="D5" s="242"/>
      <c r="E5" s="257"/>
      <c r="F5" s="255"/>
      <c r="G5" s="255"/>
      <c r="H5" s="261"/>
      <c r="I5" s="262"/>
    </row>
    <row r="6" spans="1:9" s="15" customFormat="1" ht="15" customHeight="1">
      <c r="A6" s="12" t="s">
        <v>18</v>
      </c>
      <c r="B6" s="8"/>
      <c r="C6" s="12"/>
      <c r="D6" s="150"/>
      <c r="E6" s="150"/>
      <c r="F6" s="150"/>
      <c r="G6" s="150"/>
      <c r="H6" s="151"/>
      <c r="I6" s="6"/>
    </row>
    <row r="7" spans="1:9" s="23" customFormat="1" ht="15" customHeight="1">
      <c r="A7" s="30" t="s">
        <v>20</v>
      </c>
      <c r="B7" s="180" t="s">
        <v>40</v>
      </c>
      <c r="C7" s="171"/>
      <c r="D7" s="16">
        <f aca="true" t="shared" si="0" ref="D7:D12">IF(B7=$B$4,2,IF(B7=$B$5,0,0))</f>
        <v>2</v>
      </c>
      <c r="E7" s="16"/>
      <c r="F7" s="16"/>
      <c r="G7" s="16"/>
      <c r="H7" s="13">
        <f aca="true" t="shared" si="1" ref="H7:H12">D7*(1-E7)*(1-F7)*(1-G7)</f>
        <v>2</v>
      </c>
      <c r="I7" s="190" t="s">
        <v>306</v>
      </c>
    </row>
    <row r="8" spans="1:9" s="15" customFormat="1" ht="15" customHeight="1">
      <c r="A8" s="30" t="s">
        <v>21</v>
      </c>
      <c r="B8" s="180" t="s">
        <v>47</v>
      </c>
      <c r="C8" s="171" t="s">
        <v>330</v>
      </c>
      <c r="D8" s="16">
        <f t="shared" si="0"/>
        <v>0</v>
      </c>
      <c r="E8" s="16"/>
      <c r="F8" s="16"/>
      <c r="G8" s="16"/>
      <c r="H8" s="13">
        <f t="shared" si="1"/>
        <v>0</v>
      </c>
      <c r="I8" s="191" t="s">
        <v>329</v>
      </c>
    </row>
    <row r="9" spans="1:9" s="24" customFormat="1" ht="15" customHeight="1">
      <c r="A9" s="30" t="s">
        <v>22</v>
      </c>
      <c r="B9" s="180" t="s">
        <v>40</v>
      </c>
      <c r="C9" s="171"/>
      <c r="D9" s="16">
        <f t="shared" si="0"/>
        <v>2</v>
      </c>
      <c r="E9" s="16"/>
      <c r="F9" s="16"/>
      <c r="G9" s="16"/>
      <c r="H9" s="13">
        <f t="shared" si="1"/>
        <v>2</v>
      </c>
      <c r="I9" s="191" t="s">
        <v>347</v>
      </c>
    </row>
    <row r="10" spans="1:9" s="23" customFormat="1" ht="15" customHeight="1">
      <c r="A10" s="30" t="s">
        <v>23</v>
      </c>
      <c r="B10" s="180" t="s">
        <v>40</v>
      </c>
      <c r="C10" s="174"/>
      <c r="D10" s="16">
        <f t="shared" si="0"/>
        <v>2</v>
      </c>
      <c r="E10" s="16"/>
      <c r="F10" s="16"/>
      <c r="G10" s="16"/>
      <c r="H10" s="13">
        <f t="shared" si="1"/>
        <v>2</v>
      </c>
      <c r="I10" s="189" t="s">
        <v>340</v>
      </c>
    </row>
    <row r="11" spans="1:9" s="11" customFormat="1" ht="15" customHeight="1">
      <c r="A11" s="31" t="s">
        <v>24</v>
      </c>
      <c r="B11" s="180" t="s">
        <v>40</v>
      </c>
      <c r="C11" s="171"/>
      <c r="D11" s="16">
        <f t="shared" si="0"/>
        <v>2</v>
      </c>
      <c r="E11" s="16"/>
      <c r="F11" s="16"/>
      <c r="G11" s="16"/>
      <c r="H11" s="13">
        <f t="shared" si="1"/>
        <v>2</v>
      </c>
      <c r="I11" s="192" t="s">
        <v>319</v>
      </c>
    </row>
    <row r="12" spans="1:9" s="15" customFormat="1" ht="15" customHeight="1">
      <c r="A12" s="30" t="s">
        <v>25</v>
      </c>
      <c r="B12" s="180" t="s">
        <v>47</v>
      </c>
      <c r="C12" s="171" t="s">
        <v>354</v>
      </c>
      <c r="D12" s="16">
        <f t="shared" si="0"/>
        <v>0</v>
      </c>
      <c r="E12" s="16"/>
      <c r="F12" s="16"/>
      <c r="G12" s="16"/>
      <c r="H12" s="13">
        <f t="shared" si="1"/>
        <v>0</v>
      </c>
      <c r="I12" s="192" t="s">
        <v>355</v>
      </c>
    </row>
    <row r="13" spans="1:9" s="15" customFormat="1" ht="15" customHeight="1">
      <c r="A13" s="32" t="s">
        <v>19</v>
      </c>
      <c r="B13" s="173"/>
      <c r="C13" s="176"/>
      <c r="D13" s="18"/>
      <c r="E13" s="18"/>
      <c r="F13" s="14"/>
      <c r="G13" s="14"/>
      <c r="H13" s="14"/>
      <c r="I13" s="194"/>
    </row>
    <row r="14" spans="1:9" s="23" customFormat="1" ht="15" customHeight="1">
      <c r="A14" s="30" t="s">
        <v>26</v>
      </c>
      <c r="B14" s="171" t="s">
        <v>47</v>
      </c>
      <c r="C14" s="174" t="s">
        <v>341</v>
      </c>
      <c r="D14" s="16">
        <f aca="true" t="shared" si="2" ref="D14:D27">IF(B14=$B$4,2,IF(B14=$B$5,0,0))</f>
        <v>0</v>
      </c>
      <c r="E14" s="16"/>
      <c r="F14" s="16"/>
      <c r="G14" s="16"/>
      <c r="H14" s="13">
        <f aca="true" t="shared" si="3" ref="H14:H20">D14*(1-E14)*(1-F14)*(1-G14)</f>
        <v>0</v>
      </c>
      <c r="I14" s="192" t="s">
        <v>364</v>
      </c>
    </row>
    <row r="15" spans="1:9" ht="15" customHeight="1">
      <c r="A15" s="31" t="s">
        <v>27</v>
      </c>
      <c r="B15" s="171" t="s">
        <v>40</v>
      </c>
      <c r="C15" s="171"/>
      <c r="D15" s="16">
        <f t="shared" si="2"/>
        <v>2</v>
      </c>
      <c r="E15" s="16"/>
      <c r="F15" s="16"/>
      <c r="G15" s="16"/>
      <c r="H15" s="13">
        <f t="shared" si="3"/>
        <v>2</v>
      </c>
      <c r="I15" s="191" t="s">
        <v>373</v>
      </c>
    </row>
    <row r="16" spans="1:9" ht="15" customHeight="1">
      <c r="A16" s="31" t="s">
        <v>28</v>
      </c>
      <c r="B16" s="171" t="s">
        <v>40</v>
      </c>
      <c r="C16" s="171"/>
      <c r="D16" s="16">
        <f t="shared" si="2"/>
        <v>2</v>
      </c>
      <c r="E16" s="16"/>
      <c r="F16" s="16"/>
      <c r="G16" s="16"/>
      <c r="H16" s="13">
        <f t="shared" si="3"/>
        <v>2</v>
      </c>
      <c r="I16" s="192" t="s">
        <v>382</v>
      </c>
    </row>
    <row r="17" spans="1:9" ht="15" customHeight="1">
      <c r="A17" s="31" t="s">
        <v>29</v>
      </c>
      <c r="B17" s="171" t="s">
        <v>47</v>
      </c>
      <c r="C17" s="174" t="s">
        <v>341</v>
      </c>
      <c r="D17" s="16">
        <f t="shared" si="2"/>
        <v>0</v>
      </c>
      <c r="E17" s="16"/>
      <c r="F17" s="16"/>
      <c r="G17" s="16"/>
      <c r="H17" s="13">
        <f t="shared" si="3"/>
        <v>0</v>
      </c>
      <c r="I17" s="191" t="s">
        <v>389</v>
      </c>
    </row>
    <row r="18" spans="1:9" ht="15" customHeight="1">
      <c r="A18" s="31" t="s">
        <v>30</v>
      </c>
      <c r="B18" s="171" t="s">
        <v>47</v>
      </c>
      <c r="C18" s="171" t="s">
        <v>398</v>
      </c>
      <c r="D18" s="16">
        <f t="shared" si="2"/>
        <v>0</v>
      </c>
      <c r="E18" s="16"/>
      <c r="F18" s="16"/>
      <c r="G18" s="16"/>
      <c r="H18" s="13">
        <f t="shared" si="3"/>
        <v>0</v>
      </c>
      <c r="I18" s="191" t="s">
        <v>397</v>
      </c>
    </row>
    <row r="19" spans="1:9" ht="15" customHeight="1">
      <c r="A19" s="31" t="s">
        <v>31</v>
      </c>
      <c r="B19" s="171" t="s">
        <v>47</v>
      </c>
      <c r="C19" s="174" t="s">
        <v>341</v>
      </c>
      <c r="D19" s="16">
        <f t="shared" si="2"/>
        <v>0</v>
      </c>
      <c r="E19" s="16"/>
      <c r="F19" s="16"/>
      <c r="G19" s="16"/>
      <c r="H19" s="13">
        <f t="shared" si="3"/>
        <v>0</v>
      </c>
      <c r="I19" s="191" t="s">
        <v>408</v>
      </c>
    </row>
    <row r="20" spans="1:9" ht="15" customHeight="1">
      <c r="A20" s="31" t="s">
        <v>32</v>
      </c>
      <c r="B20" s="171" t="s">
        <v>40</v>
      </c>
      <c r="C20" s="171"/>
      <c r="D20" s="16">
        <f t="shared" si="2"/>
        <v>2</v>
      </c>
      <c r="E20" s="16"/>
      <c r="F20" s="16"/>
      <c r="G20" s="16"/>
      <c r="H20" s="13">
        <f t="shared" si="3"/>
        <v>2</v>
      </c>
      <c r="I20" s="191" t="s">
        <v>419</v>
      </c>
    </row>
    <row r="21" spans="1:9" ht="15" customHeight="1">
      <c r="A21" s="31" t="s">
        <v>33</v>
      </c>
      <c r="B21" s="171" t="s">
        <v>40</v>
      </c>
      <c r="C21" s="171"/>
      <c r="D21" s="16">
        <f t="shared" si="2"/>
        <v>2</v>
      </c>
      <c r="E21" s="16"/>
      <c r="F21" s="16"/>
      <c r="G21" s="16"/>
      <c r="H21" s="13">
        <f>D21*(1-E21)*(1-F21)*(1-G21)</f>
        <v>2</v>
      </c>
      <c r="I21" s="191" t="s">
        <v>426</v>
      </c>
    </row>
    <row r="22" spans="1:9" ht="15" customHeight="1">
      <c r="A22" s="31" t="s">
        <v>34</v>
      </c>
      <c r="B22" s="171" t="s">
        <v>40</v>
      </c>
      <c r="C22" s="171"/>
      <c r="D22" s="16">
        <f t="shared" si="2"/>
        <v>2</v>
      </c>
      <c r="E22" s="16"/>
      <c r="F22" s="16"/>
      <c r="G22" s="16"/>
      <c r="H22" s="13">
        <f aca="true" t="shared" si="4" ref="H22:H27">D22*(1-E22)*(1-F22)*(1-G22)</f>
        <v>2</v>
      </c>
      <c r="I22" s="192" t="s">
        <v>435</v>
      </c>
    </row>
    <row r="23" spans="1:9" ht="15" customHeight="1">
      <c r="A23" s="31" t="s">
        <v>35</v>
      </c>
      <c r="B23" s="171" t="s">
        <v>40</v>
      </c>
      <c r="C23" s="171"/>
      <c r="D23" s="16">
        <f t="shared" si="2"/>
        <v>2</v>
      </c>
      <c r="E23" s="16"/>
      <c r="F23" s="16"/>
      <c r="G23" s="16"/>
      <c r="H23" s="13">
        <f t="shared" si="4"/>
        <v>2</v>
      </c>
      <c r="I23" s="191" t="s">
        <v>442</v>
      </c>
    </row>
    <row r="24" spans="1:9" s="9" customFormat="1" ht="15" customHeight="1">
      <c r="A24" s="31" t="s">
        <v>36</v>
      </c>
      <c r="B24" s="171" t="s">
        <v>47</v>
      </c>
      <c r="C24" s="171" t="s">
        <v>354</v>
      </c>
      <c r="D24" s="16">
        <f t="shared" si="2"/>
        <v>0</v>
      </c>
      <c r="E24" s="16"/>
      <c r="F24" s="16"/>
      <c r="G24" s="16"/>
      <c r="H24" s="13">
        <f t="shared" si="4"/>
        <v>0</v>
      </c>
      <c r="I24" s="191" t="s">
        <v>450</v>
      </c>
    </row>
    <row r="25" spans="1:9" ht="15" customHeight="1">
      <c r="A25" s="31" t="s">
        <v>37</v>
      </c>
      <c r="B25" s="171" t="s">
        <v>40</v>
      </c>
      <c r="C25" s="171"/>
      <c r="D25" s="16">
        <f t="shared" si="2"/>
        <v>2</v>
      </c>
      <c r="E25" s="16"/>
      <c r="F25" s="16"/>
      <c r="G25" s="16"/>
      <c r="H25" s="13">
        <f t="shared" si="4"/>
        <v>2</v>
      </c>
      <c r="I25" s="191" t="s">
        <v>457</v>
      </c>
    </row>
    <row r="26" spans="1:9" ht="15" customHeight="1">
      <c r="A26" s="31" t="s">
        <v>38</v>
      </c>
      <c r="B26" s="171" t="s">
        <v>40</v>
      </c>
      <c r="C26" s="171"/>
      <c r="D26" s="16">
        <f t="shared" si="2"/>
        <v>2</v>
      </c>
      <c r="E26" s="16"/>
      <c r="F26" s="16"/>
      <c r="G26" s="16"/>
      <c r="H26" s="13">
        <f t="shared" si="4"/>
        <v>2</v>
      </c>
      <c r="I26" s="191" t="s">
        <v>466</v>
      </c>
    </row>
    <row r="27" spans="1:9" ht="15" customHeight="1">
      <c r="A27" s="31" t="s">
        <v>39</v>
      </c>
      <c r="B27" s="171" t="s">
        <v>47</v>
      </c>
      <c r="C27" s="174"/>
      <c r="D27" s="16">
        <f t="shared" si="2"/>
        <v>0</v>
      </c>
      <c r="E27" s="16"/>
      <c r="F27" s="16"/>
      <c r="G27" s="16"/>
      <c r="H27" s="13">
        <f t="shared" si="4"/>
        <v>0</v>
      </c>
      <c r="I27" s="191"/>
    </row>
  </sheetData>
  <sheetProtection/>
  <autoFilter ref="A6:D27"/>
  <mergeCells count="11">
    <mergeCell ref="I3:I5"/>
    <mergeCell ref="D4:D5"/>
    <mergeCell ref="E4:E5"/>
    <mergeCell ref="F4:F5"/>
    <mergeCell ref="G4:G5"/>
    <mergeCell ref="H4:H5"/>
    <mergeCell ref="A1:I1"/>
    <mergeCell ref="A2:I2"/>
    <mergeCell ref="A3:A5"/>
    <mergeCell ref="C3:C5"/>
    <mergeCell ref="D3:H3"/>
  </mergeCells>
  <dataValidations count="4">
    <dataValidation type="list" allowBlank="1" showInputMessage="1" showErrorMessage="1" sqref="B13">
      <formula1>'10.1'!#REF!</formula1>
    </dataValidation>
    <dataValidation type="list" allowBlank="1" showInputMessage="1" showErrorMessage="1" sqref="B14:B27 B6:B12">
      <formula1>$B$4:$B$5</formula1>
    </dataValidation>
    <dataValidation type="list" allowBlank="1" showInputMessage="1" showErrorMessage="1" sqref="G13">
      <formula1>"0,5"</formula1>
    </dataValidation>
    <dataValidation type="list" allowBlank="1" showInputMessage="1" showErrorMessage="1" sqref="E7:G12 E14:G27">
      <formula1>"0,5"</formula1>
    </dataValidation>
  </dataValidations>
  <hyperlinks>
    <hyperlink ref="H6"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8"/>
  <sheetViews>
    <sheetView zoomScale="110" zoomScaleNormal="110" zoomScaleSheetLayoutView="80" zoomScalePageLayoutView="0" workbookViewId="0" topLeftCell="A4">
      <selection activeCell="C11" sqref="C11"/>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7" width="10.8515625" style="10" customWidth="1"/>
    <col min="8" max="16384" width="8.8515625" style="10" customWidth="1"/>
  </cols>
  <sheetData>
    <row r="1" spans="1:9" s="1" customFormat="1" ht="27" customHeight="1">
      <c r="A1" s="258" t="s">
        <v>206</v>
      </c>
      <c r="B1" s="258"/>
      <c r="C1" s="258"/>
      <c r="D1" s="258"/>
      <c r="E1" s="259"/>
      <c r="F1" s="259"/>
      <c r="G1" s="259"/>
      <c r="H1" s="259"/>
      <c r="I1" s="259"/>
    </row>
    <row r="2" spans="1:9" s="1" customFormat="1" ht="49.5" customHeight="1">
      <c r="A2" s="253" t="str">
        <f>Методика!B57</f>
        <v>В целях оценки показателя учитываются контрольные мероприятия, предусмотренные планом контрольных мероприятий на отчетный год, срок реализации которых на дату проведения мониторинга завершен. Если план контрольных мероприятий не опубликован или он не отвечает требованиям, указанным в пункте 10.1 настоящей анкеты, оценка показателя принимает значение 0 баллов.
Информация о проведенном контрольном мероприятии должна быть опубликована в течении 3 месяцев с даты завершения контрольного мероприятия, указанного в плане.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v>
      </c>
      <c r="B2" s="254"/>
      <c r="C2" s="254"/>
      <c r="D2" s="254"/>
      <c r="E2" s="252"/>
      <c r="F2" s="252"/>
      <c r="G2" s="252"/>
      <c r="H2" s="252"/>
      <c r="I2" s="252"/>
    </row>
    <row r="3" spans="1:9" ht="45.75" customHeight="1">
      <c r="A3" s="239" t="s">
        <v>52</v>
      </c>
      <c r="B3" s="144" t="str">
        <f>Методика!B56</f>
        <v>Публикуется ли информация о проведенных в отчетном году органом внешнего муниципального финансового контроля МО контрольных мероприятиях, о выявленных при их проведении нарушениях и требованиях по устранению выявленных нарушений?</v>
      </c>
      <c r="C3" s="239" t="s">
        <v>53</v>
      </c>
      <c r="D3" s="256" t="s">
        <v>191</v>
      </c>
      <c r="E3" s="257"/>
      <c r="F3" s="257"/>
      <c r="G3" s="257"/>
      <c r="H3" s="257"/>
      <c r="I3" s="264" t="s">
        <v>183</v>
      </c>
    </row>
    <row r="4" spans="1:9" ht="24" customHeight="1">
      <c r="A4" s="260"/>
      <c r="B4" s="149" t="str">
        <f>Методика!B58</f>
        <v>Да, публикуется для всех мероприятий, предусмотренных планом на отчетный год</v>
      </c>
      <c r="C4" s="260"/>
      <c r="D4" s="239" t="s">
        <v>9</v>
      </c>
      <c r="E4" s="239" t="s">
        <v>16</v>
      </c>
      <c r="F4" s="239" t="s">
        <v>13</v>
      </c>
      <c r="G4" s="239" t="s">
        <v>192</v>
      </c>
      <c r="H4" s="249" t="s">
        <v>8</v>
      </c>
      <c r="I4" s="265"/>
    </row>
    <row r="5" spans="1:9" ht="24" customHeight="1">
      <c r="A5" s="260"/>
      <c r="B5" s="148" t="str">
        <f>Методика!B59</f>
        <v>Да, публикуется для большей части мероприятий, предусмотренных планом на отчетный год</v>
      </c>
      <c r="C5" s="260"/>
      <c r="D5" s="260"/>
      <c r="E5" s="260"/>
      <c r="F5" s="260"/>
      <c r="G5" s="260"/>
      <c r="H5" s="263"/>
      <c r="I5" s="265"/>
    </row>
    <row r="6" spans="1:9" ht="24" customHeight="1">
      <c r="A6" s="240"/>
      <c r="B6" s="148" t="str">
        <f>Методика!B60</f>
        <v>Нет, не публикуется, или публикуется для меньшей части мероприятий, предусмотренных планом на отчетный год</v>
      </c>
      <c r="C6" s="240"/>
      <c r="D6" s="240"/>
      <c r="E6" s="240"/>
      <c r="F6" s="240"/>
      <c r="G6" s="240"/>
      <c r="H6" s="250"/>
      <c r="I6" s="266"/>
    </row>
    <row r="7" spans="1:9" s="15" customFormat="1" ht="15" customHeight="1">
      <c r="A7" s="12" t="s">
        <v>18</v>
      </c>
      <c r="B7" s="8"/>
      <c r="C7" s="12"/>
      <c r="D7" s="150"/>
      <c r="E7" s="150"/>
      <c r="F7" s="150"/>
      <c r="G7" s="150"/>
      <c r="H7" s="151"/>
      <c r="I7" s="6"/>
    </row>
    <row r="8" spans="1:9" s="23" customFormat="1" ht="15" customHeight="1">
      <c r="A8" s="30" t="s">
        <v>20</v>
      </c>
      <c r="B8" s="180" t="s">
        <v>119</v>
      </c>
      <c r="C8" s="171" t="s">
        <v>490</v>
      </c>
      <c r="D8" s="16">
        <f aca="true" t="shared" si="0" ref="D8:D13">IF(B8=$B$4,3,IF(B8=$B$5,1,IF(B8=$B$5,1,0)))</f>
        <v>1</v>
      </c>
      <c r="E8" s="16"/>
      <c r="F8" s="16"/>
      <c r="G8" s="16">
        <v>0.5</v>
      </c>
      <c r="H8" s="13">
        <f aca="true" t="shared" si="1" ref="H8:H13">D8*(1-E8)*(1-F8)*(1-G8)</f>
        <v>0.5</v>
      </c>
      <c r="I8" s="189" t="s">
        <v>307</v>
      </c>
    </row>
    <row r="9" spans="1:9" s="15" customFormat="1" ht="15" customHeight="1">
      <c r="A9" s="30" t="s">
        <v>21</v>
      </c>
      <c r="B9" s="180" t="s">
        <v>120</v>
      </c>
      <c r="C9" s="171" t="s">
        <v>332</v>
      </c>
      <c r="D9" s="16">
        <f t="shared" si="0"/>
        <v>0</v>
      </c>
      <c r="E9" s="16"/>
      <c r="F9" s="16"/>
      <c r="G9" s="16"/>
      <c r="H9" s="13">
        <f t="shared" si="1"/>
        <v>0</v>
      </c>
      <c r="I9" s="198" t="s">
        <v>331</v>
      </c>
    </row>
    <row r="10" spans="1:9" s="24" customFormat="1" ht="15" customHeight="1">
      <c r="A10" s="30" t="s">
        <v>22</v>
      </c>
      <c r="B10" s="180" t="s">
        <v>119</v>
      </c>
      <c r="C10" s="171" t="s">
        <v>491</v>
      </c>
      <c r="D10" s="16">
        <f t="shared" si="0"/>
        <v>1</v>
      </c>
      <c r="E10" s="16"/>
      <c r="F10" s="16"/>
      <c r="G10" s="16">
        <v>0.5</v>
      </c>
      <c r="H10" s="13">
        <f t="shared" si="1"/>
        <v>0.5</v>
      </c>
      <c r="I10" s="189" t="s">
        <v>349</v>
      </c>
    </row>
    <row r="11" spans="1:9" s="23" customFormat="1" ht="15" customHeight="1">
      <c r="A11" s="30" t="s">
        <v>23</v>
      </c>
      <c r="B11" s="180" t="s">
        <v>120</v>
      </c>
      <c r="C11" s="171"/>
      <c r="D11" s="16">
        <f t="shared" si="0"/>
        <v>0</v>
      </c>
      <c r="E11" s="16"/>
      <c r="F11" s="16"/>
      <c r="G11" s="16"/>
      <c r="H11" s="13">
        <f t="shared" si="1"/>
        <v>0</v>
      </c>
      <c r="I11" s="198" t="s">
        <v>340</v>
      </c>
    </row>
    <row r="12" spans="1:9" s="11" customFormat="1" ht="15" customHeight="1">
      <c r="A12" s="31" t="s">
        <v>24</v>
      </c>
      <c r="B12" s="180" t="s">
        <v>348</v>
      </c>
      <c r="C12" s="171" t="s">
        <v>320</v>
      </c>
      <c r="D12" s="16">
        <f t="shared" si="0"/>
        <v>3</v>
      </c>
      <c r="E12" s="16"/>
      <c r="F12" s="16"/>
      <c r="G12" s="16">
        <v>0.5</v>
      </c>
      <c r="H12" s="13">
        <f t="shared" si="1"/>
        <v>1.5</v>
      </c>
      <c r="I12" s="189" t="s">
        <v>321</v>
      </c>
    </row>
    <row r="13" spans="1:9" s="15" customFormat="1" ht="15" customHeight="1">
      <c r="A13" s="30" t="s">
        <v>25</v>
      </c>
      <c r="B13" s="180" t="s">
        <v>120</v>
      </c>
      <c r="C13" s="171" t="s">
        <v>332</v>
      </c>
      <c r="D13" s="16">
        <f t="shared" si="0"/>
        <v>0</v>
      </c>
      <c r="E13" s="16"/>
      <c r="F13" s="16"/>
      <c r="G13" s="16"/>
      <c r="H13" s="13">
        <f t="shared" si="1"/>
        <v>0</v>
      </c>
      <c r="I13" s="199" t="s">
        <v>355</v>
      </c>
    </row>
    <row r="14" spans="1:9" s="15" customFormat="1" ht="15" customHeight="1">
      <c r="A14" s="32" t="s">
        <v>19</v>
      </c>
      <c r="B14" s="173"/>
      <c r="C14" s="176"/>
      <c r="D14" s="18"/>
      <c r="E14" s="18"/>
      <c r="F14" s="14"/>
      <c r="G14" s="14"/>
      <c r="H14" s="14"/>
      <c r="I14" s="200"/>
    </row>
    <row r="15" spans="1:9" s="23" customFormat="1" ht="15" customHeight="1">
      <c r="A15" s="30" t="s">
        <v>26</v>
      </c>
      <c r="B15" s="171" t="s">
        <v>120</v>
      </c>
      <c r="C15" s="171" t="s">
        <v>332</v>
      </c>
      <c r="D15" s="16">
        <f aca="true" t="shared" si="2" ref="D15:D28">IF(B15=$B$4,3,IF(B15=$B$5,1,IF(B15=$B$5,1,0)))</f>
        <v>0</v>
      </c>
      <c r="E15" s="16"/>
      <c r="F15" s="16"/>
      <c r="G15" s="16"/>
      <c r="H15" s="13">
        <f aca="true" t="shared" si="3" ref="H15:H28">D15*(1-E15)*(1-F15)*(1-G15)</f>
        <v>0</v>
      </c>
      <c r="I15" s="199" t="s">
        <v>364</v>
      </c>
    </row>
    <row r="16" spans="1:9" ht="15" customHeight="1">
      <c r="A16" s="31" t="s">
        <v>27</v>
      </c>
      <c r="B16" s="171" t="s">
        <v>348</v>
      </c>
      <c r="C16" s="171"/>
      <c r="D16" s="16">
        <f t="shared" si="2"/>
        <v>3</v>
      </c>
      <c r="E16" s="16"/>
      <c r="F16" s="16"/>
      <c r="G16" s="16"/>
      <c r="H16" s="13">
        <f t="shared" si="3"/>
        <v>3</v>
      </c>
      <c r="I16" s="198" t="s">
        <v>374</v>
      </c>
    </row>
    <row r="17" spans="1:9" ht="15" customHeight="1">
      <c r="A17" s="31" t="s">
        <v>28</v>
      </c>
      <c r="B17" s="171" t="s">
        <v>348</v>
      </c>
      <c r="C17" s="171"/>
      <c r="D17" s="16">
        <f t="shared" si="2"/>
        <v>3</v>
      </c>
      <c r="E17" s="16"/>
      <c r="F17" s="16"/>
      <c r="G17" s="16"/>
      <c r="H17" s="13">
        <f t="shared" si="3"/>
        <v>3</v>
      </c>
      <c r="I17" s="198" t="s">
        <v>383</v>
      </c>
    </row>
    <row r="18" spans="1:9" ht="15" customHeight="1">
      <c r="A18" s="31" t="s">
        <v>29</v>
      </c>
      <c r="B18" s="171" t="s">
        <v>120</v>
      </c>
      <c r="C18" s="171" t="s">
        <v>332</v>
      </c>
      <c r="D18" s="16">
        <f t="shared" si="2"/>
        <v>0</v>
      </c>
      <c r="E18" s="16"/>
      <c r="F18" s="16"/>
      <c r="G18" s="16"/>
      <c r="H18" s="13">
        <f t="shared" si="3"/>
        <v>0</v>
      </c>
      <c r="I18" s="198" t="s">
        <v>389</v>
      </c>
    </row>
    <row r="19" spans="1:9" ht="15" customHeight="1">
      <c r="A19" s="31" t="s">
        <v>30</v>
      </c>
      <c r="B19" s="171" t="s">
        <v>120</v>
      </c>
      <c r="C19" s="171" t="s">
        <v>332</v>
      </c>
      <c r="D19" s="16">
        <f t="shared" si="2"/>
        <v>0</v>
      </c>
      <c r="E19" s="16"/>
      <c r="F19" s="16"/>
      <c r="G19" s="16"/>
      <c r="H19" s="13">
        <f t="shared" si="3"/>
        <v>0</v>
      </c>
      <c r="I19" s="198" t="s">
        <v>397</v>
      </c>
    </row>
    <row r="20" spans="1:9" ht="15" customHeight="1">
      <c r="A20" s="31" t="s">
        <v>31</v>
      </c>
      <c r="B20" s="171" t="s">
        <v>120</v>
      </c>
      <c r="C20" s="171" t="s">
        <v>332</v>
      </c>
      <c r="D20" s="16">
        <f t="shared" si="2"/>
        <v>0</v>
      </c>
      <c r="E20" s="16"/>
      <c r="F20" s="16"/>
      <c r="G20" s="16"/>
      <c r="H20" s="13">
        <f t="shared" si="3"/>
        <v>0</v>
      </c>
      <c r="I20" s="198" t="s">
        <v>408</v>
      </c>
    </row>
    <row r="21" spans="1:9" ht="15" customHeight="1">
      <c r="A21" s="31" t="s">
        <v>32</v>
      </c>
      <c r="B21" s="171" t="s">
        <v>348</v>
      </c>
      <c r="C21" s="171"/>
      <c r="D21" s="16">
        <f t="shared" si="2"/>
        <v>3</v>
      </c>
      <c r="E21" s="16"/>
      <c r="F21" s="16"/>
      <c r="G21" s="16"/>
      <c r="H21" s="13">
        <f t="shared" si="3"/>
        <v>3</v>
      </c>
      <c r="I21" s="198" t="s">
        <v>420</v>
      </c>
    </row>
    <row r="22" spans="1:9" ht="15" customHeight="1">
      <c r="A22" s="31" t="s">
        <v>33</v>
      </c>
      <c r="B22" s="171" t="s">
        <v>348</v>
      </c>
      <c r="C22" s="171" t="s">
        <v>427</v>
      </c>
      <c r="D22" s="16">
        <f t="shared" si="2"/>
        <v>3</v>
      </c>
      <c r="E22" s="16"/>
      <c r="F22" s="16"/>
      <c r="G22" s="16">
        <v>0.5</v>
      </c>
      <c r="H22" s="13">
        <f t="shared" si="3"/>
        <v>1.5</v>
      </c>
      <c r="I22" s="198" t="s">
        <v>426</v>
      </c>
    </row>
    <row r="23" spans="1:9" ht="15" customHeight="1">
      <c r="A23" s="31" t="s">
        <v>34</v>
      </c>
      <c r="B23" s="171" t="s">
        <v>348</v>
      </c>
      <c r="C23" s="171"/>
      <c r="D23" s="16">
        <f t="shared" si="2"/>
        <v>3</v>
      </c>
      <c r="E23" s="16"/>
      <c r="F23" s="16"/>
      <c r="G23" s="16"/>
      <c r="H23" s="13">
        <f t="shared" si="3"/>
        <v>3</v>
      </c>
      <c r="I23" s="198" t="s">
        <v>435</v>
      </c>
    </row>
    <row r="24" spans="1:9" ht="15" customHeight="1">
      <c r="A24" s="31" t="s">
        <v>35</v>
      </c>
      <c r="B24" s="171" t="s">
        <v>119</v>
      </c>
      <c r="C24" s="171" t="s">
        <v>443</v>
      </c>
      <c r="D24" s="16">
        <f t="shared" si="2"/>
        <v>1</v>
      </c>
      <c r="E24" s="16"/>
      <c r="F24" s="16"/>
      <c r="G24" s="16">
        <v>0.5</v>
      </c>
      <c r="H24" s="13">
        <f t="shared" si="3"/>
        <v>0.5</v>
      </c>
      <c r="I24" s="198" t="s">
        <v>444</v>
      </c>
    </row>
    <row r="25" spans="1:9" s="9" customFormat="1" ht="15" customHeight="1">
      <c r="A25" s="31" t="s">
        <v>36</v>
      </c>
      <c r="B25" s="171" t="s">
        <v>120</v>
      </c>
      <c r="C25" s="171" t="s">
        <v>332</v>
      </c>
      <c r="D25" s="16">
        <f t="shared" si="2"/>
        <v>0</v>
      </c>
      <c r="E25" s="16"/>
      <c r="F25" s="16"/>
      <c r="G25" s="16"/>
      <c r="H25" s="13">
        <f t="shared" si="3"/>
        <v>0</v>
      </c>
      <c r="I25" s="198" t="s">
        <v>450</v>
      </c>
    </row>
    <row r="26" spans="1:9" ht="15" customHeight="1">
      <c r="A26" s="31" t="s">
        <v>37</v>
      </c>
      <c r="B26" s="171" t="s">
        <v>348</v>
      </c>
      <c r="C26" s="171"/>
      <c r="D26" s="16">
        <f t="shared" si="2"/>
        <v>3</v>
      </c>
      <c r="E26" s="16"/>
      <c r="F26" s="16"/>
      <c r="G26" s="16"/>
      <c r="H26" s="13">
        <f t="shared" si="3"/>
        <v>3</v>
      </c>
      <c r="I26" s="198" t="s">
        <v>457</v>
      </c>
    </row>
    <row r="27" spans="1:9" ht="15" customHeight="1">
      <c r="A27" s="31" t="s">
        <v>38</v>
      </c>
      <c r="B27" s="171" t="s">
        <v>119</v>
      </c>
      <c r="C27" s="171"/>
      <c r="D27" s="16">
        <f t="shared" si="2"/>
        <v>1</v>
      </c>
      <c r="E27" s="16"/>
      <c r="F27" s="16"/>
      <c r="G27" s="16"/>
      <c r="H27" s="13">
        <f t="shared" si="3"/>
        <v>1</v>
      </c>
      <c r="I27" s="198" t="s">
        <v>467</v>
      </c>
    </row>
    <row r="28" spans="1:9" ht="15" customHeight="1">
      <c r="A28" s="31" t="s">
        <v>39</v>
      </c>
      <c r="B28" s="171" t="s">
        <v>120</v>
      </c>
      <c r="C28" s="174"/>
      <c r="D28" s="16">
        <f t="shared" si="2"/>
        <v>0</v>
      </c>
      <c r="E28" s="16"/>
      <c r="F28" s="16"/>
      <c r="G28" s="16"/>
      <c r="H28" s="13">
        <f t="shared" si="3"/>
        <v>0</v>
      </c>
      <c r="I28" s="198"/>
    </row>
  </sheetData>
  <sheetProtection/>
  <autoFilter ref="A7:D28"/>
  <mergeCells count="11">
    <mergeCell ref="E4:E6"/>
    <mergeCell ref="F4:F6"/>
    <mergeCell ref="G4:G6"/>
    <mergeCell ref="H4:H6"/>
    <mergeCell ref="A1:I1"/>
    <mergeCell ref="A2:I2"/>
    <mergeCell ref="D3:H3"/>
    <mergeCell ref="I3:I6"/>
    <mergeCell ref="A3:A6"/>
    <mergeCell ref="C3:C6"/>
    <mergeCell ref="D4:D6"/>
  </mergeCells>
  <dataValidations count="4">
    <dataValidation type="list" allowBlank="1" showInputMessage="1" showErrorMessage="1" sqref="B14">
      <formula1>'10.2'!#REF!</formula1>
    </dataValidation>
    <dataValidation type="list" allowBlank="1" showInputMessage="1" showErrorMessage="1" sqref="B7">
      <formula1>$B$4:$B$5</formula1>
    </dataValidation>
    <dataValidation type="list" allowBlank="1" showInputMessage="1" showErrorMessage="1" sqref="B15:B28 B8:B13">
      <formula1>$B$4:$B$6</formula1>
    </dataValidation>
    <dataValidation type="list" allowBlank="1" showInputMessage="1" showErrorMessage="1" sqref="E8:G13 E15:G28">
      <formula1>"0,5"</formula1>
    </dataValidation>
  </dataValidations>
  <hyperlinks>
    <hyperlink ref="H7"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28"/>
  <sheetViews>
    <sheetView zoomScaleSheetLayoutView="80" zoomScalePageLayoutView="0" workbookViewId="0" topLeftCell="A1">
      <selection activeCell="H8" sqref="H8"/>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16384" width="8.8515625" style="10" customWidth="1"/>
  </cols>
  <sheetData>
    <row r="1" spans="1:8" s="1" customFormat="1" ht="15" customHeight="1">
      <c r="A1" s="258" t="s">
        <v>207</v>
      </c>
      <c r="B1" s="258"/>
      <c r="C1" s="258"/>
      <c r="D1" s="258"/>
      <c r="E1" s="259"/>
      <c r="F1" s="259"/>
      <c r="G1" s="259"/>
      <c r="H1" s="259"/>
    </row>
    <row r="2" spans="1:8" s="1" customFormat="1" ht="27.75" customHeight="1">
      <c r="A2" s="253" t="str">
        <f>Методика!B64</f>
        <v>В целях оценки показателя учитывается публикация Проекта бюджета в полном объеме, включая текстовую часть и все приложения к Проекту бюджета.  В случае, если указанное требование не выполняется (опубликованы отдельные составляющие), оценка показателя принимает значение 0 баллов. Для максимальной оценки показателя требуется публикация Проекта бюджета в структурированном виде.</v>
      </c>
      <c r="B2" s="254"/>
      <c r="C2" s="254"/>
      <c r="D2" s="254"/>
      <c r="E2" s="252"/>
      <c r="F2" s="252"/>
      <c r="G2" s="252"/>
      <c r="H2" s="252"/>
    </row>
    <row r="3" spans="1:8" ht="33.75" customHeight="1">
      <c r="A3" s="239" t="s">
        <v>52</v>
      </c>
      <c r="B3" s="144" t="str">
        <f>Методика!B63</f>
        <v>Опубликован ли Проект бюджета в открытом доступе на портале (сайте) МО, предназначенном для публикации информации о бюджетных данных?</v>
      </c>
      <c r="C3" s="239" t="s">
        <v>53</v>
      </c>
      <c r="D3" s="256" t="s">
        <v>208</v>
      </c>
      <c r="E3" s="257"/>
      <c r="F3" s="257"/>
      <c r="G3" s="257"/>
      <c r="H3" s="264" t="s">
        <v>183</v>
      </c>
    </row>
    <row r="4" spans="1:8" ht="15" customHeight="1">
      <c r="A4" s="260"/>
      <c r="B4" s="149" t="str">
        <f>Методика!B65</f>
        <v>Да, опубликован в структурированном виде</v>
      </c>
      <c r="C4" s="260"/>
      <c r="D4" s="239" t="s">
        <v>9</v>
      </c>
      <c r="E4" s="239" t="s">
        <v>16</v>
      </c>
      <c r="F4" s="239" t="s">
        <v>13</v>
      </c>
      <c r="G4" s="249" t="s">
        <v>8</v>
      </c>
      <c r="H4" s="265"/>
    </row>
    <row r="5" spans="1:8" ht="14.25" customHeight="1">
      <c r="A5" s="260"/>
      <c r="B5" s="148" t="str">
        <f>Методика!B66</f>
        <v>Да, опубликован, но не в структурированном виде</v>
      </c>
      <c r="C5" s="260"/>
      <c r="D5" s="260"/>
      <c r="E5" s="260"/>
      <c r="F5" s="260"/>
      <c r="G5" s="263"/>
      <c r="H5" s="265"/>
    </row>
    <row r="6" spans="1:8" ht="15.75" customHeight="1">
      <c r="A6" s="240"/>
      <c r="B6" s="148" t="str">
        <f>Методика!B67</f>
        <v>Нет, не опубликован или не отвечает требованиям</v>
      </c>
      <c r="C6" s="240"/>
      <c r="D6" s="240"/>
      <c r="E6" s="240"/>
      <c r="F6" s="240"/>
      <c r="G6" s="250"/>
      <c r="H6" s="266"/>
    </row>
    <row r="7" spans="1:8" s="15" customFormat="1" ht="15" customHeight="1">
      <c r="A7" s="12" t="s">
        <v>18</v>
      </c>
      <c r="B7" s="8"/>
      <c r="C7" s="12"/>
      <c r="D7" s="150"/>
      <c r="E7" s="150"/>
      <c r="F7" s="150"/>
      <c r="G7" s="151"/>
      <c r="H7" s="6"/>
    </row>
    <row r="8" spans="1:8" s="23" customFormat="1" ht="15" customHeight="1">
      <c r="A8" s="30" t="s">
        <v>20</v>
      </c>
      <c r="B8" s="180" t="s">
        <v>41</v>
      </c>
      <c r="C8" s="171"/>
      <c r="D8" s="16">
        <f aca="true" t="shared" si="0" ref="D8:D13">IF(B8=$B$4,3,IF(B8=$B$5,2,IF(B8=$B$6,0,0)))</f>
        <v>3</v>
      </c>
      <c r="E8" s="16"/>
      <c r="F8" s="16"/>
      <c r="G8" s="13">
        <f aca="true" t="shared" si="1" ref="G8:G13">D8*(1-E8)*(1-F8)</f>
        <v>3</v>
      </c>
      <c r="H8" s="190" t="s">
        <v>304</v>
      </c>
    </row>
    <row r="9" spans="1:8" s="15" customFormat="1" ht="15" customHeight="1">
      <c r="A9" s="30" t="s">
        <v>21</v>
      </c>
      <c r="B9" s="180" t="s">
        <v>41</v>
      </c>
      <c r="C9" s="171"/>
      <c r="D9" s="16">
        <f t="shared" si="0"/>
        <v>3</v>
      </c>
      <c r="E9" s="16"/>
      <c r="F9" s="16"/>
      <c r="G9" s="13">
        <f t="shared" si="1"/>
        <v>3</v>
      </c>
      <c r="H9" s="191" t="s">
        <v>333</v>
      </c>
    </row>
    <row r="10" spans="1:8" s="24" customFormat="1" ht="15" customHeight="1">
      <c r="A10" s="30" t="s">
        <v>22</v>
      </c>
      <c r="B10" s="180" t="s">
        <v>41</v>
      </c>
      <c r="C10" s="171"/>
      <c r="D10" s="16">
        <f t="shared" si="0"/>
        <v>3</v>
      </c>
      <c r="E10" s="16"/>
      <c r="F10" s="16"/>
      <c r="G10" s="13">
        <f t="shared" si="1"/>
        <v>3</v>
      </c>
      <c r="H10" s="191" t="s">
        <v>344</v>
      </c>
    </row>
    <row r="11" spans="1:8" s="23" customFormat="1" ht="15" customHeight="1">
      <c r="A11" s="30" t="s">
        <v>23</v>
      </c>
      <c r="B11" s="180" t="s">
        <v>41</v>
      </c>
      <c r="C11" s="174"/>
      <c r="D11" s="16">
        <f t="shared" si="0"/>
        <v>3</v>
      </c>
      <c r="E11" s="16"/>
      <c r="F11" s="16"/>
      <c r="G11" s="13">
        <f t="shared" si="1"/>
        <v>3</v>
      </c>
      <c r="H11" s="191" t="s">
        <v>337</v>
      </c>
    </row>
    <row r="12" spans="1:8" s="11" customFormat="1" ht="15" customHeight="1">
      <c r="A12" s="31" t="s">
        <v>24</v>
      </c>
      <c r="B12" s="180" t="s">
        <v>41</v>
      </c>
      <c r="C12" s="174"/>
      <c r="D12" s="16">
        <f t="shared" si="0"/>
        <v>3</v>
      </c>
      <c r="E12" s="16"/>
      <c r="F12" s="16"/>
      <c r="G12" s="13">
        <f t="shared" si="1"/>
        <v>3</v>
      </c>
      <c r="H12" s="192" t="s">
        <v>322</v>
      </c>
    </row>
    <row r="13" spans="1:8" s="15" customFormat="1" ht="15" customHeight="1">
      <c r="A13" s="30" t="s">
        <v>25</v>
      </c>
      <c r="B13" s="180" t="s">
        <v>41</v>
      </c>
      <c r="C13" s="171"/>
      <c r="D13" s="16">
        <f t="shared" si="0"/>
        <v>3</v>
      </c>
      <c r="E13" s="16"/>
      <c r="F13" s="16"/>
      <c r="G13" s="13">
        <f t="shared" si="1"/>
        <v>3</v>
      </c>
      <c r="H13" s="193" t="s">
        <v>356</v>
      </c>
    </row>
    <row r="14" spans="1:8" s="15" customFormat="1" ht="15" customHeight="1">
      <c r="A14" s="32" t="s">
        <v>19</v>
      </c>
      <c r="B14" s="173"/>
      <c r="C14" s="176"/>
      <c r="D14" s="18"/>
      <c r="E14" s="18"/>
      <c r="F14" s="14"/>
      <c r="G14" s="14"/>
      <c r="H14" s="194"/>
    </row>
    <row r="15" spans="1:8" s="23" customFormat="1" ht="15" customHeight="1">
      <c r="A15" s="30" t="s">
        <v>26</v>
      </c>
      <c r="B15" s="171" t="s">
        <v>41</v>
      </c>
      <c r="C15" s="171"/>
      <c r="D15" s="16">
        <f aca="true" t="shared" si="2" ref="D15:D28">IF(B15=$B$4,3,IF(B15=$B$5,2,IF(B15=$B$6,0,0)))</f>
        <v>3</v>
      </c>
      <c r="E15" s="16"/>
      <c r="F15" s="16"/>
      <c r="G15" s="13">
        <f aca="true" t="shared" si="3" ref="G15:G28">D15*(1-E15)*(1-F15)</f>
        <v>3</v>
      </c>
      <c r="H15" s="191" t="s">
        <v>365</v>
      </c>
    </row>
    <row r="16" spans="1:8" ht="15" customHeight="1">
      <c r="A16" s="31" t="s">
        <v>27</v>
      </c>
      <c r="B16" s="171" t="s">
        <v>41</v>
      </c>
      <c r="C16" s="171"/>
      <c r="D16" s="16">
        <f t="shared" si="2"/>
        <v>3</v>
      </c>
      <c r="E16" s="16"/>
      <c r="F16" s="16"/>
      <c r="G16" s="13">
        <f t="shared" si="3"/>
        <v>3</v>
      </c>
      <c r="H16" s="191" t="s">
        <v>370</v>
      </c>
    </row>
    <row r="17" spans="1:8" ht="15" customHeight="1">
      <c r="A17" s="31" t="s">
        <v>28</v>
      </c>
      <c r="B17" s="171" t="s">
        <v>41</v>
      </c>
      <c r="C17" s="171"/>
      <c r="D17" s="16">
        <f t="shared" si="2"/>
        <v>3</v>
      </c>
      <c r="E17" s="16"/>
      <c r="F17" s="16"/>
      <c r="G17" s="13">
        <f t="shared" si="3"/>
        <v>3</v>
      </c>
      <c r="H17" s="191" t="s">
        <v>384</v>
      </c>
    </row>
    <row r="18" spans="1:8" ht="15" customHeight="1">
      <c r="A18" s="31" t="s">
        <v>29</v>
      </c>
      <c r="B18" s="171" t="s">
        <v>41</v>
      </c>
      <c r="C18" s="171"/>
      <c r="D18" s="16">
        <f t="shared" si="2"/>
        <v>3</v>
      </c>
      <c r="E18" s="16"/>
      <c r="F18" s="16"/>
      <c r="G18" s="13">
        <f t="shared" si="3"/>
        <v>3</v>
      </c>
      <c r="H18" s="191" t="s">
        <v>390</v>
      </c>
    </row>
    <row r="19" spans="1:8" ht="15" customHeight="1">
      <c r="A19" s="31" t="s">
        <v>30</v>
      </c>
      <c r="B19" s="171" t="s">
        <v>41</v>
      </c>
      <c r="C19" s="171"/>
      <c r="D19" s="16">
        <f t="shared" si="2"/>
        <v>3</v>
      </c>
      <c r="E19" s="16"/>
      <c r="F19" s="16"/>
      <c r="G19" s="13">
        <f t="shared" si="3"/>
        <v>3</v>
      </c>
      <c r="H19" s="191" t="s">
        <v>399</v>
      </c>
    </row>
    <row r="20" spans="1:8" ht="15" customHeight="1">
      <c r="A20" s="31" t="s">
        <v>31</v>
      </c>
      <c r="B20" s="171" t="s">
        <v>41</v>
      </c>
      <c r="C20" s="171"/>
      <c r="D20" s="16">
        <f t="shared" si="2"/>
        <v>3</v>
      </c>
      <c r="E20" s="16"/>
      <c r="F20" s="16"/>
      <c r="G20" s="13">
        <f t="shared" si="3"/>
        <v>3</v>
      </c>
      <c r="H20" s="191" t="s">
        <v>409</v>
      </c>
    </row>
    <row r="21" spans="1:8" ht="15" customHeight="1">
      <c r="A21" s="31" t="s">
        <v>32</v>
      </c>
      <c r="B21" s="171" t="s">
        <v>41</v>
      </c>
      <c r="C21" s="171"/>
      <c r="D21" s="16">
        <f t="shared" si="2"/>
        <v>3</v>
      </c>
      <c r="E21" s="16"/>
      <c r="F21" s="16"/>
      <c r="G21" s="13">
        <f t="shared" si="3"/>
        <v>3</v>
      </c>
      <c r="H21" s="191" t="s">
        <v>421</v>
      </c>
    </row>
    <row r="22" spans="1:8" ht="15" customHeight="1">
      <c r="A22" s="31" t="s">
        <v>33</v>
      </c>
      <c r="B22" s="171" t="s">
        <v>41</v>
      </c>
      <c r="C22" s="171"/>
      <c r="D22" s="16">
        <f t="shared" si="2"/>
        <v>3</v>
      </c>
      <c r="E22" s="16"/>
      <c r="F22" s="16"/>
      <c r="G22" s="13">
        <f t="shared" si="3"/>
        <v>3</v>
      </c>
      <c r="H22" s="191" t="s">
        <v>425</v>
      </c>
    </row>
    <row r="23" spans="1:8" ht="15" customHeight="1">
      <c r="A23" s="31" t="s">
        <v>34</v>
      </c>
      <c r="B23" s="171" t="s">
        <v>41</v>
      </c>
      <c r="C23" s="171"/>
      <c r="D23" s="16">
        <f t="shared" si="2"/>
        <v>3</v>
      </c>
      <c r="E23" s="16"/>
      <c r="F23" s="16"/>
      <c r="G23" s="13">
        <f t="shared" si="3"/>
        <v>3</v>
      </c>
      <c r="H23" s="191" t="s">
        <v>434</v>
      </c>
    </row>
    <row r="24" spans="1:8" ht="15" customHeight="1">
      <c r="A24" s="31" t="s">
        <v>35</v>
      </c>
      <c r="B24" s="171" t="s">
        <v>41</v>
      </c>
      <c r="C24" s="165"/>
      <c r="D24" s="16">
        <f t="shared" si="2"/>
        <v>3</v>
      </c>
      <c r="E24" s="16"/>
      <c r="F24" s="16"/>
      <c r="G24" s="13">
        <f t="shared" si="3"/>
        <v>3</v>
      </c>
      <c r="H24" s="191" t="s">
        <v>445</v>
      </c>
    </row>
    <row r="25" spans="1:8" s="9" customFormat="1" ht="15" customHeight="1">
      <c r="A25" s="31" t="s">
        <v>36</v>
      </c>
      <c r="B25" s="171" t="s">
        <v>41</v>
      </c>
      <c r="C25" s="171"/>
      <c r="D25" s="16">
        <f t="shared" si="2"/>
        <v>3</v>
      </c>
      <c r="E25" s="16"/>
      <c r="F25" s="16"/>
      <c r="G25" s="13">
        <f t="shared" si="3"/>
        <v>3</v>
      </c>
      <c r="H25" s="191" t="s">
        <v>448</v>
      </c>
    </row>
    <row r="26" spans="1:8" ht="15" customHeight="1">
      <c r="A26" s="31" t="s">
        <v>37</v>
      </c>
      <c r="B26" s="171" t="s">
        <v>41</v>
      </c>
      <c r="C26" s="171"/>
      <c r="D26" s="16">
        <f t="shared" si="2"/>
        <v>3</v>
      </c>
      <c r="E26" s="16"/>
      <c r="F26" s="16"/>
      <c r="G26" s="13">
        <f t="shared" si="3"/>
        <v>3</v>
      </c>
      <c r="H26" s="191" t="s">
        <v>454</v>
      </c>
    </row>
    <row r="27" spans="1:8" ht="15" customHeight="1">
      <c r="A27" s="31" t="s">
        <v>38</v>
      </c>
      <c r="B27" s="171" t="s">
        <v>41</v>
      </c>
      <c r="C27" s="171"/>
      <c r="D27" s="16">
        <f t="shared" si="2"/>
        <v>3</v>
      </c>
      <c r="E27" s="16"/>
      <c r="F27" s="16"/>
      <c r="G27" s="13">
        <f t="shared" si="3"/>
        <v>3</v>
      </c>
      <c r="H27" s="191" t="s">
        <v>468</v>
      </c>
    </row>
    <row r="28" spans="1:8" ht="15" customHeight="1">
      <c r="A28" s="31" t="s">
        <v>39</v>
      </c>
      <c r="B28" s="171" t="s">
        <v>41</v>
      </c>
      <c r="C28" s="174"/>
      <c r="D28" s="16">
        <f t="shared" si="2"/>
        <v>3</v>
      </c>
      <c r="E28" s="16"/>
      <c r="F28" s="16"/>
      <c r="G28" s="13">
        <f t="shared" si="3"/>
        <v>3</v>
      </c>
      <c r="H28" s="191" t="s">
        <v>478</v>
      </c>
    </row>
  </sheetData>
  <sheetProtection/>
  <autoFilter ref="A7:D28"/>
  <mergeCells count="10">
    <mergeCell ref="A1:H1"/>
    <mergeCell ref="A2:H2"/>
    <mergeCell ref="D3:G3"/>
    <mergeCell ref="H3:H6"/>
    <mergeCell ref="A3:A6"/>
    <mergeCell ref="C3:C6"/>
    <mergeCell ref="D4:D6"/>
    <mergeCell ref="E4:E6"/>
    <mergeCell ref="F4:F6"/>
    <mergeCell ref="G4:G6"/>
  </mergeCells>
  <dataValidations count="4">
    <dataValidation type="list" allowBlank="1" showInputMessage="1" showErrorMessage="1" sqref="B14">
      <formula1>'11.1'!#REF!</formula1>
    </dataValidation>
    <dataValidation type="list" allowBlank="1" showInputMessage="1" showErrorMessage="1" sqref="B7">
      <formula1>$B$4:$B$5</formula1>
    </dataValidation>
    <dataValidation type="list" allowBlank="1" showInputMessage="1" showErrorMessage="1" sqref="B8:B13 B15:B28">
      <formula1>$B$4:$B$6</formula1>
    </dataValidation>
    <dataValidation type="list" allowBlank="1" showInputMessage="1" showErrorMessage="1" sqref="E8:F13 E15:F28">
      <formula1>"0,5"</formula1>
    </dataValidation>
  </dataValidations>
  <hyperlinks>
    <hyperlink ref="G7"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27"/>
  <sheetViews>
    <sheetView zoomScaleSheetLayoutView="80" zoomScalePageLayoutView="0" workbookViewId="0" topLeftCell="A1">
      <selection activeCell="H10" sqref="H10"/>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16384" width="8.8515625" style="10" customWidth="1"/>
  </cols>
  <sheetData>
    <row r="1" spans="1:8" s="1" customFormat="1" ht="27" customHeight="1">
      <c r="A1" s="258" t="s">
        <v>209</v>
      </c>
      <c r="B1" s="258"/>
      <c r="C1" s="258"/>
      <c r="D1" s="258"/>
      <c r="E1" s="259"/>
      <c r="F1" s="259"/>
      <c r="G1" s="259"/>
      <c r="H1" s="259"/>
    </row>
    <row r="2" spans="1:8" s="1" customFormat="1" ht="38.25" customHeight="1">
      <c r="A2" s="253" t="str">
        <f>Методика!B69</f>
        <v>Информация о бюджетных данных за предшествующие годы является важным ориентиром для оценки проекта бюджета и бюджетной политики, реализуемой ОМСУ. Поэтому в материалах к Проекту бюджета важно представлять сопоставление планов на будущее с фактическими данными за предшествующие годы.Виды доходов, объем которых составляет менее 10% от общего объема доходов бюджета, допускается агрегировать в категорию «иные» в разрезе групп доходов. </v>
      </c>
      <c r="B2" s="254"/>
      <c r="C2" s="254"/>
      <c r="D2" s="254"/>
      <c r="E2" s="252"/>
      <c r="F2" s="252"/>
      <c r="G2" s="252"/>
      <c r="H2" s="252"/>
    </row>
    <row r="3" spans="1:8" ht="56.25" customHeight="1">
      <c r="A3" s="242" t="s">
        <v>52</v>
      </c>
      <c r="B3" s="144" t="str">
        <f>Методика!B68</f>
        <v>Опубликованы ли в составе материалов к Проекту бюджета сведения о доходах бюджета по видам доходов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v>
      </c>
      <c r="C3" s="239" t="s">
        <v>53</v>
      </c>
      <c r="D3" s="256" t="s">
        <v>210</v>
      </c>
      <c r="E3" s="257"/>
      <c r="F3" s="257"/>
      <c r="G3" s="257"/>
      <c r="H3" s="262" t="s">
        <v>183</v>
      </c>
    </row>
    <row r="4" spans="1:8" ht="15.75" customHeight="1">
      <c r="A4" s="243"/>
      <c r="B4" s="149" t="str">
        <f>Методика!B70</f>
        <v>Да, сведения опубликованы </v>
      </c>
      <c r="C4" s="260"/>
      <c r="D4" s="242" t="s">
        <v>9</v>
      </c>
      <c r="E4" s="242" t="s">
        <v>16</v>
      </c>
      <c r="F4" s="242" t="s">
        <v>13</v>
      </c>
      <c r="G4" s="256" t="s">
        <v>8</v>
      </c>
      <c r="H4" s="262"/>
    </row>
    <row r="5" spans="1:8" ht="24" customHeight="1">
      <c r="A5" s="243"/>
      <c r="B5" s="148" t="str">
        <f>Методика!B71</f>
        <v>Нет, сведения не опубликованы или не отвечают требованиям</v>
      </c>
      <c r="C5" s="240"/>
      <c r="D5" s="242"/>
      <c r="E5" s="257"/>
      <c r="F5" s="255"/>
      <c r="G5" s="261"/>
      <c r="H5" s="262"/>
    </row>
    <row r="6" spans="1:8" s="15" customFormat="1" ht="15" customHeight="1">
      <c r="A6" s="12" t="s">
        <v>18</v>
      </c>
      <c r="B6" s="8"/>
      <c r="C6" s="12"/>
      <c r="D6" s="150"/>
      <c r="E6" s="150"/>
      <c r="F6" s="150"/>
      <c r="G6" s="151"/>
      <c r="H6" s="6"/>
    </row>
    <row r="7" spans="1:8" s="23" customFormat="1" ht="15" customHeight="1">
      <c r="A7" s="30" t="s">
        <v>20</v>
      </c>
      <c r="B7" s="180" t="s">
        <v>44</v>
      </c>
      <c r="C7" s="171"/>
      <c r="D7" s="16">
        <f aca="true" t="shared" si="0" ref="D7:D12">IF(B7=$B$4,3,IF(B7=$B$5,0,0))</f>
        <v>3</v>
      </c>
      <c r="E7" s="16"/>
      <c r="F7" s="16"/>
      <c r="G7" s="13">
        <f aca="true" t="shared" si="1" ref="G7:G27">D7*(1-E7)*(1-F7)</f>
        <v>3</v>
      </c>
      <c r="H7" s="190" t="s">
        <v>304</v>
      </c>
    </row>
    <row r="8" spans="1:8" s="15" customFormat="1" ht="15" customHeight="1">
      <c r="A8" s="30" t="s">
        <v>21</v>
      </c>
      <c r="B8" s="164" t="s">
        <v>44</v>
      </c>
      <c r="C8" s="171"/>
      <c r="D8" s="16">
        <f t="shared" si="0"/>
        <v>3</v>
      </c>
      <c r="E8" s="16"/>
      <c r="F8" s="16"/>
      <c r="G8" s="13">
        <f t="shared" si="1"/>
        <v>3</v>
      </c>
      <c r="H8" s="191" t="s">
        <v>333</v>
      </c>
    </row>
    <row r="9" spans="1:8" s="24" customFormat="1" ht="15" customHeight="1">
      <c r="A9" s="30" t="s">
        <v>22</v>
      </c>
      <c r="B9" s="180" t="s">
        <v>44</v>
      </c>
      <c r="C9" s="171"/>
      <c r="D9" s="16">
        <f t="shared" si="0"/>
        <v>3</v>
      </c>
      <c r="E9" s="16"/>
      <c r="F9" s="16"/>
      <c r="G9" s="13">
        <f t="shared" si="1"/>
        <v>3</v>
      </c>
      <c r="H9" s="191" t="s">
        <v>344</v>
      </c>
    </row>
    <row r="10" spans="1:8" s="23" customFormat="1" ht="15" customHeight="1">
      <c r="A10" s="30" t="s">
        <v>23</v>
      </c>
      <c r="B10" s="164" t="s">
        <v>45</v>
      </c>
      <c r="C10" s="174"/>
      <c r="D10" s="16">
        <f t="shared" si="0"/>
        <v>0</v>
      </c>
      <c r="E10" s="16"/>
      <c r="F10" s="16"/>
      <c r="G10" s="13">
        <f t="shared" si="1"/>
        <v>0</v>
      </c>
      <c r="H10" s="191"/>
    </row>
    <row r="11" spans="1:8" s="11" customFormat="1" ht="15" customHeight="1">
      <c r="A11" s="31" t="s">
        <v>24</v>
      </c>
      <c r="B11" s="164" t="s">
        <v>44</v>
      </c>
      <c r="C11" s="174"/>
      <c r="D11" s="16">
        <f t="shared" si="0"/>
        <v>3</v>
      </c>
      <c r="E11" s="16"/>
      <c r="F11" s="16"/>
      <c r="G11" s="13">
        <f t="shared" si="1"/>
        <v>3</v>
      </c>
      <c r="H11" s="192" t="s">
        <v>323</v>
      </c>
    </row>
    <row r="12" spans="1:8" s="15" customFormat="1" ht="15" customHeight="1">
      <c r="A12" s="30" t="s">
        <v>25</v>
      </c>
      <c r="B12" s="171" t="s">
        <v>44</v>
      </c>
      <c r="C12" s="171"/>
      <c r="D12" s="16">
        <f t="shared" si="0"/>
        <v>3</v>
      </c>
      <c r="E12" s="16"/>
      <c r="F12" s="16"/>
      <c r="G12" s="13">
        <f t="shared" si="1"/>
        <v>3</v>
      </c>
      <c r="H12" s="193" t="s">
        <v>356</v>
      </c>
    </row>
    <row r="13" spans="1:8" s="15" customFormat="1" ht="15" customHeight="1">
      <c r="A13" s="32" t="s">
        <v>19</v>
      </c>
      <c r="B13" s="173"/>
      <c r="C13" s="176"/>
      <c r="D13" s="18"/>
      <c r="E13" s="18"/>
      <c r="F13" s="14"/>
      <c r="G13" s="14"/>
      <c r="H13" s="194"/>
    </row>
    <row r="14" spans="1:8" s="23" customFormat="1" ht="15" customHeight="1">
      <c r="A14" s="30" t="s">
        <v>26</v>
      </c>
      <c r="B14" s="171" t="s">
        <v>44</v>
      </c>
      <c r="C14" s="171"/>
      <c r="D14" s="16">
        <f aca="true" t="shared" si="2" ref="D14:D27">IF(B14=$B$4,3,IF(B14=$B$5,0,0))</f>
        <v>3</v>
      </c>
      <c r="E14" s="16"/>
      <c r="F14" s="16"/>
      <c r="G14" s="13">
        <f t="shared" si="1"/>
        <v>3</v>
      </c>
      <c r="H14" s="191" t="s">
        <v>365</v>
      </c>
    </row>
    <row r="15" spans="1:8" ht="15" customHeight="1">
      <c r="A15" s="31" t="s">
        <v>27</v>
      </c>
      <c r="B15" s="171" t="s">
        <v>44</v>
      </c>
      <c r="C15" s="171"/>
      <c r="D15" s="16">
        <f t="shared" si="2"/>
        <v>3</v>
      </c>
      <c r="E15" s="16"/>
      <c r="F15" s="16">
        <v>0.5</v>
      </c>
      <c r="G15" s="13">
        <f t="shared" si="1"/>
        <v>1.5</v>
      </c>
      <c r="H15" s="191" t="s">
        <v>488</v>
      </c>
    </row>
    <row r="16" spans="1:8" ht="15" customHeight="1">
      <c r="A16" s="31" t="s">
        <v>28</v>
      </c>
      <c r="B16" s="171" t="s">
        <v>44</v>
      </c>
      <c r="C16" s="171"/>
      <c r="D16" s="16">
        <f t="shared" si="2"/>
        <v>3</v>
      </c>
      <c r="E16" s="16"/>
      <c r="F16" s="16"/>
      <c r="G16" s="13">
        <f t="shared" si="1"/>
        <v>3</v>
      </c>
      <c r="H16" s="191" t="s">
        <v>384</v>
      </c>
    </row>
    <row r="17" spans="1:8" ht="15" customHeight="1">
      <c r="A17" s="31" t="s">
        <v>29</v>
      </c>
      <c r="B17" s="180" t="s">
        <v>44</v>
      </c>
      <c r="C17" s="171"/>
      <c r="D17" s="16">
        <f t="shared" si="2"/>
        <v>3</v>
      </c>
      <c r="E17" s="16"/>
      <c r="F17" s="16"/>
      <c r="G17" s="13">
        <f t="shared" si="1"/>
        <v>3</v>
      </c>
      <c r="H17" s="191" t="s">
        <v>390</v>
      </c>
    </row>
    <row r="18" spans="1:8" ht="15" customHeight="1">
      <c r="A18" s="31" t="s">
        <v>30</v>
      </c>
      <c r="B18" s="180" t="s">
        <v>44</v>
      </c>
      <c r="C18" s="171"/>
      <c r="D18" s="16">
        <f t="shared" si="2"/>
        <v>3</v>
      </c>
      <c r="E18" s="16"/>
      <c r="F18" s="16"/>
      <c r="G18" s="13">
        <f t="shared" si="1"/>
        <v>3</v>
      </c>
      <c r="H18" s="191" t="s">
        <v>399</v>
      </c>
    </row>
    <row r="19" spans="1:8" ht="15" customHeight="1">
      <c r="A19" s="31" t="s">
        <v>31</v>
      </c>
      <c r="B19" s="171" t="s">
        <v>44</v>
      </c>
      <c r="C19" s="171"/>
      <c r="D19" s="16">
        <f t="shared" si="2"/>
        <v>3</v>
      </c>
      <c r="E19" s="16"/>
      <c r="F19" s="16"/>
      <c r="G19" s="13">
        <f t="shared" si="1"/>
        <v>3</v>
      </c>
      <c r="H19" s="191" t="s">
        <v>409</v>
      </c>
    </row>
    <row r="20" spans="1:8" ht="15" customHeight="1">
      <c r="A20" s="31" t="s">
        <v>32</v>
      </c>
      <c r="B20" s="171" t="s">
        <v>44</v>
      </c>
      <c r="C20" s="171"/>
      <c r="D20" s="16">
        <f t="shared" si="2"/>
        <v>3</v>
      </c>
      <c r="E20" s="16"/>
      <c r="F20" s="16"/>
      <c r="G20" s="13">
        <f t="shared" si="1"/>
        <v>3</v>
      </c>
      <c r="H20" s="191" t="s">
        <v>421</v>
      </c>
    </row>
    <row r="21" spans="1:8" ht="15" customHeight="1">
      <c r="A21" s="31" t="s">
        <v>33</v>
      </c>
      <c r="B21" s="171" t="s">
        <v>44</v>
      </c>
      <c r="C21" s="171"/>
      <c r="D21" s="16">
        <f t="shared" si="2"/>
        <v>3</v>
      </c>
      <c r="E21" s="16"/>
      <c r="F21" s="16"/>
      <c r="G21" s="13">
        <f t="shared" si="1"/>
        <v>3</v>
      </c>
      <c r="H21" s="191" t="s">
        <v>428</v>
      </c>
    </row>
    <row r="22" spans="1:8" ht="15" customHeight="1">
      <c r="A22" s="31" t="s">
        <v>34</v>
      </c>
      <c r="B22" s="171" t="s">
        <v>44</v>
      </c>
      <c r="C22" s="171"/>
      <c r="D22" s="16">
        <f t="shared" si="2"/>
        <v>3</v>
      </c>
      <c r="E22" s="16"/>
      <c r="F22" s="16"/>
      <c r="G22" s="13">
        <f t="shared" si="1"/>
        <v>3</v>
      </c>
      <c r="H22" s="191" t="s">
        <v>492</v>
      </c>
    </row>
    <row r="23" spans="1:8" ht="15" customHeight="1">
      <c r="A23" s="31" t="s">
        <v>35</v>
      </c>
      <c r="B23" s="180" t="s">
        <v>44</v>
      </c>
      <c r="C23" s="165"/>
      <c r="D23" s="16">
        <f t="shared" si="2"/>
        <v>3</v>
      </c>
      <c r="E23" s="16"/>
      <c r="F23" s="16"/>
      <c r="G23" s="13">
        <f t="shared" si="1"/>
        <v>3</v>
      </c>
      <c r="H23" s="191" t="s">
        <v>445</v>
      </c>
    </row>
    <row r="24" spans="1:8" s="9" customFormat="1" ht="15" customHeight="1">
      <c r="A24" s="31" t="s">
        <v>36</v>
      </c>
      <c r="B24" s="171" t="s">
        <v>44</v>
      </c>
      <c r="C24" s="171"/>
      <c r="D24" s="16">
        <f t="shared" si="2"/>
        <v>3</v>
      </c>
      <c r="E24" s="16"/>
      <c r="F24" s="16"/>
      <c r="G24" s="13">
        <f t="shared" si="1"/>
        <v>3</v>
      </c>
      <c r="H24" s="191" t="s">
        <v>448</v>
      </c>
    </row>
    <row r="25" spans="1:8" ht="15" customHeight="1">
      <c r="A25" s="31" t="s">
        <v>37</v>
      </c>
      <c r="B25" s="180" t="s">
        <v>44</v>
      </c>
      <c r="C25" s="171"/>
      <c r="D25" s="16">
        <f t="shared" si="2"/>
        <v>3</v>
      </c>
      <c r="E25" s="16"/>
      <c r="F25" s="16"/>
      <c r="G25" s="13">
        <f t="shared" si="1"/>
        <v>3</v>
      </c>
      <c r="H25" s="191" t="s">
        <v>454</v>
      </c>
    </row>
    <row r="26" spans="1:8" ht="15" customHeight="1">
      <c r="A26" s="31" t="s">
        <v>38</v>
      </c>
      <c r="B26" s="171" t="s">
        <v>44</v>
      </c>
      <c r="C26" s="171"/>
      <c r="D26" s="16">
        <f t="shared" si="2"/>
        <v>3</v>
      </c>
      <c r="E26" s="16"/>
      <c r="F26" s="16"/>
      <c r="G26" s="13">
        <f t="shared" si="1"/>
        <v>3</v>
      </c>
      <c r="H26" s="191" t="s">
        <v>469</v>
      </c>
    </row>
    <row r="27" spans="1:8" ht="15" customHeight="1">
      <c r="A27" s="31" t="s">
        <v>39</v>
      </c>
      <c r="B27" s="171" t="s">
        <v>45</v>
      </c>
      <c r="C27" s="174"/>
      <c r="D27" s="16">
        <f t="shared" si="2"/>
        <v>0</v>
      </c>
      <c r="E27" s="16"/>
      <c r="F27" s="16"/>
      <c r="G27" s="13">
        <f t="shared" si="1"/>
        <v>0</v>
      </c>
      <c r="H27" s="191"/>
    </row>
  </sheetData>
  <sheetProtection/>
  <autoFilter ref="A6:D27"/>
  <mergeCells count="10">
    <mergeCell ref="G4:G5"/>
    <mergeCell ref="A1:H1"/>
    <mergeCell ref="A2:H2"/>
    <mergeCell ref="A3:A5"/>
    <mergeCell ref="C3:C5"/>
    <mergeCell ref="D3:G3"/>
    <mergeCell ref="H3:H5"/>
    <mergeCell ref="D4:D5"/>
    <mergeCell ref="E4:E5"/>
    <mergeCell ref="F4:F5"/>
  </mergeCells>
  <dataValidations count="3">
    <dataValidation type="list" allowBlank="1" showInputMessage="1" showErrorMessage="1" sqref="B13">
      <formula1>'11.2'!#REF!</formula1>
    </dataValidation>
    <dataValidation type="list" allowBlank="1" showInputMessage="1" showErrorMessage="1" sqref="B6:B12 B14:B27">
      <formula1>$B$4:$B$5</formula1>
    </dataValidation>
    <dataValidation type="list" allowBlank="1" showInputMessage="1" showErrorMessage="1" sqref="E7:F12 E14:F27">
      <formula1>"0,5"</formula1>
    </dataValidation>
  </dataValidations>
  <hyperlinks>
    <hyperlink ref="G6"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27"/>
  <sheetViews>
    <sheetView zoomScaleSheetLayoutView="80" zoomScalePageLayoutView="0" workbookViewId="0" topLeftCell="A1">
      <selection activeCell="H8" sqref="H8"/>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16384" width="8.8515625" style="10" customWidth="1"/>
  </cols>
  <sheetData>
    <row r="1" spans="1:8" s="1" customFormat="1" ht="27.75" customHeight="1">
      <c r="A1" s="258" t="s">
        <v>211</v>
      </c>
      <c r="B1" s="258"/>
      <c r="C1" s="258"/>
      <c r="D1" s="258"/>
      <c r="E1" s="259"/>
      <c r="F1" s="259"/>
      <c r="G1" s="259"/>
      <c r="H1" s="259"/>
    </row>
    <row r="2" spans="1:8" s="1" customFormat="1" ht="15" customHeight="1">
      <c r="A2" s="253" t="str">
        <f>Методика!B73</f>
        <v>В целях оценки показателя учитываются сведения, представленные по разделам и подразделам классификации расходов бюджетов. Если сведения представлены частично, оценка показателя принимает значение 0 баллов.</v>
      </c>
      <c r="B2" s="254"/>
      <c r="C2" s="254"/>
      <c r="D2" s="254"/>
      <c r="E2" s="252"/>
      <c r="F2" s="252"/>
      <c r="G2" s="252"/>
      <c r="H2" s="252"/>
    </row>
    <row r="3" spans="1:8" ht="53.25" customHeight="1">
      <c r="A3" s="242" t="s">
        <v>52</v>
      </c>
      <c r="B3" s="144" t="str">
        <f>Методика!B72</f>
        <v>Опубликованы ли в составе материалов к Проекту бюджета сведения о расходах бюджета по разделам и подразделам классификации расходов на год, следующий за отчетным, в сравнении с ожидаемым исполнением за отчетный год (оценка текущего финансового года) и отчетом за год, предшествующий отчетному (отчетный финансовый год)?</v>
      </c>
      <c r="C3" s="239" t="s">
        <v>53</v>
      </c>
      <c r="D3" s="256" t="s">
        <v>212</v>
      </c>
      <c r="E3" s="257"/>
      <c r="F3" s="257"/>
      <c r="G3" s="257"/>
      <c r="H3" s="262" t="s">
        <v>183</v>
      </c>
    </row>
    <row r="4" spans="1:8" ht="15.75" customHeight="1">
      <c r="A4" s="243"/>
      <c r="B4" s="149" t="str">
        <f>Методика!B74</f>
        <v>Да, опубликованы </v>
      </c>
      <c r="C4" s="260"/>
      <c r="D4" s="242" t="s">
        <v>9</v>
      </c>
      <c r="E4" s="242" t="s">
        <v>16</v>
      </c>
      <c r="F4" s="242" t="s">
        <v>13</v>
      </c>
      <c r="G4" s="256" t="s">
        <v>8</v>
      </c>
      <c r="H4" s="262"/>
    </row>
    <row r="5" spans="1:8" ht="24" customHeight="1">
      <c r="A5" s="243"/>
      <c r="B5" s="148" t="str">
        <f>Методика!B75</f>
        <v>Нет, сведения не опубликованы или не отвечают требованиям </v>
      </c>
      <c r="C5" s="240"/>
      <c r="D5" s="242"/>
      <c r="E5" s="257"/>
      <c r="F5" s="255"/>
      <c r="G5" s="261"/>
      <c r="H5" s="262"/>
    </row>
    <row r="6" spans="1:8" s="15" customFormat="1" ht="15" customHeight="1">
      <c r="A6" s="12" t="s">
        <v>18</v>
      </c>
      <c r="B6" s="8"/>
      <c r="C6" s="12"/>
      <c r="D6" s="150"/>
      <c r="E6" s="150"/>
      <c r="F6" s="150"/>
      <c r="G6" s="151"/>
      <c r="H6" s="6"/>
    </row>
    <row r="7" spans="1:8" s="23" customFormat="1" ht="15" customHeight="1">
      <c r="A7" s="30" t="s">
        <v>20</v>
      </c>
      <c r="B7" s="180" t="s">
        <v>129</v>
      </c>
      <c r="C7" s="171"/>
      <c r="D7" s="16">
        <f aca="true" t="shared" si="0" ref="D7:D12">IF(B7=$B$4,3,IF(B7=$B$5,0,0))</f>
        <v>3</v>
      </c>
      <c r="E7" s="16"/>
      <c r="F7" s="16"/>
      <c r="G7" s="13">
        <f aca="true" t="shared" si="1" ref="G7:G27">D7*(1-E7)*(1-F7)</f>
        <v>3</v>
      </c>
      <c r="H7" s="190" t="s">
        <v>304</v>
      </c>
    </row>
    <row r="8" spans="1:8" s="15" customFormat="1" ht="15" customHeight="1">
      <c r="A8" s="30" t="s">
        <v>21</v>
      </c>
      <c r="B8" s="164" t="s">
        <v>129</v>
      </c>
      <c r="C8" s="171"/>
      <c r="D8" s="16">
        <f t="shared" si="0"/>
        <v>3</v>
      </c>
      <c r="E8" s="16"/>
      <c r="F8" s="16"/>
      <c r="G8" s="13">
        <f t="shared" si="1"/>
        <v>3</v>
      </c>
      <c r="H8" s="191" t="s">
        <v>333</v>
      </c>
    </row>
    <row r="9" spans="1:8" s="24" customFormat="1" ht="15" customHeight="1">
      <c r="A9" s="30" t="s">
        <v>22</v>
      </c>
      <c r="B9" s="164" t="s">
        <v>129</v>
      </c>
      <c r="C9" s="171"/>
      <c r="D9" s="16">
        <f t="shared" si="0"/>
        <v>3</v>
      </c>
      <c r="E9" s="16"/>
      <c r="F9" s="16"/>
      <c r="G9" s="13">
        <f t="shared" si="1"/>
        <v>3</v>
      </c>
      <c r="H9" s="191" t="s">
        <v>344</v>
      </c>
    </row>
    <row r="10" spans="1:8" s="23" customFormat="1" ht="15" customHeight="1">
      <c r="A10" s="30" t="s">
        <v>23</v>
      </c>
      <c r="B10" s="164" t="s">
        <v>43</v>
      </c>
      <c r="C10" s="174"/>
      <c r="D10" s="16">
        <f t="shared" si="0"/>
        <v>0</v>
      </c>
      <c r="E10" s="16"/>
      <c r="F10" s="16"/>
      <c r="G10" s="13">
        <f t="shared" si="1"/>
        <v>0</v>
      </c>
      <c r="H10" s="191"/>
    </row>
    <row r="11" spans="1:8" s="11" customFormat="1" ht="15" customHeight="1">
      <c r="A11" s="31" t="s">
        <v>24</v>
      </c>
      <c r="B11" s="164" t="s">
        <v>129</v>
      </c>
      <c r="C11" s="174"/>
      <c r="D11" s="16">
        <f t="shared" si="0"/>
        <v>3</v>
      </c>
      <c r="E11" s="16"/>
      <c r="F11" s="16"/>
      <c r="G11" s="13">
        <f t="shared" si="1"/>
        <v>3</v>
      </c>
      <c r="H11" s="192" t="s">
        <v>323</v>
      </c>
    </row>
    <row r="12" spans="1:8" s="15" customFormat="1" ht="15" customHeight="1">
      <c r="A12" s="30" t="s">
        <v>25</v>
      </c>
      <c r="B12" s="171" t="s">
        <v>129</v>
      </c>
      <c r="C12" s="171"/>
      <c r="D12" s="16">
        <f t="shared" si="0"/>
        <v>3</v>
      </c>
      <c r="E12" s="16"/>
      <c r="F12" s="16"/>
      <c r="G12" s="13">
        <f t="shared" si="1"/>
        <v>3</v>
      </c>
      <c r="H12" s="193" t="s">
        <v>356</v>
      </c>
    </row>
    <row r="13" spans="1:8" s="15" customFormat="1" ht="15" customHeight="1">
      <c r="A13" s="32" t="s">
        <v>19</v>
      </c>
      <c r="B13" s="173"/>
      <c r="C13" s="176"/>
      <c r="D13" s="18"/>
      <c r="E13" s="18"/>
      <c r="F13" s="14"/>
      <c r="G13" s="14"/>
      <c r="H13" s="194"/>
    </row>
    <row r="14" spans="1:8" s="23" customFormat="1" ht="15" customHeight="1">
      <c r="A14" s="30" t="s">
        <v>26</v>
      </c>
      <c r="B14" s="164" t="s">
        <v>129</v>
      </c>
      <c r="C14" s="171"/>
      <c r="D14" s="16">
        <f aca="true" t="shared" si="2" ref="D14:D27">IF(B14=$B$4,3,IF(B14=$B$5,0,0))</f>
        <v>3</v>
      </c>
      <c r="E14" s="16"/>
      <c r="F14" s="16"/>
      <c r="G14" s="13">
        <f t="shared" si="1"/>
        <v>3</v>
      </c>
      <c r="H14" s="191" t="s">
        <v>365</v>
      </c>
    </row>
    <row r="15" spans="1:8" ht="15" customHeight="1">
      <c r="A15" s="31" t="s">
        <v>27</v>
      </c>
      <c r="B15" s="164" t="s">
        <v>43</v>
      </c>
      <c r="C15" s="171"/>
      <c r="D15" s="16">
        <f t="shared" si="2"/>
        <v>0</v>
      </c>
      <c r="E15" s="16"/>
      <c r="F15" s="16"/>
      <c r="G15" s="13">
        <f t="shared" si="1"/>
        <v>0</v>
      </c>
      <c r="H15" s="191"/>
    </row>
    <row r="16" spans="1:8" ht="15" customHeight="1">
      <c r="A16" s="31" t="s">
        <v>28</v>
      </c>
      <c r="B16" s="164" t="s">
        <v>129</v>
      </c>
      <c r="C16" s="171"/>
      <c r="D16" s="16">
        <f t="shared" si="2"/>
        <v>3</v>
      </c>
      <c r="E16" s="16"/>
      <c r="F16" s="16"/>
      <c r="G16" s="13">
        <f t="shared" si="1"/>
        <v>3</v>
      </c>
      <c r="H16" s="191" t="s">
        <v>384</v>
      </c>
    </row>
    <row r="17" spans="1:8" ht="15" customHeight="1">
      <c r="A17" s="31" t="s">
        <v>29</v>
      </c>
      <c r="B17" s="164" t="s">
        <v>129</v>
      </c>
      <c r="C17" s="171"/>
      <c r="D17" s="16">
        <f t="shared" si="2"/>
        <v>3</v>
      </c>
      <c r="E17" s="16"/>
      <c r="F17" s="16"/>
      <c r="G17" s="13">
        <f t="shared" si="1"/>
        <v>3</v>
      </c>
      <c r="H17" s="191" t="s">
        <v>390</v>
      </c>
    </row>
    <row r="18" spans="1:8" ht="15" customHeight="1">
      <c r="A18" s="31" t="s">
        <v>30</v>
      </c>
      <c r="B18" s="164" t="s">
        <v>129</v>
      </c>
      <c r="C18" s="171"/>
      <c r="D18" s="16">
        <f t="shared" si="2"/>
        <v>3</v>
      </c>
      <c r="E18" s="16"/>
      <c r="F18" s="16"/>
      <c r="G18" s="13">
        <f t="shared" si="1"/>
        <v>3</v>
      </c>
      <c r="H18" s="191" t="s">
        <v>399</v>
      </c>
    </row>
    <row r="19" spans="1:8" ht="15" customHeight="1">
      <c r="A19" s="31" t="s">
        <v>31</v>
      </c>
      <c r="B19" s="164" t="s">
        <v>129</v>
      </c>
      <c r="C19" s="171"/>
      <c r="D19" s="16">
        <f t="shared" si="2"/>
        <v>3</v>
      </c>
      <c r="E19" s="16"/>
      <c r="F19" s="16"/>
      <c r="G19" s="13">
        <f t="shared" si="1"/>
        <v>3</v>
      </c>
      <c r="H19" s="191" t="s">
        <v>409</v>
      </c>
    </row>
    <row r="20" spans="1:8" ht="15" customHeight="1">
      <c r="A20" s="31" t="s">
        <v>32</v>
      </c>
      <c r="B20" s="164" t="s">
        <v>129</v>
      </c>
      <c r="C20" s="171"/>
      <c r="D20" s="16">
        <f t="shared" si="2"/>
        <v>3</v>
      </c>
      <c r="E20" s="16"/>
      <c r="F20" s="16"/>
      <c r="G20" s="13">
        <f t="shared" si="1"/>
        <v>3</v>
      </c>
      <c r="H20" s="191" t="s">
        <v>421</v>
      </c>
    </row>
    <row r="21" spans="1:8" ht="15" customHeight="1">
      <c r="A21" s="31" t="s">
        <v>33</v>
      </c>
      <c r="B21" s="164" t="s">
        <v>129</v>
      </c>
      <c r="C21" s="171"/>
      <c r="D21" s="16">
        <f t="shared" si="2"/>
        <v>3</v>
      </c>
      <c r="E21" s="16"/>
      <c r="F21" s="16"/>
      <c r="G21" s="13">
        <f t="shared" si="1"/>
        <v>3</v>
      </c>
      <c r="H21" s="191" t="s">
        <v>428</v>
      </c>
    </row>
    <row r="22" spans="1:8" ht="15" customHeight="1">
      <c r="A22" s="31" t="s">
        <v>34</v>
      </c>
      <c r="B22" s="164" t="s">
        <v>129</v>
      </c>
      <c r="C22" s="171"/>
      <c r="D22" s="16">
        <f t="shared" si="2"/>
        <v>3</v>
      </c>
      <c r="E22" s="16"/>
      <c r="F22" s="16"/>
      <c r="G22" s="13">
        <f t="shared" si="1"/>
        <v>3</v>
      </c>
      <c r="H22" s="191" t="s">
        <v>492</v>
      </c>
    </row>
    <row r="23" spans="1:8" ht="15" customHeight="1">
      <c r="A23" s="31" t="s">
        <v>35</v>
      </c>
      <c r="B23" s="164" t="s">
        <v>129</v>
      </c>
      <c r="C23" s="165"/>
      <c r="D23" s="16">
        <f t="shared" si="2"/>
        <v>3</v>
      </c>
      <c r="E23" s="16"/>
      <c r="F23" s="16"/>
      <c r="G23" s="13">
        <f t="shared" si="1"/>
        <v>3</v>
      </c>
      <c r="H23" s="191" t="s">
        <v>445</v>
      </c>
    </row>
    <row r="24" spans="1:8" s="9" customFormat="1" ht="15" customHeight="1">
      <c r="A24" s="31" t="s">
        <v>36</v>
      </c>
      <c r="B24" s="164" t="s">
        <v>129</v>
      </c>
      <c r="C24" s="171"/>
      <c r="D24" s="16">
        <f t="shared" si="2"/>
        <v>3</v>
      </c>
      <c r="E24" s="16"/>
      <c r="F24" s="16"/>
      <c r="G24" s="13">
        <f t="shared" si="1"/>
        <v>3</v>
      </c>
      <c r="H24" s="191" t="s">
        <v>448</v>
      </c>
    </row>
    <row r="25" spans="1:8" ht="15" customHeight="1">
      <c r="A25" s="31" t="s">
        <v>37</v>
      </c>
      <c r="B25" s="164" t="s">
        <v>129</v>
      </c>
      <c r="C25" s="171"/>
      <c r="D25" s="16">
        <f t="shared" si="2"/>
        <v>3</v>
      </c>
      <c r="E25" s="16"/>
      <c r="F25" s="16"/>
      <c r="G25" s="13">
        <f t="shared" si="1"/>
        <v>3</v>
      </c>
      <c r="H25" s="191" t="s">
        <v>454</v>
      </c>
    </row>
    <row r="26" spans="1:8" ht="15" customHeight="1">
      <c r="A26" s="31" t="s">
        <v>38</v>
      </c>
      <c r="B26" s="164" t="s">
        <v>129</v>
      </c>
      <c r="C26" s="171"/>
      <c r="D26" s="16">
        <f t="shared" si="2"/>
        <v>3</v>
      </c>
      <c r="E26" s="16"/>
      <c r="F26" s="16"/>
      <c r="G26" s="13">
        <f t="shared" si="1"/>
        <v>3</v>
      </c>
      <c r="H26" s="191" t="s">
        <v>469</v>
      </c>
    </row>
    <row r="27" spans="1:8" ht="15" customHeight="1">
      <c r="A27" s="31" t="s">
        <v>39</v>
      </c>
      <c r="B27" s="164" t="s">
        <v>129</v>
      </c>
      <c r="C27" s="174"/>
      <c r="D27" s="16">
        <f t="shared" si="2"/>
        <v>3</v>
      </c>
      <c r="E27" s="16"/>
      <c r="F27" s="16"/>
      <c r="G27" s="13">
        <f t="shared" si="1"/>
        <v>3</v>
      </c>
      <c r="H27" s="191" t="s">
        <v>493</v>
      </c>
    </row>
  </sheetData>
  <sheetProtection/>
  <autoFilter ref="A6:D27"/>
  <mergeCells count="10">
    <mergeCell ref="G4:G5"/>
    <mergeCell ref="A1:H1"/>
    <mergeCell ref="A2:H2"/>
    <mergeCell ref="A3:A5"/>
    <mergeCell ref="C3:C5"/>
    <mergeCell ref="D3:G3"/>
    <mergeCell ref="H3:H5"/>
    <mergeCell ref="D4:D5"/>
    <mergeCell ref="E4:E5"/>
    <mergeCell ref="F4:F5"/>
  </mergeCells>
  <dataValidations count="4">
    <dataValidation type="list" allowBlank="1" showInputMessage="1" showErrorMessage="1" sqref="B8:B11 B14:B27">
      <formula1>$B$4:$B$5</formula1>
    </dataValidation>
    <dataValidation type="list" allowBlank="1" showInputMessage="1" showErrorMessage="1" sqref="B13">
      <formula1>'11.3'!#REF!</formula1>
    </dataValidation>
    <dataValidation type="list" allowBlank="1" showInputMessage="1" showErrorMessage="1" sqref="B6:B7 B12">
      <formula1>$B$4:$B$5</formula1>
    </dataValidation>
    <dataValidation type="list" allowBlank="1" showInputMessage="1" showErrorMessage="1" sqref="E7:F12 E14:F27">
      <formula1>"0,5"</formula1>
    </dataValidation>
  </dataValidations>
  <hyperlinks>
    <hyperlink ref="G6"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28"/>
  <sheetViews>
    <sheetView zoomScaleSheetLayoutView="80" zoomScalePageLayoutView="0" workbookViewId="0" topLeftCell="A1">
      <selection activeCell="B16" sqref="B16"/>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16384" width="8.8515625" style="10" customWidth="1"/>
  </cols>
  <sheetData>
    <row r="1" spans="1:8" s="1" customFormat="1" ht="25.5" customHeight="1">
      <c r="A1" s="258" t="s">
        <v>213</v>
      </c>
      <c r="B1" s="258"/>
      <c r="C1" s="258"/>
      <c r="D1" s="258"/>
      <c r="E1" s="259"/>
      <c r="F1" s="259"/>
      <c r="G1" s="259"/>
      <c r="H1" s="259"/>
    </row>
    <row r="2" spans="1:8" s="1" customFormat="1" ht="15.75" customHeight="1">
      <c r="A2" s="253" t="str">
        <f>Методика!B77</f>
        <v>Муниципальные услуги (работы) должны быть включены в базовые (отраслевые) перечни государственных и муниципальных услуг и работ, утвержденные в установленном порядке;  </v>
      </c>
      <c r="B2" s="254"/>
      <c r="C2" s="254"/>
      <c r="D2" s="254"/>
      <c r="E2" s="252"/>
      <c r="F2" s="252"/>
      <c r="G2" s="252"/>
      <c r="H2" s="252"/>
    </row>
    <row r="3" spans="1:8" ht="66.75" customHeight="1">
      <c r="A3" s="239" t="s">
        <v>52</v>
      </c>
      <c r="B3" s="144" t="str">
        <f>Методика!B76</f>
        <v>Опубликованы ли в составе материалов к Проекту бюджета сведения о планируемых на год, следующий за отчетным, объемах оказания муниципальных услуг (работ), а также объемах субсидий бюджетным и автономным учреждениям на финансовое обеспечение выполнения ими муниципального задания на оказание соответствующих муниципальных услуг (выполнение работ)?</v>
      </c>
      <c r="C3" s="239" t="s">
        <v>53</v>
      </c>
      <c r="D3" s="256" t="s">
        <v>215</v>
      </c>
      <c r="E3" s="257"/>
      <c r="F3" s="257"/>
      <c r="G3" s="257"/>
      <c r="H3" s="264" t="s">
        <v>183</v>
      </c>
    </row>
    <row r="4" spans="1:8" ht="47.25" customHeight="1">
      <c r="A4" s="260"/>
      <c r="B4" s="149" t="str">
        <f>Методика!B78</f>
        <v>Да, опубликованы сведения о планируемых объемах муниципальных услуг (работ) и объемах субсидий на финансовое обеспечение выполнения муниципальных заданий на оказание соответствующих муниципальных услуг (выполнение работ)</v>
      </c>
      <c r="C4" s="260"/>
      <c r="D4" s="239" t="s">
        <v>9</v>
      </c>
      <c r="E4" s="239" t="s">
        <v>16</v>
      </c>
      <c r="F4" s="239" t="s">
        <v>13</v>
      </c>
      <c r="G4" s="249" t="s">
        <v>8</v>
      </c>
      <c r="H4" s="265"/>
    </row>
    <row r="5" spans="1:8" ht="24" customHeight="1">
      <c r="A5" s="260"/>
      <c r="B5" s="148" t="str">
        <f>Методика!B79</f>
        <v>Да, опубликованы сведения о планируемых объемах муниципальных услуг (работ)</v>
      </c>
      <c r="C5" s="260"/>
      <c r="D5" s="260"/>
      <c r="E5" s="260"/>
      <c r="F5" s="260"/>
      <c r="G5" s="263"/>
      <c r="H5" s="265"/>
    </row>
    <row r="6" spans="1:8" ht="18" customHeight="1">
      <c r="A6" s="240"/>
      <c r="B6" s="148" t="str">
        <f>Методика!B80</f>
        <v>Нет, сведения не опубликованы или не отвечают требованиям</v>
      </c>
      <c r="C6" s="240"/>
      <c r="D6" s="240"/>
      <c r="E6" s="240"/>
      <c r="F6" s="240"/>
      <c r="G6" s="250"/>
      <c r="H6" s="266"/>
    </row>
    <row r="7" spans="1:8" s="15" customFormat="1" ht="15" customHeight="1">
      <c r="A7" s="12" t="s">
        <v>18</v>
      </c>
      <c r="B7" s="8"/>
      <c r="C7" s="12"/>
      <c r="D7" s="150"/>
      <c r="E7" s="150"/>
      <c r="F7" s="150"/>
      <c r="G7" s="151"/>
      <c r="H7" s="6"/>
    </row>
    <row r="8" spans="1:8" s="23" customFormat="1" ht="15" customHeight="1">
      <c r="A8" s="30" t="s">
        <v>20</v>
      </c>
      <c r="B8" s="180" t="s">
        <v>244</v>
      </c>
      <c r="C8" s="171"/>
      <c r="D8" s="16">
        <f aca="true" t="shared" si="0" ref="D8:D13">IF(B8=$B$4,3,IF(B8=$B$5,1,IF(B8=$B$6,0,0)))</f>
        <v>3</v>
      </c>
      <c r="E8" s="16"/>
      <c r="F8" s="16"/>
      <c r="G8" s="13">
        <f aca="true" t="shared" si="1" ref="G8:G28">D8*(1-E8)*(1-F8)</f>
        <v>3</v>
      </c>
      <c r="H8" s="190" t="s">
        <v>304</v>
      </c>
    </row>
    <row r="9" spans="1:8" s="15" customFormat="1" ht="15" customHeight="1">
      <c r="A9" s="30" t="s">
        <v>21</v>
      </c>
      <c r="B9" s="180" t="s">
        <v>45</v>
      </c>
      <c r="C9" s="171"/>
      <c r="D9" s="16">
        <f t="shared" si="0"/>
        <v>0</v>
      </c>
      <c r="E9" s="16"/>
      <c r="F9" s="16"/>
      <c r="G9" s="13">
        <f t="shared" si="1"/>
        <v>0</v>
      </c>
      <c r="H9" s="191"/>
    </row>
    <row r="10" spans="1:8" s="24" customFormat="1" ht="15" customHeight="1">
      <c r="A10" s="30" t="s">
        <v>22</v>
      </c>
      <c r="B10" s="180" t="s">
        <v>244</v>
      </c>
      <c r="C10" s="171"/>
      <c r="D10" s="16">
        <f t="shared" si="0"/>
        <v>3</v>
      </c>
      <c r="E10" s="16"/>
      <c r="F10" s="16"/>
      <c r="G10" s="13">
        <f t="shared" si="1"/>
        <v>3</v>
      </c>
      <c r="H10" s="191" t="s">
        <v>344</v>
      </c>
    </row>
    <row r="11" spans="1:8" s="23" customFormat="1" ht="15" customHeight="1">
      <c r="A11" s="30" t="s">
        <v>23</v>
      </c>
      <c r="B11" s="180" t="s">
        <v>45</v>
      </c>
      <c r="C11" s="174"/>
      <c r="D11" s="16">
        <f t="shared" si="0"/>
        <v>0</v>
      </c>
      <c r="E11" s="16"/>
      <c r="F11" s="16"/>
      <c r="G11" s="13">
        <f t="shared" si="1"/>
        <v>0</v>
      </c>
      <c r="H11" s="191"/>
    </row>
    <row r="12" spans="1:8" s="11" customFormat="1" ht="15" customHeight="1">
      <c r="A12" s="31" t="s">
        <v>24</v>
      </c>
      <c r="B12" s="180" t="s">
        <v>244</v>
      </c>
      <c r="C12" s="174"/>
      <c r="D12" s="16">
        <f t="shared" si="0"/>
        <v>3</v>
      </c>
      <c r="E12" s="16"/>
      <c r="F12" s="16"/>
      <c r="G12" s="13">
        <f t="shared" si="1"/>
        <v>3</v>
      </c>
      <c r="H12" s="192" t="s">
        <v>323</v>
      </c>
    </row>
    <row r="13" spans="1:8" s="15" customFormat="1" ht="15" customHeight="1">
      <c r="A13" s="30" t="s">
        <v>25</v>
      </c>
      <c r="B13" s="180" t="s">
        <v>45</v>
      </c>
      <c r="C13" s="171"/>
      <c r="D13" s="16">
        <f t="shared" si="0"/>
        <v>0</v>
      </c>
      <c r="E13" s="16"/>
      <c r="F13" s="16"/>
      <c r="G13" s="13">
        <f t="shared" si="1"/>
        <v>0</v>
      </c>
      <c r="H13" s="193"/>
    </row>
    <row r="14" spans="1:8" s="15" customFormat="1" ht="15" customHeight="1">
      <c r="A14" s="32" t="s">
        <v>19</v>
      </c>
      <c r="B14" s="173"/>
      <c r="C14" s="176"/>
      <c r="D14" s="18"/>
      <c r="E14" s="18"/>
      <c r="F14" s="14"/>
      <c r="G14" s="14"/>
      <c r="H14" s="194"/>
    </row>
    <row r="15" spans="1:8" s="23" customFormat="1" ht="15" customHeight="1">
      <c r="A15" s="30" t="s">
        <v>26</v>
      </c>
      <c r="B15" s="180" t="s">
        <v>244</v>
      </c>
      <c r="C15" s="171"/>
      <c r="D15" s="16">
        <f aca="true" t="shared" si="2" ref="D15:D28">IF(B15=$B$4,3,IF(B15=$B$5,1,IF(B15=$B$6,0,0)))</f>
        <v>3</v>
      </c>
      <c r="E15" s="16"/>
      <c r="F15" s="16"/>
      <c r="G15" s="13">
        <f t="shared" si="1"/>
        <v>3</v>
      </c>
      <c r="H15" s="191" t="s">
        <v>365</v>
      </c>
    </row>
    <row r="16" spans="1:8" ht="15" customHeight="1">
      <c r="A16" s="31" t="s">
        <v>27</v>
      </c>
      <c r="B16" s="180" t="s">
        <v>45</v>
      </c>
      <c r="C16" s="171"/>
      <c r="D16" s="16">
        <f t="shared" si="2"/>
        <v>0</v>
      </c>
      <c r="E16" s="16"/>
      <c r="F16" s="16"/>
      <c r="G16" s="13">
        <f t="shared" si="1"/>
        <v>0</v>
      </c>
      <c r="H16" s="191"/>
    </row>
    <row r="17" spans="1:8" ht="15" customHeight="1">
      <c r="A17" s="31" t="s">
        <v>28</v>
      </c>
      <c r="B17" s="180" t="s">
        <v>244</v>
      </c>
      <c r="C17" s="171"/>
      <c r="D17" s="16">
        <f t="shared" si="2"/>
        <v>3</v>
      </c>
      <c r="E17" s="16"/>
      <c r="F17" s="16"/>
      <c r="G17" s="13">
        <f t="shared" si="1"/>
        <v>3</v>
      </c>
      <c r="H17" s="191" t="s">
        <v>384</v>
      </c>
    </row>
    <row r="18" spans="1:8" ht="15" customHeight="1">
      <c r="A18" s="31" t="s">
        <v>29</v>
      </c>
      <c r="B18" s="180" t="s">
        <v>244</v>
      </c>
      <c r="C18" s="171"/>
      <c r="D18" s="16">
        <f t="shared" si="2"/>
        <v>3</v>
      </c>
      <c r="E18" s="16"/>
      <c r="F18" s="16"/>
      <c r="G18" s="13">
        <f t="shared" si="1"/>
        <v>3</v>
      </c>
      <c r="H18" s="191" t="s">
        <v>390</v>
      </c>
    </row>
    <row r="19" spans="1:8" ht="15" customHeight="1">
      <c r="A19" s="31" t="s">
        <v>30</v>
      </c>
      <c r="B19" s="180" t="s">
        <v>244</v>
      </c>
      <c r="C19" s="171"/>
      <c r="D19" s="16">
        <f t="shared" si="2"/>
        <v>3</v>
      </c>
      <c r="E19" s="16"/>
      <c r="F19" s="16"/>
      <c r="G19" s="13">
        <f t="shared" si="1"/>
        <v>3</v>
      </c>
      <c r="H19" s="191" t="s">
        <v>399</v>
      </c>
    </row>
    <row r="20" spans="1:8" ht="15" customHeight="1">
      <c r="A20" s="31" t="s">
        <v>31</v>
      </c>
      <c r="B20" s="180" t="s">
        <v>244</v>
      </c>
      <c r="C20" s="171"/>
      <c r="D20" s="16">
        <f t="shared" si="2"/>
        <v>3</v>
      </c>
      <c r="E20" s="16"/>
      <c r="F20" s="16"/>
      <c r="G20" s="13">
        <f t="shared" si="1"/>
        <v>3</v>
      </c>
      <c r="H20" s="191" t="s">
        <v>409</v>
      </c>
    </row>
    <row r="21" spans="1:8" ht="15" customHeight="1">
      <c r="A21" s="31" t="s">
        <v>32</v>
      </c>
      <c r="B21" s="180" t="s">
        <v>244</v>
      </c>
      <c r="C21" s="171"/>
      <c r="D21" s="16">
        <f t="shared" si="2"/>
        <v>3</v>
      </c>
      <c r="E21" s="16"/>
      <c r="F21" s="16"/>
      <c r="G21" s="13">
        <f t="shared" si="1"/>
        <v>3</v>
      </c>
      <c r="H21" s="191" t="s">
        <v>421</v>
      </c>
    </row>
    <row r="22" spans="1:8" ht="15" customHeight="1">
      <c r="A22" s="31" t="s">
        <v>33</v>
      </c>
      <c r="B22" s="180" t="s">
        <v>244</v>
      </c>
      <c r="C22" s="171"/>
      <c r="D22" s="16">
        <f t="shared" si="2"/>
        <v>3</v>
      </c>
      <c r="E22" s="16"/>
      <c r="F22" s="16"/>
      <c r="G22" s="13">
        <f t="shared" si="1"/>
        <v>3</v>
      </c>
      <c r="H22" s="191" t="s">
        <v>428</v>
      </c>
    </row>
    <row r="23" spans="1:8" ht="15" customHeight="1">
      <c r="A23" s="31" t="s">
        <v>34</v>
      </c>
      <c r="B23" s="180" t="s">
        <v>45</v>
      </c>
      <c r="C23" s="171"/>
      <c r="D23" s="16">
        <f t="shared" si="2"/>
        <v>0</v>
      </c>
      <c r="E23" s="16"/>
      <c r="F23" s="16"/>
      <c r="G23" s="13">
        <f t="shared" si="1"/>
        <v>0</v>
      </c>
      <c r="H23" s="191"/>
    </row>
    <row r="24" spans="1:8" ht="15" customHeight="1">
      <c r="A24" s="31" t="s">
        <v>35</v>
      </c>
      <c r="B24" s="180" t="s">
        <v>244</v>
      </c>
      <c r="C24" s="165"/>
      <c r="D24" s="16">
        <f t="shared" si="2"/>
        <v>3</v>
      </c>
      <c r="E24" s="16"/>
      <c r="F24" s="16"/>
      <c r="G24" s="13">
        <f t="shared" si="1"/>
        <v>3</v>
      </c>
      <c r="H24" s="191" t="s">
        <v>445</v>
      </c>
    </row>
    <row r="25" spans="1:8" s="9" customFormat="1" ht="15" customHeight="1">
      <c r="A25" s="31" t="s">
        <v>36</v>
      </c>
      <c r="B25" s="180" t="s">
        <v>45</v>
      </c>
      <c r="C25" s="171"/>
      <c r="D25" s="16">
        <f t="shared" si="2"/>
        <v>0</v>
      </c>
      <c r="E25" s="16"/>
      <c r="F25" s="16"/>
      <c r="G25" s="13">
        <f t="shared" si="1"/>
        <v>0</v>
      </c>
      <c r="H25" s="191"/>
    </row>
    <row r="26" spans="1:8" ht="15" customHeight="1">
      <c r="A26" s="31" t="s">
        <v>37</v>
      </c>
      <c r="B26" s="180" t="s">
        <v>45</v>
      </c>
      <c r="C26" s="171" t="s">
        <v>458</v>
      </c>
      <c r="D26" s="16">
        <f t="shared" si="2"/>
        <v>0</v>
      </c>
      <c r="E26" s="16"/>
      <c r="F26" s="16"/>
      <c r="G26" s="13">
        <f t="shared" si="1"/>
        <v>0</v>
      </c>
      <c r="H26" s="191" t="s">
        <v>454</v>
      </c>
    </row>
    <row r="27" spans="1:8" ht="15" customHeight="1">
      <c r="A27" s="31" t="s">
        <v>38</v>
      </c>
      <c r="B27" s="180" t="s">
        <v>244</v>
      </c>
      <c r="C27" s="171"/>
      <c r="D27" s="16">
        <f t="shared" si="2"/>
        <v>3</v>
      </c>
      <c r="E27" s="16"/>
      <c r="F27" s="16"/>
      <c r="G27" s="13">
        <f t="shared" si="1"/>
        <v>3</v>
      </c>
      <c r="H27" s="191" t="s">
        <v>469</v>
      </c>
    </row>
    <row r="28" spans="1:8" ht="15" customHeight="1">
      <c r="A28" s="31" t="s">
        <v>39</v>
      </c>
      <c r="B28" s="180" t="s">
        <v>45</v>
      </c>
      <c r="C28" s="174"/>
      <c r="D28" s="16">
        <f t="shared" si="2"/>
        <v>0</v>
      </c>
      <c r="E28" s="16"/>
      <c r="F28" s="16"/>
      <c r="G28" s="13">
        <f t="shared" si="1"/>
        <v>0</v>
      </c>
      <c r="H28" s="191"/>
    </row>
  </sheetData>
  <sheetProtection/>
  <autoFilter ref="A7:D28"/>
  <mergeCells count="10">
    <mergeCell ref="A1:H1"/>
    <mergeCell ref="A2:H2"/>
    <mergeCell ref="D3:G3"/>
    <mergeCell ref="H3:H6"/>
    <mergeCell ref="G4:G6"/>
    <mergeCell ref="A3:A6"/>
    <mergeCell ref="C3:C6"/>
    <mergeCell ref="D4:D6"/>
    <mergeCell ref="E4:E6"/>
    <mergeCell ref="F4:F6"/>
  </mergeCells>
  <dataValidations count="4">
    <dataValidation type="list" allowBlank="1" showInputMessage="1" showErrorMessage="1" sqref="B14">
      <formula1>'11.4'!#REF!</formula1>
    </dataValidation>
    <dataValidation type="list" allowBlank="1" showInputMessage="1" showErrorMessage="1" sqref="B7">
      <formula1>$B$4:$B$5</formula1>
    </dataValidation>
    <dataValidation type="list" allowBlank="1" showInputMessage="1" showErrorMessage="1" sqref="B8:B13 B15:B28">
      <formula1>$B$4:$B$6</formula1>
    </dataValidation>
    <dataValidation type="list" allowBlank="1" showInputMessage="1" showErrorMessage="1" sqref="E8:F13 E15:F28">
      <formula1>"0,5"</formula1>
    </dataValidation>
  </dataValidations>
  <hyperlinks>
    <hyperlink ref="G7"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19.xml><?xml version="1.0" encoding="utf-8"?>
<worksheet xmlns="http://schemas.openxmlformats.org/spreadsheetml/2006/main" xmlns:r="http://schemas.openxmlformats.org/officeDocument/2006/relationships">
  <dimension ref="A1:M49"/>
  <sheetViews>
    <sheetView zoomScaleSheetLayoutView="100" workbookViewId="0" topLeftCell="A1">
      <selection activeCell="M15" sqref="M15"/>
    </sheetView>
  </sheetViews>
  <sheetFormatPr defaultColWidth="8.8515625" defaultRowHeight="15"/>
  <cols>
    <col min="1" max="1" width="19.421875" style="44" customWidth="1"/>
    <col min="2" max="2" width="43.8515625" style="47" customWidth="1"/>
    <col min="3" max="3" width="6.28125" style="50" customWidth="1"/>
    <col min="4" max="4" width="6.7109375" style="47" customWidth="1"/>
    <col min="5" max="5" width="6.7109375" style="49" customWidth="1"/>
    <col min="6" max="6" width="25.57421875" style="47" customWidth="1"/>
    <col min="7" max="7" width="6.57421875" style="46" hidden="1" customWidth="1"/>
    <col min="8" max="8" width="8.00390625" style="44" hidden="1" customWidth="1"/>
    <col min="9" max="9" width="16.28125" style="44" hidden="1" customWidth="1"/>
    <col min="10" max="10" width="32.28125" style="44" hidden="1" customWidth="1"/>
    <col min="11" max="11" width="6.57421875" style="44" hidden="1" customWidth="1"/>
    <col min="12" max="12" width="4.00390625" style="44" hidden="1" customWidth="1"/>
    <col min="13" max="13" width="8.140625" style="47" customWidth="1"/>
    <col min="14" max="16384" width="8.8515625" style="44" customWidth="1"/>
  </cols>
  <sheetData>
    <row r="1" spans="1:13" ht="20.25" customHeight="1">
      <c r="A1" s="272" t="s">
        <v>214</v>
      </c>
      <c r="B1" s="272"/>
      <c r="C1" s="272"/>
      <c r="D1" s="272"/>
      <c r="E1" s="272"/>
      <c r="F1" s="272"/>
      <c r="G1" s="272"/>
      <c r="H1" s="272"/>
      <c r="I1" s="272"/>
      <c r="J1" s="272"/>
      <c r="K1" s="272"/>
      <c r="L1" s="272"/>
      <c r="M1" s="272"/>
    </row>
    <row r="2" spans="1:13" s="40" customFormat="1" ht="80.25" customHeight="1">
      <c r="A2" s="273" t="str">
        <f>Методика!B84</f>
        <v>В целях оценки показателей раздела в качестве бюджета для граждан учитывается публикация на портале (сайте) МО, предназначенном для публикации бюджетных данных, информации в форме брошюры (презентации), сформированной на основе Годового отчета о бюджете.
В составе сведений, как минимум, должны содержаться: 
а) общие суммы доходов и расходов бюджета; 
б) сведения об основных социально-экономических решениях, предусмотренных Проектом бюджета, отличающем его от бюджета текущего года, а именно: существенные изменения в структуре доходов и (или) расходов, значимые новые расходные обязательства, в том числе инвестиционные;
в) контактная информация, которую граждане могут использовать для дальнейшего обсуждения и участия в бюджетном процессе. 
Бюджет для граждан, разработанный на основе Проекта бюджета, должен сохраняться, как минимум, до утверждения отчета об исполнении бюджета за соответствующий год. В случае, если на момент проведения мониторинга бюджет для граждан, разработанный на основе Проекта бюджета не обнаружен, оценка показателя принимает значение 0 баллов.
</v>
      </c>
      <c r="B2" s="273"/>
      <c r="C2" s="273"/>
      <c r="D2" s="273"/>
      <c r="E2" s="273"/>
      <c r="F2" s="273"/>
      <c r="G2" s="273"/>
      <c r="H2" s="273"/>
      <c r="I2" s="273"/>
      <c r="J2" s="273"/>
      <c r="K2" s="273"/>
      <c r="L2" s="273"/>
      <c r="M2" s="273"/>
    </row>
    <row r="3" spans="1:13" ht="33" customHeight="1">
      <c r="A3" s="239" t="s">
        <v>57</v>
      </c>
      <c r="B3" s="72" t="str">
        <f>Методика!B83</f>
        <v>Опубликован ли в сети Интернет бюджет для граждан, разработанный на основе Проекта бюджета?</v>
      </c>
      <c r="C3" s="256" t="s">
        <v>216</v>
      </c>
      <c r="D3" s="276"/>
      <c r="E3" s="276"/>
      <c r="F3" s="277" t="s">
        <v>17</v>
      </c>
      <c r="G3" s="248" t="s">
        <v>56</v>
      </c>
      <c r="H3" s="280"/>
      <c r="I3" s="280"/>
      <c r="J3" s="280"/>
      <c r="K3" s="280"/>
      <c r="L3" s="280"/>
      <c r="M3" s="239" t="s">
        <v>3</v>
      </c>
    </row>
    <row r="4" spans="1:13" s="56" customFormat="1" ht="63" customHeight="1">
      <c r="A4" s="274"/>
      <c r="B4" s="71" t="str">
        <f>Методика!B85</f>
        <v>Да, опубликован </v>
      </c>
      <c r="C4" s="267" t="s">
        <v>9</v>
      </c>
      <c r="D4" s="242" t="s">
        <v>58</v>
      </c>
      <c r="E4" s="271" t="s">
        <v>8</v>
      </c>
      <c r="F4" s="278"/>
      <c r="G4" s="242" t="s">
        <v>217</v>
      </c>
      <c r="H4" s="243"/>
      <c r="I4" s="269" t="s">
        <v>218</v>
      </c>
      <c r="J4" s="270"/>
      <c r="K4" s="242" t="s">
        <v>219</v>
      </c>
      <c r="L4" s="243"/>
      <c r="M4" s="260"/>
    </row>
    <row r="5" spans="1:13" s="56" customFormat="1" ht="24.75" customHeight="1">
      <c r="A5" s="275"/>
      <c r="B5" s="71" t="str">
        <f>Методика!B86</f>
        <v>Нет, не опубликован или не отвечает требованиям</v>
      </c>
      <c r="C5" s="268"/>
      <c r="D5" s="242"/>
      <c r="E5" s="271"/>
      <c r="F5" s="279"/>
      <c r="G5" s="145" t="s">
        <v>55</v>
      </c>
      <c r="H5" s="145" t="s">
        <v>54</v>
      </c>
      <c r="I5" s="145" t="s">
        <v>55</v>
      </c>
      <c r="J5" s="145" t="s">
        <v>54</v>
      </c>
      <c r="K5" s="145" t="s">
        <v>55</v>
      </c>
      <c r="L5" s="145" t="s">
        <v>54</v>
      </c>
      <c r="M5" s="240"/>
    </row>
    <row r="6" spans="1:13" s="56" customFormat="1" ht="15" customHeight="1">
      <c r="A6" s="12" t="s">
        <v>18</v>
      </c>
      <c r="B6" s="67"/>
      <c r="C6" s="70"/>
      <c r="D6" s="64"/>
      <c r="E6" s="69"/>
      <c r="F6" s="68"/>
      <c r="G6" s="65"/>
      <c r="H6" s="64"/>
      <c r="I6" s="64"/>
      <c r="J6" s="64"/>
      <c r="K6" s="64"/>
      <c r="L6" s="64"/>
      <c r="M6" s="67"/>
    </row>
    <row r="7" spans="1:13" s="56" customFormat="1" ht="15" customHeight="1">
      <c r="A7" s="30" t="s">
        <v>20</v>
      </c>
      <c r="B7" s="174" t="s">
        <v>46</v>
      </c>
      <c r="C7" s="63">
        <f>IF(B7=$B$4,2,0)</f>
        <v>2</v>
      </c>
      <c r="D7" s="16"/>
      <c r="E7" s="60">
        <f aca="true" t="shared" si="0" ref="E7:E12">C7*(1-D7)</f>
        <v>2</v>
      </c>
      <c r="F7" s="174"/>
      <c r="G7" s="36" t="s">
        <v>232</v>
      </c>
      <c r="H7" s="59" t="s">
        <v>234</v>
      </c>
      <c r="I7" s="59" t="s">
        <v>232</v>
      </c>
      <c r="J7" s="59" t="s">
        <v>233</v>
      </c>
      <c r="K7" s="59" t="s">
        <v>232</v>
      </c>
      <c r="L7" s="59" t="s">
        <v>235</v>
      </c>
      <c r="M7" s="190" t="s">
        <v>308</v>
      </c>
    </row>
    <row r="8" spans="1:13" s="56" customFormat="1" ht="15" customHeight="1">
      <c r="A8" s="30" t="s">
        <v>21</v>
      </c>
      <c r="B8" s="174" t="s">
        <v>46</v>
      </c>
      <c r="C8" s="63">
        <f aca="true" t="shared" si="1" ref="C8:C27">IF(B8=$B$4,2,0)</f>
        <v>2</v>
      </c>
      <c r="D8" s="16"/>
      <c r="E8" s="60">
        <f t="shared" si="0"/>
        <v>2</v>
      </c>
      <c r="F8" s="174"/>
      <c r="G8" s="36"/>
      <c r="H8" s="59"/>
      <c r="I8" s="59"/>
      <c r="J8" s="59"/>
      <c r="K8" s="59"/>
      <c r="L8" s="59"/>
      <c r="M8" s="201" t="s">
        <v>334</v>
      </c>
    </row>
    <row r="9" spans="1:13" s="56" customFormat="1" ht="15" customHeight="1">
      <c r="A9" s="30" t="s">
        <v>22</v>
      </c>
      <c r="B9" s="174" t="s">
        <v>46</v>
      </c>
      <c r="C9" s="63">
        <f t="shared" si="1"/>
        <v>2</v>
      </c>
      <c r="D9" s="16"/>
      <c r="E9" s="60">
        <f t="shared" si="0"/>
        <v>2</v>
      </c>
      <c r="F9" s="174"/>
      <c r="G9" s="36" t="s">
        <v>232</v>
      </c>
      <c r="H9" s="59" t="s">
        <v>234</v>
      </c>
      <c r="I9" s="59" t="s">
        <v>232</v>
      </c>
      <c r="J9" s="59" t="s">
        <v>246</v>
      </c>
      <c r="K9" s="36" t="s">
        <v>232</v>
      </c>
      <c r="L9" s="59" t="s">
        <v>245</v>
      </c>
      <c r="M9" s="192" t="s">
        <v>344</v>
      </c>
    </row>
    <row r="10" spans="1:13" s="56" customFormat="1" ht="15" customHeight="1">
      <c r="A10" s="30" t="s">
        <v>23</v>
      </c>
      <c r="B10" s="174" t="s">
        <v>46</v>
      </c>
      <c r="C10" s="63">
        <f t="shared" si="1"/>
        <v>2</v>
      </c>
      <c r="D10" s="16"/>
      <c r="E10" s="60">
        <f t="shared" si="0"/>
        <v>2</v>
      </c>
      <c r="F10" s="174"/>
      <c r="G10" s="36" t="s">
        <v>232</v>
      </c>
      <c r="H10" s="59" t="s">
        <v>247</v>
      </c>
      <c r="I10" s="59" t="s">
        <v>232</v>
      </c>
      <c r="J10" s="59" t="s">
        <v>248</v>
      </c>
      <c r="K10" s="36" t="s">
        <v>232</v>
      </c>
      <c r="L10" s="59" t="s">
        <v>249</v>
      </c>
      <c r="M10" s="201" t="s">
        <v>342</v>
      </c>
    </row>
    <row r="11" spans="1:13" s="56" customFormat="1" ht="15" customHeight="1">
      <c r="A11" s="31" t="s">
        <v>24</v>
      </c>
      <c r="B11" s="174" t="s">
        <v>46</v>
      </c>
      <c r="C11" s="63">
        <f t="shared" si="1"/>
        <v>2</v>
      </c>
      <c r="D11" s="16"/>
      <c r="E11" s="60">
        <f t="shared" si="0"/>
        <v>2</v>
      </c>
      <c r="F11" s="174"/>
      <c r="G11" s="36" t="s">
        <v>232</v>
      </c>
      <c r="H11" s="59" t="s">
        <v>239</v>
      </c>
      <c r="I11" s="59" t="s">
        <v>232</v>
      </c>
      <c r="J11" s="59" t="s">
        <v>240</v>
      </c>
      <c r="K11" s="59" t="s">
        <v>232</v>
      </c>
      <c r="L11" s="59" t="s">
        <v>241</v>
      </c>
      <c r="M11" s="201" t="s">
        <v>324</v>
      </c>
    </row>
    <row r="12" spans="1:13" s="56" customFormat="1" ht="15" customHeight="1">
      <c r="A12" s="30" t="s">
        <v>25</v>
      </c>
      <c r="B12" s="174" t="s">
        <v>46</v>
      </c>
      <c r="C12" s="63">
        <f t="shared" si="1"/>
        <v>2</v>
      </c>
      <c r="D12" s="16"/>
      <c r="E12" s="60">
        <f t="shared" si="0"/>
        <v>2</v>
      </c>
      <c r="F12" s="174"/>
      <c r="G12" s="36" t="s">
        <v>232</v>
      </c>
      <c r="H12" s="59" t="s">
        <v>236</v>
      </c>
      <c r="I12" s="59" t="s">
        <v>232</v>
      </c>
      <c r="J12" s="59" t="s">
        <v>237</v>
      </c>
      <c r="K12" s="59" t="s">
        <v>232</v>
      </c>
      <c r="L12" s="59" t="s">
        <v>238</v>
      </c>
      <c r="M12" s="201" t="s">
        <v>357</v>
      </c>
    </row>
    <row r="13" spans="1:13" s="56" customFormat="1" ht="15" customHeight="1">
      <c r="A13" s="32" t="s">
        <v>19</v>
      </c>
      <c r="B13" s="175"/>
      <c r="C13" s="20"/>
      <c r="D13" s="18"/>
      <c r="E13" s="7"/>
      <c r="F13" s="175"/>
      <c r="G13" s="20"/>
      <c r="H13" s="20"/>
      <c r="I13" s="20"/>
      <c r="J13" s="20"/>
      <c r="K13" s="20"/>
      <c r="L13" s="20"/>
      <c r="M13" s="202"/>
    </row>
    <row r="14" spans="1:13" s="56" customFormat="1" ht="15" customHeight="1">
      <c r="A14" s="30" t="s">
        <v>26</v>
      </c>
      <c r="B14" s="174" t="s">
        <v>46</v>
      </c>
      <c r="C14" s="63">
        <f t="shared" si="1"/>
        <v>2</v>
      </c>
      <c r="D14" s="16"/>
      <c r="E14" s="60">
        <f aca="true" t="shared" si="2" ref="E14:E27">C14*(1-D14)</f>
        <v>2</v>
      </c>
      <c r="F14" s="174"/>
      <c r="G14" s="36" t="s">
        <v>232</v>
      </c>
      <c r="H14" s="59" t="s">
        <v>250</v>
      </c>
      <c r="I14" s="59" t="s">
        <v>232</v>
      </c>
      <c r="J14" s="59" t="s">
        <v>251</v>
      </c>
      <c r="K14" s="59" t="s">
        <v>232</v>
      </c>
      <c r="L14" s="59" t="s">
        <v>252</v>
      </c>
      <c r="M14" s="201" t="s">
        <v>366</v>
      </c>
    </row>
    <row r="15" spans="1:13" s="56" customFormat="1" ht="15" customHeight="1">
      <c r="A15" s="31" t="s">
        <v>27</v>
      </c>
      <c r="B15" s="174" t="s">
        <v>47</v>
      </c>
      <c r="C15" s="63">
        <f t="shared" si="1"/>
        <v>0</v>
      </c>
      <c r="D15" s="16"/>
      <c r="E15" s="60">
        <f t="shared" si="2"/>
        <v>0</v>
      </c>
      <c r="F15" s="179" t="s">
        <v>376</v>
      </c>
      <c r="G15" s="36" t="s">
        <v>232</v>
      </c>
      <c r="H15" s="59" t="s">
        <v>254</v>
      </c>
      <c r="I15" s="59" t="s">
        <v>232</v>
      </c>
      <c r="J15" s="59" t="s">
        <v>255</v>
      </c>
      <c r="K15" s="59" t="s">
        <v>253</v>
      </c>
      <c r="L15" s="59"/>
      <c r="M15" s="203" t="s">
        <v>375</v>
      </c>
    </row>
    <row r="16" spans="1:13" s="56" customFormat="1" ht="15" customHeight="1">
      <c r="A16" s="31" t="s">
        <v>28</v>
      </c>
      <c r="B16" s="174" t="s">
        <v>46</v>
      </c>
      <c r="C16" s="63">
        <f t="shared" si="1"/>
        <v>2</v>
      </c>
      <c r="D16" s="16"/>
      <c r="E16" s="60">
        <f t="shared" si="2"/>
        <v>2</v>
      </c>
      <c r="F16" s="174"/>
      <c r="G16" s="36" t="s">
        <v>232</v>
      </c>
      <c r="H16" s="59" t="s">
        <v>234</v>
      </c>
      <c r="I16" s="59" t="s">
        <v>232</v>
      </c>
      <c r="J16" s="59" t="s">
        <v>256</v>
      </c>
      <c r="K16" s="59" t="s">
        <v>232</v>
      </c>
      <c r="L16" s="59" t="s">
        <v>257</v>
      </c>
      <c r="M16" s="203" t="s">
        <v>385</v>
      </c>
    </row>
    <row r="17" spans="1:13" s="56" customFormat="1" ht="15" customHeight="1">
      <c r="A17" s="31" t="s">
        <v>29</v>
      </c>
      <c r="B17" s="174" t="s">
        <v>46</v>
      </c>
      <c r="C17" s="63">
        <f t="shared" si="1"/>
        <v>2</v>
      </c>
      <c r="D17" s="16"/>
      <c r="E17" s="60">
        <f t="shared" si="2"/>
        <v>2</v>
      </c>
      <c r="F17" s="174"/>
      <c r="G17" s="36" t="s">
        <v>232</v>
      </c>
      <c r="H17" s="59" t="s">
        <v>239</v>
      </c>
      <c r="I17" s="59" t="s">
        <v>232</v>
      </c>
      <c r="J17" s="59" t="s">
        <v>258</v>
      </c>
      <c r="K17" s="59" t="s">
        <v>232</v>
      </c>
      <c r="L17" s="59" t="s">
        <v>259</v>
      </c>
      <c r="M17" s="203" t="s">
        <v>391</v>
      </c>
    </row>
    <row r="18" spans="1:13" s="56" customFormat="1" ht="15" customHeight="1">
      <c r="A18" s="31" t="s">
        <v>30</v>
      </c>
      <c r="B18" s="174" t="s">
        <v>46</v>
      </c>
      <c r="C18" s="63">
        <f t="shared" si="1"/>
        <v>2</v>
      </c>
      <c r="D18" s="16"/>
      <c r="E18" s="60">
        <f t="shared" si="2"/>
        <v>2</v>
      </c>
      <c r="F18" s="174"/>
      <c r="G18" s="36" t="s">
        <v>232</v>
      </c>
      <c r="H18" s="59" t="s">
        <v>261</v>
      </c>
      <c r="I18" s="59" t="s">
        <v>232</v>
      </c>
      <c r="J18" s="59" t="s">
        <v>262</v>
      </c>
      <c r="K18" s="59" t="s">
        <v>232</v>
      </c>
      <c r="L18" s="59" t="s">
        <v>263</v>
      </c>
      <c r="M18" s="203" t="s">
        <v>400</v>
      </c>
    </row>
    <row r="19" spans="1:13" s="56" customFormat="1" ht="15" customHeight="1">
      <c r="A19" s="31" t="s">
        <v>31</v>
      </c>
      <c r="B19" s="174" t="s">
        <v>46</v>
      </c>
      <c r="C19" s="63">
        <f t="shared" si="1"/>
        <v>2</v>
      </c>
      <c r="D19" s="16"/>
      <c r="E19" s="60">
        <f t="shared" si="2"/>
        <v>2</v>
      </c>
      <c r="F19" s="174"/>
      <c r="G19" s="57"/>
      <c r="H19" s="57"/>
      <c r="I19" s="57"/>
      <c r="J19" s="57"/>
      <c r="K19" s="57"/>
      <c r="L19" s="59"/>
      <c r="M19" s="203" t="s">
        <v>410</v>
      </c>
    </row>
    <row r="20" spans="1:13" s="56" customFormat="1" ht="15" customHeight="1">
      <c r="A20" s="31" t="s">
        <v>32</v>
      </c>
      <c r="B20" s="174" t="s">
        <v>46</v>
      </c>
      <c r="C20" s="63">
        <f t="shared" si="1"/>
        <v>2</v>
      </c>
      <c r="D20" s="16"/>
      <c r="E20" s="60">
        <f>C20*(1-D20)</f>
        <v>2</v>
      </c>
      <c r="F20" s="174"/>
      <c r="G20" s="36" t="s">
        <v>232</v>
      </c>
      <c r="H20" s="59" t="s">
        <v>247</v>
      </c>
      <c r="I20" s="59" t="s">
        <v>232</v>
      </c>
      <c r="J20" s="59" t="s">
        <v>264</v>
      </c>
      <c r="K20" s="59" t="s">
        <v>232</v>
      </c>
      <c r="L20" s="59" t="s">
        <v>245</v>
      </c>
      <c r="M20" s="203" t="s">
        <v>422</v>
      </c>
    </row>
    <row r="21" spans="1:13" s="56" customFormat="1" ht="15" customHeight="1">
      <c r="A21" s="31" t="s">
        <v>33</v>
      </c>
      <c r="B21" s="174" t="s">
        <v>46</v>
      </c>
      <c r="C21" s="63">
        <f t="shared" si="1"/>
        <v>2</v>
      </c>
      <c r="D21" s="16"/>
      <c r="E21" s="60">
        <f t="shared" si="2"/>
        <v>2</v>
      </c>
      <c r="F21" s="174"/>
      <c r="G21" s="19"/>
      <c r="H21" s="57"/>
      <c r="I21" s="57"/>
      <c r="J21" s="57"/>
      <c r="K21" s="57"/>
      <c r="L21" s="57"/>
      <c r="M21" s="203" t="s">
        <v>429</v>
      </c>
    </row>
    <row r="22" spans="1:13" s="56" customFormat="1" ht="15" customHeight="1">
      <c r="A22" s="31" t="s">
        <v>34</v>
      </c>
      <c r="B22" s="174" t="s">
        <v>46</v>
      </c>
      <c r="C22" s="63">
        <f t="shared" si="1"/>
        <v>2</v>
      </c>
      <c r="D22" s="16">
        <v>0.5</v>
      </c>
      <c r="E22" s="60">
        <f t="shared" si="2"/>
        <v>1</v>
      </c>
      <c r="F22" s="174" t="s">
        <v>482</v>
      </c>
      <c r="G22" s="36" t="s">
        <v>232</v>
      </c>
      <c r="H22" s="59" t="s">
        <v>239</v>
      </c>
      <c r="I22" s="59" t="s">
        <v>232</v>
      </c>
      <c r="J22" s="59" t="s">
        <v>266</v>
      </c>
      <c r="K22" s="59" t="s">
        <v>232</v>
      </c>
      <c r="L22" s="59" t="s">
        <v>265</v>
      </c>
      <c r="M22" s="190" t="s">
        <v>436</v>
      </c>
    </row>
    <row r="23" spans="1:13" s="56" customFormat="1" ht="15" customHeight="1">
      <c r="A23" s="31" t="s">
        <v>35</v>
      </c>
      <c r="B23" s="174" t="s">
        <v>46</v>
      </c>
      <c r="C23" s="63">
        <f t="shared" si="1"/>
        <v>2</v>
      </c>
      <c r="D23" s="16"/>
      <c r="E23" s="60">
        <f t="shared" si="2"/>
        <v>2</v>
      </c>
      <c r="F23" s="179"/>
      <c r="G23" s="36" t="s">
        <v>232</v>
      </c>
      <c r="H23" s="59" t="s">
        <v>267</v>
      </c>
      <c r="I23" s="59" t="s">
        <v>232</v>
      </c>
      <c r="J23" s="59" t="s">
        <v>268</v>
      </c>
      <c r="K23" s="59" t="s">
        <v>253</v>
      </c>
      <c r="L23" s="59"/>
      <c r="M23" s="201" t="s">
        <v>446</v>
      </c>
    </row>
    <row r="24" spans="1:13" s="56" customFormat="1" ht="15" customHeight="1">
      <c r="A24" s="31" t="s">
        <v>36</v>
      </c>
      <c r="B24" s="174" t="s">
        <v>46</v>
      </c>
      <c r="C24" s="63">
        <f t="shared" si="1"/>
        <v>2</v>
      </c>
      <c r="D24" s="16"/>
      <c r="E24" s="60">
        <f t="shared" si="2"/>
        <v>2</v>
      </c>
      <c r="F24" s="164"/>
      <c r="G24" s="36" t="s">
        <v>232</v>
      </c>
      <c r="H24" s="59" t="s">
        <v>269</v>
      </c>
      <c r="I24" s="59" t="s">
        <v>232</v>
      </c>
      <c r="J24" s="59" t="s">
        <v>270</v>
      </c>
      <c r="K24" s="59" t="s">
        <v>253</v>
      </c>
      <c r="L24" s="57"/>
      <c r="M24" s="203" t="s">
        <v>451</v>
      </c>
    </row>
    <row r="25" spans="1:13" s="56" customFormat="1" ht="15" customHeight="1">
      <c r="A25" s="31" t="s">
        <v>37</v>
      </c>
      <c r="B25" s="174" t="s">
        <v>46</v>
      </c>
      <c r="C25" s="63">
        <f t="shared" si="1"/>
        <v>2</v>
      </c>
      <c r="D25" s="16"/>
      <c r="E25" s="60">
        <f t="shared" si="2"/>
        <v>2</v>
      </c>
      <c r="F25" s="164"/>
      <c r="G25" s="36" t="s">
        <v>232</v>
      </c>
      <c r="H25" s="59" t="s">
        <v>247</v>
      </c>
      <c r="I25" s="59" t="s">
        <v>232</v>
      </c>
      <c r="J25" s="59" t="s">
        <v>272</v>
      </c>
      <c r="K25" s="59" t="s">
        <v>232</v>
      </c>
      <c r="L25" s="59" t="s">
        <v>271</v>
      </c>
      <c r="M25" s="203" t="s">
        <v>459</v>
      </c>
    </row>
    <row r="26" spans="1:13" s="56" customFormat="1" ht="15" customHeight="1">
      <c r="A26" s="31" t="s">
        <v>38</v>
      </c>
      <c r="B26" s="174" t="s">
        <v>46</v>
      </c>
      <c r="C26" s="63">
        <f t="shared" si="1"/>
        <v>2</v>
      </c>
      <c r="D26" s="16"/>
      <c r="E26" s="60">
        <f t="shared" si="2"/>
        <v>2</v>
      </c>
      <c r="F26" s="164"/>
      <c r="G26" s="36" t="s">
        <v>232</v>
      </c>
      <c r="H26" s="59" t="s">
        <v>277</v>
      </c>
      <c r="I26" s="59" t="s">
        <v>232</v>
      </c>
      <c r="J26" s="59" t="s">
        <v>278</v>
      </c>
      <c r="K26" s="59" t="s">
        <v>232</v>
      </c>
      <c r="L26" s="59" t="s">
        <v>279</v>
      </c>
      <c r="M26" s="191" t="s">
        <v>470</v>
      </c>
    </row>
    <row r="27" spans="1:13" s="56" customFormat="1" ht="15" customHeight="1">
      <c r="A27" s="31" t="s">
        <v>39</v>
      </c>
      <c r="B27" s="174" t="s">
        <v>46</v>
      </c>
      <c r="C27" s="63">
        <f t="shared" si="1"/>
        <v>2</v>
      </c>
      <c r="D27" s="16"/>
      <c r="E27" s="60">
        <f t="shared" si="2"/>
        <v>2</v>
      </c>
      <c r="F27" s="164"/>
      <c r="G27" s="36" t="s">
        <v>232</v>
      </c>
      <c r="H27" s="59" t="s">
        <v>280</v>
      </c>
      <c r="I27" s="57"/>
      <c r="J27" s="59" t="s">
        <v>282</v>
      </c>
      <c r="K27" s="59" t="s">
        <v>232</v>
      </c>
      <c r="L27" s="59" t="s">
        <v>281</v>
      </c>
      <c r="M27" s="203" t="s">
        <v>479</v>
      </c>
    </row>
    <row r="28" ht="11.25">
      <c r="G28" s="51"/>
    </row>
    <row r="29" ht="11.25">
      <c r="G29" s="51"/>
    </row>
    <row r="30" spans="2:13" ht="11.25">
      <c r="B30" s="53"/>
      <c r="C30" s="55"/>
      <c r="D30" s="53"/>
      <c r="E30" s="54"/>
      <c r="F30" s="53"/>
      <c r="G30" s="51"/>
      <c r="M30" s="53"/>
    </row>
    <row r="31" ht="11.25">
      <c r="G31" s="51"/>
    </row>
    <row r="32" ht="11.25">
      <c r="G32" s="51"/>
    </row>
    <row r="33" ht="11.25">
      <c r="G33" s="51"/>
    </row>
    <row r="34" ht="11.25">
      <c r="G34" s="51"/>
    </row>
    <row r="35" ht="11.25">
      <c r="G35" s="51"/>
    </row>
    <row r="36" ht="11.25">
      <c r="G36" s="51"/>
    </row>
    <row r="37" ht="11.25" customHeight="1">
      <c r="G37" s="51"/>
    </row>
    <row r="38" ht="11.25">
      <c r="G38" s="51"/>
    </row>
    <row r="39" ht="11.25">
      <c r="G39" s="51"/>
    </row>
    <row r="40" ht="11.25">
      <c r="G40" s="51"/>
    </row>
    <row r="41" ht="11.25">
      <c r="G41" s="51"/>
    </row>
    <row r="42" ht="11.25">
      <c r="G42" s="51"/>
    </row>
    <row r="43" ht="11.25">
      <c r="G43" s="51"/>
    </row>
    <row r="44" ht="11.25">
      <c r="G44" s="51"/>
    </row>
    <row r="45" ht="11.25">
      <c r="G45" s="51"/>
    </row>
    <row r="46" ht="11.25">
      <c r="G46" s="51"/>
    </row>
    <row r="47" ht="11.25">
      <c r="G47" s="51"/>
    </row>
    <row r="48" ht="11.25">
      <c r="G48" s="51"/>
    </row>
    <row r="49" ht="11.25">
      <c r="G49" s="51"/>
    </row>
  </sheetData>
  <sheetProtection/>
  <autoFilter ref="A6:L27"/>
  <mergeCells count="13">
    <mergeCell ref="A1:M1"/>
    <mergeCell ref="A2:M2"/>
    <mergeCell ref="A3:A5"/>
    <mergeCell ref="C3:E3"/>
    <mergeCell ref="F3:F5"/>
    <mergeCell ref="G3:L3"/>
    <mergeCell ref="M3:M5"/>
    <mergeCell ref="C4:C5"/>
    <mergeCell ref="G4:H4"/>
    <mergeCell ref="K4:L4"/>
    <mergeCell ref="I4:J4"/>
    <mergeCell ref="D4:D5"/>
    <mergeCell ref="E4:E5"/>
  </mergeCells>
  <dataValidations count="3">
    <dataValidation type="list" allowBlank="1" showInputMessage="1" showErrorMessage="1" sqref="B13:C13 M8 M10:M21 M23:M25 M27">
      <formula1>Выбор_3.1</formula1>
    </dataValidation>
    <dataValidation type="list" allowBlank="1" showInputMessage="1" showErrorMessage="1" sqref="B7:B12 B14:B27">
      <formula1>$B$4:$B$5</formula1>
    </dataValidation>
    <dataValidation type="list" allowBlank="1" showInputMessage="1" showErrorMessage="1" sqref="D7:D12 D14:D27">
      <formula1>"0,5"</formula1>
    </dataValidation>
  </dataValidations>
  <printOptions/>
  <pageMargins left="0.7086614173228347" right="0.7086614173228347" top="0.7480314960629921" bottom="0.7480314960629921" header="0.31496062992125984" footer="0.31496062992125984"/>
  <pageSetup fitToHeight="3" fitToWidth="0" horizontalDpi="600" verticalDpi="600" orientation="landscape" paperSize="9" scale="58" r:id="rId1"/>
  <headerFooter>
    <oddFooter>&amp;C&amp;A&amp;RСтраница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04"/>
  <sheetViews>
    <sheetView zoomScale="89" zoomScaleNormal="89" zoomScalePageLayoutView="0" workbookViewId="0" topLeftCell="A52">
      <selection activeCell="B100" sqref="B100"/>
    </sheetView>
  </sheetViews>
  <sheetFormatPr defaultColWidth="9.140625" defaultRowHeight="15"/>
  <cols>
    <col min="1" max="1" width="7.28125" style="26" customWidth="1"/>
    <col min="2" max="2" width="168.00390625" style="0" customWidth="1"/>
    <col min="3" max="6" width="6.7109375" style="0" customWidth="1"/>
  </cols>
  <sheetData>
    <row r="1" spans="1:7" s="10" customFormat="1" ht="35.25" customHeight="1">
      <c r="A1" s="233" t="s">
        <v>179</v>
      </c>
      <c r="B1" s="234"/>
      <c r="C1" s="234"/>
      <c r="D1" s="234"/>
      <c r="E1" s="234"/>
      <c r="F1" s="234"/>
      <c r="G1" s="15"/>
    </row>
    <row r="2" spans="1:7" ht="32.25" customHeight="1">
      <c r="A2" s="235" t="s">
        <v>4</v>
      </c>
      <c r="B2" s="236" t="s">
        <v>5</v>
      </c>
      <c r="C2" s="236" t="s">
        <v>6</v>
      </c>
      <c r="D2" s="236" t="s">
        <v>7</v>
      </c>
      <c r="E2" s="236"/>
      <c r="F2" s="236"/>
      <c r="G2" s="15"/>
    </row>
    <row r="3" spans="1:7" ht="23.25" customHeight="1">
      <c r="A3" s="235"/>
      <c r="B3" s="236"/>
      <c r="C3" s="236"/>
      <c r="D3" s="28" t="s">
        <v>10</v>
      </c>
      <c r="E3" s="28" t="s">
        <v>11</v>
      </c>
      <c r="F3" s="28" t="s">
        <v>12</v>
      </c>
      <c r="G3" s="15"/>
    </row>
    <row r="4" spans="1:7" ht="15">
      <c r="A4" s="229" t="s">
        <v>153</v>
      </c>
      <c r="B4" s="35" t="s">
        <v>76</v>
      </c>
      <c r="C4" s="230">
        <v>12</v>
      </c>
      <c r="D4" s="230"/>
      <c r="E4" s="230"/>
      <c r="F4" s="230"/>
      <c r="G4" s="15"/>
    </row>
    <row r="5" spans="1:7" ht="24">
      <c r="A5" s="229"/>
      <c r="B5" s="33" t="s">
        <v>77</v>
      </c>
      <c r="C5" s="230"/>
      <c r="D5" s="230"/>
      <c r="E5" s="230"/>
      <c r="F5" s="230"/>
      <c r="G5" s="15"/>
    </row>
    <row r="6" spans="1:7" ht="16.5" customHeight="1">
      <c r="A6" s="231" t="s">
        <v>154</v>
      </c>
      <c r="B6" s="34" t="s">
        <v>78</v>
      </c>
      <c r="C6" s="232"/>
      <c r="D6" s="232"/>
      <c r="E6" s="232"/>
      <c r="F6" s="232"/>
      <c r="G6" s="15"/>
    </row>
    <row r="7" spans="1:7" ht="37.5" customHeight="1" thickBot="1">
      <c r="A7" s="231"/>
      <c r="B7" s="147" t="s">
        <v>79</v>
      </c>
      <c r="C7" s="232"/>
      <c r="D7" s="232"/>
      <c r="E7" s="232"/>
      <c r="F7" s="232"/>
      <c r="G7" s="15"/>
    </row>
    <row r="8" spans="1:7" ht="15.75" thickBot="1">
      <c r="A8" s="120"/>
      <c r="B8" s="123" t="s">
        <v>80</v>
      </c>
      <c r="C8" s="125">
        <v>3</v>
      </c>
      <c r="D8" s="126">
        <v>0.5</v>
      </c>
      <c r="E8" s="126">
        <v>0.5</v>
      </c>
      <c r="F8" s="128"/>
      <c r="G8" s="15"/>
    </row>
    <row r="9" spans="1:7" ht="15.75" thickBot="1">
      <c r="A9" s="120"/>
      <c r="B9" s="124" t="s">
        <v>81</v>
      </c>
      <c r="C9" s="127">
        <v>0</v>
      </c>
      <c r="D9" s="128"/>
      <c r="E9" s="128"/>
      <c r="F9" s="128"/>
      <c r="G9" s="15"/>
    </row>
    <row r="10" spans="1:7" ht="15">
      <c r="A10" s="223" t="s">
        <v>155</v>
      </c>
      <c r="B10" s="129" t="s">
        <v>82</v>
      </c>
      <c r="C10" s="224"/>
      <c r="D10" s="224"/>
      <c r="E10" s="224"/>
      <c r="F10" s="224"/>
      <c r="G10" s="15"/>
    </row>
    <row r="11" spans="1:7" ht="51.75" customHeight="1" thickBot="1">
      <c r="A11" s="223"/>
      <c r="B11" s="139" t="s">
        <v>83</v>
      </c>
      <c r="C11" s="224"/>
      <c r="D11" s="224"/>
      <c r="E11" s="224"/>
      <c r="F11" s="224"/>
      <c r="G11" s="15"/>
    </row>
    <row r="12" spans="1:7" ht="15.75" thickBot="1">
      <c r="A12" s="121"/>
      <c r="B12" s="123" t="s">
        <v>80</v>
      </c>
      <c r="C12" s="126">
        <v>3</v>
      </c>
      <c r="D12" s="126">
        <v>0.5</v>
      </c>
      <c r="E12" s="126">
        <v>0.5</v>
      </c>
      <c r="F12" s="128"/>
      <c r="G12" s="15"/>
    </row>
    <row r="13" spans="1:7" ht="15.75" thickBot="1">
      <c r="A13" s="121"/>
      <c r="B13" s="124" t="s">
        <v>84</v>
      </c>
      <c r="C13" s="128">
        <v>0</v>
      </c>
      <c r="D13" s="128"/>
      <c r="E13" s="128"/>
      <c r="F13" s="128"/>
      <c r="G13" s="15"/>
    </row>
    <row r="14" spans="1:7" ht="17.25" customHeight="1">
      <c r="A14" s="223" t="s">
        <v>156</v>
      </c>
      <c r="B14" s="129" t="s">
        <v>85</v>
      </c>
      <c r="C14" s="224"/>
      <c r="D14" s="224"/>
      <c r="E14" s="224"/>
      <c r="F14" s="224"/>
      <c r="G14" s="15"/>
    </row>
    <row r="15" spans="1:7" ht="38.25" customHeight="1" thickBot="1">
      <c r="A15" s="223"/>
      <c r="B15" s="131" t="s">
        <v>86</v>
      </c>
      <c r="C15" s="224"/>
      <c r="D15" s="224"/>
      <c r="E15" s="224"/>
      <c r="F15" s="224"/>
      <c r="G15" s="15"/>
    </row>
    <row r="16" spans="1:7" ht="15.75" thickBot="1">
      <c r="A16" s="120"/>
      <c r="B16" s="123" t="s">
        <v>80</v>
      </c>
      <c r="C16" s="126">
        <v>3</v>
      </c>
      <c r="D16" s="126">
        <v>0.5</v>
      </c>
      <c r="E16" s="126">
        <v>0.5</v>
      </c>
      <c r="F16" s="128"/>
      <c r="G16" s="15"/>
    </row>
    <row r="17" spans="1:7" ht="15.75" thickBot="1">
      <c r="A17" s="120"/>
      <c r="B17" s="124" t="s">
        <v>87</v>
      </c>
      <c r="C17" s="128">
        <v>0</v>
      </c>
      <c r="D17" s="128"/>
      <c r="E17" s="128"/>
      <c r="F17" s="128"/>
      <c r="G17" s="15"/>
    </row>
    <row r="18" spans="1:7" s="10" customFormat="1" ht="15">
      <c r="A18" s="223" t="s">
        <v>157</v>
      </c>
      <c r="B18" s="129" t="s">
        <v>88</v>
      </c>
      <c r="C18" s="224"/>
      <c r="D18" s="224"/>
      <c r="E18" s="224"/>
      <c r="F18" s="224"/>
      <c r="G18" s="15"/>
    </row>
    <row r="19" spans="1:7" s="10" customFormat="1" ht="60.75" thickBot="1">
      <c r="A19" s="223"/>
      <c r="B19" s="131" t="s">
        <v>89</v>
      </c>
      <c r="C19" s="224"/>
      <c r="D19" s="224"/>
      <c r="E19" s="224"/>
      <c r="F19" s="224"/>
      <c r="G19" s="15"/>
    </row>
    <row r="20" spans="1:7" s="10" customFormat="1" ht="15.75" thickBot="1">
      <c r="A20" s="120"/>
      <c r="B20" s="133" t="s">
        <v>90</v>
      </c>
      <c r="C20" s="126">
        <v>3</v>
      </c>
      <c r="D20" s="126">
        <v>0.5</v>
      </c>
      <c r="E20" s="126">
        <v>0.5</v>
      </c>
      <c r="F20" s="128"/>
      <c r="G20" s="15"/>
    </row>
    <row r="21" spans="1:7" s="10" customFormat="1" ht="15.75" thickBot="1">
      <c r="A21" s="120"/>
      <c r="B21" s="134" t="s">
        <v>91</v>
      </c>
      <c r="C21" s="128">
        <v>2</v>
      </c>
      <c r="D21" s="128">
        <v>0.5</v>
      </c>
      <c r="E21" s="128">
        <v>0.5</v>
      </c>
      <c r="F21" s="128"/>
      <c r="G21" s="15"/>
    </row>
    <row r="22" spans="1:7" s="10" customFormat="1" ht="15.75" thickBot="1">
      <c r="A22" s="120"/>
      <c r="B22" s="124" t="s">
        <v>92</v>
      </c>
      <c r="C22" s="128">
        <v>0</v>
      </c>
      <c r="D22" s="128"/>
      <c r="E22" s="128"/>
      <c r="F22" s="128"/>
      <c r="G22" s="15"/>
    </row>
    <row r="23" spans="1:7" s="10" customFormat="1" ht="17.25" customHeight="1">
      <c r="A23" s="225" t="s">
        <v>158</v>
      </c>
      <c r="B23" s="135" t="s">
        <v>93</v>
      </c>
      <c r="C23" s="227">
        <v>12</v>
      </c>
      <c r="D23" s="228"/>
      <c r="E23" s="228"/>
      <c r="F23" s="228"/>
      <c r="G23" s="15"/>
    </row>
    <row r="24" spans="1:7" s="10" customFormat="1" ht="48">
      <c r="A24" s="226"/>
      <c r="B24" s="136" t="s">
        <v>94</v>
      </c>
      <c r="C24" s="227"/>
      <c r="D24" s="228"/>
      <c r="E24" s="228"/>
      <c r="F24" s="228"/>
      <c r="G24" s="15"/>
    </row>
    <row r="25" spans="1:7" s="10" customFormat="1" ht="16.5" customHeight="1">
      <c r="A25" s="223" t="s">
        <v>159</v>
      </c>
      <c r="B25" s="129" t="s">
        <v>95</v>
      </c>
      <c r="C25" s="224"/>
      <c r="D25" s="224"/>
      <c r="E25" s="224"/>
      <c r="F25" s="224"/>
      <c r="G25" s="15"/>
    </row>
    <row r="26" spans="1:7" s="10" customFormat="1" ht="96.75" thickBot="1">
      <c r="A26" s="223"/>
      <c r="B26" s="131" t="s">
        <v>96</v>
      </c>
      <c r="C26" s="224"/>
      <c r="D26" s="224"/>
      <c r="E26" s="224"/>
      <c r="F26" s="224"/>
      <c r="G26" s="15"/>
    </row>
    <row r="27" spans="1:7" s="10" customFormat="1" ht="15.75" thickBot="1">
      <c r="A27" s="120"/>
      <c r="B27" s="123" t="s">
        <v>97</v>
      </c>
      <c r="C27" s="126">
        <v>2</v>
      </c>
      <c r="D27" s="126">
        <v>0.5</v>
      </c>
      <c r="E27" s="126">
        <v>0.5</v>
      </c>
      <c r="F27" s="126">
        <v>0.5</v>
      </c>
      <c r="G27" s="15"/>
    </row>
    <row r="28" spans="1:7" s="10" customFormat="1" ht="15.75" thickBot="1">
      <c r="A28" s="120"/>
      <c r="B28" s="124" t="s">
        <v>98</v>
      </c>
      <c r="C28" s="128">
        <v>0</v>
      </c>
      <c r="D28" s="137"/>
      <c r="E28" s="137"/>
      <c r="F28" s="137"/>
      <c r="G28" s="15"/>
    </row>
    <row r="29" spans="1:7" s="10" customFormat="1" ht="15">
      <c r="A29" s="223" t="s">
        <v>160</v>
      </c>
      <c r="B29" s="129" t="s">
        <v>99</v>
      </c>
      <c r="C29" s="224"/>
      <c r="D29" s="224"/>
      <c r="E29" s="224"/>
      <c r="F29" s="224"/>
      <c r="G29" s="15"/>
    </row>
    <row r="30" spans="1:7" s="10" customFormat="1" ht="24.75" thickBot="1">
      <c r="A30" s="223"/>
      <c r="B30" s="131" t="s">
        <v>100</v>
      </c>
      <c r="C30" s="224"/>
      <c r="D30" s="224"/>
      <c r="E30" s="224"/>
      <c r="F30" s="224"/>
      <c r="G30" s="15"/>
    </row>
    <row r="31" spans="1:7" s="10" customFormat="1" ht="15.75" thickBot="1">
      <c r="A31" s="120"/>
      <c r="B31" s="123" t="s">
        <v>101</v>
      </c>
      <c r="C31" s="126">
        <v>2</v>
      </c>
      <c r="D31" s="126">
        <v>0.5</v>
      </c>
      <c r="E31" s="126">
        <v>0.5</v>
      </c>
      <c r="F31" s="126">
        <v>0.5</v>
      </c>
      <c r="G31" s="15"/>
    </row>
    <row r="32" spans="1:7" s="10" customFormat="1" ht="15.75" thickBot="1">
      <c r="A32" s="120"/>
      <c r="B32" s="124" t="s">
        <v>98</v>
      </c>
      <c r="C32" s="128">
        <v>0</v>
      </c>
      <c r="D32" s="128"/>
      <c r="E32" s="128"/>
      <c r="F32" s="128"/>
      <c r="G32" s="15"/>
    </row>
    <row r="33" spans="1:7" s="10" customFormat="1" ht="27" customHeight="1">
      <c r="A33" s="223" t="s">
        <v>161</v>
      </c>
      <c r="B33" s="129" t="s">
        <v>102</v>
      </c>
      <c r="C33" s="224"/>
      <c r="D33" s="224"/>
      <c r="E33" s="224"/>
      <c r="F33" s="224"/>
      <c r="G33" s="15"/>
    </row>
    <row r="34" spans="1:7" s="10" customFormat="1" ht="15.75" customHeight="1" thickBot="1">
      <c r="A34" s="223"/>
      <c r="B34" s="130" t="s">
        <v>103</v>
      </c>
      <c r="C34" s="224"/>
      <c r="D34" s="224"/>
      <c r="E34" s="224"/>
      <c r="F34" s="224"/>
      <c r="G34" s="15"/>
    </row>
    <row r="35" spans="1:7" s="10" customFormat="1" ht="15.75" thickBot="1">
      <c r="A35" s="120"/>
      <c r="B35" s="123" t="s">
        <v>101</v>
      </c>
      <c r="C35" s="126">
        <v>2</v>
      </c>
      <c r="D35" s="126">
        <v>0.5</v>
      </c>
      <c r="E35" s="126">
        <v>0.5</v>
      </c>
      <c r="F35" s="126">
        <v>0.5</v>
      </c>
      <c r="G35" s="15"/>
    </row>
    <row r="36" spans="1:7" s="10" customFormat="1" ht="15.75" thickBot="1">
      <c r="A36" s="120"/>
      <c r="B36" s="124" t="s">
        <v>98</v>
      </c>
      <c r="C36" s="128">
        <v>0</v>
      </c>
      <c r="D36" s="128"/>
      <c r="E36" s="128"/>
      <c r="F36" s="128"/>
      <c r="G36" s="15"/>
    </row>
    <row r="37" spans="1:7" s="10" customFormat="1" ht="15">
      <c r="A37" s="223" t="s">
        <v>162</v>
      </c>
      <c r="B37" s="129" t="s">
        <v>104</v>
      </c>
      <c r="C37" s="224"/>
      <c r="D37" s="224"/>
      <c r="E37" s="224"/>
      <c r="F37" s="224"/>
      <c r="G37" s="15"/>
    </row>
    <row r="38" spans="1:7" s="10" customFormat="1" ht="24.75" thickBot="1">
      <c r="A38" s="223"/>
      <c r="B38" s="130" t="s">
        <v>105</v>
      </c>
      <c r="C38" s="224"/>
      <c r="D38" s="224"/>
      <c r="E38" s="224"/>
      <c r="F38" s="224"/>
      <c r="G38" s="15"/>
    </row>
    <row r="39" spans="1:7" s="10" customFormat="1" ht="15.75" thickBot="1">
      <c r="A39" s="120"/>
      <c r="B39" s="123" t="s">
        <v>106</v>
      </c>
      <c r="C39" s="126">
        <v>2</v>
      </c>
      <c r="D39" s="126">
        <v>0.5</v>
      </c>
      <c r="E39" s="126">
        <v>0.5</v>
      </c>
      <c r="F39" s="126">
        <v>0.5</v>
      </c>
      <c r="G39" s="15"/>
    </row>
    <row r="40" spans="1:7" s="10" customFormat="1" ht="15.75" thickBot="1">
      <c r="A40" s="120"/>
      <c r="B40" s="124" t="s">
        <v>107</v>
      </c>
      <c r="C40" s="128">
        <v>1</v>
      </c>
      <c r="D40" s="128">
        <v>0.5</v>
      </c>
      <c r="E40" s="128">
        <v>0.5</v>
      </c>
      <c r="F40" s="128">
        <v>0.5</v>
      </c>
      <c r="G40" s="15"/>
    </row>
    <row r="41" spans="1:7" s="10" customFormat="1" ht="15.75" thickBot="1">
      <c r="A41" s="132"/>
      <c r="B41" s="124" t="s">
        <v>98</v>
      </c>
      <c r="C41" s="128">
        <v>0</v>
      </c>
      <c r="D41" s="128"/>
      <c r="E41" s="128"/>
      <c r="F41" s="128"/>
      <c r="G41" s="15"/>
    </row>
    <row r="42" spans="1:7" s="10" customFormat="1" ht="25.5" customHeight="1">
      <c r="A42" s="223" t="s">
        <v>163</v>
      </c>
      <c r="B42" s="129" t="s">
        <v>108</v>
      </c>
      <c r="C42" s="224"/>
      <c r="D42" s="224"/>
      <c r="E42" s="224"/>
      <c r="F42" s="224"/>
      <c r="G42" s="15"/>
    </row>
    <row r="43" spans="1:7" s="10" customFormat="1" ht="36.75" thickBot="1">
      <c r="A43" s="223"/>
      <c r="B43" s="130" t="s">
        <v>109</v>
      </c>
      <c r="C43" s="224"/>
      <c r="D43" s="224"/>
      <c r="E43" s="224"/>
      <c r="F43" s="224"/>
      <c r="G43" s="15"/>
    </row>
    <row r="44" spans="1:7" s="10" customFormat="1" ht="15.75" thickBot="1">
      <c r="A44" s="120"/>
      <c r="B44" s="123" t="s">
        <v>101</v>
      </c>
      <c r="C44" s="126">
        <v>2</v>
      </c>
      <c r="D44" s="126">
        <v>0.5</v>
      </c>
      <c r="E44" s="126">
        <v>0.5</v>
      </c>
      <c r="F44" s="126">
        <v>0.5</v>
      </c>
      <c r="G44" s="15"/>
    </row>
    <row r="45" spans="1:7" s="10" customFormat="1" ht="15.75" thickBot="1">
      <c r="A45" s="120"/>
      <c r="B45" s="124" t="s">
        <v>98</v>
      </c>
      <c r="C45" s="128">
        <v>0</v>
      </c>
      <c r="D45" s="128"/>
      <c r="E45" s="128"/>
      <c r="F45" s="128"/>
      <c r="G45" s="15"/>
    </row>
    <row r="46" spans="1:7" s="10" customFormat="1" ht="24">
      <c r="A46" s="223" t="s">
        <v>164</v>
      </c>
      <c r="B46" s="129" t="s">
        <v>110</v>
      </c>
      <c r="C46" s="224"/>
      <c r="D46" s="224"/>
      <c r="E46" s="224"/>
      <c r="F46" s="224"/>
      <c r="G46" s="15"/>
    </row>
    <row r="47" spans="1:7" s="10" customFormat="1" ht="24.75" thickBot="1">
      <c r="A47" s="223"/>
      <c r="B47" s="130" t="s">
        <v>111</v>
      </c>
      <c r="C47" s="224"/>
      <c r="D47" s="224"/>
      <c r="E47" s="224"/>
      <c r="F47" s="224"/>
      <c r="G47" s="15"/>
    </row>
    <row r="48" spans="1:7" s="10" customFormat="1" ht="15.75" thickBot="1">
      <c r="A48" s="120"/>
      <c r="B48" s="123" t="s">
        <v>101</v>
      </c>
      <c r="C48" s="126">
        <v>2</v>
      </c>
      <c r="D48" s="126">
        <v>0.5</v>
      </c>
      <c r="E48" s="126">
        <v>0.5</v>
      </c>
      <c r="F48" s="126">
        <v>0.5</v>
      </c>
      <c r="G48" s="15"/>
    </row>
    <row r="49" spans="1:7" s="10" customFormat="1" ht="15.75" thickBot="1">
      <c r="A49" s="120"/>
      <c r="B49" s="124" t="s">
        <v>98</v>
      </c>
      <c r="C49" s="128">
        <v>0</v>
      </c>
      <c r="D49" s="128"/>
      <c r="E49" s="128"/>
      <c r="F49" s="128"/>
      <c r="G49" s="15"/>
    </row>
    <row r="50" spans="1:7" ht="15">
      <c r="A50" s="225" t="s">
        <v>165</v>
      </c>
      <c r="B50" s="135" t="s">
        <v>112</v>
      </c>
      <c r="C50" s="227">
        <v>5</v>
      </c>
      <c r="D50" s="228"/>
      <c r="E50" s="228"/>
      <c r="F50" s="228"/>
      <c r="G50" s="15"/>
    </row>
    <row r="51" spans="1:7" ht="108" customHeight="1">
      <c r="A51" s="226"/>
      <c r="B51" s="138" t="s">
        <v>113</v>
      </c>
      <c r="C51" s="227"/>
      <c r="D51" s="228"/>
      <c r="E51" s="228"/>
      <c r="F51" s="228"/>
      <c r="G51" s="15"/>
    </row>
    <row r="52" spans="1:7" ht="15">
      <c r="A52" s="223" t="s">
        <v>166</v>
      </c>
      <c r="B52" s="129" t="s">
        <v>114</v>
      </c>
      <c r="C52" s="224"/>
      <c r="D52" s="224"/>
      <c r="E52" s="224"/>
      <c r="F52" s="224"/>
      <c r="G52" s="15"/>
    </row>
    <row r="53" spans="1:7" ht="96" customHeight="1" thickBot="1">
      <c r="A53" s="223"/>
      <c r="B53" s="139" t="s">
        <v>115</v>
      </c>
      <c r="C53" s="224"/>
      <c r="D53" s="224"/>
      <c r="E53" s="224"/>
      <c r="F53" s="224"/>
      <c r="G53" s="15"/>
    </row>
    <row r="54" spans="1:7" ht="15.75" thickBot="1">
      <c r="A54" s="120"/>
      <c r="B54" s="123" t="s">
        <v>40</v>
      </c>
      <c r="C54" s="126">
        <v>2</v>
      </c>
      <c r="D54" s="126">
        <v>0.5</v>
      </c>
      <c r="E54" s="126">
        <v>0.5</v>
      </c>
      <c r="F54" s="126">
        <v>0.5</v>
      </c>
      <c r="G54" s="15"/>
    </row>
    <row r="55" spans="1:7" ht="15.75" thickBot="1">
      <c r="A55" s="120"/>
      <c r="B55" s="124" t="s">
        <v>47</v>
      </c>
      <c r="C55" s="128">
        <v>0</v>
      </c>
      <c r="D55" s="128"/>
      <c r="E55" s="128"/>
      <c r="F55" s="128"/>
      <c r="G55" s="15"/>
    </row>
    <row r="56" spans="1:7" s="10" customFormat="1" ht="24">
      <c r="A56" s="223" t="s">
        <v>167</v>
      </c>
      <c r="B56" s="129" t="s">
        <v>116</v>
      </c>
      <c r="C56" s="224"/>
      <c r="D56" s="224"/>
      <c r="E56" s="224"/>
      <c r="F56" s="224"/>
      <c r="G56" s="15"/>
    </row>
    <row r="57" spans="1:7" s="10" customFormat="1" ht="49.5" customHeight="1" thickBot="1">
      <c r="A57" s="223"/>
      <c r="B57" s="139" t="s">
        <v>117</v>
      </c>
      <c r="C57" s="224"/>
      <c r="D57" s="224"/>
      <c r="E57" s="224"/>
      <c r="F57" s="224"/>
      <c r="G57" s="15"/>
    </row>
    <row r="58" spans="1:7" s="10" customFormat="1" ht="16.5" thickBot="1">
      <c r="A58" s="120"/>
      <c r="B58" s="123" t="s">
        <v>118</v>
      </c>
      <c r="C58" s="126">
        <v>3</v>
      </c>
      <c r="D58" s="126">
        <v>0.5</v>
      </c>
      <c r="E58" s="126">
        <v>0.5</v>
      </c>
      <c r="F58" s="126">
        <v>0.5</v>
      </c>
      <c r="G58" s="15"/>
    </row>
    <row r="59" spans="1:7" s="10" customFormat="1" ht="15.75" thickBot="1">
      <c r="A59" s="120"/>
      <c r="B59" s="124" t="s">
        <v>119</v>
      </c>
      <c r="C59" s="128">
        <v>1</v>
      </c>
      <c r="D59" s="128">
        <v>0.5</v>
      </c>
      <c r="E59" s="128">
        <v>0.5</v>
      </c>
      <c r="F59" s="128">
        <v>0.5</v>
      </c>
      <c r="G59" s="15"/>
    </row>
    <row r="60" spans="1:7" s="10" customFormat="1" ht="15.75" thickBot="1">
      <c r="A60" s="120"/>
      <c r="B60" s="124" t="s">
        <v>120</v>
      </c>
      <c r="C60" s="128">
        <v>0</v>
      </c>
      <c r="D60" s="128"/>
      <c r="E60" s="128"/>
      <c r="F60" s="128"/>
      <c r="G60" s="15"/>
    </row>
    <row r="61" spans="1:7" s="10" customFormat="1" ht="15">
      <c r="A61" s="225" t="s">
        <v>168</v>
      </c>
      <c r="B61" s="135" t="s">
        <v>121</v>
      </c>
      <c r="C61" s="227">
        <v>12</v>
      </c>
      <c r="D61" s="228"/>
      <c r="E61" s="228"/>
      <c r="F61" s="228"/>
      <c r="G61" s="15"/>
    </row>
    <row r="62" spans="1:7" s="10" customFormat="1" ht="84" customHeight="1">
      <c r="A62" s="226"/>
      <c r="B62" s="138" t="s">
        <v>122</v>
      </c>
      <c r="C62" s="227"/>
      <c r="D62" s="228"/>
      <c r="E62" s="228"/>
      <c r="F62" s="228"/>
      <c r="G62" s="15"/>
    </row>
    <row r="63" spans="1:7" s="10" customFormat="1" ht="15">
      <c r="A63" s="223" t="s">
        <v>169</v>
      </c>
      <c r="B63" s="129" t="s">
        <v>123</v>
      </c>
      <c r="C63" s="224"/>
      <c r="D63" s="224"/>
      <c r="E63" s="224"/>
      <c r="F63" s="224"/>
      <c r="G63" s="15"/>
    </row>
    <row r="64" spans="1:7" s="10" customFormat="1" ht="24.75" thickBot="1">
      <c r="A64" s="223"/>
      <c r="B64" s="139" t="s">
        <v>124</v>
      </c>
      <c r="C64" s="224"/>
      <c r="D64" s="224"/>
      <c r="E64" s="224"/>
      <c r="F64" s="224"/>
      <c r="G64" s="15"/>
    </row>
    <row r="65" spans="1:7" s="10" customFormat="1" ht="15.75" thickBot="1">
      <c r="A65" s="120"/>
      <c r="B65" s="133" t="s">
        <v>41</v>
      </c>
      <c r="C65" s="126">
        <v>3</v>
      </c>
      <c r="D65" s="126">
        <v>0.5</v>
      </c>
      <c r="E65" s="126">
        <v>0.5</v>
      </c>
      <c r="F65" s="126"/>
      <c r="G65" s="15"/>
    </row>
    <row r="66" spans="1:7" s="10" customFormat="1" ht="15.75" thickBot="1">
      <c r="A66" s="120"/>
      <c r="B66" s="134" t="s">
        <v>42</v>
      </c>
      <c r="C66" s="128">
        <v>2</v>
      </c>
      <c r="D66" s="128">
        <v>0.5</v>
      </c>
      <c r="E66" s="128">
        <v>0.5</v>
      </c>
      <c r="F66" s="128"/>
      <c r="G66" s="15"/>
    </row>
    <row r="67" spans="1:7" s="10" customFormat="1" ht="15.75" thickBot="1">
      <c r="A67" s="120"/>
      <c r="B67" s="134" t="s">
        <v>47</v>
      </c>
      <c r="C67" s="128">
        <v>0</v>
      </c>
      <c r="D67" s="128"/>
      <c r="E67" s="128"/>
      <c r="F67" s="128"/>
      <c r="G67" s="15"/>
    </row>
    <row r="68" spans="1:7" s="10" customFormat="1" ht="24">
      <c r="A68" s="223" t="s">
        <v>170</v>
      </c>
      <c r="B68" s="129" t="s">
        <v>125</v>
      </c>
      <c r="C68" s="224"/>
      <c r="D68" s="224"/>
      <c r="E68" s="224"/>
      <c r="F68" s="224"/>
      <c r="G68" s="15"/>
    </row>
    <row r="69" spans="1:7" s="10" customFormat="1" ht="36.75" thickBot="1">
      <c r="A69" s="223"/>
      <c r="B69" s="139" t="s">
        <v>126</v>
      </c>
      <c r="C69" s="224"/>
      <c r="D69" s="224"/>
      <c r="E69" s="224"/>
      <c r="F69" s="224"/>
      <c r="G69" s="15"/>
    </row>
    <row r="70" spans="1:7" s="10" customFormat="1" ht="15.75" thickBot="1">
      <c r="A70" s="120"/>
      <c r="B70" s="133" t="s">
        <v>44</v>
      </c>
      <c r="C70" s="141">
        <v>3</v>
      </c>
      <c r="D70" s="141">
        <v>0.5</v>
      </c>
      <c r="E70" s="141">
        <v>0.5</v>
      </c>
      <c r="F70" s="141"/>
      <c r="G70" s="15"/>
    </row>
    <row r="71" spans="1:7" s="10" customFormat="1" ht="15.75" thickBot="1">
      <c r="A71" s="120"/>
      <c r="B71" s="134" t="s">
        <v>45</v>
      </c>
      <c r="C71" s="142">
        <v>0</v>
      </c>
      <c r="D71" s="142"/>
      <c r="E71" s="142"/>
      <c r="F71" s="142"/>
      <c r="G71" s="15"/>
    </row>
    <row r="72" spans="1:7" s="10" customFormat="1" ht="24">
      <c r="A72" s="223" t="s">
        <v>171</v>
      </c>
      <c r="B72" s="129" t="s">
        <v>127</v>
      </c>
      <c r="C72" s="224"/>
      <c r="D72" s="224"/>
      <c r="E72" s="224"/>
      <c r="F72" s="224"/>
      <c r="G72" s="15"/>
    </row>
    <row r="73" spans="1:7" s="10" customFormat="1" ht="24.75" thickBot="1">
      <c r="A73" s="223"/>
      <c r="B73" s="139" t="s">
        <v>128</v>
      </c>
      <c r="C73" s="224"/>
      <c r="D73" s="224"/>
      <c r="E73" s="224"/>
      <c r="F73" s="224"/>
      <c r="G73" s="15"/>
    </row>
    <row r="74" spans="1:7" s="10" customFormat="1" ht="15.75" thickBot="1">
      <c r="A74" s="120"/>
      <c r="B74" s="133" t="s">
        <v>129</v>
      </c>
      <c r="C74" s="141">
        <v>3</v>
      </c>
      <c r="D74" s="141">
        <v>0.5</v>
      </c>
      <c r="E74" s="141">
        <v>0.5</v>
      </c>
      <c r="F74" s="141"/>
      <c r="G74" s="15"/>
    </row>
    <row r="75" spans="1:7" s="10" customFormat="1" ht="15.75" thickBot="1">
      <c r="A75" s="120"/>
      <c r="B75" s="134" t="s">
        <v>43</v>
      </c>
      <c r="C75" s="142">
        <v>0</v>
      </c>
      <c r="D75" s="142"/>
      <c r="E75" s="142"/>
      <c r="F75" s="142"/>
      <c r="G75" s="15"/>
    </row>
    <row r="76" spans="1:7" s="10" customFormat="1" ht="24">
      <c r="A76" s="223" t="s">
        <v>172</v>
      </c>
      <c r="B76" s="129" t="s">
        <v>130</v>
      </c>
      <c r="C76" s="224"/>
      <c r="D76" s="224"/>
      <c r="E76" s="224"/>
      <c r="F76" s="224"/>
      <c r="G76" s="15"/>
    </row>
    <row r="77" spans="1:7" s="10" customFormat="1" ht="15.75" thickBot="1">
      <c r="A77" s="223"/>
      <c r="B77" s="139" t="s">
        <v>131</v>
      </c>
      <c r="C77" s="224"/>
      <c r="D77" s="224"/>
      <c r="E77" s="224"/>
      <c r="F77" s="224"/>
      <c r="G77" s="15"/>
    </row>
    <row r="78" spans="1:7" s="10" customFormat="1" ht="24.75" thickBot="1">
      <c r="A78" s="120"/>
      <c r="B78" s="123" t="s">
        <v>132</v>
      </c>
      <c r="C78" s="141">
        <v>3</v>
      </c>
      <c r="D78" s="141">
        <v>0.5</v>
      </c>
      <c r="E78" s="141">
        <v>0.5</v>
      </c>
      <c r="F78" s="141"/>
      <c r="G78" s="15"/>
    </row>
    <row r="79" spans="1:7" s="10" customFormat="1" ht="15.75" thickBot="1">
      <c r="A79" s="120"/>
      <c r="B79" s="124" t="s">
        <v>133</v>
      </c>
      <c r="C79" s="142">
        <v>1</v>
      </c>
      <c r="D79" s="142">
        <v>0.5</v>
      </c>
      <c r="E79" s="142">
        <v>0.5</v>
      </c>
      <c r="F79" s="142"/>
      <c r="G79" s="15"/>
    </row>
    <row r="80" spans="1:7" s="10" customFormat="1" ht="15.75" thickBot="1">
      <c r="A80" s="120"/>
      <c r="B80" s="124" t="s">
        <v>45</v>
      </c>
      <c r="C80" s="142">
        <v>0</v>
      </c>
      <c r="D80" s="142"/>
      <c r="E80" s="142"/>
      <c r="F80" s="142"/>
      <c r="G80" s="15"/>
    </row>
    <row r="81" spans="1:7" s="10" customFormat="1" ht="15">
      <c r="A81" s="225" t="s">
        <v>173</v>
      </c>
      <c r="B81" s="135" t="s">
        <v>134</v>
      </c>
      <c r="C81" s="227">
        <v>2</v>
      </c>
      <c r="D81" s="228"/>
      <c r="E81" s="228"/>
      <c r="F81" s="228"/>
      <c r="G81" s="15"/>
    </row>
    <row r="82" spans="1:7" s="10" customFormat="1" ht="24">
      <c r="A82" s="226"/>
      <c r="B82" s="136" t="s">
        <v>135</v>
      </c>
      <c r="C82" s="227"/>
      <c r="D82" s="228"/>
      <c r="E82" s="228"/>
      <c r="F82" s="228"/>
      <c r="G82" s="15"/>
    </row>
    <row r="83" spans="1:6" s="10" customFormat="1" ht="15">
      <c r="A83" s="223" t="s">
        <v>174</v>
      </c>
      <c r="B83" s="129" t="s">
        <v>136</v>
      </c>
      <c r="C83" s="224"/>
      <c r="D83" s="224"/>
      <c r="E83" s="224"/>
      <c r="F83" s="224"/>
    </row>
    <row r="84" spans="1:6" s="10" customFormat="1" ht="108.75" customHeight="1" thickBot="1">
      <c r="A84" s="223"/>
      <c r="B84" s="139" t="s">
        <v>137</v>
      </c>
      <c r="C84" s="224"/>
      <c r="D84" s="224"/>
      <c r="E84" s="224"/>
      <c r="F84" s="224"/>
    </row>
    <row r="85" spans="1:6" s="10" customFormat="1" ht="15.75" thickBot="1">
      <c r="A85" s="120"/>
      <c r="B85" s="123" t="s">
        <v>46</v>
      </c>
      <c r="C85" s="126">
        <v>2</v>
      </c>
      <c r="D85" s="126"/>
      <c r="E85" s="126" t="s">
        <v>138</v>
      </c>
      <c r="F85" s="126"/>
    </row>
    <row r="86" spans="1:6" s="10" customFormat="1" ht="15.75" thickBot="1">
      <c r="A86" s="120"/>
      <c r="B86" s="124" t="s">
        <v>47</v>
      </c>
      <c r="C86" s="128">
        <v>0</v>
      </c>
      <c r="D86" s="128"/>
      <c r="E86" s="128"/>
      <c r="F86" s="128"/>
    </row>
    <row r="87" spans="1:6" s="10" customFormat="1" ht="15">
      <c r="A87" s="225" t="s">
        <v>175</v>
      </c>
      <c r="B87" s="135" t="s">
        <v>139</v>
      </c>
      <c r="C87" s="227">
        <v>7</v>
      </c>
      <c r="D87" s="228"/>
      <c r="E87" s="228"/>
      <c r="F87" s="228"/>
    </row>
    <row r="88" spans="1:6" s="10" customFormat="1" ht="23.25" customHeight="1">
      <c r="A88" s="226"/>
      <c r="B88" s="138" t="s">
        <v>140</v>
      </c>
      <c r="C88" s="227"/>
      <c r="D88" s="228"/>
      <c r="E88" s="228"/>
      <c r="F88" s="228"/>
    </row>
    <row r="89" spans="1:6" s="10" customFormat="1" ht="15">
      <c r="A89" s="223" t="s">
        <v>176</v>
      </c>
      <c r="B89" s="129" t="s">
        <v>141</v>
      </c>
      <c r="C89" s="224"/>
      <c r="D89" s="224"/>
      <c r="E89" s="224"/>
      <c r="F89" s="224"/>
    </row>
    <row r="90" spans="1:6" s="10" customFormat="1" ht="130.5" customHeight="1" thickBot="1">
      <c r="A90" s="223"/>
      <c r="B90" s="139" t="s">
        <v>142</v>
      </c>
      <c r="C90" s="224"/>
      <c r="D90" s="224"/>
      <c r="E90" s="224"/>
      <c r="F90" s="224"/>
    </row>
    <row r="91" spans="1:6" s="10" customFormat="1" ht="15.75" thickBot="1">
      <c r="A91" s="120"/>
      <c r="B91" s="133" t="s">
        <v>143</v>
      </c>
      <c r="C91" s="126">
        <v>2</v>
      </c>
      <c r="D91" s="126"/>
      <c r="E91" s="126">
        <v>0.5</v>
      </c>
      <c r="F91" s="126">
        <v>0.5</v>
      </c>
    </row>
    <row r="92" spans="1:6" s="10" customFormat="1" ht="15.75" thickBot="1">
      <c r="A92" s="120"/>
      <c r="B92" s="134" t="s">
        <v>144</v>
      </c>
      <c r="C92" s="128">
        <v>1</v>
      </c>
      <c r="D92" s="128"/>
      <c r="E92" s="128">
        <v>0.5</v>
      </c>
      <c r="F92" s="128">
        <v>0.5</v>
      </c>
    </row>
    <row r="93" spans="1:6" s="10" customFormat="1" ht="15.75" thickBot="1">
      <c r="A93" s="120"/>
      <c r="B93" s="134" t="s">
        <v>145</v>
      </c>
      <c r="C93" s="128">
        <v>0</v>
      </c>
      <c r="D93" s="128"/>
      <c r="E93" s="128"/>
      <c r="F93" s="128"/>
    </row>
    <row r="94" spans="1:6" s="10" customFormat="1" ht="15">
      <c r="A94" s="223" t="s">
        <v>177</v>
      </c>
      <c r="B94" s="129" t="s">
        <v>146</v>
      </c>
      <c r="C94" s="224"/>
      <c r="D94" s="224"/>
      <c r="E94" s="224"/>
      <c r="F94" s="224"/>
    </row>
    <row r="95" spans="1:6" s="10" customFormat="1" ht="178.5" customHeight="1" thickBot="1">
      <c r="A95" s="223"/>
      <c r="B95" s="139" t="s">
        <v>147</v>
      </c>
      <c r="C95" s="224"/>
      <c r="D95" s="224"/>
      <c r="E95" s="224"/>
      <c r="F95" s="224"/>
    </row>
    <row r="96" spans="1:6" s="10" customFormat="1" ht="15.75" thickBot="1">
      <c r="A96" s="120"/>
      <c r="B96" s="133" t="s">
        <v>48</v>
      </c>
      <c r="C96" s="141">
        <v>3</v>
      </c>
      <c r="D96" s="141"/>
      <c r="E96" s="141">
        <v>0.5</v>
      </c>
      <c r="F96" s="141"/>
    </row>
    <row r="97" spans="1:6" s="10" customFormat="1" ht="15.75" thickBot="1">
      <c r="A97" s="120"/>
      <c r="B97" s="134" t="s">
        <v>49</v>
      </c>
      <c r="C97" s="142">
        <v>2</v>
      </c>
      <c r="D97" s="142"/>
      <c r="E97" s="142">
        <v>0.5</v>
      </c>
      <c r="F97" s="142"/>
    </row>
    <row r="98" spans="1:6" s="10" customFormat="1" ht="15.75" thickBot="1">
      <c r="A98" s="120"/>
      <c r="B98" s="134" t="s">
        <v>50</v>
      </c>
      <c r="C98" s="142">
        <v>1</v>
      </c>
      <c r="D98" s="142"/>
      <c r="E98" s="142">
        <v>0.5</v>
      </c>
      <c r="F98" s="142"/>
    </row>
    <row r="99" spans="1:6" s="10" customFormat="1" ht="15.75" thickBot="1">
      <c r="A99" s="120"/>
      <c r="B99" s="134" t="s">
        <v>148</v>
      </c>
      <c r="C99" s="142">
        <v>0</v>
      </c>
      <c r="D99" s="142"/>
      <c r="E99" s="142"/>
      <c r="F99" s="142"/>
    </row>
    <row r="100" spans="1:6" s="10" customFormat="1" ht="15" customHeight="1">
      <c r="A100" s="223" t="s">
        <v>178</v>
      </c>
      <c r="B100" s="140" t="s">
        <v>149</v>
      </c>
      <c r="C100" s="224"/>
      <c r="D100" s="224"/>
      <c r="E100" s="224"/>
      <c r="F100" s="224"/>
    </row>
    <row r="101" spans="1:6" s="10" customFormat="1" ht="120" customHeight="1" thickBot="1">
      <c r="A101" s="223"/>
      <c r="B101" s="139" t="s">
        <v>150</v>
      </c>
      <c r="C101" s="224"/>
      <c r="D101" s="224"/>
      <c r="E101" s="224"/>
      <c r="F101" s="224"/>
    </row>
    <row r="102" spans="1:6" s="10" customFormat="1" ht="15.75" thickBot="1">
      <c r="A102" s="120"/>
      <c r="B102" s="133" t="s">
        <v>51</v>
      </c>
      <c r="C102" s="141">
        <v>2</v>
      </c>
      <c r="D102" s="141"/>
      <c r="E102" s="141">
        <v>0.5</v>
      </c>
      <c r="F102" s="141"/>
    </row>
    <row r="103" spans="1:6" s="10" customFormat="1" ht="15.75" thickBot="1">
      <c r="A103" s="120"/>
      <c r="B103" s="134" t="s">
        <v>151</v>
      </c>
      <c r="C103" s="142">
        <v>0</v>
      </c>
      <c r="D103" s="142"/>
      <c r="E103" s="142"/>
      <c r="F103" s="142"/>
    </row>
    <row r="104" spans="1:6" s="10" customFormat="1" ht="15.75" customHeight="1" thickBot="1">
      <c r="A104" s="237" t="s">
        <v>152</v>
      </c>
      <c r="B104" s="238"/>
      <c r="C104" s="143">
        <v>50</v>
      </c>
      <c r="D104" s="122"/>
      <c r="E104" s="122"/>
      <c r="F104" s="122"/>
    </row>
  </sheetData>
  <sheetProtection/>
  <mergeCells count="136">
    <mergeCell ref="A100:A101"/>
    <mergeCell ref="C100:C101"/>
    <mergeCell ref="D100:D101"/>
    <mergeCell ref="E100:E101"/>
    <mergeCell ref="F100:F101"/>
    <mergeCell ref="A89:A90"/>
    <mergeCell ref="C89:C90"/>
    <mergeCell ref="D89:D90"/>
    <mergeCell ref="E89:E90"/>
    <mergeCell ref="F89:F90"/>
    <mergeCell ref="A94:A95"/>
    <mergeCell ref="C94:C95"/>
    <mergeCell ref="D94:D95"/>
    <mergeCell ref="E94:E95"/>
    <mergeCell ref="F94:F95"/>
    <mergeCell ref="C76:C77"/>
    <mergeCell ref="D76:D77"/>
    <mergeCell ref="E76:E77"/>
    <mergeCell ref="F76:F77"/>
    <mergeCell ref="E87:E88"/>
    <mergeCell ref="F87:F88"/>
    <mergeCell ref="C68:C69"/>
    <mergeCell ref="D68:D69"/>
    <mergeCell ref="E68:E69"/>
    <mergeCell ref="F68:F69"/>
    <mergeCell ref="C72:C73"/>
    <mergeCell ref="D72:D73"/>
    <mergeCell ref="E72:E73"/>
    <mergeCell ref="F72:F73"/>
    <mergeCell ref="A52:A53"/>
    <mergeCell ref="C52:C53"/>
    <mergeCell ref="D52:D53"/>
    <mergeCell ref="E52:E53"/>
    <mergeCell ref="F52:F53"/>
    <mergeCell ref="A56:A57"/>
    <mergeCell ref="C56:C57"/>
    <mergeCell ref="D56:D57"/>
    <mergeCell ref="E56:E57"/>
    <mergeCell ref="F56:F57"/>
    <mergeCell ref="E33:E34"/>
    <mergeCell ref="F33:F34"/>
    <mergeCell ref="A50:A51"/>
    <mergeCell ref="C50:C51"/>
    <mergeCell ref="D50:D51"/>
    <mergeCell ref="E50:E51"/>
    <mergeCell ref="F50:F51"/>
    <mergeCell ref="A46:A47"/>
    <mergeCell ref="C46:C47"/>
    <mergeCell ref="D46:D47"/>
    <mergeCell ref="A61:A62"/>
    <mergeCell ref="C61:C62"/>
    <mergeCell ref="D61:D62"/>
    <mergeCell ref="E61:E62"/>
    <mergeCell ref="F61:F62"/>
    <mergeCell ref="A33:A34"/>
    <mergeCell ref="C33:C34"/>
    <mergeCell ref="D33:D34"/>
    <mergeCell ref="E42:E43"/>
    <mergeCell ref="F42:F43"/>
    <mergeCell ref="E23:E24"/>
    <mergeCell ref="F23:F24"/>
    <mergeCell ref="A81:A82"/>
    <mergeCell ref="C81:C82"/>
    <mergeCell ref="D81:D82"/>
    <mergeCell ref="E81:E82"/>
    <mergeCell ref="F81:F82"/>
    <mergeCell ref="A42:A43"/>
    <mergeCell ref="C42:C43"/>
    <mergeCell ref="D42:D43"/>
    <mergeCell ref="F6:F7"/>
    <mergeCell ref="D14:D15"/>
    <mergeCell ref="A83:A84"/>
    <mergeCell ref="C83:C84"/>
    <mergeCell ref="D83:D84"/>
    <mergeCell ref="E83:E84"/>
    <mergeCell ref="F83:F84"/>
    <mergeCell ref="A23:A24"/>
    <mergeCell ref="C23:C24"/>
    <mergeCell ref="D23:D24"/>
    <mergeCell ref="E14:E15"/>
    <mergeCell ref="F14:F15"/>
    <mergeCell ref="E6:E7"/>
    <mergeCell ref="F10:F11"/>
    <mergeCell ref="E10:E11"/>
    <mergeCell ref="A104:B104"/>
    <mergeCell ref="A10:A11"/>
    <mergeCell ref="C10:C11"/>
    <mergeCell ref="A14:A15"/>
    <mergeCell ref="C14:C15"/>
    <mergeCell ref="E4:E5"/>
    <mergeCell ref="F4:F5"/>
    <mergeCell ref="A1:F1"/>
    <mergeCell ref="A2:A3"/>
    <mergeCell ref="B2:B3"/>
    <mergeCell ref="C2:C3"/>
    <mergeCell ref="D2:F2"/>
    <mergeCell ref="D10:D11"/>
    <mergeCell ref="A87:A88"/>
    <mergeCell ref="C87:C88"/>
    <mergeCell ref="D87:D88"/>
    <mergeCell ref="A4:A5"/>
    <mergeCell ref="C4:C5"/>
    <mergeCell ref="D4:D5"/>
    <mergeCell ref="A6:A7"/>
    <mergeCell ref="C6:C7"/>
    <mergeCell ref="D6:D7"/>
    <mergeCell ref="A18:A19"/>
    <mergeCell ref="C18:C19"/>
    <mergeCell ref="D18:D19"/>
    <mergeCell ref="E18:E19"/>
    <mergeCell ref="F18:F19"/>
    <mergeCell ref="A25:A26"/>
    <mergeCell ref="C25:C26"/>
    <mergeCell ref="D25:D26"/>
    <mergeCell ref="E25:E26"/>
    <mergeCell ref="F25:F26"/>
    <mergeCell ref="A29:A30"/>
    <mergeCell ref="C29:C30"/>
    <mergeCell ref="D29:D30"/>
    <mergeCell ref="E29:E30"/>
    <mergeCell ref="F29:F30"/>
    <mergeCell ref="A37:A38"/>
    <mergeCell ref="C37:C38"/>
    <mergeCell ref="D37:D38"/>
    <mergeCell ref="E37:E38"/>
    <mergeCell ref="F37:F38"/>
    <mergeCell ref="A63:A64"/>
    <mergeCell ref="A68:A69"/>
    <mergeCell ref="A72:A73"/>
    <mergeCell ref="A76:A77"/>
    <mergeCell ref="E46:E47"/>
    <mergeCell ref="F46:F47"/>
    <mergeCell ref="C63:C64"/>
    <mergeCell ref="D63:D64"/>
    <mergeCell ref="E63:E64"/>
    <mergeCell ref="F63:F6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1"/>
  <headerFooter>
    <oddFooter>&amp;C&amp;A&amp;R&amp;P</oddFooter>
  </headerFooter>
</worksheet>
</file>

<file path=xl/worksheets/sheet20.xml><?xml version="1.0" encoding="utf-8"?>
<worksheet xmlns="http://schemas.openxmlformats.org/spreadsheetml/2006/main" xmlns:r="http://schemas.openxmlformats.org/officeDocument/2006/relationships">
  <dimension ref="A1:K50"/>
  <sheetViews>
    <sheetView zoomScale="110" zoomScaleNormal="110" zoomScaleSheetLayoutView="100" workbookViewId="0" topLeftCell="A4">
      <selection activeCell="K8" sqref="K8:K28"/>
    </sheetView>
  </sheetViews>
  <sheetFormatPr defaultColWidth="8.8515625" defaultRowHeight="15"/>
  <cols>
    <col min="1" max="1" width="19.421875" style="44" customWidth="1"/>
    <col min="2" max="2" width="53.28125" style="47" customWidth="1"/>
    <col min="3" max="3" width="6.28125" style="50" customWidth="1"/>
    <col min="4" max="5" width="6.7109375" style="47" customWidth="1"/>
    <col min="6" max="6" width="6.7109375" style="49" customWidth="1"/>
    <col min="7" max="8" width="14.140625" style="47" customWidth="1"/>
    <col min="9" max="9" width="17.57421875" style="46" customWidth="1"/>
    <col min="10" max="10" width="26.421875" style="45" customWidth="1"/>
    <col min="11" max="11" width="8.140625" style="47" customWidth="1"/>
    <col min="12" max="16384" width="8.8515625" style="44" customWidth="1"/>
  </cols>
  <sheetData>
    <row r="1" spans="1:11" ht="18" customHeight="1">
      <c r="A1" s="272" t="s">
        <v>223</v>
      </c>
      <c r="B1" s="272"/>
      <c r="C1" s="272"/>
      <c r="D1" s="272"/>
      <c r="E1" s="272"/>
      <c r="F1" s="272"/>
      <c r="G1" s="272"/>
      <c r="H1" s="272"/>
      <c r="I1" s="272"/>
      <c r="J1" s="272"/>
      <c r="K1" s="272"/>
    </row>
    <row r="2" spans="1:11" s="40" customFormat="1" ht="93.75" customHeight="1">
      <c r="A2" s="273" t="str">
        <f>Методика!B90</f>
        <v>В целях оценки показателя публичными слушаниями признаются мероприятия, соответствующие требованиям статьи 25 Федерального закона от 21 июля 2014 г. №212-ФЗ «Об основах общественного контроля в Российской Федерации». 
Информационное сообщение о проведении публичных слушаний в обязательном порядке должно быть опубликовано на портале (сайте) организатора публичных слушаний. Если информационное сообщение отсутствует на портале (сайте) организатора публичных слушаний, оценка показателя принимает значение 0 баллов.
В случае, если портал (сайт) организатора публичных слушаний и портал (сайт), где публикуются бюджетные данные, не совпадают, рекомендуется дополнительно сообщать о проведении публичных слушаний на портале (сайте) МО, предназначенном для публикации бюджетных данных. Если информация о проведении публичных слушаний отсутствует на портале (сайте) для публикации бюджетных данных, применяется понижающий коэффициент за затрудненный поиск. 
В информационном сообщении организатора публичных слушаний в обязательном порядке должны быть указаны  дата, время и место проведения публичных слушаний.
Для максимальной оценки показателя в информационном сообщении о проведении публичных слушаний должна содержаться ссылка (адрес) на раздел (страницу) портала (сайта), где опубликован Проект бюджета и материалы к нему. Информационное сообщение о проведении публичных слушаний по проекту бюджета должно быть опубликовано не менее, чем за 7 календарных дней до дня проведения публичных слушаний.
</v>
      </c>
      <c r="B2" s="273"/>
      <c r="C2" s="273"/>
      <c r="D2" s="273"/>
      <c r="E2" s="273"/>
      <c r="F2" s="273"/>
      <c r="G2" s="273"/>
      <c r="H2" s="273"/>
      <c r="I2" s="273"/>
      <c r="J2" s="273"/>
      <c r="K2" s="273"/>
    </row>
    <row r="3" spans="1:11" ht="44.25" customHeight="1">
      <c r="A3" s="239" t="s">
        <v>57</v>
      </c>
      <c r="B3" s="72" t="str">
        <f>Методика!B89</f>
        <v>Опубликовано ли информационное сообщение для граждан о проведении публичных слушаний по Проекту бюджета? </v>
      </c>
      <c r="C3" s="256" t="s">
        <v>224</v>
      </c>
      <c r="D3" s="276"/>
      <c r="E3" s="276"/>
      <c r="F3" s="276"/>
      <c r="G3" s="277" t="s">
        <v>17</v>
      </c>
      <c r="H3" s="277" t="s">
        <v>141</v>
      </c>
      <c r="I3" s="281" t="s">
        <v>221</v>
      </c>
      <c r="J3" s="282"/>
      <c r="K3" s="239" t="s">
        <v>3</v>
      </c>
    </row>
    <row r="4" spans="1:11" s="56" customFormat="1" ht="45.75" customHeight="1">
      <c r="A4" s="260"/>
      <c r="B4" s="71" t="str">
        <f>Методика!B91</f>
        <v>Да, опубликовано и содержит информацию о том, где можно ознакомиться с Проектом бюджета </v>
      </c>
      <c r="C4" s="267" t="s">
        <v>9</v>
      </c>
      <c r="D4" s="239" t="s">
        <v>226</v>
      </c>
      <c r="E4" s="239" t="s">
        <v>225</v>
      </c>
      <c r="F4" s="285" t="s">
        <v>8</v>
      </c>
      <c r="G4" s="274"/>
      <c r="H4" s="283"/>
      <c r="I4" s="153" t="s">
        <v>220</v>
      </c>
      <c r="J4" s="153" t="s">
        <v>222</v>
      </c>
      <c r="K4" s="260"/>
    </row>
    <row r="5" spans="1:11" s="56" customFormat="1" ht="24" customHeight="1">
      <c r="A5" s="260"/>
      <c r="B5" s="71" t="str">
        <f>Методика!B92</f>
        <v>Да, опубликовано, но не содержит информацию о том, где можно ознакомиться с Проектом бюджета</v>
      </c>
      <c r="C5" s="284"/>
      <c r="D5" s="260"/>
      <c r="E5" s="260"/>
      <c r="F5" s="286"/>
      <c r="G5" s="274"/>
      <c r="H5" s="277" t="s">
        <v>55</v>
      </c>
      <c r="I5" s="277" t="s">
        <v>55</v>
      </c>
      <c r="J5" s="277" t="s">
        <v>55</v>
      </c>
      <c r="K5" s="260"/>
    </row>
    <row r="6" spans="1:11" s="56" customFormat="1" ht="15" customHeight="1">
      <c r="A6" s="240"/>
      <c r="B6" s="71" t="str">
        <f>Методика!B93</f>
        <v>Нет, не опубликовано или не отвечает требованиям</v>
      </c>
      <c r="C6" s="268"/>
      <c r="D6" s="240"/>
      <c r="E6" s="240"/>
      <c r="F6" s="287"/>
      <c r="G6" s="275"/>
      <c r="H6" s="275"/>
      <c r="I6" s="275"/>
      <c r="J6" s="275"/>
      <c r="K6" s="240"/>
    </row>
    <row r="7" spans="1:11" s="56" customFormat="1" ht="15" customHeight="1">
      <c r="A7" s="12" t="s">
        <v>18</v>
      </c>
      <c r="B7" s="67"/>
      <c r="C7" s="70"/>
      <c r="D7" s="64"/>
      <c r="E7" s="64"/>
      <c r="F7" s="69"/>
      <c r="G7" s="68"/>
      <c r="H7" s="68"/>
      <c r="I7" s="65"/>
      <c r="J7" s="22"/>
      <c r="K7" s="67"/>
    </row>
    <row r="8" spans="1:11" s="56" customFormat="1" ht="15" customHeight="1">
      <c r="A8" s="30" t="s">
        <v>20</v>
      </c>
      <c r="B8" s="174" t="s">
        <v>143</v>
      </c>
      <c r="C8" s="63">
        <f aca="true" t="shared" si="0" ref="C8:C13">IF(B8=$B$4,2,IF(B8=$B$5,1,0))</f>
        <v>2</v>
      </c>
      <c r="D8" s="16"/>
      <c r="E8" s="16"/>
      <c r="F8" s="60">
        <f aca="true" t="shared" si="1" ref="F8:F13">C8*(1-E8)*(1-D8)</f>
        <v>2</v>
      </c>
      <c r="G8" s="174"/>
      <c r="H8" s="146" t="s">
        <v>232</v>
      </c>
      <c r="I8" s="146" t="s">
        <v>232</v>
      </c>
      <c r="J8" s="146" t="s">
        <v>232</v>
      </c>
      <c r="K8" s="190" t="s">
        <v>309</v>
      </c>
    </row>
    <row r="9" spans="1:11" s="56" customFormat="1" ht="15" customHeight="1">
      <c r="A9" s="30" t="s">
        <v>21</v>
      </c>
      <c r="B9" s="174" t="s">
        <v>143</v>
      </c>
      <c r="C9" s="63">
        <f t="shared" si="0"/>
        <v>2</v>
      </c>
      <c r="D9" s="16"/>
      <c r="E9" s="16"/>
      <c r="F9" s="60">
        <f t="shared" si="1"/>
        <v>2</v>
      </c>
      <c r="G9" s="174"/>
      <c r="H9" s="146" t="s">
        <v>232</v>
      </c>
      <c r="I9" s="146" t="s">
        <v>232</v>
      </c>
      <c r="J9" s="146" t="s">
        <v>232</v>
      </c>
      <c r="K9" s="201" t="s">
        <v>335</v>
      </c>
    </row>
    <row r="10" spans="1:11" s="56" customFormat="1" ht="15" customHeight="1">
      <c r="A10" s="30" t="s">
        <v>22</v>
      </c>
      <c r="B10" s="174" t="s">
        <v>143</v>
      </c>
      <c r="C10" s="63">
        <f t="shared" si="0"/>
        <v>2</v>
      </c>
      <c r="D10" s="16"/>
      <c r="E10" s="16"/>
      <c r="F10" s="60">
        <f t="shared" si="1"/>
        <v>2</v>
      </c>
      <c r="G10" s="174"/>
      <c r="H10" s="146" t="s">
        <v>232</v>
      </c>
      <c r="I10" s="146" t="s">
        <v>232</v>
      </c>
      <c r="J10" s="146" t="s">
        <v>232</v>
      </c>
      <c r="K10" s="201" t="s">
        <v>350</v>
      </c>
    </row>
    <row r="11" spans="1:11" s="56" customFormat="1" ht="15" customHeight="1">
      <c r="A11" s="30" t="s">
        <v>23</v>
      </c>
      <c r="B11" s="174" t="s">
        <v>143</v>
      </c>
      <c r="C11" s="63">
        <f t="shared" si="0"/>
        <v>2</v>
      </c>
      <c r="D11" s="16"/>
      <c r="E11" s="16"/>
      <c r="F11" s="60">
        <f t="shared" si="1"/>
        <v>2</v>
      </c>
      <c r="G11" s="174"/>
      <c r="H11" s="146" t="s">
        <v>232</v>
      </c>
      <c r="I11" s="146" t="s">
        <v>232</v>
      </c>
      <c r="J11" s="146" t="s">
        <v>232</v>
      </c>
      <c r="K11" s="201" t="s">
        <v>343</v>
      </c>
    </row>
    <row r="12" spans="1:11" s="56" customFormat="1" ht="15" customHeight="1">
      <c r="A12" s="31" t="s">
        <v>24</v>
      </c>
      <c r="B12" s="174" t="s">
        <v>143</v>
      </c>
      <c r="C12" s="63">
        <f t="shared" si="0"/>
        <v>2</v>
      </c>
      <c r="D12" s="16"/>
      <c r="E12" s="16"/>
      <c r="F12" s="60">
        <f t="shared" si="1"/>
        <v>2</v>
      </c>
      <c r="G12" s="174"/>
      <c r="H12" s="146" t="s">
        <v>232</v>
      </c>
      <c r="I12" s="146" t="s">
        <v>232</v>
      </c>
      <c r="J12" s="146" t="s">
        <v>232</v>
      </c>
      <c r="K12" s="201" t="s">
        <v>325</v>
      </c>
    </row>
    <row r="13" spans="1:11" s="56" customFormat="1" ht="15" customHeight="1">
      <c r="A13" s="30" t="s">
        <v>25</v>
      </c>
      <c r="B13" s="174" t="s">
        <v>143</v>
      </c>
      <c r="C13" s="63">
        <f t="shared" si="0"/>
        <v>2</v>
      </c>
      <c r="D13" s="16"/>
      <c r="E13" s="16"/>
      <c r="F13" s="60">
        <f t="shared" si="1"/>
        <v>2</v>
      </c>
      <c r="G13" s="174"/>
      <c r="H13" s="146" t="s">
        <v>232</v>
      </c>
      <c r="I13" s="146" t="s">
        <v>232</v>
      </c>
      <c r="J13" s="146" t="s">
        <v>232</v>
      </c>
      <c r="K13" s="201" t="s">
        <v>358</v>
      </c>
    </row>
    <row r="14" spans="1:11" s="56" customFormat="1" ht="15" customHeight="1">
      <c r="A14" s="32" t="s">
        <v>19</v>
      </c>
      <c r="B14" s="175"/>
      <c r="C14" s="20"/>
      <c r="D14" s="18"/>
      <c r="E14" s="18"/>
      <c r="F14" s="7"/>
      <c r="G14" s="175"/>
      <c r="H14" s="8"/>
      <c r="I14" s="20"/>
      <c r="J14" s="32"/>
      <c r="K14" s="202"/>
    </row>
    <row r="15" spans="1:11" s="56" customFormat="1" ht="15" customHeight="1">
      <c r="A15" s="30" t="s">
        <v>26</v>
      </c>
      <c r="B15" s="174" t="s">
        <v>143</v>
      </c>
      <c r="C15" s="63">
        <f aca="true" t="shared" si="2" ref="C15:C21">IF(B15=$B$4,2,IF(B15=$B$5,1,0))</f>
        <v>2</v>
      </c>
      <c r="D15" s="16"/>
      <c r="E15" s="16"/>
      <c r="F15" s="60">
        <f aca="true" t="shared" si="3" ref="F15:F28">C15*(1-E15)*(1-D15)</f>
        <v>2</v>
      </c>
      <c r="G15" s="174"/>
      <c r="H15" s="146" t="s">
        <v>232</v>
      </c>
      <c r="I15" s="146" t="s">
        <v>232</v>
      </c>
      <c r="J15" s="146" t="s">
        <v>232</v>
      </c>
      <c r="K15" s="201" t="s">
        <v>367</v>
      </c>
    </row>
    <row r="16" spans="1:11" s="56" customFormat="1" ht="15" customHeight="1">
      <c r="A16" s="31" t="s">
        <v>27</v>
      </c>
      <c r="B16" s="174" t="s">
        <v>144</v>
      </c>
      <c r="C16" s="63">
        <f t="shared" si="2"/>
        <v>1</v>
      </c>
      <c r="D16" s="16"/>
      <c r="E16" s="16"/>
      <c r="F16" s="60">
        <f t="shared" si="3"/>
        <v>1</v>
      </c>
      <c r="G16" s="179"/>
      <c r="H16" s="146" t="s">
        <v>232</v>
      </c>
      <c r="I16" s="146" t="s">
        <v>232</v>
      </c>
      <c r="J16" s="146" t="s">
        <v>253</v>
      </c>
      <c r="K16" s="203" t="s">
        <v>377</v>
      </c>
    </row>
    <row r="17" spans="1:11" s="56" customFormat="1" ht="15" customHeight="1">
      <c r="A17" s="31" t="s">
        <v>28</v>
      </c>
      <c r="B17" s="174" t="s">
        <v>143</v>
      </c>
      <c r="C17" s="63">
        <f t="shared" si="2"/>
        <v>2</v>
      </c>
      <c r="D17" s="16"/>
      <c r="E17" s="16"/>
      <c r="F17" s="60">
        <f t="shared" si="3"/>
        <v>2</v>
      </c>
      <c r="G17" s="174"/>
      <c r="H17" s="146" t="s">
        <v>232</v>
      </c>
      <c r="I17" s="146" t="s">
        <v>232</v>
      </c>
      <c r="J17" s="146" t="s">
        <v>232</v>
      </c>
      <c r="K17" s="190" t="s">
        <v>386</v>
      </c>
    </row>
    <row r="18" spans="1:11" s="56" customFormat="1" ht="15" customHeight="1">
      <c r="A18" s="31" t="s">
        <v>29</v>
      </c>
      <c r="B18" s="174" t="s">
        <v>143</v>
      </c>
      <c r="C18" s="63">
        <f t="shared" si="2"/>
        <v>2</v>
      </c>
      <c r="D18" s="16"/>
      <c r="E18" s="16"/>
      <c r="F18" s="60">
        <f t="shared" si="3"/>
        <v>2</v>
      </c>
      <c r="G18" s="174"/>
      <c r="H18" s="146" t="s">
        <v>232</v>
      </c>
      <c r="I18" s="146" t="s">
        <v>232</v>
      </c>
      <c r="J18" s="146" t="s">
        <v>232</v>
      </c>
      <c r="K18" s="203" t="s">
        <v>392</v>
      </c>
    </row>
    <row r="19" spans="1:11" s="56" customFormat="1" ht="15" customHeight="1">
      <c r="A19" s="31" t="s">
        <v>30</v>
      </c>
      <c r="B19" s="174" t="s">
        <v>143</v>
      </c>
      <c r="C19" s="63">
        <f t="shared" si="2"/>
        <v>2</v>
      </c>
      <c r="D19" s="16"/>
      <c r="E19" s="16"/>
      <c r="F19" s="60">
        <f t="shared" si="3"/>
        <v>2</v>
      </c>
      <c r="G19" s="174"/>
      <c r="H19" s="146" t="s">
        <v>232</v>
      </c>
      <c r="I19" s="146" t="s">
        <v>232</v>
      </c>
      <c r="J19" s="146" t="s">
        <v>232</v>
      </c>
      <c r="K19" s="203" t="s">
        <v>401</v>
      </c>
    </row>
    <row r="20" spans="1:11" s="56" customFormat="1" ht="15" customHeight="1">
      <c r="A20" s="31" t="s">
        <v>31</v>
      </c>
      <c r="B20" s="174" t="s">
        <v>143</v>
      </c>
      <c r="C20" s="63">
        <f t="shared" si="2"/>
        <v>2</v>
      </c>
      <c r="D20" s="16"/>
      <c r="E20" s="16"/>
      <c r="F20" s="60">
        <f t="shared" si="3"/>
        <v>2</v>
      </c>
      <c r="G20" s="174"/>
      <c r="H20" s="146" t="s">
        <v>232</v>
      </c>
      <c r="I20" s="146" t="s">
        <v>232</v>
      </c>
      <c r="J20" s="146" t="s">
        <v>232</v>
      </c>
      <c r="K20" s="190" t="s">
        <v>411</v>
      </c>
    </row>
    <row r="21" spans="1:11" s="56" customFormat="1" ht="15" customHeight="1">
      <c r="A21" s="31" t="s">
        <v>32</v>
      </c>
      <c r="B21" s="174" t="s">
        <v>143</v>
      </c>
      <c r="C21" s="63">
        <f t="shared" si="2"/>
        <v>2</v>
      </c>
      <c r="D21" s="16"/>
      <c r="E21" s="16"/>
      <c r="F21" s="60">
        <f t="shared" si="3"/>
        <v>2</v>
      </c>
      <c r="G21" s="174"/>
      <c r="H21" s="146" t="s">
        <v>232</v>
      </c>
      <c r="I21" s="146" t="s">
        <v>232</v>
      </c>
      <c r="J21" s="146" t="s">
        <v>232</v>
      </c>
      <c r="K21" s="203" t="s">
        <v>423</v>
      </c>
    </row>
    <row r="22" spans="1:11" s="56" customFormat="1" ht="15" customHeight="1">
      <c r="A22" s="31" t="s">
        <v>33</v>
      </c>
      <c r="B22" s="174" t="s">
        <v>143</v>
      </c>
      <c r="C22" s="63">
        <f>IF(B22=$B$4,2,IF(B22=$B$5,1,0))</f>
        <v>2</v>
      </c>
      <c r="D22" s="16"/>
      <c r="E22" s="16"/>
      <c r="F22" s="60">
        <f t="shared" si="3"/>
        <v>2</v>
      </c>
      <c r="G22" s="174"/>
      <c r="H22" s="146" t="s">
        <v>232</v>
      </c>
      <c r="I22" s="146" t="s">
        <v>232</v>
      </c>
      <c r="J22" s="146" t="s">
        <v>232</v>
      </c>
      <c r="K22" s="203" t="s">
        <v>430</v>
      </c>
    </row>
    <row r="23" spans="1:11" s="56" customFormat="1" ht="15" customHeight="1">
      <c r="A23" s="31" t="s">
        <v>34</v>
      </c>
      <c r="B23" s="174" t="s">
        <v>144</v>
      </c>
      <c r="C23" s="63">
        <f aca="true" t="shared" si="4" ref="C23:C28">IF(B23=$B$4,2,IF(B23=$B$5,1,0))</f>
        <v>1</v>
      </c>
      <c r="D23" s="16"/>
      <c r="E23" s="16"/>
      <c r="F23" s="60">
        <f t="shared" si="3"/>
        <v>1</v>
      </c>
      <c r="G23" s="174"/>
      <c r="H23" s="146" t="s">
        <v>232</v>
      </c>
      <c r="I23" s="146" t="s">
        <v>232</v>
      </c>
      <c r="J23" s="146" t="s">
        <v>253</v>
      </c>
      <c r="K23" s="203" t="s">
        <v>437</v>
      </c>
    </row>
    <row r="24" spans="1:11" s="56" customFormat="1" ht="15" customHeight="1">
      <c r="A24" s="31" t="s">
        <v>35</v>
      </c>
      <c r="B24" s="174" t="s">
        <v>144</v>
      </c>
      <c r="C24" s="63">
        <f t="shared" si="4"/>
        <v>1</v>
      </c>
      <c r="D24" s="16"/>
      <c r="E24" s="16"/>
      <c r="F24" s="60">
        <f t="shared" si="3"/>
        <v>1</v>
      </c>
      <c r="G24" s="174"/>
      <c r="H24" s="146" t="s">
        <v>232</v>
      </c>
      <c r="I24" s="146" t="s">
        <v>232</v>
      </c>
      <c r="J24" s="146" t="s">
        <v>253</v>
      </c>
      <c r="K24" s="201" t="s">
        <v>447</v>
      </c>
    </row>
    <row r="25" spans="1:11" s="56" customFormat="1" ht="15" customHeight="1">
      <c r="A25" s="31" t="s">
        <v>36</v>
      </c>
      <c r="B25" s="174" t="s">
        <v>143</v>
      </c>
      <c r="C25" s="63">
        <f t="shared" si="4"/>
        <v>2</v>
      </c>
      <c r="D25" s="16"/>
      <c r="E25" s="16"/>
      <c r="F25" s="60">
        <f t="shared" si="3"/>
        <v>2</v>
      </c>
      <c r="G25" s="164"/>
      <c r="H25" s="146" t="s">
        <v>232</v>
      </c>
      <c r="I25" s="146" t="s">
        <v>232</v>
      </c>
      <c r="J25" s="146" t="s">
        <v>232</v>
      </c>
      <c r="K25" s="203" t="s">
        <v>452</v>
      </c>
    </row>
    <row r="26" spans="1:11" s="56" customFormat="1" ht="15" customHeight="1">
      <c r="A26" s="31" t="s">
        <v>37</v>
      </c>
      <c r="B26" s="174" t="s">
        <v>143</v>
      </c>
      <c r="C26" s="63">
        <f t="shared" si="4"/>
        <v>2</v>
      </c>
      <c r="D26" s="16"/>
      <c r="E26" s="16"/>
      <c r="F26" s="60">
        <f t="shared" si="3"/>
        <v>2</v>
      </c>
      <c r="G26" s="164"/>
      <c r="H26" s="146" t="s">
        <v>232</v>
      </c>
      <c r="I26" s="146" t="s">
        <v>232</v>
      </c>
      <c r="J26" s="146" t="s">
        <v>232</v>
      </c>
      <c r="K26" s="191" t="s">
        <v>454</v>
      </c>
    </row>
    <row r="27" spans="1:11" s="56" customFormat="1" ht="15" customHeight="1">
      <c r="A27" s="31" t="s">
        <v>38</v>
      </c>
      <c r="B27" s="174" t="s">
        <v>143</v>
      </c>
      <c r="C27" s="63">
        <f t="shared" si="4"/>
        <v>2</v>
      </c>
      <c r="D27" s="16"/>
      <c r="E27" s="16">
        <v>0.5</v>
      </c>
      <c r="F27" s="60">
        <f t="shared" si="3"/>
        <v>1</v>
      </c>
      <c r="G27" s="164" t="s">
        <v>472</v>
      </c>
      <c r="H27" s="146" t="s">
        <v>232</v>
      </c>
      <c r="I27" s="146" t="s">
        <v>232</v>
      </c>
      <c r="J27" s="146" t="s">
        <v>232</v>
      </c>
      <c r="K27" s="203" t="s">
        <v>471</v>
      </c>
    </row>
    <row r="28" spans="1:11" s="56" customFormat="1" ht="15" customHeight="1">
      <c r="A28" s="31" t="s">
        <v>39</v>
      </c>
      <c r="B28" s="174" t="s">
        <v>143</v>
      </c>
      <c r="C28" s="63">
        <f t="shared" si="4"/>
        <v>2</v>
      </c>
      <c r="D28" s="16"/>
      <c r="E28" s="16"/>
      <c r="F28" s="60">
        <f t="shared" si="3"/>
        <v>2</v>
      </c>
      <c r="G28" s="174"/>
      <c r="H28" s="146" t="s">
        <v>232</v>
      </c>
      <c r="I28" s="146" t="s">
        <v>232</v>
      </c>
      <c r="J28" s="146" t="s">
        <v>232</v>
      </c>
      <c r="K28" s="203" t="s">
        <v>480</v>
      </c>
    </row>
    <row r="29" ht="11.25">
      <c r="I29" s="51"/>
    </row>
    <row r="30" ht="11.25">
      <c r="I30" s="51"/>
    </row>
    <row r="31" spans="2:11" ht="11.25">
      <c r="B31" s="53"/>
      <c r="C31" s="55"/>
      <c r="D31" s="53"/>
      <c r="E31" s="53"/>
      <c r="F31" s="54"/>
      <c r="G31" s="53"/>
      <c r="H31" s="53"/>
      <c r="I31" s="51"/>
      <c r="K31" s="53"/>
    </row>
    <row r="32" ht="11.25">
      <c r="I32" s="51"/>
    </row>
    <row r="33" ht="11.25">
      <c r="I33" s="51"/>
    </row>
    <row r="34" ht="11.25">
      <c r="I34" s="51"/>
    </row>
    <row r="35" ht="11.25">
      <c r="I35" s="51"/>
    </row>
    <row r="36" ht="11.25">
      <c r="I36" s="51"/>
    </row>
    <row r="37" ht="11.25">
      <c r="I37" s="51"/>
    </row>
    <row r="38" ht="11.25" customHeight="1">
      <c r="I38" s="51"/>
    </row>
    <row r="39" ht="11.25">
      <c r="I39" s="51"/>
    </row>
    <row r="40" ht="11.25">
      <c r="I40" s="51"/>
    </row>
    <row r="41" ht="11.25">
      <c r="I41" s="51"/>
    </row>
    <row r="42" ht="11.25">
      <c r="I42" s="51"/>
    </row>
    <row r="43" ht="11.25">
      <c r="I43" s="51"/>
    </row>
    <row r="44" ht="11.25">
      <c r="I44" s="51"/>
    </row>
    <row r="45" ht="11.25">
      <c r="I45" s="51"/>
    </row>
    <row r="46" ht="11.25">
      <c r="I46" s="51"/>
    </row>
    <row r="47" ht="11.25">
      <c r="I47" s="51"/>
    </row>
    <row r="48" ht="11.25">
      <c r="I48" s="51"/>
    </row>
    <row r="49" ht="11.25">
      <c r="I49" s="51"/>
    </row>
    <row r="50" ht="11.25">
      <c r="I50" s="51"/>
    </row>
  </sheetData>
  <sheetProtection/>
  <autoFilter ref="A7:J28"/>
  <mergeCells count="15">
    <mergeCell ref="C4:C6"/>
    <mergeCell ref="D4:D6"/>
    <mergeCell ref="E4:E6"/>
    <mergeCell ref="F4:F6"/>
    <mergeCell ref="G3:G6"/>
    <mergeCell ref="A1:K1"/>
    <mergeCell ref="A2:K2"/>
    <mergeCell ref="C3:F3"/>
    <mergeCell ref="I3:J3"/>
    <mergeCell ref="H5:H6"/>
    <mergeCell ref="I5:I6"/>
    <mergeCell ref="J5:J6"/>
    <mergeCell ref="K3:K6"/>
    <mergeCell ref="H3:H4"/>
    <mergeCell ref="A3:A6"/>
  </mergeCells>
  <dataValidations count="3">
    <dataValidation type="list" allowBlank="1" showInputMessage="1" showErrorMessage="1" sqref="B14:C14 K9:K19 K21:K25 K27:K28">
      <formula1>Выбор_3.1</formula1>
    </dataValidation>
    <dataValidation type="list" allowBlank="1" showInputMessage="1" showErrorMessage="1" sqref="B8:B13 B15:B28">
      <formula1>$B$4:$B$6</formula1>
    </dataValidation>
    <dataValidation type="list" allowBlank="1" showInputMessage="1" showErrorMessage="1" sqref="D8:E13 D15:E28">
      <formula1>"0,5"</formula1>
    </dataValidation>
  </dataValidations>
  <printOptions/>
  <pageMargins left="0.7086614173228347" right="0.7086614173228347" top="0.7480314960629921" bottom="0.7480314960629921" header="0.31496062992125984" footer="0.31496062992125984"/>
  <pageSetup fitToHeight="3" fitToWidth="0" horizontalDpi="600" verticalDpi="600" orientation="landscape" paperSize="9" scale="58" r:id="rId1"/>
  <headerFooter>
    <oddFooter>&amp;C&amp;A&amp;RСтраница &amp;P</oddFooter>
  </headerFooter>
</worksheet>
</file>

<file path=xl/worksheets/sheet21.xml><?xml version="1.0" encoding="utf-8"?>
<worksheet xmlns="http://schemas.openxmlformats.org/spreadsheetml/2006/main" xmlns:r="http://schemas.openxmlformats.org/officeDocument/2006/relationships">
  <dimension ref="A1:M51"/>
  <sheetViews>
    <sheetView zoomScaleSheetLayoutView="100" workbookViewId="0" topLeftCell="A4">
      <selection activeCell="M17" sqref="M17"/>
    </sheetView>
  </sheetViews>
  <sheetFormatPr defaultColWidth="8.8515625" defaultRowHeight="15"/>
  <cols>
    <col min="1" max="1" width="19.421875" style="44" customWidth="1"/>
    <col min="2" max="2" width="41.00390625" style="47" customWidth="1"/>
    <col min="3" max="3" width="6.28125" style="50" customWidth="1"/>
    <col min="4" max="4" width="6.7109375" style="47" customWidth="1"/>
    <col min="5" max="5" width="6.7109375" style="49" customWidth="1"/>
    <col min="6" max="6" width="14.140625" style="47" customWidth="1"/>
    <col min="7" max="7" width="10.7109375" style="47" customWidth="1"/>
    <col min="8" max="8" width="10.140625" style="48" customWidth="1"/>
    <col min="9" max="9" width="10.00390625" style="48" customWidth="1"/>
    <col min="10" max="10" width="9.140625" style="46" customWidth="1"/>
    <col min="11" max="11" width="9.00390625" style="45" customWidth="1"/>
    <col min="12" max="12" width="9.28125" style="162" customWidth="1"/>
    <col min="13" max="13" width="8.140625" style="47" customWidth="1"/>
    <col min="14" max="16384" width="8.8515625" style="44" customWidth="1"/>
  </cols>
  <sheetData>
    <row r="1" spans="1:13" ht="18" customHeight="1">
      <c r="A1" s="292" t="s">
        <v>227</v>
      </c>
      <c r="B1" s="292"/>
      <c r="C1" s="292"/>
      <c r="D1" s="292"/>
      <c r="E1" s="292"/>
      <c r="F1" s="292"/>
      <c r="G1" s="292"/>
      <c r="H1" s="292"/>
      <c r="I1" s="292"/>
      <c r="J1" s="292"/>
      <c r="K1" s="292"/>
      <c r="L1" s="292"/>
      <c r="M1" s="292"/>
    </row>
    <row r="2" spans="1:13" s="40" customFormat="1" ht="171" customHeight="1">
      <c r="A2" s="273" t="str">
        <f>Методика!B95</f>
        <v>Целью проведения опросов по бюджетной тематике должно быть изучение общественного мнения для последующего учета полученных результатов в процессе управления общественными финансами и принятия решений по бюджетным вопросам.
В целях оценки показателя учитываются опросы, которые проводятся в режиме он-лайн на порталах (сайтах) МО, предназначенных для публикации бюджетных данных или иных сайтах МО (в группах МО в социальных сетях) в случае, если сведения о проведении опроса содержатся на портале (сайте) МО, предназначенном для публикации бюджетных данных;
В целях оценки показателя учитываются опросы, соответствующие следующим требованиям:
1) опрос проводится по бюджетной тематике; 
2) с момента начала проведения опроса указаны дата начала его проведения и дата окончания его проведения (в том числе день, месяц и год);
3) результаты опроса отражаются он-лайн в течение всего срока проведения опроса и как, минимум, в течение месяца после его завершения, в том числе, с указанием общего количества участников опроса и количества проголосовавших за тот или иной вариант ответа;
4) к результатам опроса обеспечен доступ неограниченное количество раз для любого человека, который один раз ответил на вопросы;
5) опрос завершен в период с 1 июля по 31 декабря отчетного года;
6) число участников опроса составило не менее 50 человек.
Если хотя бы одно из указанных требований не выполняется, оценка показателя принимает значение 0 баллов.
В целях оценки показателя достаточным является проведение хотя бы одного опроса, удовлетворяющего указанным требованиям.
В случае выявления недостоверных данных, оценка показателя принимает значение 0 баллов.
</v>
      </c>
      <c r="B2" s="273"/>
      <c r="C2" s="273"/>
      <c r="D2" s="273"/>
      <c r="E2" s="273"/>
      <c r="F2" s="273"/>
      <c r="G2" s="273"/>
      <c r="H2" s="273"/>
      <c r="I2" s="273"/>
      <c r="J2" s="273"/>
      <c r="K2" s="273"/>
      <c r="L2" s="273"/>
      <c r="M2" s="273"/>
    </row>
    <row r="3" spans="1:13" ht="33" customHeight="1">
      <c r="A3" s="239" t="s">
        <v>57</v>
      </c>
      <c r="B3" s="74" t="str">
        <f>Методика!B94</f>
        <v>Проводились ли во II полугодии отчетного года ОМСУ опросы общественного мнения по бюджетной тематике в он-лайн режиме?</v>
      </c>
      <c r="C3" s="256" t="s">
        <v>228</v>
      </c>
      <c r="D3" s="276"/>
      <c r="E3" s="276"/>
      <c r="F3" s="277" t="s">
        <v>17</v>
      </c>
      <c r="G3" s="294" t="s">
        <v>63</v>
      </c>
      <c r="H3" s="295"/>
      <c r="I3" s="295"/>
      <c r="J3" s="295"/>
      <c r="K3" s="295"/>
      <c r="L3" s="295"/>
      <c r="M3" s="239" t="s">
        <v>3</v>
      </c>
    </row>
    <row r="4" spans="1:13" s="56" customFormat="1" ht="15.75" customHeight="1">
      <c r="A4" s="274"/>
      <c r="B4" s="71" t="str">
        <f>Методика!B96</f>
        <v>Да, в опросе приняли участие более 150 человек</v>
      </c>
      <c r="C4" s="293" t="s">
        <v>9</v>
      </c>
      <c r="D4" s="242" t="s">
        <v>58</v>
      </c>
      <c r="E4" s="271" t="s">
        <v>8</v>
      </c>
      <c r="F4" s="274"/>
      <c r="G4" s="288" t="s">
        <v>65</v>
      </c>
      <c r="H4" s="288" t="s">
        <v>59</v>
      </c>
      <c r="I4" s="288" t="s">
        <v>60</v>
      </c>
      <c r="J4" s="288" t="s">
        <v>61</v>
      </c>
      <c r="K4" s="239" t="s">
        <v>62</v>
      </c>
      <c r="L4" s="290" t="s">
        <v>64</v>
      </c>
      <c r="M4" s="260"/>
    </row>
    <row r="5" spans="1:13" s="56" customFormat="1" ht="15.75" customHeight="1">
      <c r="A5" s="274"/>
      <c r="B5" s="71" t="str">
        <f>Методика!B97</f>
        <v>Да, в опросе приняли участие от 100 до 150 человек</v>
      </c>
      <c r="C5" s="293"/>
      <c r="D5" s="242"/>
      <c r="E5" s="271"/>
      <c r="F5" s="274"/>
      <c r="G5" s="289"/>
      <c r="H5" s="289"/>
      <c r="I5" s="289"/>
      <c r="J5" s="289"/>
      <c r="K5" s="260"/>
      <c r="L5" s="291"/>
      <c r="M5" s="260"/>
    </row>
    <row r="6" spans="1:13" s="56" customFormat="1" ht="15.75" customHeight="1">
      <c r="A6" s="274"/>
      <c r="B6" s="71" t="str">
        <f>Методика!B98</f>
        <v>Да, в опросе приняли участие от 50 до 100 человек</v>
      </c>
      <c r="C6" s="293"/>
      <c r="D6" s="242"/>
      <c r="E6" s="271"/>
      <c r="F6" s="274"/>
      <c r="G6" s="289"/>
      <c r="H6" s="289"/>
      <c r="I6" s="289"/>
      <c r="J6" s="289"/>
      <c r="K6" s="260"/>
      <c r="L6" s="291"/>
      <c r="M6" s="260"/>
    </row>
    <row r="7" spans="1:13" s="56" customFormat="1" ht="24.75" customHeight="1">
      <c r="A7" s="274"/>
      <c r="B7" s="71" t="str">
        <f>Методика!B99</f>
        <v>Нет, опросы не проводились или не соответствуют требованиям</v>
      </c>
      <c r="C7" s="293"/>
      <c r="D7" s="242"/>
      <c r="E7" s="271"/>
      <c r="F7" s="274"/>
      <c r="G7" s="289"/>
      <c r="H7" s="289"/>
      <c r="I7" s="289"/>
      <c r="J7" s="289"/>
      <c r="K7" s="260"/>
      <c r="L7" s="291"/>
      <c r="M7" s="260"/>
    </row>
    <row r="8" spans="1:13" s="56" customFormat="1" ht="15" customHeight="1">
      <c r="A8" s="12" t="s">
        <v>18</v>
      </c>
      <c r="B8" s="67"/>
      <c r="C8" s="70"/>
      <c r="D8" s="64"/>
      <c r="E8" s="69"/>
      <c r="F8" s="68"/>
      <c r="G8" s="67"/>
      <c r="H8" s="66"/>
      <c r="I8" s="66"/>
      <c r="J8" s="65"/>
      <c r="K8" s="22"/>
      <c r="L8" s="161"/>
      <c r="M8" s="67"/>
    </row>
    <row r="9" spans="1:13" s="56" customFormat="1" ht="15" customHeight="1">
      <c r="A9" s="30" t="s">
        <v>20</v>
      </c>
      <c r="B9" s="174" t="s">
        <v>48</v>
      </c>
      <c r="C9" s="63">
        <f aca="true" t="shared" si="0" ref="C9:C14">IF(B9=$B$4,3,IF(B9=$B$5,2,IF(B9=$B$6,1,0)))</f>
        <v>3</v>
      </c>
      <c r="D9" s="16"/>
      <c r="E9" s="60">
        <f>C9*(1-D9)</f>
        <v>3</v>
      </c>
      <c r="F9" s="165"/>
      <c r="G9" s="29" t="s">
        <v>310</v>
      </c>
      <c r="H9" s="29">
        <v>43010</v>
      </c>
      <c r="I9" s="29">
        <v>43028</v>
      </c>
      <c r="J9" s="21" t="s">
        <v>310</v>
      </c>
      <c r="K9" s="21" t="s">
        <v>310</v>
      </c>
      <c r="L9" s="181">
        <v>234</v>
      </c>
      <c r="M9" s="190" t="s">
        <v>311</v>
      </c>
    </row>
    <row r="10" spans="1:13" s="56" customFormat="1" ht="15" customHeight="1">
      <c r="A10" s="30" t="s">
        <v>21</v>
      </c>
      <c r="B10" s="174" t="s">
        <v>148</v>
      </c>
      <c r="C10" s="63">
        <f t="shared" si="0"/>
        <v>0</v>
      </c>
      <c r="D10" s="16"/>
      <c r="E10" s="60">
        <f aca="true" t="shared" si="1" ref="E10:E29">C10*(1-D10)</f>
        <v>0</v>
      </c>
      <c r="F10" s="165"/>
      <c r="G10" s="29" t="s">
        <v>310</v>
      </c>
      <c r="H10" s="29">
        <v>42989</v>
      </c>
      <c r="I10" s="29">
        <v>43100</v>
      </c>
      <c r="J10" s="21" t="s">
        <v>310</v>
      </c>
      <c r="K10" s="21" t="s">
        <v>310</v>
      </c>
      <c r="L10" s="181">
        <v>10</v>
      </c>
      <c r="M10" s="201" t="s">
        <v>336</v>
      </c>
    </row>
    <row r="11" spans="1:13" s="56" customFormat="1" ht="15" customHeight="1">
      <c r="A11" s="30" t="s">
        <v>22</v>
      </c>
      <c r="B11" s="174" t="s">
        <v>48</v>
      </c>
      <c r="C11" s="63">
        <f t="shared" si="0"/>
        <v>3</v>
      </c>
      <c r="D11" s="16"/>
      <c r="E11" s="60">
        <f t="shared" si="1"/>
        <v>3</v>
      </c>
      <c r="F11" s="165"/>
      <c r="G11" s="29" t="s">
        <v>310</v>
      </c>
      <c r="H11" s="41">
        <v>43024</v>
      </c>
      <c r="I11" s="41">
        <v>43038</v>
      </c>
      <c r="J11" s="21" t="s">
        <v>310</v>
      </c>
      <c r="K11" s="21" t="s">
        <v>310</v>
      </c>
      <c r="L11" s="181">
        <v>234</v>
      </c>
      <c r="M11" s="192" t="s">
        <v>351</v>
      </c>
    </row>
    <row r="12" spans="1:13" s="56" customFormat="1" ht="15" customHeight="1">
      <c r="A12" s="30" t="s">
        <v>23</v>
      </c>
      <c r="B12" s="174" t="s">
        <v>148</v>
      </c>
      <c r="C12" s="63">
        <f t="shared" si="0"/>
        <v>0</v>
      </c>
      <c r="D12" s="16"/>
      <c r="E12" s="60">
        <f t="shared" si="1"/>
        <v>0</v>
      </c>
      <c r="F12" s="165"/>
      <c r="G12" s="29"/>
      <c r="H12" s="21"/>
      <c r="I12" s="21"/>
      <c r="J12" s="21"/>
      <c r="K12" s="29"/>
      <c r="L12" s="181"/>
      <c r="M12" s="201"/>
    </row>
    <row r="13" spans="1:13" s="56" customFormat="1" ht="15" customHeight="1">
      <c r="A13" s="31" t="s">
        <v>24</v>
      </c>
      <c r="B13" s="174" t="s">
        <v>48</v>
      </c>
      <c r="C13" s="63">
        <f t="shared" si="0"/>
        <v>3</v>
      </c>
      <c r="D13" s="16"/>
      <c r="E13" s="60">
        <f t="shared" si="1"/>
        <v>3</v>
      </c>
      <c r="F13" s="165"/>
      <c r="G13" s="29" t="s">
        <v>310</v>
      </c>
      <c r="H13" s="29">
        <v>43000</v>
      </c>
      <c r="I13" s="29">
        <v>43021</v>
      </c>
      <c r="J13" s="21" t="s">
        <v>310</v>
      </c>
      <c r="K13" s="21" t="s">
        <v>310</v>
      </c>
      <c r="L13" s="181">
        <v>159</v>
      </c>
      <c r="M13" s="201" t="s">
        <v>326</v>
      </c>
    </row>
    <row r="14" spans="1:13" s="56" customFormat="1" ht="15" customHeight="1">
      <c r="A14" s="30" t="s">
        <v>25</v>
      </c>
      <c r="B14" s="174" t="s">
        <v>148</v>
      </c>
      <c r="C14" s="63">
        <f t="shared" si="0"/>
        <v>0</v>
      </c>
      <c r="D14" s="16"/>
      <c r="E14" s="60">
        <f>C14*(1-D14)</f>
        <v>0</v>
      </c>
      <c r="F14" s="165"/>
      <c r="G14" s="29"/>
      <c r="H14" s="21"/>
      <c r="I14" s="21"/>
      <c r="J14" s="21"/>
      <c r="K14" s="29"/>
      <c r="L14" s="181"/>
      <c r="M14" s="201"/>
    </row>
    <row r="15" spans="1:13" s="56" customFormat="1" ht="15" customHeight="1">
      <c r="A15" s="32" t="s">
        <v>19</v>
      </c>
      <c r="B15" s="175"/>
      <c r="C15" s="20"/>
      <c r="D15" s="61"/>
      <c r="E15" s="8"/>
      <c r="F15" s="182"/>
      <c r="G15" s="42"/>
      <c r="H15" s="17"/>
      <c r="I15" s="17"/>
      <c r="J15" s="17"/>
      <c r="K15" s="17"/>
      <c r="L15" s="183"/>
      <c r="M15" s="202"/>
    </row>
    <row r="16" spans="1:13" s="56" customFormat="1" ht="15" customHeight="1">
      <c r="A16" s="30" t="s">
        <v>26</v>
      </c>
      <c r="B16" s="174" t="s">
        <v>48</v>
      </c>
      <c r="C16" s="63">
        <f aca="true" t="shared" si="2" ref="C16:C26">IF(B16=$B$4,3,IF(B16=$B$5,2,IF(B16=$B$6,1,0)))</f>
        <v>3</v>
      </c>
      <c r="D16" s="16"/>
      <c r="E16" s="60">
        <f t="shared" si="1"/>
        <v>3</v>
      </c>
      <c r="F16" s="165"/>
      <c r="G16" s="29" t="s">
        <v>310</v>
      </c>
      <c r="H16" s="29">
        <v>43024</v>
      </c>
      <c r="I16" s="29">
        <v>43055</v>
      </c>
      <c r="J16" s="21" t="s">
        <v>310</v>
      </c>
      <c r="K16" s="21" t="s">
        <v>310</v>
      </c>
      <c r="L16" s="181">
        <v>160</v>
      </c>
      <c r="M16" s="201" t="s">
        <v>368</v>
      </c>
    </row>
    <row r="17" spans="1:13" s="56" customFormat="1" ht="15" customHeight="1">
      <c r="A17" s="31" t="s">
        <v>27</v>
      </c>
      <c r="B17" s="174" t="s">
        <v>48</v>
      </c>
      <c r="C17" s="63">
        <f t="shared" si="2"/>
        <v>3</v>
      </c>
      <c r="D17" s="16"/>
      <c r="E17" s="60">
        <f t="shared" si="1"/>
        <v>3</v>
      </c>
      <c r="F17" s="184"/>
      <c r="G17" s="29" t="s">
        <v>310</v>
      </c>
      <c r="H17" s="29">
        <v>43048</v>
      </c>
      <c r="I17" s="41">
        <v>43080</v>
      </c>
      <c r="J17" s="21" t="s">
        <v>310</v>
      </c>
      <c r="K17" s="21" t="s">
        <v>310</v>
      </c>
      <c r="L17" s="181">
        <v>227</v>
      </c>
      <c r="M17" s="203" t="s">
        <v>489</v>
      </c>
    </row>
    <row r="18" spans="1:13" s="56" customFormat="1" ht="15" customHeight="1">
      <c r="A18" s="31" t="s">
        <v>28</v>
      </c>
      <c r="B18" s="174" t="s">
        <v>148</v>
      </c>
      <c r="C18" s="63">
        <f t="shared" si="2"/>
        <v>0</v>
      </c>
      <c r="D18" s="16"/>
      <c r="E18" s="60">
        <f t="shared" si="1"/>
        <v>0</v>
      </c>
      <c r="F18" s="165"/>
      <c r="G18" s="41"/>
      <c r="H18" s="16"/>
      <c r="I18" s="16"/>
      <c r="J18" s="16"/>
      <c r="K18" s="41"/>
      <c r="L18" s="185"/>
      <c r="M18" s="203"/>
    </row>
    <row r="19" spans="1:13" s="56" customFormat="1" ht="15" customHeight="1">
      <c r="A19" s="31" t="s">
        <v>29</v>
      </c>
      <c r="B19" s="174" t="s">
        <v>148</v>
      </c>
      <c r="C19" s="63">
        <f t="shared" si="2"/>
        <v>0</v>
      </c>
      <c r="D19" s="16"/>
      <c r="E19" s="60">
        <f t="shared" si="1"/>
        <v>0</v>
      </c>
      <c r="F19" s="165"/>
      <c r="G19" s="29"/>
      <c r="H19" s="41"/>
      <c r="I19" s="41"/>
      <c r="J19" s="21"/>
      <c r="K19" s="21"/>
      <c r="L19" s="185"/>
      <c r="M19" s="203"/>
    </row>
    <row r="20" spans="1:13" s="56" customFormat="1" ht="15" customHeight="1">
      <c r="A20" s="31" t="s">
        <v>30</v>
      </c>
      <c r="B20" s="174" t="s">
        <v>48</v>
      </c>
      <c r="C20" s="63">
        <f t="shared" si="2"/>
        <v>3</v>
      </c>
      <c r="D20" s="16"/>
      <c r="E20" s="60">
        <f t="shared" si="1"/>
        <v>3</v>
      </c>
      <c r="F20" s="165"/>
      <c r="G20" s="29" t="s">
        <v>310</v>
      </c>
      <c r="H20" s="41">
        <v>42963</v>
      </c>
      <c r="I20" s="41">
        <v>42994</v>
      </c>
      <c r="J20" s="29" t="s">
        <v>310</v>
      </c>
      <c r="K20" s="29" t="s">
        <v>310</v>
      </c>
      <c r="L20" s="185">
        <v>157</v>
      </c>
      <c r="M20" s="203" t="s">
        <v>402</v>
      </c>
    </row>
    <row r="21" spans="1:13" s="56" customFormat="1" ht="15" customHeight="1">
      <c r="A21" s="31" t="s">
        <v>31</v>
      </c>
      <c r="B21" s="174" t="s">
        <v>48</v>
      </c>
      <c r="C21" s="63">
        <f t="shared" si="2"/>
        <v>3</v>
      </c>
      <c r="D21" s="16"/>
      <c r="E21" s="60">
        <f t="shared" si="1"/>
        <v>3</v>
      </c>
      <c r="F21" s="165"/>
      <c r="G21" s="29" t="s">
        <v>310</v>
      </c>
      <c r="H21" s="41">
        <v>43095</v>
      </c>
      <c r="I21" s="41">
        <v>43098</v>
      </c>
      <c r="J21" s="29" t="s">
        <v>310</v>
      </c>
      <c r="K21" s="29" t="s">
        <v>310</v>
      </c>
      <c r="L21" s="185">
        <v>295</v>
      </c>
      <c r="M21" s="203" t="s">
        <v>412</v>
      </c>
    </row>
    <row r="22" spans="1:13" s="56" customFormat="1" ht="15" customHeight="1">
      <c r="A22" s="31" t="s">
        <v>32</v>
      </c>
      <c r="B22" s="174" t="s">
        <v>50</v>
      </c>
      <c r="C22" s="63">
        <f t="shared" si="2"/>
        <v>1</v>
      </c>
      <c r="D22" s="16"/>
      <c r="E22" s="60">
        <f t="shared" si="1"/>
        <v>1</v>
      </c>
      <c r="F22" s="165"/>
      <c r="G22" s="29" t="s">
        <v>310</v>
      </c>
      <c r="H22" s="41">
        <v>43011</v>
      </c>
      <c r="I22" s="41">
        <v>43073</v>
      </c>
      <c r="J22" s="29" t="s">
        <v>310</v>
      </c>
      <c r="K22" s="29" t="s">
        <v>310</v>
      </c>
      <c r="L22" s="185">
        <v>60</v>
      </c>
      <c r="M22" s="203" t="s">
        <v>424</v>
      </c>
    </row>
    <row r="23" spans="1:13" s="56" customFormat="1" ht="15" customHeight="1">
      <c r="A23" s="31" t="s">
        <v>33</v>
      </c>
      <c r="B23" s="174" t="s">
        <v>48</v>
      </c>
      <c r="C23" s="63">
        <f t="shared" si="2"/>
        <v>3</v>
      </c>
      <c r="D23" s="16"/>
      <c r="E23" s="60">
        <f t="shared" si="1"/>
        <v>3</v>
      </c>
      <c r="F23" s="165"/>
      <c r="G23" s="29" t="s">
        <v>310</v>
      </c>
      <c r="H23" s="41">
        <v>43003</v>
      </c>
      <c r="I23" s="41">
        <v>43064</v>
      </c>
      <c r="J23" s="29" t="s">
        <v>310</v>
      </c>
      <c r="K23" s="29" t="s">
        <v>310</v>
      </c>
      <c r="L23" s="185">
        <v>257</v>
      </c>
      <c r="M23" s="203" t="s">
        <v>431</v>
      </c>
    </row>
    <row r="24" spans="1:13" s="56" customFormat="1" ht="15" customHeight="1">
      <c r="A24" s="31" t="s">
        <v>34</v>
      </c>
      <c r="B24" s="174" t="s">
        <v>148</v>
      </c>
      <c r="C24" s="63">
        <f t="shared" si="2"/>
        <v>0</v>
      </c>
      <c r="D24" s="16"/>
      <c r="E24" s="60">
        <f t="shared" si="1"/>
        <v>0</v>
      </c>
      <c r="F24" s="165"/>
      <c r="G24" s="29"/>
      <c r="H24" s="41"/>
      <c r="I24" s="41"/>
      <c r="J24" s="16"/>
      <c r="K24" s="41"/>
      <c r="L24" s="185"/>
      <c r="M24" s="203"/>
    </row>
    <row r="25" spans="1:13" s="56" customFormat="1" ht="15" customHeight="1">
      <c r="A25" s="31" t="s">
        <v>35</v>
      </c>
      <c r="B25" s="174" t="s">
        <v>148</v>
      </c>
      <c r="C25" s="63">
        <f t="shared" si="2"/>
        <v>0</v>
      </c>
      <c r="D25" s="16"/>
      <c r="E25" s="60">
        <f t="shared" si="1"/>
        <v>0</v>
      </c>
      <c r="F25" s="165"/>
      <c r="G25" s="29"/>
      <c r="H25" s="29"/>
      <c r="I25" s="21"/>
      <c r="J25" s="21"/>
      <c r="K25" s="29"/>
      <c r="L25" s="181"/>
      <c r="M25" s="201"/>
    </row>
    <row r="26" spans="1:13" s="56" customFormat="1" ht="15" customHeight="1">
      <c r="A26" s="31" t="s">
        <v>36</v>
      </c>
      <c r="B26" s="174" t="s">
        <v>148</v>
      </c>
      <c r="C26" s="63">
        <f t="shared" si="2"/>
        <v>0</v>
      </c>
      <c r="D26" s="16"/>
      <c r="E26" s="60">
        <f t="shared" si="1"/>
        <v>0</v>
      </c>
      <c r="F26" s="157"/>
      <c r="G26" s="29"/>
      <c r="H26" s="16"/>
      <c r="I26" s="16"/>
      <c r="J26" s="16"/>
      <c r="K26" s="41"/>
      <c r="L26" s="186"/>
      <c r="M26" s="203"/>
    </row>
    <row r="27" spans="1:13" s="56" customFormat="1" ht="15" customHeight="1">
      <c r="A27" s="31" t="s">
        <v>37</v>
      </c>
      <c r="B27" s="174" t="s">
        <v>48</v>
      </c>
      <c r="C27" s="63">
        <f>IF(B27=$B$4,3,IF(B27=$B$5,2,IF(B27=$B$6,1,0)))</f>
        <v>3</v>
      </c>
      <c r="D27" s="16"/>
      <c r="E27" s="60">
        <f t="shared" si="1"/>
        <v>3</v>
      </c>
      <c r="F27" s="157"/>
      <c r="G27" s="29" t="s">
        <v>310</v>
      </c>
      <c r="H27" s="41">
        <v>42921</v>
      </c>
      <c r="I27" s="41">
        <v>42957</v>
      </c>
      <c r="J27" s="29" t="s">
        <v>310</v>
      </c>
      <c r="K27" s="29" t="s">
        <v>310</v>
      </c>
      <c r="L27" s="185">
        <v>171</v>
      </c>
      <c r="M27" s="203" t="s">
        <v>460</v>
      </c>
    </row>
    <row r="28" spans="1:13" s="56" customFormat="1" ht="15" customHeight="1">
      <c r="A28" s="31" t="s">
        <v>38</v>
      </c>
      <c r="B28" s="174" t="s">
        <v>50</v>
      </c>
      <c r="C28" s="63">
        <f>IF(B28=$B$4,3,IF(B28=$B$5,2,IF(B28=$B$6,1,0)))</f>
        <v>1</v>
      </c>
      <c r="D28" s="16"/>
      <c r="E28" s="60">
        <f t="shared" si="1"/>
        <v>1</v>
      </c>
      <c r="F28" s="157"/>
      <c r="G28" s="29" t="s">
        <v>310</v>
      </c>
      <c r="H28" s="41">
        <v>43074</v>
      </c>
      <c r="I28" s="41">
        <v>43100</v>
      </c>
      <c r="J28" s="29" t="s">
        <v>310</v>
      </c>
      <c r="K28" s="29" t="s">
        <v>310</v>
      </c>
      <c r="L28" s="185">
        <v>74</v>
      </c>
      <c r="M28" s="203" t="s">
        <v>473</v>
      </c>
    </row>
    <row r="29" spans="1:13" s="56" customFormat="1" ht="15" customHeight="1">
      <c r="A29" s="31" t="s">
        <v>39</v>
      </c>
      <c r="B29" s="174" t="s">
        <v>148</v>
      </c>
      <c r="C29" s="63">
        <f>IF(B29=$B$4,3,IF(B29=$B$5,2,IF(B29=$B$6,1,0)))</f>
        <v>0</v>
      </c>
      <c r="D29" s="16"/>
      <c r="E29" s="60">
        <f t="shared" si="1"/>
        <v>0</v>
      </c>
      <c r="F29" s="157"/>
      <c r="G29" s="29"/>
      <c r="H29" s="41"/>
      <c r="I29" s="41"/>
      <c r="J29" s="41"/>
      <c r="K29" s="41"/>
      <c r="L29" s="185"/>
      <c r="M29" s="203"/>
    </row>
    <row r="30" spans="9:10" ht="11.25">
      <c r="I30" s="52"/>
      <c r="J30" s="51"/>
    </row>
    <row r="31" spans="9:10" ht="11.25">
      <c r="I31" s="52"/>
      <c r="J31" s="51"/>
    </row>
    <row r="32" spans="2:13" ht="11.25">
      <c r="B32" s="53"/>
      <c r="C32" s="55"/>
      <c r="D32" s="53"/>
      <c r="E32" s="54"/>
      <c r="F32" s="53"/>
      <c r="I32" s="52"/>
      <c r="J32" s="51"/>
      <c r="M32" s="53"/>
    </row>
    <row r="33" spans="9:10" ht="11.25">
      <c r="I33" s="52"/>
      <c r="J33" s="51"/>
    </row>
    <row r="34" spans="9:10" ht="11.25">
      <c r="I34" s="52"/>
      <c r="J34" s="51"/>
    </row>
    <row r="35" spans="9:10" ht="11.25">
      <c r="I35" s="52"/>
      <c r="J35" s="51"/>
    </row>
    <row r="36" spans="9:10" ht="11.25">
      <c r="I36" s="52"/>
      <c r="J36" s="51"/>
    </row>
    <row r="37" spans="9:10" ht="11.25">
      <c r="I37" s="52"/>
      <c r="J37" s="51"/>
    </row>
    <row r="38" spans="9:10" ht="11.25">
      <c r="I38" s="52"/>
      <c r="J38" s="51"/>
    </row>
    <row r="39" spans="9:10" ht="11.25" customHeight="1">
      <c r="I39" s="52"/>
      <c r="J39" s="51"/>
    </row>
    <row r="40" spans="9:10" ht="11.25">
      <c r="I40" s="52"/>
      <c r="J40" s="51"/>
    </row>
    <row r="41" spans="9:10" ht="11.25">
      <c r="I41" s="52"/>
      <c r="J41" s="51"/>
    </row>
    <row r="42" spans="9:10" ht="11.25">
      <c r="I42" s="52"/>
      <c r="J42" s="51"/>
    </row>
    <row r="43" spans="9:10" ht="11.25">
      <c r="I43" s="52"/>
      <c r="J43" s="51"/>
    </row>
    <row r="44" spans="9:10" ht="11.25">
      <c r="I44" s="52"/>
      <c r="J44" s="51"/>
    </row>
    <row r="45" spans="9:10" ht="11.25">
      <c r="I45" s="52"/>
      <c r="J45" s="51"/>
    </row>
    <row r="46" spans="9:10" ht="11.25">
      <c r="I46" s="52"/>
      <c r="J46" s="51"/>
    </row>
    <row r="47" spans="9:10" ht="11.25">
      <c r="I47" s="52"/>
      <c r="J47" s="51"/>
    </row>
    <row r="48" spans="9:10" ht="11.25">
      <c r="I48" s="52"/>
      <c r="J48" s="51"/>
    </row>
    <row r="49" spans="9:10" ht="11.25">
      <c r="I49" s="52"/>
      <c r="J49" s="51"/>
    </row>
    <row r="50" spans="9:10" ht="11.25">
      <c r="I50" s="52"/>
      <c r="J50" s="51"/>
    </row>
    <row r="51" spans="9:10" ht="11.25">
      <c r="I51" s="52"/>
      <c r="J51" s="51"/>
    </row>
  </sheetData>
  <sheetProtection/>
  <autoFilter ref="A8:L29"/>
  <mergeCells count="16">
    <mergeCell ref="A1:M1"/>
    <mergeCell ref="A2:M2"/>
    <mergeCell ref="A3:A7"/>
    <mergeCell ref="C3:E3"/>
    <mergeCell ref="F3:F7"/>
    <mergeCell ref="M3:M7"/>
    <mergeCell ref="C4:C7"/>
    <mergeCell ref="D4:D7"/>
    <mergeCell ref="G3:L3"/>
    <mergeCell ref="K4:K7"/>
    <mergeCell ref="J4:J7"/>
    <mergeCell ref="L4:L7"/>
    <mergeCell ref="E4:E7"/>
    <mergeCell ref="G4:G7"/>
    <mergeCell ref="H4:H7"/>
    <mergeCell ref="I4:I7"/>
  </mergeCells>
  <dataValidations count="3">
    <dataValidation type="list" allowBlank="1" showInputMessage="1" showErrorMessage="1" sqref="B15:C15 M9:M10 M12:M29">
      <formula1>Выбор_3.1</formula1>
    </dataValidation>
    <dataValidation type="list" allowBlank="1" showInputMessage="1" showErrorMessage="1" sqref="B9:B14 B16:B29">
      <formula1>$B$4:$B$7</formula1>
    </dataValidation>
    <dataValidation type="list" allowBlank="1" showInputMessage="1" showErrorMessage="1" sqref="D9:D14 D16:D29">
      <formula1>"0,5"</formula1>
    </dataValidation>
  </dataValidations>
  <printOptions/>
  <pageMargins left="0.7086614173228347" right="0.7086614173228347" top="0.7480314960629921" bottom="0.7480314960629921" header="0.31496062992125984" footer="0.31496062992125984"/>
  <pageSetup fitToHeight="3" fitToWidth="0" horizontalDpi="600" verticalDpi="600" orientation="landscape" paperSize="9" scale="58" r:id="rId1"/>
  <headerFooter>
    <oddFooter>&amp;C&amp;A&amp;RСтраница &amp;P</oddFooter>
  </headerFooter>
</worksheet>
</file>

<file path=xl/worksheets/sheet22.xml><?xml version="1.0" encoding="utf-8"?>
<worksheet xmlns="http://schemas.openxmlformats.org/spreadsheetml/2006/main" xmlns:r="http://schemas.openxmlformats.org/officeDocument/2006/relationships">
  <dimension ref="A1:L49"/>
  <sheetViews>
    <sheetView zoomScaleSheetLayoutView="100" workbookViewId="0" topLeftCell="A1">
      <selection activeCell="K36" sqref="K36"/>
    </sheetView>
  </sheetViews>
  <sheetFormatPr defaultColWidth="8.8515625" defaultRowHeight="15"/>
  <cols>
    <col min="1" max="1" width="19.421875" style="44" customWidth="1"/>
    <col min="2" max="2" width="40.28125" style="47" customWidth="1"/>
    <col min="3" max="3" width="6.28125" style="50" customWidth="1"/>
    <col min="4" max="4" width="6.7109375" style="47" customWidth="1"/>
    <col min="5" max="5" width="7.140625" style="49" customWidth="1"/>
    <col min="6" max="6" width="14.140625" style="47" customWidth="1"/>
    <col min="7" max="7" width="16.28125" style="46" customWidth="1"/>
    <col min="8" max="8" width="13.7109375" style="45" customWidth="1"/>
    <col min="9" max="10" width="13.7109375" style="44" customWidth="1"/>
    <col min="11" max="11" width="21.28125" style="44" customWidth="1"/>
    <col min="12" max="12" width="8.140625" style="47" customWidth="1"/>
    <col min="13" max="16384" width="8.8515625" style="44" customWidth="1"/>
  </cols>
  <sheetData>
    <row r="1" spans="1:12" ht="19.5" customHeight="1">
      <c r="A1" s="292" t="s">
        <v>229</v>
      </c>
      <c r="B1" s="292"/>
      <c r="C1" s="292"/>
      <c r="D1" s="292"/>
      <c r="E1" s="292"/>
      <c r="F1" s="292"/>
      <c r="G1" s="292"/>
      <c r="H1" s="292"/>
      <c r="I1" s="292"/>
      <c r="J1" s="292"/>
      <c r="K1" s="292"/>
      <c r="L1" s="292"/>
    </row>
    <row r="2" spans="1:12" s="40" customFormat="1" ht="104.25" customHeight="1">
      <c r="A2" s="273" t="str">
        <f>Методика!B101</f>
        <v>Общественные советы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МО. Достаточным для оценки показателя является проведение хотя бы одного заседания в течение полугодия. Под итоговым документом (протоколом) понимается документ, подписанный председателем общественного совета или иным уполномоченным лицом, содержащий в себе сведения: 
1) о дате и месте проведения заседания; 
2) составе участников; 
3) обсуждаемых вопросах; 
4) принятых решениях; 
5) фамилии и инициалах лица, подписавшего документ.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v>
      </c>
      <c r="B2" s="273"/>
      <c r="C2" s="273"/>
      <c r="D2" s="273"/>
      <c r="E2" s="273"/>
      <c r="F2" s="273"/>
      <c r="G2" s="273"/>
      <c r="H2" s="273"/>
      <c r="I2" s="273"/>
      <c r="J2" s="273"/>
      <c r="K2" s="273"/>
      <c r="L2" s="273"/>
    </row>
    <row r="3" spans="1:12" ht="43.5" customHeight="1">
      <c r="A3" s="239" t="s">
        <v>57</v>
      </c>
      <c r="B3" s="74" t="str">
        <f>Методика!B100</f>
        <v>Проводились ли во II полугодии отчетного года заседания Общественного совета МО и опубликованы ли итоговые протоколы этих заседаний?</v>
      </c>
      <c r="C3" s="256" t="s">
        <v>230</v>
      </c>
      <c r="D3" s="276"/>
      <c r="E3" s="276"/>
      <c r="F3" s="277" t="s">
        <v>17</v>
      </c>
      <c r="G3" s="248" t="s">
        <v>71</v>
      </c>
      <c r="H3" s="280"/>
      <c r="I3" s="280"/>
      <c r="J3" s="280"/>
      <c r="K3" s="280"/>
      <c r="L3" s="239" t="s">
        <v>3</v>
      </c>
    </row>
    <row r="4" spans="1:12" s="159" customFormat="1" ht="25.5" customHeight="1">
      <c r="A4" s="274"/>
      <c r="B4" s="156" t="str">
        <f>Методика!B102</f>
        <v>Да, заседания проводились и опубликованы принятые итоговые документы (протоколы) </v>
      </c>
      <c r="C4" s="293" t="s">
        <v>9</v>
      </c>
      <c r="D4" s="242" t="s">
        <v>58</v>
      </c>
      <c r="E4" s="271" t="s">
        <v>8</v>
      </c>
      <c r="F4" s="278"/>
      <c r="G4" s="157" t="s">
        <v>66</v>
      </c>
      <c r="H4" s="157" t="s">
        <v>67</v>
      </c>
      <c r="I4" s="157" t="s">
        <v>68</v>
      </c>
      <c r="J4" s="158" t="s">
        <v>69</v>
      </c>
      <c r="K4" s="157" t="s">
        <v>70</v>
      </c>
      <c r="L4" s="260"/>
    </row>
    <row r="5" spans="1:12" s="56" customFormat="1" ht="45.75" customHeight="1">
      <c r="A5" s="275"/>
      <c r="B5" s="71" t="str">
        <f>Методика!B103</f>
        <v>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v>
      </c>
      <c r="C5" s="293"/>
      <c r="D5" s="242"/>
      <c r="E5" s="271"/>
      <c r="F5" s="279"/>
      <c r="G5" s="73" t="s">
        <v>55</v>
      </c>
      <c r="H5" s="73" t="s">
        <v>55</v>
      </c>
      <c r="I5" s="73" t="s">
        <v>55</v>
      </c>
      <c r="J5" s="73" t="s">
        <v>55</v>
      </c>
      <c r="K5" s="73" t="s">
        <v>55</v>
      </c>
      <c r="L5" s="240"/>
    </row>
    <row r="6" spans="1:12" s="56" customFormat="1" ht="15" customHeight="1">
      <c r="A6" s="12" t="s">
        <v>18</v>
      </c>
      <c r="B6" s="67"/>
      <c r="C6" s="70"/>
      <c r="D6" s="64"/>
      <c r="E6" s="69"/>
      <c r="F6" s="68"/>
      <c r="G6" s="65"/>
      <c r="H6" s="22"/>
      <c r="I6" s="64"/>
      <c r="J6" s="64"/>
      <c r="K6" s="64"/>
      <c r="L6" s="67"/>
    </row>
    <row r="7" spans="1:12" s="56" customFormat="1" ht="15" customHeight="1">
      <c r="A7" s="30" t="s">
        <v>20</v>
      </c>
      <c r="B7" s="174" t="s">
        <v>51</v>
      </c>
      <c r="C7" s="63">
        <f aca="true" t="shared" si="0" ref="C7:C12">IF(B7=$B$4,2,0)</f>
        <v>2</v>
      </c>
      <c r="D7" s="16"/>
      <c r="E7" s="60">
        <f>C7*(1-D7)</f>
        <v>2</v>
      </c>
      <c r="F7" s="174"/>
      <c r="G7" s="36" t="s">
        <v>232</v>
      </c>
      <c r="H7" s="36" t="s">
        <v>232</v>
      </c>
      <c r="I7" s="36" t="s">
        <v>232</v>
      </c>
      <c r="J7" s="36" t="s">
        <v>232</v>
      </c>
      <c r="K7" s="36" t="s">
        <v>232</v>
      </c>
      <c r="L7" s="190" t="s">
        <v>312</v>
      </c>
    </row>
    <row r="8" spans="1:12" s="56" customFormat="1" ht="15" customHeight="1">
      <c r="A8" s="30" t="s">
        <v>21</v>
      </c>
      <c r="B8" s="174" t="s">
        <v>151</v>
      </c>
      <c r="C8" s="63">
        <f t="shared" si="0"/>
        <v>0</v>
      </c>
      <c r="D8" s="16"/>
      <c r="E8" s="60">
        <f aca="true" t="shared" si="1" ref="E8:E27">C8*(1-D8)</f>
        <v>0</v>
      </c>
      <c r="F8" s="174"/>
      <c r="G8" s="36"/>
      <c r="H8" s="36"/>
      <c r="I8" s="36"/>
      <c r="J8" s="36"/>
      <c r="K8" s="36"/>
      <c r="L8" s="201"/>
    </row>
    <row r="9" spans="1:12" s="56" customFormat="1" ht="15" customHeight="1">
      <c r="A9" s="30" t="s">
        <v>22</v>
      </c>
      <c r="B9" s="174" t="s">
        <v>51</v>
      </c>
      <c r="C9" s="63">
        <f t="shared" si="0"/>
        <v>2</v>
      </c>
      <c r="D9" s="16"/>
      <c r="E9" s="60">
        <f t="shared" si="1"/>
        <v>2</v>
      </c>
      <c r="F9" s="174"/>
      <c r="G9" s="36" t="s">
        <v>232</v>
      </c>
      <c r="H9" s="36" t="s">
        <v>232</v>
      </c>
      <c r="I9" s="36" t="s">
        <v>232</v>
      </c>
      <c r="J9" s="36" t="s">
        <v>232</v>
      </c>
      <c r="K9" s="36" t="s">
        <v>232</v>
      </c>
      <c r="L9" s="201" t="s">
        <v>344</v>
      </c>
    </row>
    <row r="10" spans="1:12" s="56" customFormat="1" ht="15" customHeight="1">
      <c r="A10" s="30" t="s">
        <v>23</v>
      </c>
      <c r="B10" s="174" t="s">
        <v>151</v>
      </c>
      <c r="C10" s="63">
        <f t="shared" si="0"/>
        <v>0</v>
      </c>
      <c r="D10" s="16"/>
      <c r="E10" s="60">
        <f t="shared" si="1"/>
        <v>0</v>
      </c>
      <c r="F10" s="174"/>
      <c r="G10" s="36"/>
      <c r="H10" s="62"/>
      <c r="I10" s="59"/>
      <c r="J10" s="59"/>
      <c r="K10" s="59"/>
      <c r="L10" s="201"/>
    </row>
    <row r="11" spans="1:12" s="56" customFormat="1" ht="15" customHeight="1">
      <c r="A11" s="31" t="s">
        <v>24</v>
      </c>
      <c r="B11" s="174" t="s">
        <v>51</v>
      </c>
      <c r="C11" s="63">
        <f t="shared" si="0"/>
        <v>2</v>
      </c>
      <c r="D11" s="16"/>
      <c r="E11" s="60">
        <f t="shared" si="1"/>
        <v>2</v>
      </c>
      <c r="F11" s="174"/>
      <c r="G11" s="36" t="s">
        <v>232</v>
      </c>
      <c r="H11" s="36" t="s">
        <v>232</v>
      </c>
      <c r="I11" s="36" t="s">
        <v>232</v>
      </c>
      <c r="J11" s="36" t="s">
        <v>232</v>
      </c>
      <c r="K11" s="36" t="s">
        <v>232</v>
      </c>
      <c r="L11" s="201" t="s">
        <v>327</v>
      </c>
    </row>
    <row r="12" spans="1:12" s="56" customFormat="1" ht="15" customHeight="1">
      <c r="A12" s="30" t="s">
        <v>25</v>
      </c>
      <c r="B12" s="174" t="s">
        <v>51</v>
      </c>
      <c r="C12" s="63">
        <f t="shared" si="0"/>
        <v>2</v>
      </c>
      <c r="D12" s="16"/>
      <c r="E12" s="60">
        <f t="shared" si="1"/>
        <v>2</v>
      </c>
      <c r="F12" s="174"/>
      <c r="G12" s="36" t="s">
        <v>232</v>
      </c>
      <c r="H12" s="36" t="s">
        <v>232</v>
      </c>
      <c r="I12" s="36" t="s">
        <v>232</v>
      </c>
      <c r="J12" s="36" t="s">
        <v>232</v>
      </c>
      <c r="K12" s="36" t="s">
        <v>232</v>
      </c>
      <c r="L12" s="201" t="s">
        <v>359</v>
      </c>
    </row>
    <row r="13" spans="1:12" s="56" customFormat="1" ht="15" customHeight="1">
      <c r="A13" s="32" t="s">
        <v>19</v>
      </c>
      <c r="B13" s="175"/>
      <c r="C13" s="20"/>
      <c r="D13" s="61"/>
      <c r="E13" s="20"/>
      <c r="F13" s="175"/>
      <c r="G13" s="20"/>
      <c r="H13" s="32"/>
      <c r="I13" s="20"/>
      <c r="J13" s="20"/>
      <c r="K13" s="20"/>
      <c r="L13" s="202"/>
    </row>
    <row r="14" spans="1:12" s="56" customFormat="1" ht="15" customHeight="1">
      <c r="A14" s="30" t="s">
        <v>26</v>
      </c>
      <c r="B14" s="174" t="s">
        <v>51</v>
      </c>
      <c r="C14" s="63">
        <f aca="true" t="shared" si="2" ref="C14:C27">IF(B14=$B$4,2,0)</f>
        <v>2</v>
      </c>
      <c r="D14" s="16"/>
      <c r="E14" s="60">
        <f t="shared" si="1"/>
        <v>2</v>
      </c>
      <c r="F14" s="174"/>
      <c r="G14" s="36" t="s">
        <v>232</v>
      </c>
      <c r="H14" s="36" t="s">
        <v>232</v>
      </c>
      <c r="I14" s="36" t="s">
        <v>232</v>
      </c>
      <c r="J14" s="36" t="s">
        <v>232</v>
      </c>
      <c r="K14" s="36" t="s">
        <v>232</v>
      </c>
      <c r="L14" s="201" t="s">
        <v>369</v>
      </c>
    </row>
    <row r="15" spans="1:12" s="56" customFormat="1" ht="15" customHeight="1">
      <c r="A15" s="31" t="s">
        <v>27</v>
      </c>
      <c r="B15" s="174" t="s">
        <v>151</v>
      </c>
      <c r="C15" s="63">
        <f t="shared" si="2"/>
        <v>0</v>
      </c>
      <c r="D15" s="16"/>
      <c r="E15" s="60">
        <f t="shared" si="1"/>
        <v>0</v>
      </c>
      <c r="F15" s="179"/>
      <c r="G15" s="36"/>
      <c r="H15" s="36"/>
      <c r="I15" s="36"/>
      <c r="J15" s="36"/>
      <c r="K15" s="36"/>
      <c r="L15" s="203"/>
    </row>
    <row r="16" spans="1:12" s="56" customFormat="1" ht="15" customHeight="1">
      <c r="A16" s="31" t="s">
        <v>28</v>
      </c>
      <c r="B16" s="174" t="s">
        <v>51</v>
      </c>
      <c r="C16" s="63">
        <f t="shared" si="2"/>
        <v>2</v>
      </c>
      <c r="D16" s="16"/>
      <c r="E16" s="60">
        <f t="shared" si="1"/>
        <v>2</v>
      </c>
      <c r="F16" s="174"/>
      <c r="G16" s="36" t="s">
        <v>232</v>
      </c>
      <c r="H16" s="36" t="s">
        <v>232</v>
      </c>
      <c r="I16" s="36" t="s">
        <v>232</v>
      </c>
      <c r="J16" s="36" t="s">
        <v>232</v>
      </c>
      <c r="K16" s="36" t="s">
        <v>232</v>
      </c>
      <c r="L16" s="203" t="s">
        <v>384</v>
      </c>
    </row>
    <row r="17" spans="1:12" s="56" customFormat="1" ht="15" customHeight="1">
      <c r="A17" s="31" t="s">
        <v>29</v>
      </c>
      <c r="B17" s="174" t="s">
        <v>51</v>
      </c>
      <c r="C17" s="63">
        <f t="shared" si="2"/>
        <v>2</v>
      </c>
      <c r="D17" s="16"/>
      <c r="E17" s="60">
        <f t="shared" si="1"/>
        <v>2</v>
      </c>
      <c r="F17" s="174"/>
      <c r="G17" s="36" t="s">
        <v>232</v>
      </c>
      <c r="H17" s="36" t="s">
        <v>232</v>
      </c>
      <c r="I17" s="36" t="s">
        <v>232</v>
      </c>
      <c r="J17" s="36" t="s">
        <v>232</v>
      </c>
      <c r="K17" s="36" t="s">
        <v>232</v>
      </c>
      <c r="L17" s="203" t="s">
        <v>393</v>
      </c>
    </row>
    <row r="18" spans="1:12" s="56" customFormat="1" ht="15" customHeight="1">
      <c r="A18" s="31" t="s">
        <v>30</v>
      </c>
      <c r="B18" s="174" t="s">
        <v>151</v>
      </c>
      <c r="C18" s="63">
        <f t="shared" si="2"/>
        <v>0</v>
      </c>
      <c r="D18" s="16"/>
      <c r="E18" s="60">
        <f t="shared" si="1"/>
        <v>0</v>
      </c>
      <c r="F18" s="174"/>
      <c r="L18" s="204"/>
    </row>
    <row r="19" spans="1:12" s="56" customFormat="1" ht="15" customHeight="1">
      <c r="A19" s="31" t="s">
        <v>31</v>
      </c>
      <c r="B19" s="174" t="s">
        <v>51</v>
      </c>
      <c r="C19" s="63">
        <f t="shared" si="2"/>
        <v>2</v>
      </c>
      <c r="D19" s="16"/>
      <c r="E19" s="60">
        <f t="shared" si="1"/>
        <v>2</v>
      </c>
      <c r="F19" s="174"/>
      <c r="G19" s="36" t="s">
        <v>232</v>
      </c>
      <c r="H19" s="36" t="s">
        <v>232</v>
      </c>
      <c r="I19" s="36" t="s">
        <v>232</v>
      </c>
      <c r="J19" s="36" t="s">
        <v>232</v>
      </c>
      <c r="K19" s="36" t="s">
        <v>232</v>
      </c>
      <c r="L19" s="203" t="s">
        <v>413</v>
      </c>
    </row>
    <row r="20" spans="1:12" s="56" customFormat="1" ht="15" customHeight="1">
      <c r="A20" s="31" t="s">
        <v>32</v>
      </c>
      <c r="B20" s="174" t="s">
        <v>151</v>
      </c>
      <c r="C20" s="63">
        <f t="shared" si="2"/>
        <v>0</v>
      </c>
      <c r="D20" s="16"/>
      <c r="E20" s="60">
        <f t="shared" si="1"/>
        <v>0</v>
      </c>
      <c r="F20" s="174"/>
      <c r="G20" s="36"/>
      <c r="H20" s="36"/>
      <c r="I20" s="36"/>
      <c r="J20" s="36"/>
      <c r="K20" s="36"/>
      <c r="L20" s="203"/>
    </row>
    <row r="21" spans="1:12" s="56" customFormat="1" ht="15" customHeight="1">
      <c r="A21" s="31" t="s">
        <v>33</v>
      </c>
      <c r="B21" s="174" t="s">
        <v>51</v>
      </c>
      <c r="C21" s="63">
        <f t="shared" si="2"/>
        <v>2</v>
      </c>
      <c r="D21" s="16"/>
      <c r="E21" s="60">
        <f t="shared" si="1"/>
        <v>2</v>
      </c>
      <c r="F21" s="174"/>
      <c r="G21" s="36" t="s">
        <v>232</v>
      </c>
      <c r="H21" s="36" t="s">
        <v>232</v>
      </c>
      <c r="I21" s="36" t="s">
        <v>232</v>
      </c>
      <c r="J21" s="36" t="s">
        <v>232</v>
      </c>
      <c r="K21" s="36" t="s">
        <v>232</v>
      </c>
      <c r="L21" s="203" t="s">
        <v>432</v>
      </c>
    </row>
    <row r="22" spans="1:12" s="56" customFormat="1" ht="15" customHeight="1">
      <c r="A22" s="31" t="s">
        <v>34</v>
      </c>
      <c r="B22" s="174" t="s">
        <v>151</v>
      </c>
      <c r="C22" s="63">
        <f t="shared" si="2"/>
        <v>0</v>
      </c>
      <c r="D22" s="16"/>
      <c r="E22" s="60">
        <f t="shared" si="1"/>
        <v>0</v>
      </c>
      <c r="F22" s="174"/>
      <c r="G22" s="19"/>
      <c r="H22" s="58"/>
      <c r="I22" s="57"/>
      <c r="J22" s="57"/>
      <c r="K22" s="57"/>
      <c r="L22" s="203"/>
    </row>
    <row r="23" spans="1:12" s="56" customFormat="1" ht="15" customHeight="1">
      <c r="A23" s="31" t="s">
        <v>35</v>
      </c>
      <c r="B23" s="174" t="s">
        <v>151</v>
      </c>
      <c r="C23" s="63">
        <f t="shared" si="2"/>
        <v>0</v>
      </c>
      <c r="D23" s="16"/>
      <c r="E23" s="60">
        <f t="shared" si="1"/>
        <v>0</v>
      </c>
      <c r="F23" s="174"/>
      <c r="G23" s="36"/>
      <c r="H23" s="62"/>
      <c r="I23" s="59"/>
      <c r="J23" s="59"/>
      <c r="K23" s="59"/>
      <c r="L23" s="201"/>
    </row>
    <row r="24" spans="1:12" s="56" customFormat="1" ht="15" customHeight="1">
      <c r="A24" s="31" t="s">
        <v>36</v>
      </c>
      <c r="B24" s="174" t="s">
        <v>151</v>
      </c>
      <c r="C24" s="63">
        <f t="shared" si="2"/>
        <v>0</v>
      </c>
      <c r="D24" s="16"/>
      <c r="E24" s="60">
        <f t="shared" si="1"/>
        <v>0</v>
      </c>
      <c r="F24" s="174"/>
      <c r="G24" s="19" t="s">
        <v>253</v>
      </c>
      <c r="H24" s="19" t="s">
        <v>253</v>
      </c>
      <c r="I24" s="36" t="s">
        <v>232</v>
      </c>
      <c r="J24" s="36" t="s">
        <v>232</v>
      </c>
      <c r="K24" s="36" t="s">
        <v>232</v>
      </c>
      <c r="L24" s="203" t="s">
        <v>453</v>
      </c>
    </row>
    <row r="25" spans="1:12" s="56" customFormat="1" ht="15" customHeight="1">
      <c r="A25" s="31" t="s">
        <v>37</v>
      </c>
      <c r="B25" s="174" t="s">
        <v>51</v>
      </c>
      <c r="C25" s="63">
        <f t="shared" si="2"/>
        <v>2</v>
      </c>
      <c r="D25" s="16"/>
      <c r="E25" s="60">
        <f t="shared" si="1"/>
        <v>2</v>
      </c>
      <c r="F25" s="164"/>
      <c r="G25" s="36" t="s">
        <v>232</v>
      </c>
      <c r="H25" s="36" t="s">
        <v>232</v>
      </c>
      <c r="I25" s="36" t="s">
        <v>232</v>
      </c>
      <c r="J25" s="36" t="s">
        <v>232</v>
      </c>
      <c r="K25" s="36" t="s">
        <v>232</v>
      </c>
      <c r="L25" s="191" t="s">
        <v>454</v>
      </c>
    </row>
    <row r="26" spans="1:12" s="56" customFormat="1" ht="15" customHeight="1">
      <c r="A26" s="31" t="s">
        <v>38</v>
      </c>
      <c r="B26" s="174" t="s">
        <v>51</v>
      </c>
      <c r="C26" s="63">
        <f t="shared" si="2"/>
        <v>2</v>
      </c>
      <c r="D26" s="16"/>
      <c r="E26" s="60">
        <f t="shared" si="1"/>
        <v>2</v>
      </c>
      <c r="F26" s="164"/>
      <c r="G26" s="36" t="s">
        <v>232</v>
      </c>
      <c r="H26" s="36" t="s">
        <v>232</v>
      </c>
      <c r="I26" s="36" t="s">
        <v>232</v>
      </c>
      <c r="J26" s="36" t="s">
        <v>232</v>
      </c>
      <c r="K26" s="36" t="s">
        <v>232</v>
      </c>
      <c r="L26" s="203" t="s">
        <v>474</v>
      </c>
    </row>
    <row r="27" spans="1:12" s="56" customFormat="1" ht="15" customHeight="1">
      <c r="A27" s="31" t="s">
        <v>39</v>
      </c>
      <c r="B27" s="174" t="s">
        <v>51</v>
      </c>
      <c r="C27" s="63">
        <f t="shared" si="2"/>
        <v>2</v>
      </c>
      <c r="D27" s="16"/>
      <c r="E27" s="60">
        <f t="shared" si="1"/>
        <v>2</v>
      </c>
      <c r="F27" s="164"/>
      <c r="G27" s="36" t="s">
        <v>232</v>
      </c>
      <c r="H27" s="36" t="s">
        <v>232</v>
      </c>
      <c r="I27" s="36" t="s">
        <v>232</v>
      </c>
      <c r="J27" s="36" t="s">
        <v>232</v>
      </c>
      <c r="K27" s="36" t="s">
        <v>232</v>
      </c>
      <c r="L27" s="203" t="s">
        <v>481</v>
      </c>
    </row>
    <row r="28" ht="11.25">
      <c r="G28" s="51"/>
    </row>
    <row r="29" ht="11.25">
      <c r="G29" s="51"/>
    </row>
    <row r="30" spans="2:12" ht="11.25">
      <c r="B30" s="53"/>
      <c r="C30" s="55"/>
      <c r="D30" s="53"/>
      <c r="E30" s="54"/>
      <c r="F30" s="53"/>
      <c r="G30" s="51"/>
      <c r="L30" s="53"/>
    </row>
    <row r="31" ht="11.25">
      <c r="G31" s="51"/>
    </row>
    <row r="32" ht="11.25">
      <c r="G32" s="51"/>
    </row>
    <row r="33" ht="11.25">
      <c r="G33" s="51"/>
    </row>
    <row r="34" ht="11.25">
      <c r="G34" s="51"/>
    </row>
    <row r="35" ht="11.25">
      <c r="G35" s="51"/>
    </row>
    <row r="36" ht="11.25">
      <c r="G36" s="51"/>
    </row>
    <row r="37" ht="11.25" customHeight="1">
      <c r="G37" s="51"/>
    </row>
    <row r="38" ht="11.25">
      <c r="G38" s="51"/>
    </row>
    <row r="39" ht="11.25">
      <c r="G39" s="51"/>
    </row>
    <row r="40" ht="11.25">
      <c r="G40" s="51"/>
    </row>
    <row r="41" ht="11.25">
      <c r="G41" s="51"/>
    </row>
    <row r="42" ht="11.25">
      <c r="G42" s="51"/>
    </row>
    <row r="43" ht="11.25">
      <c r="G43" s="51"/>
    </row>
    <row r="44" ht="11.25">
      <c r="G44" s="51"/>
    </row>
    <row r="45" ht="11.25">
      <c r="G45" s="51"/>
    </row>
    <row r="46" ht="11.25">
      <c r="G46" s="51"/>
    </row>
    <row r="47" ht="11.25">
      <c r="G47" s="51"/>
    </row>
    <row r="48" ht="11.25">
      <c r="G48" s="51"/>
    </row>
    <row r="49" ht="11.25">
      <c r="G49" s="51"/>
    </row>
  </sheetData>
  <sheetProtection/>
  <autoFilter ref="A6:K27"/>
  <mergeCells count="10">
    <mergeCell ref="E4:E5"/>
    <mergeCell ref="A1:L1"/>
    <mergeCell ref="A2:L2"/>
    <mergeCell ref="A3:A5"/>
    <mergeCell ref="C3:E3"/>
    <mergeCell ref="F3:F5"/>
    <mergeCell ref="G3:K3"/>
    <mergeCell ref="L3:L5"/>
    <mergeCell ref="C4:C5"/>
    <mergeCell ref="D4:D5"/>
  </mergeCells>
  <dataValidations count="3">
    <dataValidation type="list" allowBlank="1" showInputMessage="1" showErrorMessage="1" sqref="E13 B13:C13 L7:L17 L19:L24 L26:L27">
      <formula1>Выбор_3.1</formula1>
    </dataValidation>
    <dataValidation type="list" allowBlank="1" showInputMessage="1" showErrorMessage="1" sqref="B7:B12 B14:B27">
      <formula1>$B$4:$B$5</formula1>
    </dataValidation>
    <dataValidation type="list" allowBlank="1" showInputMessage="1" showErrorMessage="1" sqref="D7:D12 D14:D27">
      <formula1>"0,5"</formula1>
    </dataValidation>
  </dataValidations>
  <printOptions/>
  <pageMargins left="0.7086614173228347" right="0.7086614173228347" top="0.7480314960629921" bottom="0.7480314960629921" header="0.31496062992125984" footer="0.31496062992125984"/>
  <pageSetup fitToHeight="3" fitToWidth="0" horizontalDpi="600" verticalDpi="600" orientation="landscape" paperSize="9" scale="58" r:id="rId1"/>
  <headerFooter>
    <oddFooter>&amp;C&amp;A&amp;RСтраница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zoomScale="110" zoomScaleNormal="110" zoomScaleSheetLayoutView="80" zoomScalePageLayoutView="0" workbookViewId="0" topLeftCell="A1">
      <selection activeCell="H20" sqref="H20"/>
    </sheetView>
  </sheetViews>
  <sheetFormatPr defaultColWidth="8.8515625" defaultRowHeight="15"/>
  <cols>
    <col min="1" max="1" width="19.421875" style="3" customWidth="1"/>
    <col min="2" max="2" width="26.57421875" style="27" customWidth="1"/>
    <col min="3" max="3" width="51.7109375" style="3" customWidth="1"/>
    <col min="4" max="4" width="6.7109375" style="3" customWidth="1"/>
    <col min="5" max="5" width="8.140625" style="3" customWidth="1"/>
    <col min="6" max="6" width="10.28125" style="3" customWidth="1"/>
    <col min="7" max="7" width="7.28125" style="4" customWidth="1"/>
    <col min="8" max="8" width="40.140625" style="2" customWidth="1"/>
    <col min="9" max="9" width="6.8515625" style="10" customWidth="1"/>
    <col min="10" max="16384" width="8.8515625" style="10" customWidth="1"/>
  </cols>
  <sheetData>
    <row r="1" spans="1:8" s="1" customFormat="1" ht="18.75" customHeight="1">
      <c r="A1" s="241" t="s">
        <v>180</v>
      </c>
      <c r="B1" s="241"/>
      <c r="C1" s="241"/>
      <c r="D1" s="241"/>
      <c r="E1" s="241"/>
      <c r="F1" s="241"/>
      <c r="G1" s="241"/>
      <c r="H1" s="241"/>
    </row>
    <row r="2" spans="1:8" s="1" customFormat="1" ht="39.75" customHeight="1">
      <c r="A2" s="247" t="str">
        <f>Методика!B7</f>
        <v>Для оценки показателя требуется публикация всех проектов изменений в Бюджет, принятых в МО на момент проведения мониторинга. В случае, если не опубликован хотя бы один проект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v>
      </c>
      <c r="B2" s="247"/>
      <c r="C2" s="247"/>
      <c r="D2" s="247"/>
      <c r="E2" s="247"/>
      <c r="F2" s="247"/>
      <c r="G2" s="247"/>
      <c r="H2" s="247"/>
    </row>
    <row r="3" spans="1:8" ht="66.75" customHeight="1">
      <c r="A3" s="242" t="s">
        <v>52</v>
      </c>
      <c r="B3" s="39" t="str">
        <f>Методика!B6</f>
        <v>Публикуются ли в открытом доступе на портале (сайте) МО, предназначенном для публикации информации о бюджетных данных, проекты изменений в Бюджет?</v>
      </c>
      <c r="C3" s="242" t="s">
        <v>17</v>
      </c>
      <c r="D3" s="244" t="s">
        <v>187</v>
      </c>
      <c r="E3" s="245"/>
      <c r="F3" s="245"/>
      <c r="G3" s="246"/>
      <c r="H3" s="242" t="s">
        <v>3</v>
      </c>
    </row>
    <row r="4" spans="1:8" ht="34.5" customHeight="1">
      <c r="A4" s="243"/>
      <c r="B4" s="25" t="str">
        <f>Методика!$B$8</f>
        <v>Да, публикуются или внесение изменений в Бюджет не осуществлялось</v>
      </c>
      <c r="C4" s="242"/>
      <c r="D4" s="239" t="s">
        <v>9</v>
      </c>
      <c r="E4" s="239" t="s">
        <v>16</v>
      </c>
      <c r="F4" s="239" t="s">
        <v>13</v>
      </c>
      <c r="G4" s="249" t="s">
        <v>8</v>
      </c>
      <c r="H4" s="248"/>
    </row>
    <row r="5" spans="1:8" ht="15.75" customHeight="1">
      <c r="A5" s="243"/>
      <c r="B5" s="25" t="str">
        <f>Методика!$B$9</f>
        <v>Нет, не публикуются</v>
      </c>
      <c r="C5" s="242"/>
      <c r="D5" s="240"/>
      <c r="E5" s="240"/>
      <c r="F5" s="240"/>
      <c r="G5" s="250"/>
      <c r="H5" s="248"/>
    </row>
    <row r="6" spans="1:8" s="15" customFormat="1" ht="15" customHeight="1">
      <c r="A6" s="160" t="s">
        <v>18</v>
      </c>
      <c r="B6" s="8"/>
      <c r="C6" s="12"/>
      <c r="D6" s="12"/>
      <c r="E6" s="12"/>
      <c r="F6" s="12"/>
      <c r="G6" s="7"/>
      <c r="H6" s="6"/>
    </row>
    <row r="7" spans="1:8" s="23" customFormat="1" ht="15.75" customHeight="1">
      <c r="A7" s="30" t="s">
        <v>20</v>
      </c>
      <c r="B7" s="164" t="s">
        <v>80</v>
      </c>
      <c r="C7" s="171"/>
      <c r="D7" s="16">
        <f>IF(B7=$B$4,3,0)</f>
        <v>3</v>
      </c>
      <c r="E7" s="16"/>
      <c r="F7" s="16"/>
      <c r="G7" s="13">
        <f>D7*(1-E7)*(1-F7)</f>
        <v>3</v>
      </c>
      <c r="H7" s="190" t="s">
        <v>181</v>
      </c>
    </row>
    <row r="8" spans="1:8" s="15" customFormat="1" ht="15" customHeight="1">
      <c r="A8" s="30" t="s">
        <v>21</v>
      </c>
      <c r="B8" s="164" t="s">
        <v>81</v>
      </c>
      <c r="C8" s="171"/>
      <c r="D8" s="16">
        <f aca="true" t="shared" si="0" ref="D8:D27">IF(B8=$B$4,3,0)</f>
        <v>0</v>
      </c>
      <c r="E8" s="16"/>
      <c r="F8" s="16"/>
      <c r="G8" s="13">
        <f>D8*(1-E8)*(1-F8)</f>
        <v>0</v>
      </c>
      <c r="H8" s="191"/>
    </row>
    <row r="9" spans="1:8" s="24" customFormat="1" ht="15" customHeight="1">
      <c r="A9" s="30" t="s">
        <v>22</v>
      </c>
      <c r="B9" s="164" t="s">
        <v>80</v>
      </c>
      <c r="C9" s="171"/>
      <c r="D9" s="16">
        <f t="shared" si="0"/>
        <v>3</v>
      </c>
      <c r="E9" s="16"/>
      <c r="F9" s="16"/>
      <c r="G9" s="13">
        <f aca="true" t="shared" si="1" ref="G9:G27">D9*(1-E9)*(1-F9)</f>
        <v>3</v>
      </c>
      <c r="H9" s="191" t="s">
        <v>344</v>
      </c>
    </row>
    <row r="10" spans="1:8" s="23" customFormat="1" ht="15" customHeight="1">
      <c r="A10" s="30" t="s">
        <v>23</v>
      </c>
      <c r="B10" s="164" t="s">
        <v>81</v>
      </c>
      <c r="C10" s="174"/>
      <c r="D10" s="16">
        <f t="shared" si="0"/>
        <v>0</v>
      </c>
      <c r="E10" s="16"/>
      <c r="F10" s="16"/>
      <c r="G10" s="13">
        <f t="shared" si="1"/>
        <v>0</v>
      </c>
      <c r="H10" s="191"/>
    </row>
    <row r="11" spans="1:8" s="11" customFormat="1" ht="15" customHeight="1">
      <c r="A11" s="31" t="s">
        <v>24</v>
      </c>
      <c r="B11" s="164" t="s">
        <v>80</v>
      </c>
      <c r="C11" s="174"/>
      <c r="D11" s="16">
        <f t="shared" si="0"/>
        <v>3</v>
      </c>
      <c r="E11" s="16"/>
      <c r="F11" s="16"/>
      <c r="G11" s="13">
        <f t="shared" si="1"/>
        <v>3</v>
      </c>
      <c r="H11" s="192" t="s">
        <v>313</v>
      </c>
    </row>
    <row r="12" spans="1:8" s="15" customFormat="1" ht="15" customHeight="1">
      <c r="A12" s="30" t="s">
        <v>25</v>
      </c>
      <c r="B12" s="171" t="s">
        <v>80</v>
      </c>
      <c r="C12" s="171"/>
      <c r="D12" s="16">
        <f t="shared" si="0"/>
        <v>3</v>
      </c>
      <c r="E12" s="16"/>
      <c r="F12" s="16"/>
      <c r="G12" s="13">
        <f t="shared" si="1"/>
        <v>3</v>
      </c>
      <c r="H12" s="193" t="s">
        <v>352</v>
      </c>
    </row>
    <row r="13" spans="1:8" s="15" customFormat="1" ht="15" customHeight="1">
      <c r="A13" s="32" t="s">
        <v>19</v>
      </c>
      <c r="B13" s="172"/>
      <c r="C13" s="176"/>
      <c r="D13" s="14"/>
      <c r="E13" s="14"/>
      <c r="F13" s="14"/>
      <c r="G13" s="14"/>
      <c r="H13" s="194"/>
    </row>
    <row r="14" spans="1:8" s="23" customFormat="1" ht="15" customHeight="1">
      <c r="A14" s="30" t="s">
        <v>26</v>
      </c>
      <c r="B14" s="171" t="s">
        <v>80</v>
      </c>
      <c r="C14" s="171"/>
      <c r="D14" s="16">
        <f t="shared" si="0"/>
        <v>3</v>
      </c>
      <c r="E14" s="16"/>
      <c r="F14" s="16"/>
      <c r="G14" s="13">
        <f t="shared" si="1"/>
        <v>3</v>
      </c>
      <c r="H14" s="191" t="s">
        <v>360</v>
      </c>
    </row>
    <row r="15" spans="1:8" ht="15" customHeight="1">
      <c r="A15" s="31" t="s">
        <v>27</v>
      </c>
      <c r="B15" s="171" t="s">
        <v>80</v>
      </c>
      <c r="C15" s="171"/>
      <c r="D15" s="16">
        <f t="shared" si="0"/>
        <v>3</v>
      </c>
      <c r="E15" s="16"/>
      <c r="F15" s="16"/>
      <c r="G15" s="13">
        <f t="shared" si="1"/>
        <v>3</v>
      </c>
      <c r="H15" s="191" t="s">
        <v>370</v>
      </c>
    </row>
    <row r="16" spans="1:8" ht="15" customHeight="1">
      <c r="A16" s="31" t="s">
        <v>28</v>
      </c>
      <c r="B16" s="171" t="s">
        <v>80</v>
      </c>
      <c r="C16" s="171"/>
      <c r="D16" s="16">
        <f t="shared" si="0"/>
        <v>3</v>
      </c>
      <c r="E16" s="16"/>
      <c r="F16" s="16"/>
      <c r="G16" s="13">
        <f t="shared" si="1"/>
        <v>3</v>
      </c>
      <c r="H16" s="191" t="s">
        <v>378</v>
      </c>
    </row>
    <row r="17" spans="1:8" ht="15" customHeight="1">
      <c r="A17" s="31" t="s">
        <v>29</v>
      </c>
      <c r="B17" s="171" t="s">
        <v>80</v>
      </c>
      <c r="C17" s="171"/>
      <c r="D17" s="16">
        <f t="shared" si="0"/>
        <v>3</v>
      </c>
      <c r="E17" s="16"/>
      <c r="F17" s="16"/>
      <c r="G17" s="13">
        <f t="shared" si="1"/>
        <v>3</v>
      </c>
      <c r="H17" s="191" t="s">
        <v>387</v>
      </c>
    </row>
    <row r="18" spans="1:8" ht="15" customHeight="1">
      <c r="A18" s="31" t="s">
        <v>30</v>
      </c>
      <c r="B18" s="164" t="s">
        <v>80</v>
      </c>
      <c r="C18" s="171"/>
      <c r="D18" s="16">
        <f t="shared" si="0"/>
        <v>3</v>
      </c>
      <c r="E18" s="16"/>
      <c r="F18" s="16"/>
      <c r="G18" s="13">
        <f t="shared" si="1"/>
        <v>3</v>
      </c>
      <c r="H18" s="191" t="s">
        <v>394</v>
      </c>
    </row>
    <row r="19" spans="1:8" ht="15" customHeight="1">
      <c r="A19" s="31" t="s">
        <v>31</v>
      </c>
      <c r="B19" s="164" t="s">
        <v>80</v>
      </c>
      <c r="C19" s="171"/>
      <c r="D19" s="16">
        <f t="shared" si="0"/>
        <v>3</v>
      </c>
      <c r="E19" s="16"/>
      <c r="F19" s="16"/>
      <c r="G19" s="13">
        <f t="shared" si="1"/>
        <v>3</v>
      </c>
      <c r="H19" s="191" t="s">
        <v>403</v>
      </c>
    </row>
    <row r="20" spans="1:8" ht="15" customHeight="1">
      <c r="A20" s="31" t="s">
        <v>32</v>
      </c>
      <c r="B20" s="164" t="s">
        <v>80</v>
      </c>
      <c r="C20" s="171"/>
      <c r="D20" s="16">
        <f t="shared" si="0"/>
        <v>3</v>
      </c>
      <c r="E20" s="16"/>
      <c r="F20" s="16"/>
      <c r="G20" s="13">
        <f t="shared" si="1"/>
        <v>3</v>
      </c>
      <c r="H20" s="207" t="s">
        <v>414</v>
      </c>
    </row>
    <row r="21" spans="1:8" ht="15" customHeight="1">
      <c r="A21" s="31" t="s">
        <v>33</v>
      </c>
      <c r="B21" s="164" t="s">
        <v>80</v>
      </c>
      <c r="C21" s="171"/>
      <c r="D21" s="16">
        <f t="shared" si="0"/>
        <v>3</v>
      </c>
      <c r="E21" s="16"/>
      <c r="F21" s="16"/>
      <c r="G21" s="13">
        <f t="shared" si="1"/>
        <v>3</v>
      </c>
      <c r="H21" s="191" t="s">
        <v>425</v>
      </c>
    </row>
    <row r="22" spans="1:8" ht="15" customHeight="1">
      <c r="A22" s="31" t="s">
        <v>34</v>
      </c>
      <c r="B22" s="164" t="s">
        <v>81</v>
      </c>
      <c r="C22" s="171"/>
      <c r="D22" s="16">
        <f t="shared" si="0"/>
        <v>0</v>
      </c>
      <c r="E22" s="16"/>
      <c r="F22" s="16"/>
      <c r="G22" s="13">
        <f t="shared" si="1"/>
        <v>0</v>
      </c>
      <c r="H22" s="191"/>
    </row>
    <row r="23" spans="1:8" ht="15" customHeight="1">
      <c r="A23" s="31" t="s">
        <v>35</v>
      </c>
      <c r="B23" s="164" t="s">
        <v>81</v>
      </c>
      <c r="C23" s="165"/>
      <c r="D23" s="16">
        <f t="shared" si="0"/>
        <v>0</v>
      </c>
      <c r="E23" s="16"/>
      <c r="F23" s="16"/>
      <c r="G23" s="13">
        <f t="shared" si="1"/>
        <v>0</v>
      </c>
      <c r="H23" s="191"/>
    </row>
    <row r="24" spans="1:8" s="9" customFormat="1" ht="15" customHeight="1">
      <c r="A24" s="31" t="s">
        <v>36</v>
      </c>
      <c r="B24" s="164" t="s">
        <v>81</v>
      </c>
      <c r="C24" s="171" t="s">
        <v>449</v>
      </c>
      <c r="D24" s="16">
        <f t="shared" si="0"/>
        <v>0</v>
      </c>
      <c r="E24" s="16"/>
      <c r="F24" s="16"/>
      <c r="G24" s="13">
        <f t="shared" si="1"/>
        <v>0</v>
      </c>
      <c r="H24" s="191" t="s">
        <v>448</v>
      </c>
    </row>
    <row r="25" spans="1:8" ht="15" customHeight="1">
      <c r="A25" s="31" t="s">
        <v>37</v>
      </c>
      <c r="B25" s="164" t="s">
        <v>80</v>
      </c>
      <c r="C25" s="171"/>
      <c r="D25" s="16">
        <f t="shared" si="0"/>
        <v>3</v>
      </c>
      <c r="E25" s="16"/>
      <c r="F25" s="16"/>
      <c r="G25" s="13">
        <f t="shared" si="1"/>
        <v>3</v>
      </c>
      <c r="H25" s="191" t="s">
        <v>454</v>
      </c>
    </row>
    <row r="26" spans="1:8" ht="15" customHeight="1">
      <c r="A26" s="31" t="s">
        <v>38</v>
      </c>
      <c r="B26" s="164" t="s">
        <v>80</v>
      </c>
      <c r="C26" s="171"/>
      <c r="D26" s="16">
        <f t="shared" si="0"/>
        <v>3</v>
      </c>
      <c r="E26" s="16"/>
      <c r="F26" s="16"/>
      <c r="G26" s="13">
        <f t="shared" si="1"/>
        <v>3</v>
      </c>
      <c r="H26" s="192" t="s">
        <v>461</v>
      </c>
    </row>
    <row r="27" spans="1:8" ht="15" customHeight="1">
      <c r="A27" s="31" t="s">
        <v>39</v>
      </c>
      <c r="B27" s="164" t="s">
        <v>81</v>
      </c>
      <c r="C27" s="174"/>
      <c r="D27" s="16">
        <f t="shared" si="0"/>
        <v>0</v>
      </c>
      <c r="E27" s="16"/>
      <c r="F27" s="16"/>
      <c r="G27" s="13">
        <f t="shared" si="1"/>
        <v>0</v>
      </c>
      <c r="H27" s="191"/>
    </row>
  </sheetData>
  <sheetProtection/>
  <autoFilter ref="A6:H27"/>
  <mergeCells count="10">
    <mergeCell ref="E4:E5"/>
    <mergeCell ref="D4:D5"/>
    <mergeCell ref="A1:H1"/>
    <mergeCell ref="A3:A5"/>
    <mergeCell ref="C3:C5"/>
    <mergeCell ref="D3:G3"/>
    <mergeCell ref="A2:H2"/>
    <mergeCell ref="H3:H5"/>
    <mergeCell ref="G4:G5"/>
    <mergeCell ref="F4:F5"/>
  </mergeCells>
  <dataValidations count="4">
    <dataValidation type="list" allowBlank="1" showInputMessage="1" showErrorMessage="1" sqref="F6">
      <formula1>"0,5"</formula1>
    </dataValidation>
    <dataValidation type="list" allowBlank="1" showInputMessage="1" showErrorMessage="1" sqref="B14:B27 B6:B12">
      <formula1>$B$4:$B$5</formula1>
    </dataValidation>
    <dataValidation type="list" allowBlank="1" showInputMessage="1" showErrorMessage="1" sqref="B13">
      <formula1>'8.1'!#REF!</formula1>
    </dataValidation>
    <dataValidation type="list" allowBlank="1" showInputMessage="1" showErrorMessage="1" sqref="E7:F12 E14:F27">
      <formula1>"0,5"</formula1>
    </dataValidation>
  </dataValidations>
  <hyperlinks>
    <hyperlink ref="G6" r:id="rId1" display="http://beldepfin.ru/?page_id=4202"/>
    <hyperlink ref="H20" r:id="rId2" display="http://sosnogorsk.org/adm/budget/budget/2017/projects-budget/"/>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76" r:id="rId3"/>
  <headerFooter>
    <oddFooter>&amp;C&amp;"Times New Roman,обычный"&amp;8Исходные данные и оценка показателя 1.1&amp;R&amp;8&amp;P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7"/>
  <sheetViews>
    <sheetView zoomScale="110" zoomScaleNormal="110" zoomScaleSheetLayoutView="80" zoomScalePageLayoutView="0" workbookViewId="0" topLeftCell="A1">
      <selection activeCell="H7" sqref="H7:H27"/>
    </sheetView>
  </sheetViews>
  <sheetFormatPr defaultColWidth="8.8515625" defaultRowHeight="15"/>
  <cols>
    <col min="1" max="1" width="19.421875" style="3" customWidth="1"/>
    <col min="2" max="2" width="35.7109375" style="27" customWidth="1"/>
    <col min="3" max="3" width="51.7109375" style="3" customWidth="1"/>
    <col min="4" max="4" width="6.7109375" style="3" customWidth="1"/>
    <col min="5" max="5" width="8.57421875" style="3" customWidth="1"/>
    <col min="6" max="6" width="10.28125" style="3" customWidth="1"/>
    <col min="7" max="7" width="7.28125" style="4" customWidth="1"/>
    <col min="8" max="8" width="50.421875" style="2" customWidth="1"/>
    <col min="9" max="9" width="6.8515625" style="10" customWidth="1"/>
    <col min="10" max="16384" width="8.8515625" style="10" customWidth="1"/>
  </cols>
  <sheetData>
    <row r="1" spans="1:8" s="1" customFormat="1" ht="18.75" customHeight="1">
      <c r="A1" s="241" t="s">
        <v>182</v>
      </c>
      <c r="B1" s="241"/>
      <c r="C1" s="241"/>
      <c r="D1" s="241"/>
      <c r="E1" s="241"/>
      <c r="F1" s="241"/>
      <c r="G1" s="241"/>
      <c r="H1" s="241"/>
    </row>
    <row r="2" spans="1:8" s="1" customFormat="1" ht="50.25" customHeight="1">
      <c r="A2" s="247" t="str">
        <f>Методика!B11</f>
        <v>В целях оценки показателя учитываются пояснительные записки, опубликованные в пакете документов к проекту изменений в Бюджет. 
Для оценки показателя требуется публикация пояснительных записок ко всем проектам изменений в Бюджет, принятых на момент проведения мониторинга. В случае, если в составе материалов хотя бы к одному проекту изменений в Бюджет из числа принятых пояснительная записка отсутствует, а также если не опубликован хотя бы один проект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
</v>
      </c>
      <c r="B2" s="247"/>
      <c r="C2" s="247"/>
      <c r="D2" s="247"/>
      <c r="E2" s="247"/>
      <c r="F2" s="247"/>
      <c r="G2" s="247"/>
      <c r="H2" s="247"/>
    </row>
    <row r="3" spans="1:8" ht="40.5" customHeight="1">
      <c r="A3" s="242" t="s">
        <v>52</v>
      </c>
      <c r="B3" s="43" t="str">
        <f>Методика!B10</f>
        <v>Публикуются ли в составе материалов к проектам изменений в Бюджет пояснительные записки?</v>
      </c>
      <c r="C3" s="242" t="s">
        <v>17</v>
      </c>
      <c r="D3" s="244" t="s">
        <v>188</v>
      </c>
      <c r="E3" s="245"/>
      <c r="F3" s="245"/>
      <c r="G3" s="246"/>
      <c r="H3" s="242" t="s">
        <v>183</v>
      </c>
    </row>
    <row r="4" spans="1:8" ht="29.25" customHeight="1">
      <c r="A4" s="243"/>
      <c r="B4" s="25" t="str">
        <f>Методика!$B$12</f>
        <v>Да, публикуются или внесение изменений в Бюджет не осуществлялось</v>
      </c>
      <c r="C4" s="242"/>
      <c r="D4" s="239" t="s">
        <v>9</v>
      </c>
      <c r="E4" s="239" t="s">
        <v>16</v>
      </c>
      <c r="F4" s="239" t="s">
        <v>13</v>
      </c>
      <c r="G4" s="249" t="s">
        <v>8</v>
      </c>
      <c r="H4" s="248"/>
    </row>
    <row r="5" spans="1:8" ht="29.25" customHeight="1">
      <c r="A5" s="243"/>
      <c r="B5" s="25" t="str">
        <f>Методика!$B$13</f>
        <v>Нет, не публикуются или публикуются в отдельных случаях </v>
      </c>
      <c r="C5" s="242"/>
      <c r="D5" s="240"/>
      <c r="E5" s="240"/>
      <c r="F5" s="240"/>
      <c r="G5" s="250"/>
      <c r="H5" s="248"/>
    </row>
    <row r="6" spans="1:8" s="15" customFormat="1" ht="15" customHeight="1">
      <c r="A6" s="12" t="s">
        <v>18</v>
      </c>
      <c r="B6" s="8"/>
      <c r="C6" s="12"/>
      <c r="D6" s="12"/>
      <c r="E6" s="12"/>
      <c r="F6" s="12"/>
      <c r="G6" s="7"/>
      <c r="H6" s="6"/>
    </row>
    <row r="7" spans="1:8" s="23" customFormat="1" ht="15" customHeight="1">
      <c r="A7" s="30" t="s">
        <v>20</v>
      </c>
      <c r="B7" s="164" t="s">
        <v>80</v>
      </c>
      <c r="C7" s="171"/>
      <c r="D7" s="16">
        <f aca="true" t="shared" si="0" ref="D7:D12">IF(B7=$B$4,3,0)</f>
        <v>3</v>
      </c>
      <c r="E7" s="16"/>
      <c r="F7" s="16"/>
      <c r="G7" s="13">
        <f aca="true" t="shared" si="1" ref="G7:G12">D7*(1-E7)*(1-F7)</f>
        <v>3</v>
      </c>
      <c r="H7" s="190" t="s">
        <v>181</v>
      </c>
    </row>
    <row r="8" spans="1:8" s="15" customFormat="1" ht="15" customHeight="1">
      <c r="A8" s="30" t="s">
        <v>21</v>
      </c>
      <c r="B8" s="171" t="s">
        <v>84</v>
      </c>
      <c r="C8" s="171"/>
      <c r="D8" s="16">
        <f t="shared" si="0"/>
        <v>0</v>
      </c>
      <c r="E8" s="16"/>
      <c r="F8" s="16"/>
      <c r="G8" s="13">
        <f t="shared" si="1"/>
        <v>0</v>
      </c>
      <c r="H8" s="191"/>
    </row>
    <row r="9" spans="1:8" s="24" customFormat="1" ht="15" customHeight="1">
      <c r="A9" s="30" t="s">
        <v>22</v>
      </c>
      <c r="B9" s="171" t="s">
        <v>80</v>
      </c>
      <c r="C9" s="171"/>
      <c r="D9" s="16">
        <f t="shared" si="0"/>
        <v>3</v>
      </c>
      <c r="E9" s="16"/>
      <c r="F9" s="16"/>
      <c r="G9" s="13">
        <f t="shared" si="1"/>
        <v>3</v>
      </c>
      <c r="H9" s="191" t="s">
        <v>344</v>
      </c>
    </row>
    <row r="10" spans="1:8" s="23" customFormat="1" ht="15" customHeight="1">
      <c r="A10" s="30" t="s">
        <v>23</v>
      </c>
      <c r="B10" s="171" t="s">
        <v>84</v>
      </c>
      <c r="C10" s="174"/>
      <c r="D10" s="16">
        <f t="shared" si="0"/>
        <v>0</v>
      </c>
      <c r="E10" s="16"/>
      <c r="F10" s="16"/>
      <c r="G10" s="13">
        <f t="shared" si="1"/>
        <v>0</v>
      </c>
      <c r="H10" s="191"/>
    </row>
    <row r="11" spans="1:8" s="11" customFormat="1" ht="15" customHeight="1">
      <c r="A11" s="31" t="s">
        <v>24</v>
      </c>
      <c r="B11" s="164" t="s">
        <v>80</v>
      </c>
      <c r="C11" s="174"/>
      <c r="D11" s="16">
        <f t="shared" si="0"/>
        <v>3</v>
      </c>
      <c r="E11" s="16"/>
      <c r="F11" s="16"/>
      <c r="G11" s="13">
        <f t="shared" si="1"/>
        <v>3</v>
      </c>
      <c r="H11" s="192" t="s">
        <v>313</v>
      </c>
    </row>
    <row r="12" spans="1:8" s="15" customFormat="1" ht="15" customHeight="1">
      <c r="A12" s="30" t="s">
        <v>25</v>
      </c>
      <c r="B12" s="171" t="s">
        <v>80</v>
      </c>
      <c r="C12" s="171"/>
      <c r="D12" s="16">
        <f t="shared" si="0"/>
        <v>3</v>
      </c>
      <c r="E12" s="16"/>
      <c r="F12" s="16"/>
      <c r="G12" s="13">
        <f t="shared" si="1"/>
        <v>3</v>
      </c>
      <c r="H12" s="193" t="s">
        <v>352</v>
      </c>
    </row>
    <row r="13" spans="1:8" s="15" customFormat="1" ht="15" customHeight="1">
      <c r="A13" s="32" t="s">
        <v>19</v>
      </c>
      <c r="B13" s="173"/>
      <c r="C13" s="176"/>
      <c r="D13" s="14"/>
      <c r="E13" s="14"/>
      <c r="F13" s="14"/>
      <c r="G13" s="14"/>
      <c r="H13" s="194"/>
    </row>
    <row r="14" spans="1:8" s="23" customFormat="1" ht="15" customHeight="1">
      <c r="A14" s="30" t="s">
        <v>26</v>
      </c>
      <c r="B14" s="171" t="s">
        <v>80</v>
      </c>
      <c r="C14" s="171"/>
      <c r="D14" s="16">
        <f aca="true" t="shared" si="2" ref="D14:D27">IF(B14=$B$4,3,0)</f>
        <v>3</v>
      </c>
      <c r="E14" s="16"/>
      <c r="F14" s="16"/>
      <c r="G14" s="13">
        <f aca="true" t="shared" si="3" ref="G14:G27">D14*(1-E14)*(1-F14)</f>
        <v>3</v>
      </c>
      <c r="H14" s="191" t="s">
        <v>360</v>
      </c>
    </row>
    <row r="15" spans="1:8" ht="15" customHeight="1">
      <c r="A15" s="31" t="s">
        <v>27</v>
      </c>
      <c r="B15" s="171" t="s">
        <v>80</v>
      </c>
      <c r="C15" s="171"/>
      <c r="D15" s="16">
        <f t="shared" si="2"/>
        <v>3</v>
      </c>
      <c r="E15" s="16"/>
      <c r="F15" s="16"/>
      <c r="G15" s="13">
        <f t="shared" si="3"/>
        <v>3</v>
      </c>
      <c r="H15" s="191" t="s">
        <v>370</v>
      </c>
    </row>
    <row r="16" spans="1:8" ht="15" customHeight="1">
      <c r="A16" s="31" t="s">
        <v>28</v>
      </c>
      <c r="B16" s="171" t="s">
        <v>80</v>
      </c>
      <c r="C16" s="171"/>
      <c r="D16" s="16">
        <f t="shared" si="2"/>
        <v>3</v>
      </c>
      <c r="E16" s="16"/>
      <c r="F16" s="16"/>
      <c r="G16" s="13">
        <f t="shared" si="3"/>
        <v>3</v>
      </c>
      <c r="H16" s="191" t="s">
        <v>378</v>
      </c>
    </row>
    <row r="17" spans="1:8" ht="15" customHeight="1">
      <c r="A17" s="31" t="s">
        <v>29</v>
      </c>
      <c r="B17" s="171" t="s">
        <v>80</v>
      </c>
      <c r="C17" s="171"/>
      <c r="D17" s="16">
        <f t="shared" si="2"/>
        <v>3</v>
      </c>
      <c r="E17" s="16"/>
      <c r="F17" s="16"/>
      <c r="G17" s="13">
        <f t="shared" si="3"/>
        <v>3</v>
      </c>
      <c r="H17" s="191" t="s">
        <v>387</v>
      </c>
    </row>
    <row r="18" spans="1:8" ht="15" customHeight="1">
      <c r="A18" s="31" t="s">
        <v>30</v>
      </c>
      <c r="B18" s="164" t="s">
        <v>80</v>
      </c>
      <c r="C18" s="171"/>
      <c r="D18" s="16">
        <f t="shared" si="2"/>
        <v>3</v>
      </c>
      <c r="E18" s="16"/>
      <c r="F18" s="16"/>
      <c r="G18" s="13">
        <f t="shared" si="3"/>
        <v>3</v>
      </c>
      <c r="H18" s="191" t="s">
        <v>394</v>
      </c>
    </row>
    <row r="19" spans="1:8" ht="15" customHeight="1">
      <c r="A19" s="31" t="s">
        <v>31</v>
      </c>
      <c r="B19" s="164" t="s">
        <v>80</v>
      </c>
      <c r="C19" s="171"/>
      <c r="D19" s="16">
        <f t="shared" si="2"/>
        <v>3</v>
      </c>
      <c r="E19" s="16"/>
      <c r="F19" s="16"/>
      <c r="G19" s="13">
        <f t="shared" si="3"/>
        <v>3</v>
      </c>
      <c r="H19" s="191" t="s">
        <v>403</v>
      </c>
    </row>
    <row r="20" spans="1:8" ht="15" customHeight="1">
      <c r="A20" s="31" t="s">
        <v>32</v>
      </c>
      <c r="B20" s="164" t="s">
        <v>80</v>
      </c>
      <c r="C20" s="171"/>
      <c r="D20" s="16">
        <f t="shared" si="2"/>
        <v>3</v>
      </c>
      <c r="E20" s="16"/>
      <c r="F20" s="16"/>
      <c r="G20" s="13">
        <f t="shared" si="3"/>
        <v>3</v>
      </c>
      <c r="H20" s="190" t="s">
        <v>414</v>
      </c>
    </row>
    <row r="21" spans="1:8" ht="15" customHeight="1">
      <c r="A21" s="31" t="s">
        <v>33</v>
      </c>
      <c r="B21" s="171" t="s">
        <v>80</v>
      </c>
      <c r="C21" s="171"/>
      <c r="D21" s="16">
        <f t="shared" si="2"/>
        <v>3</v>
      </c>
      <c r="E21" s="16"/>
      <c r="F21" s="16"/>
      <c r="G21" s="13">
        <f t="shared" si="3"/>
        <v>3</v>
      </c>
      <c r="H21" s="191" t="s">
        <v>425</v>
      </c>
    </row>
    <row r="22" spans="1:8" ht="15" customHeight="1">
      <c r="A22" s="31" t="s">
        <v>34</v>
      </c>
      <c r="B22" s="171" t="s">
        <v>84</v>
      </c>
      <c r="C22" s="171"/>
      <c r="D22" s="16">
        <f t="shared" si="2"/>
        <v>0</v>
      </c>
      <c r="E22" s="16"/>
      <c r="F22" s="16"/>
      <c r="G22" s="13">
        <f t="shared" si="3"/>
        <v>0</v>
      </c>
      <c r="H22" s="191"/>
    </row>
    <row r="23" spans="1:8" ht="15" customHeight="1">
      <c r="A23" s="31" t="s">
        <v>35</v>
      </c>
      <c r="B23" s="171" t="s">
        <v>84</v>
      </c>
      <c r="C23" s="165"/>
      <c r="D23" s="16">
        <f t="shared" si="2"/>
        <v>0</v>
      </c>
      <c r="E23" s="16"/>
      <c r="F23" s="16"/>
      <c r="G23" s="13">
        <f t="shared" si="3"/>
        <v>0</v>
      </c>
      <c r="H23" s="191"/>
    </row>
    <row r="24" spans="1:8" s="9" customFormat="1" ht="15" customHeight="1">
      <c r="A24" s="31" t="s">
        <v>36</v>
      </c>
      <c r="B24" s="171" t="s">
        <v>84</v>
      </c>
      <c r="C24" s="171" t="s">
        <v>449</v>
      </c>
      <c r="D24" s="16">
        <f t="shared" si="2"/>
        <v>0</v>
      </c>
      <c r="E24" s="16"/>
      <c r="F24" s="16"/>
      <c r="G24" s="13">
        <f t="shared" si="3"/>
        <v>0</v>
      </c>
      <c r="H24" s="191" t="s">
        <v>448</v>
      </c>
    </row>
    <row r="25" spans="1:8" ht="15" customHeight="1">
      <c r="A25" s="31" t="s">
        <v>37</v>
      </c>
      <c r="B25" s="171" t="s">
        <v>80</v>
      </c>
      <c r="C25" s="171"/>
      <c r="D25" s="16">
        <f t="shared" si="2"/>
        <v>3</v>
      </c>
      <c r="E25" s="16"/>
      <c r="F25" s="16"/>
      <c r="G25" s="13">
        <f t="shared" si="3"/>
        <v>3</v>
      </c>
      <c r="H25" s="191" t="s">
        <v>454</v>
      </c>
    </row>
    <row r="26" spans="1:8" ht="15" customHeight="1">
      <c r="A26" s="31" t="s">
        <v>38</v>
      </c>
      <c r="B26" s="171" t="s">
        <v>80</v>
      </c>
      <c r="C26" s="171"/>
      <c r="D26" s="16">
        <f t="shared" si="2"/>
        <v>3</v>
      </c>
      <c r="E26" s="16"/>
      <c r="F26" s="16"/>
      <c r="G26" s="13">
        <f t="shared" si="3"/>
        <v>3</v>
      </c>
      <c r="H26" s="192" t="s">
        <v>461</v>
      </c>
    </row>
    <row r="27" spans="1:8" ht="15" customHeight="1">
      <c r="A27" s="31" t="s">
        <v>39</v>
      </c>
      <c r="B27" s="171" t="s">
        <v>84</v>
      </c>
      <c r="C27" s="174"/>
      <c r="D27" s="16">
        <f t="shared" si="2"/>
        <v>0</v>
      </c>
      <c r="E27" s="16"/>
      <c r="F27" s="16"/>
      <c r="G27" s="13">
        <f t="shared" si="3"/>
        <v>0</v>
      </c>
      <c r="H27" s="191"/>
    </row>
  </sheetData>
  <sheetProtection/>
  <autoFilter ref="A6:H27"/>
  <mergeCells count="10">
    <mergeCell ref="E4:E5"/>
    <mergeCell ref="D4:D5"/>
    <mergeCell ref="F4:F5"/>
    <mergeCell ref="G4:G5"/>
    <mergeCell ref="A1:H1"/>
    <mergeCell ref="A2:H2"/>
    <mergeCell ref="A3:A5"/>
    <mergeCell ref="C3:C5"/>
    <mergeCell ref="D3:G3"/>
    <mergeCell ref="H3:H5"/>
  </mergeCells>
  <dataValidations count="5">
    <dataValidation type="list" allowBlank="1" showInputMessage="1" showErrorMessage="1" sqref="B11 B18:B27 B7">
      <formula1>$B$4:$B$5</formula1>
    </dataValidation>
    <dataValidation type="list" allowBlank="1" showInputMessage="1" showErrorMessage="1" sqref="E13">
      <formula1>"0,5"</formula1>
    </dataValidation>
    <dataValidation type="list" allowBlank="1" showInputMessage="1" showErrorMessage="1" sqref="B13">
      <formula1>'8.2'!#REF!</formula1>
    </dataValidation>
    <dataValidation type="list" allowBlank="1" showInputMessage="1" showErrorMessage="1" sqref="B8:B10 B12 B6 B14:B17">
      <formula1>$B$4:$B$5</formula1>
    </dataValidation>
    <dataValidation type="list" allowBlank="1" showInputMessage="1" showErrorMessage="1" sqref="E7:F12 E14:F27">
      <formula1>"0,5"</formula1>
    </dataValidation>
  </dataValidations>
  <hyperlinks>
    <hyperlink ref="G6"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8" r:id="rId2"/>
  <headerFooter>
    <oddFooter>&amp;C&amp;"Times New Roman,обычный"&amp;8Исходные данные и оценка показателя 1.1&amp;R&amp;8&amp;P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zoomScale="110" zoomScaleNormal="110" zoomScaleSheetLayoutView="80" zoomScalePageLayoutView="0" workbookViewId="0" topLeftCell="A1">
      <selection activeCell="H15" sqref="H15"/>
    </sheetView>
  </sheetViews>
  <sheetFormatPr defaultColWidth="8.8515625" defaultRowHeight="15"/>
  <cols>
    <col min="1" max="1" width="19.421875" style="3" customWidth="1"/>
    <col min="2" max="2" width="35.7109375" style="27" customWidth="1"/>
    <col min="3" max="3" width="51.7109375" style="3" customWidth="1"/>
    <col min="4" max="5" width="6.7109375" style="3" customWidth="1"/>
    <col min="6" max="6" width="11.140625" style="3" customWidth="1"/>
    <col min="7" max="7" width="7.28125" style="4" customWidth="1"/>
    <col min="8" max="8" width="50.421875" style="2" customWidth="1"/>
    <col min="9" max="9" width="6.8515625" style="10" customWidth="1"/>
    <col min="10" max="16384" width="8.8515625" style="10" customWidth="1"/>
  </cols>
  <sheetData>
    <row r="1" spans="1:8" s="1" customFormat="1" ht="18.75" customHeight="1">
      <c r="A1" s="241" t="s">
        <v>184</v>
      </c>
      <c r="B1" s="241"/>
      <c r="C1" s="241"/>
      <c r="D1" s="241"/>
      <c r="E1" s="241"/>
      <c r="F1" s="241"/>
      <c r="G1" s="241"/>
      <c r="H1" s="241"/>
    </row>
    <row r="2" spans="1:8" s="1" customFormat="1" ht="26.25" customHeight="1">
      <c r="A2" s="247" t="str">
        <f>Методика!B15</f>
        <v>Для оценки показателя требуется публикация всех актов о внесении изменений в Бюджет, принятых на момент проведения мониторинга. В случае, если не опубликован хотя бы один акт о внесении изменений в Бюджет из числа принятых, оценка показателя принимает значение 0 баллов. В случае, если внесение изменений в Бюджет  на момент проведения мониторинга не осуществлялось, оценка показателя принимает значение 2 балла.</v>
      </c>
      <c r="B2" s="247"/>
      <c r="C2" s="247"/>
      <c r="D2" s="247"/>
      <c r="E2" s="247"/>
      <c r="F2" s="247"/>
      <c r="G2" s="247"/>
      <c r="H2" s="247"/>
    </row>
    <row r="3" spans="1:8" ht="48" customHeight="1">
      <c r="A3" s="242" t="s">
        <v>52</v>
      </c>
      <c r="B3" s="43" t="str">
        <f>Методика!B14</f>
        <v>Публикуются ли в открытом доступе на портале (сайте) МО, предназначенном для публикации бюджетных данных, принятые акты о внесении изменений в Бюджет?</v>
      </c>
      <c r="C3" s="242" t="s">
        <v>17</v>
      </c>
      <c r="D3" s="244" t="s">
        <v>189</v>
      </c>
      <c r="E3" s="245"/>
      <c r="F3" s="245"/>
      <c r="G3" s="246"/>
      <c r="H3" s="242" t="s">
        <v>183</v>
      </c>
    </row>
    <row r="4" spans="1:8" ht="29.25" customHeight="1">
      <c r="A4" s="243"/>
      <c r="B4" s="25" t="str">
        <f>Методика!$B$16</f>
        <v>Да, публикуются или внесение изменений в Бюджет не осуществлялось</v>
      </c>
      <c r="C4" s="242"/>
      <c r="D4" s="239" t="s">
        <v>9</v>
      </c>
      <c r="E4" s="239" t="s">
        <v>16</v>
      </c>
      <c r="F4" s="239" t="s">
        <v>13</v>
      </c>
      <c r="G4" s="249" t="s">
        <v>8</v>
      </c>
      <c r="H4" s="248"/>
    </row>
    <row r="5" spans="1:8" ht="29.25" customHeight="1">
      <c r="A5" s="243"/>
      <c r="B5" s="25" t="str">
        <f>Методика!$B$17</f>
        <v>Нет, не публикуются или публикуются в отдельных случаях</v>
      </c>
      <c r="C5" s="242"/>
      <c r="D5" s="240"/>
      <c r="E5" s="240"/>
      <c r="F5" s="240"/>
      <c r="G5" s="250"/>
      <c r="H5" s="248"/>
    </row>
    <row r="6" spans="1:8" s="15" customFormat="1" ht="15" customHeight="1">
      <c r="A6" s="12" t="s">
        <v>18</v>
      </c>
      <c r="B6" s="8"/>
      <c r="C6" s="12"/>
      <c r="D6" s="12"/>
      <c r="E6" s="12"/>
      <c r="F6" s="12"/>
      <c r="G6" s="7"/>
      <c r="H6" s="177"/>
    </row>
    <row r="7" spans="1:8" s="23" customFormat="1" ht="15.75" customHeight="1">
      <c r="A7" s="30" t="s">
        <v>20</v>
      </c>
      <c r="B7" s="164" t="s">
        <v>80</v>
      </c>
      <c r="C7" s="171"/>
      <c r="D7" s="16">
        <f aca="true" t="shared" si="0" ref="D7:D12">IF(B7=$B$4,3,0)</f>
        <v>3</v>
      </c>
      <c r="E7" s="16"/>
      <c r="F7" s="16"/>
      <c r="G7" s="13">
        <f aca="true" t="shared" si="1" ref="G7:G12">D7*(1-E7)*(1-F7)</f>
        <v>3</v>
      </c>
      <c r="H7" s="192" t="s">
        <v>185</v>
      </c>
    </row>
    <row r="8" spans="1:8" s="15" customFormat="1" ht="15" customHeight="1">
      <c r="A8" s="30" t="s">
        <v>21</v>
      </c>
      <c r="B8" s="171" t="s">
        <v>80</v>
      </c>
      <c r="C8" s="171"/>
      <c r="D8" s="16">
        <f t="shared" si="0"/>
        <v>3</v>
      </c>
      <c r="E8" s="16"/>
      <c r="F8" s="16"/>
      <c r="G8" s="13">
        <f t="shared" si="1"/>
        <v>3</v>
      </c>
      <c r="H8" s="192" t="s">
        <v>328</v>
      </c>
    </row>
    <row r="9" spans="1:8" s="24" customFormat="1" ht="15" customHeight="1">
      <c r="A9" s="30" t="s">
        <v>22</v>
      </c>
      <c r="B9" s="171" t="s">
        <v>80</v>
      </c>
      <c r="C9" s="171"/>
      <c r="D9" s="16">
        <f t="shared" si="0"/>
        <v>3</v>
      </c>
      <c r="E9" s="16"/>
      <c r="F9" s="16"/>
      <c r="G9" s="13">
        <f t="shared" si="1"/>
        <v>3</v>
      </c>
      <c r="H9" s="195" t="s">
        <v>484</v>
      </c>
    </row>
    <row r="10" spans="1:8" s="23" customFormat="1" ht="15" customHeight="1">
      <c r="A10" s="30" t="s">
        <v>23</v>
      </c>
      <c r="B10" s="171" t="s">
        <v>80</v>
      </c>
      <c r="C10" s="174"/>
      <c r="D10" s="16">
        <f t="shared" si="0"/>
        <v>3</v>
      </c>
      <c r="E10" s="16"/>
      <c r="F10" s="16"/>
      <c r="G10" s="13">
        <f t="shared" si="1"/>
        <v>3</v>
      </c>
      <c r="H10" s="191" t="s">
        <v>337</v>
      </c>
    </row>
    <row r="11" spans="1:8" s="11" customFormat="1" ht="15" customHeight="1">
      <c r="A11" s="31" t="s">
        <v>24</v>
      </c>
      <c r="B11" s="164" t="s">
        <v>80</v>
      </c>
      <c r="C11" s="174"/>
      <c r="D11" s="16">
        <f t="shared" si="0"/>
        <v>3</v>
      </c>
      <c r="E11" s="16"/>
      <c r="F11" s="16"/>
      <c r="G11" s="13">
        <f t="shared" si="1"/>
        <v>3</v>
      </c>
      <c r="H11" s="192" t="s">
        <v>313</v>
      </c>
    </row>
    <row r="12" spans="1:8" s="15" customFormat="1" ht="15" customHeight="1">
      <c r="A12" s="30" t="s">
        <v>25</v>
      </c>
      <c r="B12" s="171" t="s">
        <v>80</v>
      </c>
      <c r="C12" s="171"/>
      <c r="D12" s="16">
        <f t="shared" si="0"/>
        <v>3</v>
      </c>
      <c r="E12" s="16"/>
      <c r="F12" s="16"/>
      <c r="G12" s="13">
        <f t="shared" si="1"/>
        <v>3</v>
      </c>
      <c r="H12" s="193" t="s">
        <v>352</v>
      </c>
    </row>
    <row r="13" spans="1:8" s="15" customFormat="1" ht="15" customHeight="1">
      <c r="A13" s="32" t="s">
        <v>19</v>
      </c>
      <c r="B13" s="173"/>
      <c r="C13" s="176"/>
      <c r="D13" s="14"/>
      <c r="E13" s="14"/>
      <c r="F13" s="14"/>
      <c r="G13" s="14"/>
      <c r="H13" s="194"/>
    </row>
    <row r="14" spans="1:8" s="23" customFormat="1" ht="15" customHeight="1">
      <c r="A14" s="30" t="s">
        <v>26</v>
      </c>
      <c r="B14" s="171" t="s">
        <v>80</v>
      </c>
      <c r="C14" s="171"/>
      <c r="D14" s="16">
        <f aca="true" t="shared" si="2" ref="D14:D27">IF(B14=$B$4,3,0)</f>
        <v>3</v>
      </c>
      <c r="E14" s="16"/>
      <c r="F14" s="16"/>
      <c r="G14" s="13">
        <f aca="true" t="shared" si="3" ref="G14:G27">D14*(1-E14)*(1-F14)</f>
        <v>3</v>
      </c>
      <c r="H14" s="191" t="s">
        <v>361</v>
      </c>
    </row>
    <row r="15" spans="1:8" ht="15" customHeight="1">
      <c r="A15" s="31" t="s">
        <v>27</v>
      </c>
      <c r="B15" s="171" t="s">
        <v>80</v>
      </c>
      <c r="C15" s="171"/>
      <c r="D15" s="16">
        <f t="shared" si="2"/>
        <v>3</v>
      </c>
      <c r="E15" s="16"/>
      <c r="F15" s="16"/>
      <c r="G15" s="13">
        <f t="shared" si="3"/>
        <v>3</v>
      </c>
      <c r="H15" s="191" t="s">
        <v>486</v>
      </c>
    </row>
    <row r="16" spans="1:8" ht="15" customHeight="1">
      <c r="A16" s="31" t="s">
        <v>28</v>
      </c>
      <c r="B16" s="171" t="s">
        <v>80</v>
      </c>
      <c r="C16" s="171"/>
      <c r="D16" s="16">
        <f t="shared" si="2"/>
        <v>3</v>
      </c>
      <c r="E16" s="16"/>
      <c r="F16" s="16"/>
      <c r="G16" s="13">
        <f t="shared" si="3"/>
        <v>3</v>
      </c>
      <c r="H16" s="191" t="s">
        <v>379</v>
      </c>
    </row>
    <row r="17" spans="1:8" ht="15" customHeight="1">
      <c r="A17" s="31" t="s">
        <v>29</v>
      </c>
      <c r="B17" s="171" t="s">
        <v>80</v>
      </c>
      <c r="C17" s="171"/>
      <c r="D17" s="16">
        <f t="shared" si="2"/>
        <v>3</v>
      </c>
      <c r="E17" s="16"/>
      <c r="F17" s="16"/>
      <c r="G17" s="13">
        <f t="shared" si="3"/>
        <v>3</v>
      </c>
      <c r="H17" s="191" t="s">
        <v>387</v>
      </c>
    </row>
    <row r="18" spans="1:8" ht="15" customHeight="1">
      <c r="A18" s="31" t="s">
        <v>30</v>
      </c>
      <c r="B18" s="171" t="s">
        <v>80</v>
      </c>
      <c r="C18" s="171"/>
      <c r="D18" s="16">
        <f t="shared" si="2"/>
        <v>3</v>
      </c>
      <c r="E18" s="16"/>
      <c r="F18" s="16"/>
      <c r="G18" s="13">
        <f t="shared" si="3"/>
        <v>3</v>
      </c>
      <c r="H18" s="191" t="s">
        <v>394</v>
      </c>
    </row>
    <row r="19" spans="1:8" ht="15" customHeight="1">
      <c r="A19" s="31" t="s">
        <v>31</v>
      </c>
      <c r="B19" s="171" t="s">
        <v>80</v>
      </c>
      <c r="C19" s="171"/>
      <c r="D19" s="16">
        <f t="shared" si="2"/>
        <v>3</v>
      </c>
      <c r="E19" s="16"/>
      <c r="F19" s="16"/>
      <c r="G19" s="13">
        <f t="shared" si="3"/>
        <v>3</v>
      </c>
      <c r="H19" s="191" t="s">
        <v>404</v>
      </c>
    </row>
    <row r="20" spans="1:8" ht="15" customHeight="1">
      <c r="A20" s="31" t="s">
        <v>32</v>
      </c>
      <c r="B20" s="171" t="s">
        <v>80</v>
      </c>
      <c r="C20" s="171"/>
      <c r="D20" s="16">
        <f t="shared" si="2"/>
        <v>3</v>
      </c>
      <c r="E20" s="16"/>
      <c r="F20" s="16"/>
      <c r="G20" s="13">
        <f t="shared" si="3"/>
        <v>3</v>
      </c>
      <c r="H20" s="191" t="s">
        <v>415</v>
      </c>
    </row>
    <row r="21" spans="1:8" ht="15" customHeight="1">
      <c r="A21" s="31" t="s">
        <v>33</v>
      </c>
      <c r="B21" s="171" t="s">
        <v>80</v>
      </c>
      <c r="C21" s="171"/>
      <c r="D21" s="16">
        <f t="shared" si="2"/>
        <v>3</v>
      </c>
      <c r="E21" s="16"/>
      <c r="F21" s="16"/>
      <c r="G21" s="13">
        <f t="shared" si="3"/>
        <v>3</v>
      </c>
      <c r="H21" s="191" t="s">
        <v>425</v>
      </c>
    </row>
    <row r="22" spans="1:8" ht="15" customHeight="1">
      <c r="A22" s="31" t="s">
        <v>34</v>
      </c>
      <c r="B22" s="171" t="s">
        <v>80</v>
      </c>
      <c r="C22" s="171"/>
      <c r="D22" s="16">
        <f t="shared" si="2"/>
        <v>3</v>
      </c>
      <c r="E22" s="16"/>
      <c r="F22" s="16"/>
      <c r="G22" s="13">
        <f t="shared" si="3"/>
        <v>3</v>
      </c>
      <c r="H22" s="191" t="s">
        <v>433</v>
      </c>
    </row>
    <row r="23" spans="1:8" ht="15" customHeight="1">
      <c r="A23" s="31" t="s">
        <v>35</v>
      </c>
      <c r="B23" s="171" t="s">
        <v>80</v>
      </c>
      <c r="C23" s="165"/>
      <c r="D23" s="16">
        <f t="shared" si="2"/>
        <v>3</v>
      </c>
      <c r="E23" s="16"/>
      <c r="F23" s="16"/>
      <c r="G23" s="13">
        <f t="shared" si="3"/>
        <v>3</v>
      </c>
      <c r="H23" s="191" t="s">
        <v>438</v>
      </c>
    </row>
    <row r="24" spans="1:8" s="9" customFormat="1" ht="15" customHeight="1">
      <c r="A24" s="31" t="s">
        <v>36</v>
      </c>
      <c r="B24" s="171" t="s">
        <v>80</v>
      </c>
      <c r="C24" s="171"/>
      <c r="D24" s="16">
        <f t="shared" si="2"/>
        <v>3</v>
      </c>
      <c r="E24" s="16"/>
      <c r="F24" s="16"/>
      <c r="G24" s="13">
        <f t="shared" si="3"/>
        <v>3</v>
      </c>
      <c r="H24" s="188" t="s">
        <v>448</v>
      </c>
    </row>
    <row r="25" spans="1:8" ht="15" customHeight="1">
      <c r="A25" s="31" t="s">
        <v>37</v>
      </c>
      <c r="B25" s="171" t="s">
        <v>80</v>
      </c>
      <c r="C25" s="171"/>
      <c r="D25" s="16">
        <f t="shared" si="2"/>
        <v>3</v>
      </c>
      <c r="E25" s="16"/>
      <c r="F25" s="16"/>
      <c r="G25" s="13">
        <f t="shared" si="3"/>
        <v>3</v>
      </c>
      <c r="H25" s="191" t="s">
        <v>455</v>
      </c>
    </row>
    <row r="26" spans="1:8" ht="15" customHeight="1">
      <c r="A26" s="31" t="s">
        <v>38</v>
      </c>
      <c r="B26" s="171" t="s">
        <v>80</v>
      </c>
      <c r="C26" s="171"/>
      <c r="D26" s="16">
        <f t="shared" si="2"/>
        <v>3</v>
      </c>
      <c r="E26" s="16"/>
      <c r="F26" s="16"/>
      <c r="G26" s="13">
        <f t="shared" si="3"/>
        <v>3</v>
      </c>
      <c r="H26" s="192" t="s">
        <v>462</v>
      </c>
    </row>
    <row r="27" spans="1:8" ht="15" customHeight="1">
      <c r="A27" s="31" t="s">
        <v>39</v>
      </c>
      <c r="B27" s="171" t="s">
        <v>80</v>
      </c>
      <c r="C27" s="174"/>
      <c r="D27" s="16">
        <f t="shared" si="2"/>
        <v>3</v>
      </c>
      <c r="E27" s="16"/>
      <c r="F27" s="16"/>
      <c r="G27" s="13">
        <f t="shared" si="3"/>
        <v>3</v>
      </c>
      <c r="H27" s="191" t="s">
        <v>475</v>
      </c>
    </row>
  </sheetData>
  <sheetProtection/>
  <autoFilter ref="A6:H27"/>
  <mergeCells count="10">
    <mergeCell ref="E4:E5"/>
    <mergeCell ref="A1:H1"/>
    <mergeCell ref="A2:H2"/>
    <mergeCell ref="A3:A5"/>
    <mergeCell ref="C3:C5"/>
    <mergeCell ref="D3:G3"/>
    <mergeCell ref="H3:H5"/>
    <mergeCell ref="D4:D5"/>
    <mergeCell ref="F4:F5"/>
    <mergeCell ref="G4:G5"/>
  </mergeCells>
  <dataValidations count="4">
    <dataValidation type="list" allowBlank="1" showInputMessage="1" showErrorMessage="1" sqref="B14:B27 B12 B6:B10">
      <formula1>$B$4:$B$5</formula1>
    </dataValidation>
    <dataValidation type="list" allowBlank="1" showInputMessage="1" showErrorMessage="1" sqref="B13">
      <formula1>'8.3'!#REF!</formula1>
    </dataValidation>
    <dataValidation type="list" allowBlank="1" showInputMessage="1" showErrorMessage="1" sqref="B11">
      <formula1>$B$4:$B$5</formula1>
    </dataValidation>
    <dataValidation type="list" allowBlank="1" showInputMessage="1" showErrorMessage="1" sqref="E7:F12 E14:F27">
      <formula1>"0,5"</formula1>
    </dataValidation>
  </dataValidations>
  <hyperlinks>
    <hyperlink ref="G6"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69" r:id="rId2"/>
  <headerFooter>
    <oddFooter>&amp;C&amp;"Times New Roman,обычный"&amp;8Исходные данные и оценка показателя 1.1&amp;R&amp;8&amp;P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29"/>
  <sheetViews>
    <sheetView zoomScale="110" zoomScaleNormal="110" zoomScaleSheetLayoutView="80" zoomScalePageLayoutView="0" workbookViewId="0" topLeftCell="A4">
      <selection activeCell="B21" sqref="B21"/>
    </sheetView>
  </sheetViews>
  <sheetFormatPr defaultColWidth="8.8515625" defaultRowHeight="15"/>
  <cols>
    <col min="1" max="1" width="19.421875" style="3" customWidth="1"/>
    <col min="2" max="2" width="54.7109375" style="27" customWidth="1"/>
    <col min="3" max="3" width="45.28125" style="3" customWidth="1"/>
    <col min="4" max="5" width="9.140625" style="3" customWidth="1"/>
    <col min="6" max="6" width="11.421875" style="10" customWidth="1"/>
    <col min="7" max="16384" width="8.8515625" style="10" customWidth="1"/>
  </cols>
  <sheetData>
    <row r="1" spans="1:8" s="1" customFormat="1" ht="25.5" customHeight="1">
      <c r="A1" s="251" t="s">
        <v>186</v>
      </c>
      <c r="B1" s="251"/>
      <c r="C1" s="251"/>
      <c r="D1" s="251"/>
      <c r="E1" s="252"/>
      <c r="F1" s="252"/>
      <c r="G1" s="252"/>
      <c r="H1" s="252"/>
    </row>
    <row r="2" spans="1:8" s="1" customFormat="1" ht="62.25" customHeight="1">
      <c r="A2" s="253" t="str">
        <f>Методика!B19</f>
        <v>В целях оценки показателя учитывается публикация актуализированной версии Бюджета с учетом всех принятых на дату проведения мониторинга изменений в бюджет. В случае, если внесение изменений в Бюджет на момент проведения мониторинга не осуществлялось, в целях оценки показателя учитывается публикация принятого Бюджета.
Учитывается публикация актуализированной версии Бюджета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актуализированной версии Бюджета в структурированном виде.
В случае, если на момент проведения мониторинга актуализированная версия Бюджета с учетом всех изменений, внесенных Бюджет, не опубликована, оценка показателя принимает значение 0 баллов.</v>
      </c>
      <c r="B2" s="254"/>
      <c r="C2" s="254"/>
      <c r="D2" s="254"/>
      <c r="E2" s="252"/>
      <c r="F2" s="252"/>
      <c r="G2" s="252"/>
      <c r="H2" s="252"/>
    </row>
    <row r="3" spans="1:8" ht="33.75" customHeight="1">
      <c r="A3" s="242" t="s">
        <v>52</v>
      </c>
      <c r="B3" s="155" t="str">
        <f>Методика!B18</f>
        <v>Публикуются ли в открытом доступе на портале (сайте) МО, предназначенном для публикации информации о бюджетных данных, актуализированные версии Бюджета с учетом внесенных изменений?</v>
      </c>
      <c r="C3" s="242" t="s">
        <v>17</v>
      </c>
      <c r="D3" s="256" t="s">
        <v>190</v>
      </c>
      <c r="E3" s="255"/>
      <c r="F3" s="255"/>
      <c r="G3" s="255"/>
      <c r="H3" s="242" t="s">
        <v>183</v>
      </c>
    </row>
    <row r="4" spans="1:8" ht="25.5" customHeight="1">
      <c r="A4" s="243"/>
      <c r="B4" s="149" t="str">
        <f>Методика!B20</f>
        <v>Да, опубликована актуализированная версия Бюджета с учетом всех принятых изменений в Бюджет в структурированном виде</v>
      </c>
      <c r="C4" s="242"/>
      <c r="D4" s="242" t="s">
        <v>9</v>
      </c>
      <c r="E4" s="242" t="s">
        <v>16</v>
      </c>
      <c r="F4" s="242" t="s">
        <v>13</v>
      </c>
      <c r="G4" s="256" t="s">
        <v>8</v>
      </c>
      <c r="H4" s="255"/>
    </row>
    <row r="5" spans="1:8" ht="24.75" customHeight="1">
      <c r="A5" s="243"/>
      <c r="B5" s="148" t="str">
        <f>Методика!B21</f>
        <v>Да, опубликована актуализированная версия Бюджета с учетом всех принятых изменений в Бюджет, но не в структурированном виде</v>
      </c>
      <c r="C5" s="242"/>
      <c r="D5" s="242"/>
      <c r="E5" s="257"/>
      <c r="F5" s="255"/>
      <c r="G5" s="255"/>
      <c r="H5" s="255"/>
    </row>
    <row r="6" spans="1:8" ht="48" customHeight="1">
      <c r="A6" s="243"/>
      <c r="B6" s="148" t="str">
        <f>Методика!B22</f>
        <v>Нет, актуализированная версия Бюджета не публикуется или актуализация Бюджета носит несистемный характер (публикуются актуализированные версии Бюджета с учетом отдельных изменений в Бюджет)</v>
      </c>
      <c r="C6" s="242"/>
      <c r="D6" s="242"/>
      <c r="E6" s="257"/>
      <c r="F6" s="255"/>
      <c r="G6" s="255"/>
      <c r="H6" s="255"/>
    </row>
    <row r="7" spans="1:8" s="15" customFormat="1" ht="15" customHeight="1">
      <c r="A7" s="150" t="s">
        <v>18</v>
      </c>
      <c r="B7" s="154"/>
      <c r="C7" s="150"/>
      <c r="D7" s="150"/>
      <c r="E7" s="150"/>
      <c r="F7" s="150"/>
      <c r="G7" s="151"/>
      <c r="H7" s="152"/>
    </row>
    <row r="8" spans="1:8" s="23" customFormat="1" ht="15.75" customHeight="1">
      <c r="A8" s="30" t="s">
        <v>20</v>
      </c>
      <c r="B8" s="164" t="s">
        <v>243</v>
      </c>
      <c r="C8" s="171"/>
      <c r="D8" s="16">
        <f aca="true" t="shared" si="0" ref="D8:D13">IF(B8=$B$4,3,IF(B8=$B$5,2,IF(B8=$B$6,0,0)))</f>
        <v>2</v>
      </c>
      <c r="E8" s="16"/>
      <c r="F8" s="16"/>
      <c r="G8" s="13">
        <f aca="true" t="shared" si="1" ref="G8:G13">D8*(1-E8)*(1-F8)</f>
        <v>2</v>
      </c>
      <c r="H8" s="196" t="s">
        <v>185</v>
      </c>
    </row>
    <row r="9" spans="1:8" s="15" customFormat="1" ht="15" customHeight="1">
      <c r="A9" s="30" t="s">
        <v>21</v>
      </c>
      <c r="B9" s="180" t="s">
        <v>260</v>
      </c>
      <c r="C9" s="171"/>
      <c r="D9" s="16">
        <f t="shared" si="0"/>
        <v>0</v>
      </c>
      <c r="E9" s="16"/>
      <c r="F9" s="16"/>
      <c r="G9" s="13">
        <f t="shared" si="1"/>
        <v>0</v>
      </c>
      <c r="H9" s="191"/>
    </row>
    <row r="10" spans="1:8" s="24" customFormat="1" ht="15" customHeight="1">
      <c r="A10" s="30" t="s">
        <v>22</v>
      </c>
      <c r="B10" s="164" t="s">
        <v>314</v>
      </c>
      <c r="C10" s="171"/>
      <c r="D10" s="16">
        <f t="shared" si="0"/>
        <v>3</v>
      </c>
      <c r="E10" s="16"/>
      <c r="F10" s="16"/>
      <c r="G10" s="13">
        <f t="shared" si="1"/>
        <v>3</v>
      </c>
      <c r="H10" s="191" t="s">
        <v>345</v>
      </c>
    </row>
    <row r="11" spans="1:8" s="23" customFormat="1" ht="15" customHeight="1">
      <c r="A11" s="30" t="s">
        <v>23</v>
      </c>
      <c r="B11" s="180" t="s">
        <v>260</v>
      </c>
      <c r="C11" s="174"/>
      <c r="D11" s="16">
        <f t="shared" si="0"/>
        <v>0</v>
      </c>
      <c r="E11" s="16"/>
      <c r="F11" s="16"/>
      <c r="G11" s="13">
        <f t="shared" si="1"/>
        <v>0</v>
      </c>
      <c r="H11" s="191"/>
    </row>
    <row r="12" spans="1:8" s="11" customFormat="1" ht="15" customHeight="1">
      <c r="A12" s="31" t="s">
        <v>24</v>
      </c>
      <c r="B12" s="164" t="s">
        <v>314</v>
      </c>
      <c r="C12" s="174"/>
      <c r="D12" s="16">
        <f t="shared" si="0"/>
        <v>3</v>
      </c>
      <c r="E12" s="16"/>
      <c r="F12" s="16"/>
      <c r="G12" s="13">
        <f t="shared" si="1"/>
        <v>3</v>
      </c>
      <c r="H12" s="192" t="s">
        <v>315</v>
      </c>
    </row>
    <row r="13" spans="1:8" s="15" customFormat="1" ht="15" customHeight="1">
      <c r="A13" s="30" t="s">
        <v>25</v>
      </c>
      <c r="B13" s="180" t="s">
        <v>260</v>
      </c>
      <c r="C13" s="171"/>
      <c r="D13" s="16">
        <f t="shared" si="0"/>
        <v>0</v>
      </c>
      <c r="E13" s="16"/>
      <c r="F13" s="16"/>
      <c r="G13" s="13">
        <f t="shared" si="1"/>
        <v>0</v>
      </c>
      <c r="H13" s="193"/>
    </row>
    <row r="14" spans="1:8" s="15" customFormat="1" ht="15" customHeight="1">
      <c r="A14" s="32" t="s">
        <v>19</v>
      </c>
      <c r="B14" s="173"/>
      <c r="C14" s="176"/>
      <c r="D14" s="18"/>
      <c r="E14" s="18"/>
      <c r="F14" s="14"/>
      <c r="G14" s="14"/>
      <c r="H14" s="194"/>
    </row>
    <row r="15" spans="1:8" s="23" customFormat="1" ht="15" customHeight="1">
      <c r="A15" s="30" t="s">
        <v>26</v>
      </c>
      <c r="B15" s="171" t="s">
        <v>260</v>
      </c>
      <c r="C15" s="171" t="s">
        <v>485</v>
      </c>
      <c r="D15" s="16">
        <f aca="true" t="shared" si="2" ref="D15:D28">IF(B15=$B$4,3,IF(B15=$B$5,2,IF(B15=$B$6,0,0)))</f>
        <v>0</v>
      </c>
      <c r="E15" s="16"/>
      <c r="F15" s="16"/>
      <c r="G15" s="13">
        <f aca="true" t="shared" si="3" ref="G15:G28">D15*(1-E15)*(1-F15)</f>
        <v>0</v>
      </c>
      <c r="H15" s="191" t="s">
        <v>361</v>
      </c>
    </row>
    <row r="16" spans="1:8" ht="15" customHeight="1">
      <c r="A16" s="31" t="s">
        <v>27</v>
      </c>
      <c r="B16" s="171" t="s">
        <v>260</v>
      </c>
      <c r="C16" s="171"/>
      <c r="D16" s="16">
        <f t="shared" si="2"/>
        <v>0</v>
      </c>
      <c r="E16" s="16"/>
      <c r="F16" s="16"/>
      <c r="G16" s="13">
        <f t="shared" si="3"/>
        <v>0</v>
      </c>
      <c r="H16" s="191"/>
    </row>
    <row r="17" spans="1:8" ht="15" customHeight="1">
      <c r="A17" s="31" t="s">
        <v>28</v>
      </c>
      <c r="B17" s="171" t="s">
        <v>314</v>
      </c>
      <c r="C17" s="171"/>
      <c r="D17" s="16">
        <f t="shared" si="2"/>
        <v>3</v>
      </c>
      <c r="E17" s="16"/>
      <c r="F17" s="16"/>
      <c r="G17" s="13">
        <f t="shared" si="3"/>
        <v>3</v>
      </c>
      <c r="H17" s="191" t="s">
        <v>379</v>
      </c>
    </row>
    <row r="18" spans="1:8" ht="15" customHeight="1">
      <c r="A18" s="31" t="s">
        <v>29</v>
      </c>
      <c r="B18" s="171" t="s">
        <v>314</v>
      </c>
      <c r="C18" s="171"/>
      <c r="D18" s="16">
        <f t="shared" si="2"/>
        <v>3</v>
      </c>
      <c r="E18" s="16"/>
      <c r="F18" s="16"/>
      <c r="G18" s="13">
        <f t="shared" si="3"/>
        <v>3</v>
      </c>
      <c r="H18" s="191" t="s">
        <v>387</v>
      </c>
    </row>
    <row r="19" spans="1:8" ht="15" customHeight="1">
      <c r="A19" s="31" t="s">
        <v>30</v>
      </c>
      <c r="B19" s="171" t="s">
        <v>260</v>
      </c>
      <c r="C19" s="171"/>
      <c r="D19" s="16">
        <f t="shared" si="2"/>
        <v>0</v>
      </c>
      <c r="E19" s="16"/>
      <c r="F19" s="16"/>
      <c r="G19" s="13">
        <f t="shared" si="3"/>
        <v>0</v>
      </c>
      <c r="H19" s="191"/>
    </row>
    <row r="20" spans="1:8" ht="15" customHeight="1">
      <c r="A20" s="31" t="s">
        <v>31</v>
      </c>
      <c r="B20" s="171" t="s">
        <v>260</v>
      </c>
      <c r="C20" s="171"/>
      <c r="D20" s="16">
        <f t="shared" si="2"/>
        <v>0</v>
      </c>
      <c r="E20" s="16"/>
      <c r="F20" s="16"/>
      <c r="G20" s="13">
        <f t="shared" si="3"/>
        <v>0</v>
      </c>
      <c r="H20" s="191"/>
    </row>
    <row r="21" spans="1:8" ht="15" customHeight="1">
      <c r="A21" s="31" t="s">
        <v>32</v>
      </c>
      <c r="B21" s="171" t="s">
        <v>314</v>
      </c>
      <c r="C21" s="171"/>
      <c r="D21" s="16">
        <f t="shared" si="2"/>
        <v>3</v>
      </c>
      <c r="E21" s="16"/>
      <c r="F21" s="16"/>
      <c r="G21" s="13">
        <f t="shared" si="3"/>
        <v>3</v>
      </c>
      <c r="H21" s="191" t="s">
        <v>415</v>
      </c>
    </row>
    <row r="22" spans="1:8" ht="15" customHeight="1">
      <c r="A22" s="31" t="s">
        <v>33</v>
      </c>
      <c r="B22" s="171" t="s">
        <v>314</v>
      </c>
      <c r="C22" s="171"/>
      <c r="D22" s="16">
        <f t="shared" si="2"/>
        <v>3</v>
      </c>
      <c r="E22" s="16"/>
      <c r="F22" s="16"/>
      <c r="G22" s="13">
        <f t="shared" si="3"/>
        <v>3</v>
      </c>
      <c r="H22" s="191" t="s">
        <v>425</v>
      </c>
    </row>
    <row r="23" spans="1:8" ht="15" customHeight="1">
      <c r="A23" s="31" t="s">
        <v>34</v>
      </c>
      <c r="B23" s="171" t="s">
        <v>260</v>
      </c>
      <c r="C23" s="171"/>
      <c r="D23" s="16">
        <f t="shared" si="2"/>
        <v>0</v>
      </c>
      <c r="E23" s="16"/>
      <c r="F23" s="16"/>
      <c r="G23" s="13">
        <f t="shared" si="3"/>
        <v>0</v>
      </c>
      <c r="H23" s="191"/>
    </row>
    <row r="24" spans="1:8" ht="15" customHeight="1">
      <c r="A24" s="31" t="s">
        <v>35</v>
      </c>
      <c r="B24" s="171" t="s">
        <v>260</v>
      </c>
      <c r="C24" s="165"/>
      <c r="D24" s="16">
        <f t="shared" si="2"/>
        <v>0</v>
      </c>
      <c r="E24" s="16"/>
      <c r="F24" s="16"/>
      <c r="G24" s="13">
        <f t="shared" si="3"/>
        <v>0</v>
      </c>
      <c r="H24" s="191"/>
    </row>
    <row r="25" spans="1:8" s="9" customFormat="1" ht="15" customHeight="1">
      <c r="A25" s="31" t="s">
        <v>36</v>
      </c>
      <c r="B25" s="171" t="s">
        <v>260</v>
      </c>
      <c r="C25" s="171"/>
      <c r="D25" s="16">
        <f t="shared" si="2"/>
        <v>0</v>
      </c>
      <c r="E25" s="16"/>
      <c r="F25" s="16"/>
      <c r="G25" s="13">
        <f t="shared" si="3"/>
        <v>0</v>
      </c>
      <c r="H25" s="191"/>
    </row>
    <row r="26" spans="1:8" ht="15" customHeight="1">
      <c r="A26" s="31" t="s">
        <v>37</v>
      </c>
      <c r="B26" s="171" t="s">
        <v>314</v>
      </c>
      <c r="C26" s="171"/>
      <c r="D26" s="16">
        <f t="shared" si="2"/>
        <v>3</v>
      </c>
      <c r="E26" s="16"/>
      <c r="F26" s="16"/>
      <c r="G26" s="13">
        <f t="shared" si="3"/>
        <v>3</v>
      </c>
      <c r="H26" s="191" t="s">
        <v>455</v>
      </c>
    </row>
    <row r="27" spans="1:8" ht="15" customHeight="1">
      <c r="A27" s="31" t="s">
        <v>38</v>
      </c>
      <c r="B27" s="171" t="s">
        <v>260</v>
      </c>
      <c r="C27" s="171"/>
      <c r="D27" s="16">
        <f t="shared" si="2"/>
        <v>0</v>
      </c>
      <c r="E27" s="16"/>
      <c r="F27" s="16"/>
      <c r="G27" s="13">
        <f t="shared" si="3"/>
        <v>0</v>
      </c>
      <c r="H27" s="192"/>
    </row>
    <row r="28" spans="1:8" ht="15" customHeight="1">
      <c r="A28" s="31" t="s">
        <v>39</v>
      </c>
      <c r="B28" s="171" t="s">
        <v>260</v>
      </c>
      <c r="C28" s="174"/>
      <c r="D28" s="16">
        <f t="shared" si="2"/>
        <v>0</v>
      </c>
      <c r="E28" s="16"/>
      <c r="F28" s="16"/>
      <c r="G28" s="13">
        <f t="shared" si="3"/>
        <v>0</v>
      </c>
      <c r="H28" s="191"/>
    </row>
    <row r="29" spans="6:7" ht="15">
      <c r="F29" s="3"/>
      <c r="G29" s="4"/>
    </row>
  </sheetData>
  <sheetProtection/>
  <autoFilter ref="A7:D28"/>
  <mergeCells count="10">
    <mergeCell ref="A1:H1"/>
    <mergeCell ref="A2:H2"/>
    <mergeCell ref="H3:H6"/>
    <mergeCell ref="D3:G3"/>
    <mergeCell ref="E4:E6"/>
    <mergeCell ref="F4:F6"/>
    <mergeCell ref="G4:G6"/>
    <mergeCell ref="A3:A6"/>
    <mergeCell ref="C3:C6"/>
    <mergeCell ref="D4:D6"/>
  </mergeCells>
  <dataValidations count="3">
    <dataValidation type="list" allowBlank="1" showInputMessage="1" showErrorMessage="1" sqref="B14">
      <formula1>'8.4'!#REF!</formula1>
    </dataValidation>
    <dataValidation type="list" allowBlank="1" showInputMessage="1" showErrorMessage="1" sqref="B15:B28 B7:B13">
      <formula1>$B$4:$B$6</formula1>
    </dataValidation>
    <dataValidation type="list" allowBlank="1" showInputMessage="1" showErrorMessage="1" sqref="E8:F13 E15:F28">
      <formula1>"0,5"</formula1>
    </dataValidation>
  </dataValidations>
  <hyperlinks>
    <hyperlink ref="G7" r:id="rId1" display="http://beldepfin.ru/?page_id=4202"/>
    <hyperlink ref="H8" r:id="rId2" display="http://сыктывкар.рф/administration/departament-finansov/byudzhet/resheniya-ob-utverzhdenii-byudzheta"/>
  </hyperlinks>
  <printOptions/>
  <pageMargins left="0.7086614173228347" right="0.7086614173228347" top="0.7480314960629921" bottom="0.7480314960629921" header="0.31496062992125984" footer="0.31496062992125984"/>
  <pageSetup fitToHeight="3" fitToWidth="1" horizontalDpi="600" verticalDpi="600" orientation="landscape" paperSize="9" r:id="rId3"/>
  <headerFooter>
    <oddFooter>&amp;C&amp;"Times New Roman,обычный"&amp;8Исходные данные и оценка показателя 1.1&amp;R&amp;8&amp;P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110" zoomScaleNormal="110" zoomScaleSheetLayoutView="80" zoomScalePageLayoutView="0" workbookViewId="0" topLeftCell="A1">
      <selection activeCell="C19" sqref="C19"/>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7" width="10.8515625" style="10" customWidth="1"/>
    <col min="8" max="16384" width="8.8515625" style="10" customWidth="1"/>
  </cols>
  <sheetData>
    <row r="1" spans="1:9" s="1" customFormat="1" ht="15" customHeight="1">
      <c r="A1" s="258" t="s">
        <v>193</v>
      </c>
      <c r="B1" s="258"/>
      <c r="C1" s="258"/>
      <c r="D1" s="258"/>
      <c r="E1" s="259"/>
      <c r="F1" s="259"/>
      <c r="G1" s="259"/>
      <c r="H1" s="259"/>
      <c r="I1" s="259"/>
    </row>
    <row r="2" spans="1:9" s="1" customFormat="1" ht="99" customHeight="1">
      <c r="A2" s="253" t="str">
        <f>Методика!B26</f>
        <v>В целях оценки показателя учитываются официальные документы, принятые в соответствии с частью 5 статьи 264.2 Бюджетного кодекса РФ. Иные документы и материалы в целях оценки данного показателя не учитываются. Опубликованные сведения в обязательном порядке должны содержать: 
а) наименование, номер и дату правового акта, утверждающего отчет; 
б) должность, фамилию и инициалы лица, подписавшего правовой акт, утверждающий отчет.
Учитывается публикация отчетов со всеми приложениями; публикация отдельных составляющих в целях оценки показателя не учитывается.
Допускается публикация постановляющей части правового акта, утверждающего отчет, в графическом формате. За использование графического формата для публикации приложений к отчету (содержательной части) применяется понижающий коэффициент за используемый формат данных.
Отчет об исполнении бюджета МО за первый квартал, полугодие, девять месяцев отчетного года, должен быть опубликован в течение 3-х месяцев после окончания отчетного периода. </v>
      </c>
      <c r="B2" s="254"/>
      <c r="C2" s="254"/>
      <c r="D2" s="254"/>
      <c r="E2" s="252"/>
      <c r="F2" s="252"/>
      <c r="G2" s="252"/>
      <c r="H2" s="252"/>
      <c r="I2" s="252"/>
    </row>
    <row r="3" spans="1:9" ht="28.5" customHeight="1">
      <c r="A3" s="242" t="s">
        <v>52</v>
      </c>
      <c r="B3" s="43" t="str">
        <f>Методика!B25</f>
        <v>Публикуются ли отчеты об исполнении бюджета МО за первый квартал, полугодие, девять месяцев отчетного года?</v>
      </c>
      <c r="C3" s="239" t="s">
        <v>53</v>
      </c>
      <c r="D3" s="256" t="s">
        <v>191</v>
      </c>
      <c r="E3" s="257"/>
      <c r="F3" s="257"/>
      <c r="G3" s="257"/>
      <c r="H3" s="257"/>
      <c r="I3" s="262" t="s">
        <v>183</v>
      </c>
    </row>
    <row r="4" spans="1:9" ht="15.75" customHeight="1">
      <c r="A4" s="243"/>
      <c r="B4" s="149" t="str">
        <f>Методика!B27</f>
        <v>Да, опубликованы утвержденные отчеты за все отчетные периоды</v>
      </c>
      <c r="C4" s="260"/>
      <c r="D4" s="242" t="s">
        <v>9</v>
      </c>
      <c r="E4" s="242" t="s">
        <v>16</v>
      </c>
      <c r="F4" s="242" t="s">
        <v>13</v>
      </c>
      <c r="G4" s="242" t="s">
        <v>192</v>
      </c>
      <c r="H4" s="256" t="s">
        <v>8</v>
      </c>
      <c r="I4" s="262"/>
    </row>
    <row r="5" spans="1:9" ht="24" customHeight="1">
      <c r="A5" s="243"/>
      <c r="B5" s="148" t="str">
        <f>Методика!B28</f>
        <v>Нет, не опубликованы, или публикуются нерегулярно, или не отвечают требованиям</v>
      </c>
      <c r="C5" s="240"/>
      <c r="D5" s="242"/>
      <c r="E5" s="257"/>
      <c r="F5" s="255"/>
      <c r="G5" s="255"/>
      <c r="H5" s="261"/>
      <c r="I5" s="262"/>
    </row>
    <row r="6" spans="1:9" s="15" customFormat="1" ht="15" customHeight="1">
      <c r="A6" s="12" t="s">
        <v>18</v>
      </c>
      <c r="B6" s="8"/>
      <c r="C6" s="12"/>
      <c r="D6" s="150"/>
      <c r="E6" s="150"/>
      <c r="F6" s="150"/>
      <c r="G6" s="150"/>
      <c r="H6" s="151"/>
      <c r="I6" s="6"/>
    </row>
    <row r="7" spans="1:9" s="23" customFormat="1" ht="15" customHeight="1">
      <c r="A7" s="30" t="s">
        <v>20</v>
      </c>
      <c r="B7" s="180" t="s">
        <v>97</v>
      </c>
      <c r="C7" s="171"/>
      <c r="D7" s="16">
        <f aca="true" t="shared" si="0" ref="D7:D12">IF(B7=$B$4,2,IF(B7=$B$5,0,0))</f>
        <v>2</v>
      </c>
      <c r="E7" s="16"/>
      <c r="F7" s="16"/>
      <c r="G7" s="16"/>
      <c r="H7" s="13">
        <f aca="true" t="shared" si="1" ref="H7:H12">D7*(1-E7)*(1-F7)*(1-G7)</f>
        <v>2</v>
      </c>
      <c r="I7" s="190" t="s">
        <v>231</v>
      </c>
    </row>
    <row r="8" spans="1:9" s="15" customFormat="1" ht="15" customHeight="1">
      <c r="A8" s="30" t="s">
        <v>21</v>
      </c>
      <c r="B8" s="164" t="s">
        <v>97</v>
      </c>
      <c r="C8" s="171" t="s">
        <v>242</v>
      </c>
      <c r="D8" s="16">
        <f t="shared" si="0"/>
        <v>2</v>
      </c>
      <c r="E8" s="16">
        <v>0.5</v>
      </c>
      <c r="F8" s="16"/>
      <c r="G8" s="16"/>
      <c r="H8" s="13">
        <f t="shared" si="1"/>
        <v>1</v>
      </c>
      <c r="I8" s="191" t="s">
        <v>328</v>
      </c>
    </row>
    <row r="9" spans="1:9" s="24" customFormat="1" ht="15" customHeight="1">
      <c r="A9" s="30" t="s">
        <v>22</v>
      </c>
      <c r="B9" s="164" t="s">
        <v>97</v>
      </c>
      <c r="C9" s="171"/>
      <c r="D9" s="16">
        <f t="shared" si="0"/>
        <v>2</v>
      </c>
      <c r="E9" s="16"/>
      <c r="F9" s="16"/>
      <c r="G9" s="16"/>
      <c r="H9" s="13">
        <f t="shared" si="1"/>
        <v>2</v>
      </c>
      <c r="I9" s="191" t="s">
        <v>346</v>
      </c>
    </row>
    <row r="10" spans="1:9" s="23" customFormat="1" ht="15" customHeight="1">
      <c r="A10" s="30" t="s">
        <v>23</v>
      </c>
      <c r="B10" s="164" t="s">
        <v>97</v>
      </c>
      <c r="C10" s="174"/>
      <c r="D10" s="16">
        <f t="shared" si="0"/>
        <v>2</v>
      </c>
      <c r="E10" s="16"/>
      <c r="F10" s="16"/>
      <c r="G10" s="16"/>
      <c r="H10" s="13">
        <f t="shared" si="1"/>
        <v>2</v>
      </c>
      <c r="I10" s="191" t="s">
        <v>338</v>
      </c>
    </row>
    <row r="11" spans="1:9" s="11" customFormat="1" ht="15" customHeight="1">
      <c r="A11" s="31" t="s">
        <v>24</v>
      </c>
      <c r="B11" s="164" t="s">
        <v>97</v>
      </c>
      <c r="C11" s="174"/>
      <c r="D11" s="16">
        <f t="shared" si="0"/>
        <v>2</v>
      </c>
      <c r="E11" s="16"/>
      <c r="F11" s="16"/>
      <c r="G11" s="16"/>
      <c r="H11" s="13">
        <f t="shared" si="1"/>
        <v>2</v>
      </c>
      <c r="I11" s="192" t="s">
        <v>316</v>
      </c>
    </row>
    <row r="12" spans="1:9" s="15" customFormat="1" ht="15" customHeight="1">
      <c r="A12" s="30" t="s">
        <v>25</v>
      </c>
      <c r="B12" s="171" t="s">
        <v>97</v>
      </c>
      <c r="C12" s="171"/>
      <c r="D12" s="16">
        <f t="shared" si="0"/>
        <v>2</v>
      </c>
      <c r="E12" s="16"/>
      <c r="F12" s="16"/>
      <c r="G12" s="16"/>
      <c r="H12" s="13">
        <f t="shared" si="1"/>
        <v>2</v>
      </c>
      <c r="I12" s="192" t="s">
        <v>353</v>
      </c>
    </row>
    <row r="13" spans="1:9" s="15" customFormat="1" ht="15" customHeight="1">
      <c r="A13" s="32" t="s">
        <v>19</v>
      </c>
      <c r="B13" s="173"/>
      <c r="C13" s="176"/>
      <c r="D13" s="18"/>
      <c r="E13" s="18"/>
      <c r="F13" s="14"/>
      <c r="G13" s="14"/>
      <c r="H13" s="14"/>
      <c r="I13" s="194"/>
    </row>
    <row r="14" spans="1:9" s="23" customFormat="1" ht="15" customHeight="1">
      <c r="A14" s="30" t="s">
        <v>26</v>
      </c>
      <c r="B14" s="171" t="s">
        <v>97</v>
      </c>
      <c r="C14" s="171"/>
      <c r="D14" s="16">
        <f aca="true" t="shared" si="2" ref="D14:D27">IF(B14=$B$4,2,IF(B14=$B$5,0,0))</f>
        <v>2</v>
      </c>
      <c r="E14" s="16"/>
      <c r="F14" s="16"/>
      <c r="G14" s="16"/>
      <c r="H14" s="13">
        <f aca="true" t="shared" si="3" ref="H14:H27">D14*(1-E14)*(1-F14)*(1-G14)</f>
        <v>2</v>
      </c>
      <c r="I14" s="191" t="s">
        <v>362</v>
      </c>
    </row>
    <row r="15" spans="1:9" ht="15" customHeight="1">
      <c r="A15" s="31" t="s">
        <v>27</v>
      </c>
      <c r="B15" s="171" t="s">
        <v>97</v>
      </c>
      <c r="C15" s="171"/>
      <c r="D15" s="16">
        <f t="shared" si="2"/>
        <v>2</v>
      </c>
      <c r="E15" s="16"/>
      <c r="F15" s="16"/>
      <c r="G15" s="16"/>
      <c r="H15" s="13">
        <f t="shared" si="3"/>
        <v>2</v>
      </c>
      <c r="I15" s="191" t="s">
        <v>487</v>
      </c>
    </row>
    <row r="16" spans="1:9" ht="15" customHeight="1">
      <c r="A16" s="31" t="s">
        <v>28</v>
      </c>
      <c r="B16" s="171" t="s">
        <v>97</v>
      </c>
      <c r="C16" s="171"/>
      <c r="D16" s="16">
        <f t="shared" si="2"/>
        <v>2</v>
      </c>
      <c r="E16" s="16"/>
      <c r="F16" s="16"/>
      <c r="G16" s="16"/>
      <c r="H16" s="13">
        <f t="shared" si="3"/>
        <v>2</v>
      </c>
      <c r="I16" s="191" t="s">
        <v>380</v>
      </c>
    </row>
    <row r="17" spans="1:9" ht="15" customHeight="1">
      <c r="A17" s="31" t="s">
        <v>29</v>
      </c>
      <c r="B17" s="171" t="s">
        <v>97</v>
      </c>
      <c r="C17" s="171"/>
      <c r="D17" s="16">
        <f t="shared" si="2"/>
        <v>2</v>
      </c>
      <c r="E17" s="16"/>
      <c r="F17" s="16"/>
      <c r="G17" s="16"/>
      <c r="H17" s="13">
        <f t="shared" si="3"/>
        <v>2</v>
      </c>
      <c r="I17" s="191" t="s">
        <v>387</v>
      </c>
    </row>
    <row r="18" spans="1:9" ht="15" customHeight="1">
      <c r="A18" s="31" t="s">
        <v>30</v>
      </c>
      <c r="B18" s="171" t="s">
        <v>97</v>
      </c>
      <c r="C18" s="171"/>
      <c r="D18" s="16">
        <f t="shared" si="2"/>
        <v>2</v>
      </c>
      <c r="E18" s="16"/>
      <c r="F18" s="16"/>
      <c r="G18" s="16"/>
      <c r="H18" s="13">
        <f t="shared" si="3"/>
        <v>2</v>
      </c>
      <c r="I18" s="191" t="s">
        <v>395</v>
      </c>
    </row>
    <row r="19" spans="1:9" ht="15" customHeight="1">
      <c r="A19" s="31" t="s">
        <v>31</v>
      </c>
      <c r="B19" s="171" t="s">
        <v>98</v>
      </c>
      <c r="C19" s="171" t="s">
        <v>405</v>
      </c>
      <c r="D19" s="16">
        <f t="shared" si="2"/>
        <v>0</v>
      </c>
      <c r="E19" s="16"/>
      <c r="F19" s="16"/>
      <c r="G19" s="16"/>
      <c r="H19" s="13">
        <f t="shared" si="3"/>
        <v>0</v>
      </c>
      <c r="I19" s="191" t="s">
        <v>406</v>
      </c>
    </row>
    <row r="20" spans="1:9" ht="15" customHeight="1">
      <c r="A20" s="31" t="s">
        <v>32</v>
      </c>
      <c r="B20" s="171" t="s">
        <v>98</v>
      </c>
      <c r="C20" s="171" t="s">
        <v>416</v>
      </c>
      <c r="D20" s="16">
        <f t="shared" si="2"/>
        <v>0</v>
      </c>
      <c r="E20" s="16"/>
      <c r="F20" s="16"/>
      <c r="G20" s="16"/>
      <c r="H20" s="13">
        <f t="shared" si="3"/>
        <v>0</v>
      </c>
      <c r="I20" s="191" t="s">
        <v>417</v>
      </c>
    </row>
    <row r="21" spans="1:9" ht="15" customHeight="1">
      <c r="A21" s="31" t="s">
        <v>33</v>
      </c>
      <c r="B21" s="171" t="s">
        <v>97</v>
      </c>
      <c r="C21" s="171"/>
      <c r="D21" s="16">
        <f t="shared" si="2"/>
        <v>2</v>
      </c>
      <c r="E21" s="16"/>
      <c r="F21" s="16"/>
      <c r="G21" s="16"/>
      <c r="H21" s="13">
        <f t="shared" si="3"/>
        <v>2</v>
      </c>
      <c r="I21" s="191" t="s">
        <v>425</v>
      </c>
    </row>
    <row r="22" spans="1:9" ht="15" customHeight="1">
      <c r="A22" s="31" t="s">
        <v>34</v>
      </c>
      <c r="B22" s="171" t="s">
        <v>97</v>
      </c>
      <c r="C22" s="171"/>
      <c r="D22" s="16">
        <f t="shared" si="2"/>
        <v>2</v>
      </c>
      <c r="E22" s="16"/>
      <c r="F22" s="16"/>
      <c r="G22" s="16"/>
      <c r="H22" s="13">
        <f t="shared" si="3"/>
        <v>2</v>
      </c>
      <c r="I22" s="191" t="s">
        <v>434</v>
      </c>
    </row>
    <row r="23" spans="1:9" ht="15" customHeight="1">
      <c r="A23" s="31" t="s">
        <v>35</v>
      </c>
      <c r="B23" s="171" t="s">
        <v>97</v>
      </c>
      <c r="C23" s="171"/>
      <c r="D23" s="16">
        <f t="shared" si="2"/>
        <v>2</v>
      </c>
      <c r="E23" s="16"/>
      <c r="F23" s="16"/>
      <c r="G23" s="16"/>
      <c r="H23" s="13">
        <f t="shared" si="3"/>
        <v>2</v>
      </c>
      <c r="I23" s="191" t="s">
        <v>439</v>
      </c>
    </row>
    <row r="24" spans="1:9" s="9" customFormat="1" ht="15" customHeight="1">
      <c r="A24" s="31" t="s">
        <v>36</v>
      </c>
      <c r="B24" s="171" t="s">
        <v>97</v>
      </c>
      <c r="C24" s="171"/>
      <c r="D24" s="16">
        <f t="shared" si="2"/>
        <v>2</v>
      </c>
      <c r="E24" s="16"/>
      <c r="F24" s="16"/>
      <c r="G24" s="16"/>
      <c r="H24" s="13">
        <f t="shared" si="3"/>
        <v>2</v>
      </c>
      <c r="I24" s="191" t="s">
        <v>448</v>
      </c>
    </row>
    <row r="25" spans="1:9" ht="15" customHeight="1">
      <c r="A25" s="31" t="s">
        <v>37</v>
      </c>
      <c r="B25" s="171" t="s">
        <v>97</v>
      </c>
      <c r="C25" s="171"/>
      <c r="D25" s="16">
        <f t="shared" si="2"/>
        <v>2</v>
      </c>
      <c r="E25" s="16"/>
      <c r="F25" s="16"/>
      <c r="G25" s="16"/>
      <c r="H25" s="13">
        <f t="shared" si="3"/>
        <v>2</v>
      </c>
      <c r="I25" s="191" t="s">
        <v>456</v>
      </c>
    </row>
    <row r="26" spans="1:9" ht="15" customHeight="1">
      <c r="A26" s="31" t="s">
        <v>38</v>
      </c>
      <c r="B26" s="171" t="s">
        <v>97</v>
      </c>
      <c r="C26" s="171"/>
      <c r="D26" s="16">
        <f t="shared" si="2"/>
        <v>2</v>
      </c>
      <c r="E26" s="16"/>
      <c r="F26" s="16"/>
      <c r="G26" s="16"/>
      <c r="H26" s="13">
        <f t="shared" si="3"/>
        <v>2</v>
      </c>
      <c r="I26" s="191" t="s">
        <v>463</v>
      </c>
    </row>
    <row r="27" spans="1:9" ht="15" customHeight="1">
      <c r="A27" s="31" t="s">
        <v>39</v>
      </c>
      <c r="B27" s="171" t="s">
        <v>97</v>
      </c>
      <c r="C27" s="171"/>
      <c r="D27" s="16">
        <f t="shared" si="2"/>
        <v>2</v>
      </c>
      <c r="E27" s="16"/>
      <c r="F27" s="16"/>
      <c r="G27" s="16"/>
      <c r="H27" s="13">
        <f t="shared" si="3"/>
        <v>2</v>
      </c>
      <c r="I27" s="191" t="s">
        <v>476</v>
      </c>
    </row>
  </sheetData>
  <sheetProtection/>
  <autoFilter ref="A6:D27"/>
  <mergeCells count="11">
    <mergeCell ref="I3:I5"/>
    <mergeCell ref="A1:I1"/>
    <mergeCell ref="A2:I2"/>
    <mergeCell ref="E4:E5"/>
    <mergeCell ref="F4:F5"/>
    <mergeCell ref="G4:G5"/>
    <mergeCell ref="A3:A5"/>
    <mergeCell ref="C3:C5"/>
    <mergeCell ref="D4:D5"/>
    <mergeCell ref="H4:H5"/>
    <mergeCell ref="D3:H3"/>
  </mergeCells>
  <dataValidations count="3">
    <dataValidation type="list" allowBlank="1" showInputMessage="1" showErrorMessage="1" sqref="B14:B27 B6:B12">
      <formula1>$B$4:$B$5</formula1>
    </dataValidation>
    <dataValidation type="list" allowBlank="1" showInputMessage="1" showErrorMessage="1" sqref="B13">
      <formula1>'9.1'!#REF!</formula1>
    </dataValidation>
    <dataValidation type="list" allowBlank="1" showInputMessage="1" showErrorMessage="1" sqref="E7:G12 E14:G27">
      <formula1>"0,5"</formula1>
    </dataValidation>
  </dataValidations>
  <hyperlinks>
    <hyperlink ref="H6"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7"/>
  <sheetViews>
    <sheetView zoomScale="110" zoomScaleNormal="110" zoomScaleSheetLayoutView="80" zoomScalePageLayoutView="0" workbookViewId="0" topLeftCell="A1">
      <selection activeCell="I7" sqref="I7:I27"/>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7" width="10.8515625" style="10" customWidth="1"/>
    <col min="8" max="16384" width="8.8515625" style="10" customWidth="1"/>
  </cols>
  <sheetData>
    <row r="1" spans="1:9" s="1" customFormat="1" ht="15" customHeight="1">
      <c r="A1" s="258" t="s">
        <v>194</v>
      </c>
      <c r="B1" s="258"/>
      <c r="C1" s="258"/>
      <c r="D1" s="258"/>
      <c r="E1" s="259"/>
      <c r="F1" s="259"/>
      <c r="G1" s="259"/>
      <c r="H1" s="259"/>
      <c r="I1" s="259"/>
    </row>
    <row r="2" spans="1:9" s="1" customFormat="1" ht="27" customHeight="1">
      <c r="A2" s="253" t="str">
        <f>Методика!B30</f>
        <v>Виды доходов, объем которых составляет менее 10% от общего объема доходов бюджета, допускается агрегировать в категорию «иные» в разрезе групп доходов. Указанные сведения должны быть опубликованы в течение 1-го месяца после окончания отчетного периода.  </v>
      </c>
      <c r="B2" s="254"/>
      <c r="C2" s="254"/>
      <c r="D2" s="254"/>
      <c r="E2" s="252"/>
      <c r="F2" s="252"/>
      <c r="G2" s="252"/>
      <c r="H2" s="252"/>
      <c r="I2" s="252"/>
    </row>
    <row r="3" spans="1:9" ht="36" customHeight="1">
      <c r="A3" s="242" t="s">
        <v>52</v>
      </c>
      <c r="B3" s="144" t="str">
        <f>Методика!B29</f>
        <v>Публикуются ли ежеквартально сведения об исполнении бюджета МО по доходам в разрезе видов доходов в сравнении с запланированными значениями на соответствующий период (финансовый год)?</v>
      </c>
      <c r="C3" s="239" t="s">
        <v>53</v>
      </c>
      <c r="D3" s="256" t="s">
        <v>195</v>
      </c>
      <c r="E3" s="257"/>
      <c r="F3" s="257"/>
      <c r="G3" s="257"/>
      <c r="H3" s="257"/>
      <c r="I3" s="262" t="s">
        <v>183</v>
      </c>
    </row>
    <row r="4" spans="1:9" ht="15.75" customHeight="1">
      <c r="A4" s="243"/>
      <c r="B4" s="149" t="str">
        <f>Методика!B31</f>
        <v>Да, опубликованы за все отчетные периоды</v>
      </c>
      <c r="C4" s="260"/>
      <c r="D4" s="242" t="s">
        <v>9</v>
      </c>
      <c r="E4" s="242" t="s">
        <v>16</v>
      </c>
      <c r="F4" s="242" t="s">
        <v>13</v>
      </c>
      <c r="G4" s="242" t="s">
        <v>192</v>
      </c>
      <c r="H4" s="256" t="s">
        <v>8</v>
      </c>
      <c r="I4" s="262"/>
    </row>
    <row r="5" spans="1:9" ht="24" customHeight="1">
      <c r="A5" s="243"/>
      <c r="B5" s="148" t="str">
        <f>Методика!B32</f>
        <v>Нет, не опубликованы, или публикуются нерегулярно, или не отвечают требованиям</v>
      </c>
      <c r="C5" s="240"/>
      <c r="D5" s="242"/>
      <c r="E5" s="257"/>
      <c r="F5" s="255"/>
      <c r="G5" s="255"/>
      <c r="H5" s="261"/>
      <c r="I5" s="262"/>
    </row>
    <row r="6" spans="1:9" s="15" customFormat="1" ht="15" customHeight="1">
      <c r="A6" s="12" t="s">
        <v>18</v>
      </c>
      <c r="B6" s="8"/>
      <c r="C6" s="12"/>
      <c r="D6" s="150"/>
      <c r="E6" s="150"/>
      <c r="F6" s="150"/>
      <c r="G6" s="150"/>
      <c r="H6" s="151"/>
      <c r="I6" s="6"/>
    </row>
    <row r="7" spans="1:9" s="23" customFormat="1" ht="15.75" customHeight="1">
      <c r="A7" s="30" t="s">
        <v>20</v>
      </c>
      <c r="B7" s="180" t="s">
        <v>101</v>
      </c>
      <c r="C7" s="171"/>
      <c r="D7" s="16">
        <f aca="true" t="shared" si="0" ref="D7:D12">IF(B7=$B$4,2,IF(B7=$B$5,0,0))</f>
        <v>2</v>
      </c>
      <c r="E7" s="16"/>
      <c r="F7" s="16"/>
      <c r="G7" s="16"/>
      <c r="H7" s="13">
        <f aca="true" t="shared" si="1" ref="H7:H27">D7*(1-E7)*(1-F7)*(1-G7)</f>
        <v>2</v>
      </c>
      <c r="I7" s="190" t="s">
        <v>231</v>
      </c>
    </row>
    <row r="8" spans="1:9" s="15" customFormat="1" ht="15" customHeight="1">
      <c r="A8" s="30" t="s">
        <v>21</v>
      </c>
      <c r="B8" s="180" t="s">
        <v>98</v>
      </c>
      <c r="C8" s="171"/>
      <c r="D8" s="16">
        <f t="shared" si="0"/>
        <v>0</v>
      </c>
      <c r="E8" s="16"/>
      <c r="F8" s="16"/>
      <c r="G8" s="16"/>
      <c r="H8" s="13">
        <f t="shared" si="1"/>
        <v>0</v>
      </c>
      <c r="I8" s="191"/>
    </row>
    <row r="9" spans="1:9" s="24" customFormat="1" ht="15" customHeight="1">
      <c r="A9" s="30" t="s">
        <v>22</v>
      </c>
      <c r="B9" s="180" t="s">
        <v>101</v>
      </c>
      <c r="C9" s="171"/>
      <c r="D9" s="16">
        <f t="shared" si="0"/>
        <v>2</v>
      </c>
      <c r="E9" s="16"/>
      <c r="F9" s="16"/>
      <c r="G9" s="16"/>
      <c r="H9" s="13">
        <f t="shared" si="1"/>
        <v>2</v>
      </c>
      <c r="I9" s="191" t="s">
        <v>346</v>
      </c>
    </row>
    <row r="10" spans="1:9" s="23" customFormat="1" ht="15" customHeight="1">
      <c r="A10" s="30" t="s">
        <v>23</v>
      </c>
      <c r="B10" s="180" t="s">
        <v>101</v>
      </c>
      <c r="C10" s="174"/>
      <c r="D10" s="16">
        <f t="shared" si="0"/>
        <v>2</v>
      </c>
      <c r="E10" s="16"/>
      <c r="F10" s="16"/>
      <c r="G10" s="16"/>
      <c r="H10" s="13">
        <f t="shared" si="1"/>
        <v>2</v>
      </c>
      <c r="I10" s="191" t="s">
        <v>338</v>
      </c>
    </row>
    <row r="11" spans="1:9" s="11" customFormat="1" ht="15" customHeight="1">
      <c r="A11" s="31" t="s">
        <v>24</v>
      </c>
      <c r="B11" s="180" t="s">
        <v>101</v>
      </c>
      <c r="C11" s="174"/>
      <c r="D11" s="16">
        <f t="shared" si="0"/>
        <v>2</v>
      </c>
      <c r="E11" s="16"/>
      <c r="F11" s="16"/>
      <c r="G11" s="16"/>
      <c r="H11" s="13">
        <f t="shared" si="1"/>
        <v>2</v>
      </c>
      <c r="I11" s="192" t="s">
        <v>316</v>
      </c>
    </row>
    <row r="12" spans="1:9" s="15" customFormat="1" ht="15" customHeight="1">
      <c r="A12" s="30" t="s">
        <v>25</v>
      </c>
      <c r="B12" s="180" t="s">
        <v>98</v>
      </c>
      <c r="C12" s="171" t="s">
        <v>483</v>
      </c>
      <c r="D12" s="16">
        <f t="shared" si="0"/>
        <v>0</v>
      </c>
      <c r="E12" s="16"/>
      <c r="F12" s="16"/>
      <c r="G12" s="16"/>
      <c r="H12" s="13">
        <f t="shared" si="1"/>
        <v>0</v>
      </c>
      <c r="I12" s="192" t="s">
        <v>353</v>
      </c>
    </row>
    <row r="13" spans="1:9" s="15" customFormat="1" ht="15" customHeight="1">
      <c r="A13" s="32" t="s">
        <v>19</v>
      </c>
      <c r="B13" s="173"/>
      <c r="C13" s="176"/>
      <c r="D13" s="18"/>
      <c r="E13" s="18"/>
      <c r="F13" s="14"/>
      <c r="G13" s="14"/>
      <c r="H13" s="14"/>
      <c r="I13" s="197"/>
    </row>
    <row r="14" spans="1:9" s="23" customFormat="1" ht="15" customHeight="1">
      <c r="A14" s="30" t="s">
        <v>26</v>
      </c>
      <c r="B14" s="171" t="s">
        <v>101</v>
      </c>
      <c r="C14" s="171"/>
      <c r="D14" s="16">
        <f aca="true" t="shared" si="2" ref="D14:D27">IF(B14=$B$4,2,IF(B14=$B$5,0,0))</f>
        <v>2</v>
      </c>
      <c r="E14" s="16"/>
      <c r="F14" s="16"/>
      <c r="G14" s="16"/>
      <c r="H14" s="13">
        <f t="shared" si="1"/>
        <v>2</v>
      </c>
      <c r="I14" s="191" t="s">
        <v>362</v>
      </c>
    </row>
    <row r="15" spans="1:9" ht="15" customHeight="1">
      <c r="A15" s="31" t="s">
        <v>27</v>
      </c>
      <c r="B15" s="171" t="s">
        <v>101</v>
      </c>
      <c r="C15" s="171"/>
      <c r="D15" s="16">
        <f t="shared" si="2"/>
        <v>2</v>
      </c>
      <c r="E15" s="16"/>
      <c r="F15" s="16"/>
      <c r="G15" s="16"/>
      <c r="H15" s="13">
        <f t="shared" si="1"/>
        <v>2</v>
      </c>
      <c r="I15" s="191" t="s">
        <v>371</v>
      </c>
    </row>
    <row r="16" spans="1:9" ht="15" customHeight="1">
      <c r="A16" s="31" t="s">
        <v>28</v>
      </c>
      <c r="B16" s="171" t="s">
        <v>101</v>
      </c>
      <c r="C16" s="171"/>
      <c r="D16" s="16">
        <f t="shared" si="2"/>
        <v>2</v>
      </c>
      <c r="E16" s="16"/>
      <c r="F16" s="16"/>
      <c r="G16" s="16"/>
      <c r="H16" s="13">
        <f t="shared" si="1"/>
        <v>2</v>
      </c>
      <c r="I16" s="191" t="s">
        <v>380</v>
      </c>
    </row>
    <row r="17" spans="1:9" ht="15" customHeight="1">
      <c r="A17" s="31" t="s">
        <v>29</v>
      </c>
      <c r="B17" s="171" t="s">
        <v>101</v>
      </c>
      <c r="C17" s="171"/>
      <c r="D17" s="16">
        <f t="shared" si="2"/>
        <v>2</v>
      </c>
      <c r="E17" s="16"/>
      <c r="F17" s="16"/>
      <c r="G17" s="16"/>
      <c r="H17" s="13">
        <f t="shared" si="1"/>
        <v>2</v>
      </c>
      <c r="I17" s="191" t="s">
        <v>388</v>
      </c>
    </row>
    <row r="18" spans="1:9" ht="15" customHeight="1">
      <c r="A18" s="31" t="s">
        <v>30</v>
      </c>
      <c r="B18" s="171" t="s">
        <v>101</v>
      </c>
      <c r="C18" s="171"/>
      <c r="D18" s="16">
        <f t="shared" si="2"/>
        <v>2</v>
      </c>
      <c r="E18" s="16"/>
      <c r="F18" s="16"/>
      <c r="G18" s="16"/>
      <c r="H18" s="13">
        <f t="shared" si="1"/>
        <v>2</v>
      </c>
      <c r="I18" s="191" t="s">
        <v>395</v>
      </c>
    </row>
    <row r="19" spans="1:9" ht="15" customHeight="1">
      <c r="A19" s="31" t="s">
        <v>31</v>
      </c>
      <c r="B19" s="171" t="s">
        <v>101</v>
      </c>
      <c r="C19" s="171"/>
      <c r="D19" s="16">
        <f t="shared" si="2"/>
        <v>2</v>
      </c>
      <c r="E19" s="16"/>
      <c r="F19" s="16"/>
      <c r="G19" s="16"/>
      <c r="H19" s="13">
        <f t="shared" si="1"/>
        <v>2</v>
      </c>
      <c r="I19" s="191" t="s">
        <v>404</v>
      </c>
    </row>
    <row r="20" spans="1:9" ht="15" customHeight="1">
      <c r="A20" s="31" t="s">
        <v>32</v>
      </c>
      <c r="B20" s="171" t="s">
        <v>101</v>
      </c>
      <c r="C20" s="171"/>
      <c r="D20" s="16">
        <f t="shared" si="2"/>
        <v>2</v>
      </c>
      <c r="E20" s="16"/>
      <c r="F20" s="16"/>
      <c r="G20" s="16"/>
      <c r="H20" s="13">
        <f t="shared" si="1"/>
        <v>2</v>
      </c>
      <c r="I20" s="191" t="s">
        <v>417</v>
      </c>
    </row>
    <row r="21" spans="1:9" ht="15" customHeight="1">
      <c r="A21" s="31" t="s">
        <v>33</v>
      </c>
      <c r="B21" s="171" t="s">
        <v>101</v>
      </c>
      <c r="C21" s="171"/>
      <c r="D21" s="16">
        <f t="shared" si="2"/>
        <v>2</v>
      </c>
      <c r="E21" s="16"/>
      <c r="F21" s="16"/>
      <c r="G21" s="16"/>
      <c r="H21" s="13">
        <f t="shared" si="1"/>
        <v>2</v>
      </c>
      <c r="I21" s="191" t="s">
        <v>425</v>
      </c>
    </row>
    <row r="22" spans="1:9" ht="15" customHeight="1">
      <c r="A22" s="31" t="s">
        <v>34</v>
      </c>
      <c r="B22" s="171" t="s">
        <v>101</v>
      </c>
      <c r="C22" s="171"/>
      <c r="D22" s="16">
        <f t="shared" si="2"/>
        <v>2</v>
      </c>
      <c r="E22" s="16"/>
      <c r="F22" s="16"/>
      <c r="G22" s="16"/>
      <c r="H22" s="13">
        <f t="shared" si="1"/>
        <v>2</v>
      </c>
      <c r="I22" s="191" t="s">
        <v>434</v>
      </c>
    </row>
    <row r="23" spans="1:9" ht="15" customHeight="1">
      <c r="A23" s="31" t="s">
        <v>35</v>
      </c>
      <c r="B23" s="171" t="s">
        <v>101</v>
      </c>
      <c r="C23" s="165"/>
      <c r="D23" s="16">
        <f t="shared" si="2"/>
        <v>2</v>
      </c>
      <c r="E23" s="16"/>
      <c r="F23" s="16"/>
      <c r="G23" s="16"/>
      <c r="H23" s="13">
        <f t="shared" si="1"/>
        <v>2</v>
      </c>
      <c r="I23" s="191" t="s">
        <v>439</v>
      </c>
    </row>
    <row r="24" spans="1:9" s="9" customFormat="1" ht="15" customHeight="1">
      <c r="A24" s="31" t="s">
        <v>36</v>
      </c>
      <c r="B24" s="171" t="s">
        <v>101</v>
      </c>
      <c r="C24" s="171"/>
      <c r="D24" s="16">
        <f t="shared" si="2"/>
        <v>2</v>
      </c>
      <c r="E24" s="16"/>
      <c r="F24" s="16"/>
      <c r="G24" s="16"/>
      <c r="H24" s="13">
        <f t="shared" si="1"/>
        <v>2</v>
      </c>
      <c r="I24" s="191" t="s">
        <v>448</v>
      </c>
    </row>
    <row r="25" spans="1:9" ht="15" customHeight="1">
      <c r="A25" s="31" t="s">
        <v>37</v>
      </c>
      <c r="B25" s="171" t="s">
        <v>101</v>
      </c>
      <c r="C25" s="171"/>
      <c r="D25" s="16">
        <f t="shared" si="2"/>
        <v>2</v>
      </c>
      <c r="E25" s="16"/>
      <c r="F25" s="16"/>
      <c r="G25" s="16"/>
      <c r="H25" s="13">
        <f t="shared" si="1"/>
        <v>2</v>
      </c>
      <c r="I25" s="191" t="s">
        <v>456</v>
      </c>
    </row>
    <row r="26" spans="1:9" ht="15" customHeight="1">
      <c r="A26" s="31" t="s">
        <v>38</v>
      </c>
      <c r="B26" s="171" t="s">
        <v>101</v>
      </c>
      <c r="C26" s="171"/>
      <c r="D26" s="16">
        <f t="shared" si="2"/>
        <v>2</v>
      </c>
      <c r="E26" s="16"/>
      <c r="F26" s="16"/>
      <c r="G26" s="16"/>
      <c r="H26" s="13">
        <f t="shared" si="1"/>
        <v>2</v>
      </c>
      <c r="I26" s="191" t="s">
        <v>464</v>
      </c>
    </row>
    <row r="27" spans="1:9" ht="15" customHeight="1">
      <c r="A27" s="31" t="s">
        <v>39</v>
      </c>
      <c r="B27" s="171" t="s">
        <v>101</v>
      </c>
      <c r="C27" s="174"/>
      <c r="D27" s="16">
        <f t="shared" si="2"/>
        <v>2</v>
      </c>
      <c r="E27" s="16"/>
      <c r="F27" s="16"/>
      <c r="G27" s="16"/>
      <c r="H27" s="13">
        <f t="shared" si="1"/>
        <v>2</v>
      </c>
      <c r="I27" s="191" t="s">
        <v>476</v>
      </c>
    </row>
  </sheetData>
  <sheetProtection/>
  <autoFilter ref="A6:D27"/>
  <mergeCells count="11">
    <mergeCell ref="I3:I5"/>
    <mergeCell ref="D4:D5"/>
    <mergeCell ref="E4:E5"/>
    <mergeCell ref="F4:F5"/>
    <mergeCell ref="G4:G5"/>
    <mergeCell ref="H4:H5"/>
    <mergeCell ref="A1:I1"/>
    <mergeCell ref="A2:I2"/>
    <mergeCell ref="A3:A5"/>
    <mergeCell ref="C3:C5"/>
    <mergeCell ref="D3:H3"/>
  </mergeCells>
  <dataValidations count="3">
    <dataValidation type="list" allowBlank="1" showInputMessage="1" showErrorMessage="1" sqref="B13">
      <formula1>'9.2'!#REF!</formula1>
    </dataValidation>
    <dataValidation type="list" allowBlank="1" showInputMessage="1" showErrorMessage="1" sqref="B14:B27 B6:B12">
      <formula1>$B$4:$B$5</formula1>
    </dataValidation>
    <dataValidation type="list" allowBlank="1" showInputMessage="1" showErrorMessage="1" sqref="E7:G12 E14:G27">
      <formula1>"0,5"</formula1>
    </dataValidation>
  </dataValidations>
  <hyperlinks>
    <hyperlink ref="H6"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7"/>
  <sheetViews>
    <sheetView zoomScale="110" zoomScaleNormal="110" zoomScaleSheetLayoutView="80" zoomScalePageLayoutView="0" workbookViewId="0" topLeftCell="A1">
      <selection activeCell="C12" sqref="C12"/>
    </sheetView>
  </sheetViews>
  <sheetFormatPr defaultColWidth="8.8515625" defaultRowHeight="15"/>
  <cols>
    <col min="1" max="1" width="19.421875" style="3" customWidth="1"/>
    <col min="2" max="2" width="56.140625" style="27" customWidth="1"/>
    <col min="3" max="3" width="50.57421875" style="3" customWidth="1"/>
    <col min="4" max="4" width="9.140625" style="3" customWidth="1"/>
    <col min="5" max="5" width="6.8515625" style="10" customWidth="1"/>
    <col min="6" max="6" width="11.140625" style="10" customWidth="1"/>
    <col min="7" max="7" width="10.8515625" style="10" customWidth="1"/>
    <col min="8" max="16384" width="8.8515625" style="10" customWidth="1"/>
  </cols>
  <sheetData>
    <row r="1" spans="1:9" s="1" customFormat="1" ht="26.25" customHeight="1">
      <c r="A1" s="258" t="s">
        <v>196</v>
      </c>
      <c r="B1" s="258"/>
      <c r="C1" s="258"/>
      <c r="D1" s="258"/>
      <c r="E1" s="259"/>
      <c r="F1" s="259"/>
      <c r="G1" s="259"/>
      <c r="H1" s="259"/>
      <c r="I1" s="259"/>
    </row>
    <row r="2" spans="1:9" s="1" customFormat="1" ht="15.75" customHeight="1">
      <c r="A2" s="253" t="str">
        <f>Методика!B34</f>
        <v>Указанные сведения должны быть опубликованы в течение 1-го месяца после окончания отчетного периода. </v>
      </c>
      <c r="B2" s="254"/>
      <c r="C2" s="254"/>
      <c r="D2" s="254"/>
      <c r="E2" s="252"/>
      <c r="F2" s="252"/>
      <c r="G2" s="252"/>
      <c r="H2" s="252"/>
      <c r="I2" s="252"/>
    </row>
    <row r="3" spans="1:9" ht="46.5" customHeight="1">
      <c r="A3" s="242" t="s">
        <v>52</v>
      </c>
      <c r="B3" s="144" t="str">
        <f>Методика!B33</f>
        <v>Публикуются ли ежеквартально сведения об исполнении бюджета МО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C3" s="239" t="s">
        <v>53</v>
      </c>
      <c r="D3" s="256" t="s">
        <v>197</v>
      </c>
      <c r="E3" s="257"/>
      <c r="F3" s="257"/>
      <c r="G3" s="257"/>
      <c r="H3" s="257"/>
      <c r="I3" s="262" t="s">
        <v>183</v>
      </c>
    </row>
    <row r="4" spans="1:9" ht="15.75" customHeight="1">
      <c r="A4" s="243"/>
      <c r="B4" s="149" t="str">
        <f>Методика!B35</f>
        <v>Да, опубликованы за все отчетные периоды</v>
      </c>
      <c r="C4" s="260"/>
      <c r="D4" s="242" t="s">
        <v>9</v>
      </c>
      <c r="E4" s="242" t="s">
        <v>16</v>
      </c>
      <c r="F4" s="242" t="s">
        <v>13</v>
      </c>
      <c r="G4" s="242" t="s">
        <v>192</v>
      </c>
      <c r="H4" s="256" t="s">
        <v>8</v>
      </c>
      <c r="I4" s="262"/>
    </row>
    <row r="5" spans="1:9" ht="24" customHeight="1">
      <c r="A5" s="243"/>
      <c r="B5" s="148" t="str">
        <f>Методика!B36</f>
        <v>Нет, не опубликованы, или публикуются нерегулярно, или не отвечают требованиям</v>
      </c>
      <c r="C5" s="240"/>
      <c r="D5" s="242"/>
      <c r="E5" s="257"/>
      <c r="F5" s="255"/>
      <c r="G5" s="255"/>
      <c r="H5" s="261"/>
      <c r="I5" s="262"/>
    </row>
    <row r="6" spans="1:9" s="15" customFormat="1" ht="15" customHeight="1">
      <c r="A6" s="12" t="s">
        <v>18</v>
      </c>
      <c r="B6" s="8"/>
      <c r="C6" s="12"/>
      <c r="D6" s="150"/>
      <c r="E6" s="150"/>
      <c r="F6" s="150"/>
      <c r="G6" s="150"/>
      <c r="H6" s="151"/>
      <c r="I6" s="6"/>
    </row>
    <row r="7" spans="1:9" s="23" customFormat="1" ht="16.5" customHeight="1">
      <c r="A7" s="30" t="s">
        <v>20</v>
      </c>
      <c r="B7" s="180" t="s">
        <v>101</v>
      </c>
      <c r="C7" s="187"/>
      <c r="D7" s="16">
        <f aca="true" t="shared" si="0" ref="D7:D12">IF(B7=$B$4,2,IF(B7=$B$5,0,0))</f>
        <v>2</v>
      </c>
      <c r="E7" s="16"/>
      <c r="F7" s="16"/>
      <c r="G7" s="16"/>
      <c r="H7" s="13">
        <f aca="true" t="shared" si="1" ref="H7:H27">D7*(1-E7)*(1-F7)*(1-G7)</f>
        <v>2</v>
      </c>
      <c r="I7" s="190" t="s">
        <v>231</v>
      </c>
    </row>
    <row r="8" spans="1:9" s="15" customFormat="1" ht="15" customHeight="1">
      <c r="A8" s="30" t="s">
        <v>21</v>
      </c>
      <c r="B8" s="164" t="s">
        <v>98</v>
      </c>
      <c r="C8" s="171"/>
      <c r="D8" s="16">
        <f t="shared" si="0"/>
        <v>0</v>
      </c>
      <c r="E8" s="16"/>
      <c r="F8" s="16"/>
      <c r="G8" s="16"/>
      <c r="H8" s="13">
        <f t="shared" si="1"/>
        <v>0</v>
      </c>
      <c r="I8" s="191"/>
    </row>
    <row r="9" spans="1:9" s="24" customFormat="1" ht="15" customHeight="1">
      <c r="A9" s="30" t="s">
        <v>22</v>
      </c>
      <c r="B9" s="164" t="s">
        <v>101</v>
      </c>
      <c r="C9" s="171"/>
      <c r="D9" s="16">
        <f t="shared" si="0"/>
        <v>2</v>
      </c>
      <c r="E9" s="16"/>
      <c r="F9" s="16"/>
      <c r="G9" s="16"/>
      <c r="H9" s="13">
        <f t="shared" si="1"/>
        <v>2</v>
      </c>
      <c r="I9" s="191" t="s">
        <v>346</v>
      </c>
    </row>
    <row r="10" spans="1:9" s="23" customFormat="1" ht="15" customHeight="1">
      <c r="A10" s="30" t="s">
        <v>23</v>
      </c>
      <c r="B10" s="164" t="s">
        <v>101</v>
      </c>
      <c r="C10" s="174"/>
      <c r="D10" s="16">
        <f t="shared" si="0"/>
        <v>2</v>
      </c>
      <c r="E10" s="16"/>
      <c r="F10" s="16"/>
      <c r="G10" s="16"/>
      <c r="H10" s="13">
        <f t="shared" si="1"/>
        <v>2</v>
      </c>
      <c r="I10" s="191" t="s">
        <v>338</v>
      </c>
    </row>
    <row r="11" spans="1:9" s="11" customFormat="1" ht="15" customHeight="1">
      <c r="A11" s="31" t="s">
        <v>24</v>
      </c>
      <c r="B11" s="164" t="s">
        <v>101</v>
      </c>
      <c r="C11" s="174"/>
      <c r="D11" s="16">
        <f t="shared" si="0"/>
        <v>2</v>
      </c>
      <c r="E11" s="16"/>
      <c r="F11" s="16"/>
      <c r="G11" s="16"/>
      <c r="H11" s="13">
        <f t="shared" si="1"/>
        <v>2</v>
      </c>
      <c r="I11" s="190" t="s">
        <v>316</v>
      </c>
    </row>
    <row r="12" spans="1:9" s="15" customFormat="1" ht="15" customHeight="1">
      <c r="A12" s="30" t="s">
        <v>25</v>
      </c>
      <c r="B12" s="171" t="s">
        <v>98</v>
      </c>
      <c r="C12" s="171" t="s">
        <v>483</v>
      </c>
      <c r="D12" s="16">
        <f t="shared" si="0"/>
        <v>0</v>
      </c>
      <c r="E12" s="16"/>
      <c r="F12" s="16"/>
      <c r="G12" s="16"/>
      <c r="H12" s="13">
        <f t="shared" si="1"/>
        <v>0</v>
      </c>
      <c r="I12" s="192" t="s">
        <v>353</v>
      </c>
    </row>
    <row r="13" spans="1:9" s="15" customFormat="1" ht="15" customHeight="1">
      <c r="A13" s="32" t="s">
        <v>19</v>
      </c>
      <c r="B13" s="173"/>
      <c r="C13" s="176"/>
      <c r="D13" s="18"/>
      <c r="E13" s="18"/>
      <c r="F13" s="14"/>
      <c r="G13" s="14"/>
      <c r="H13" s="14"/>
      <c r="I13" s="194"/>
    </row>
    <row r="14" spans="1:9" s="23" customFormat="1" ht="15" customHeight="1">
      <c r="A14" s="30" t="s">
        <v>26</v>
      </c>
      <c r="B14" s="171" t="s">
        <v>101</v>
      </c>
      <c r="C14" s="171"/>
      <c r="D14" s="16">
        <f aca="true" t="shared" si="2" ref="D14:D27">IF(B14=$B$4,2,IF(B14=$B$5,0,0))</f>
        <v>2</v>
      </c>
      <c r="E14" s="16"/>
      <c r="F14" s="16"/>
      <c r="G14" s="16"/>
      <c r="H14" s="13">
        <f t="shared" si="1"/>
        <v>2</v>
      </c>
      <c r="I14" s="191" t="s">
        <v>362</v>
      </c>
    </row>
    <row r="15" spans="1:9" ht="15" customHeight="1">
      <c r="A15" s="31" t="s">
        <v>27</v>
      </c>
      <c r="B15" s="171" t="s">
        <v>101</v>
      </c>
      <c r="C15" s="171"/>
      <c r="D15" s="16">
        <f t="shared" si="2"/>
        <v>2</v>
      </c>
      <c r="E15" s="16"/>
      <c r="F15" s="16"/>
      <c r="G15" s="16"/>
      <c r="H15" s="13">
        <f t="shared" si="1"/>
        <v>2</v>
      </c>
      <c r="I15" s="191" t="s">
        <v>371</v>
      </c>
    </row>
    <row r="16" spans="1:9" ht="15" customHeight="1">
      <c r="A16" s="31" t="s">
        <v>28</v>
      </c>
      <c r="B16" s="171" t="s">
        <v>101</v>
      </c>
      <c r="C16" s="171"/>
      <c r="D16" s="16">
        <f t="shared" si="2"/>
        <v>2</v>
      </c>
      <c r="E16" s="16"/>
      <c r="F16" s="16"/>
      <c r="G16" s="16"/>
      <c r="H16" s="13">
        <f t="shared" si="1"/>
        <v>2</v>
      </c>
      <c r="I16" s="191" t="s">
        <v>380</v>
      </c>
    </row>
    <row r="17" spans="1:9" ht="15" customHeight="1">
      <c r="A17" s="31" t="s">
        <v>29</v>
      </c>
      <c r="B17" s="171" t="s">
        <v>101</v>
      </c>
      <c r="C17" s="171"/>
      <c r="D17" s="16">
        <f t="shared" si="2"/>
        <v>2</v>
      </c>
      <c r="E17" s="16"/>
      <c r="F17" s="16"/>
      <c r="G17" s="16"/>
      <c r="H17" s="13">
        <f t="shared" si="1"/>
        <v>2</v>
      </c>
      <c r="I17" s="191" t="s">
        <v>388</v>
      </c>
    </row>
    <row r="18" spans="1:9" ht="15" customHeight="1">
      <c r="A18" s="31" t="s">
        <v>30</v>
      </c>
      <c r="B18" s="171" t="s">
        <v>101</v>
      </c>
      <c r="C18" s="171"/>
      <c r="D18" s="16">
        <f t="shared" si="2"/>
        <v>2</v>
      </c>
      <c r="E18" s="16"/>
      <c r="F18" s="16"/>
      <c r="G18" s="16"/>
      <c r="H18" s="13">
        <f t="shared" si="1"/>
        <v>2</v>
      </c>
      <c r="I18" s="191" t="s">
        <v>395</v>
      </c>
    </row>
    <row r="19" spans="1:9" ht="15" customHeight="1">
      <c r="A19" s="31" t="s">
        <v>31</v>
      </c>
      <c r="B19" s="171" t="s">
        <v>101</v>
      </c>
      <c r="C19" s="171"/>
      <c r="D19" s="16">
        <f t="shared" si="2"/>
        <v>2</v>
      </c>
      <c r="E19" s="16"/>
      <c r="F19" s="16"/>
      <c r="G19" s="16"/>
      <c r="H19" s="13">
        <f t="shared" si="1"/>
        <v>2</v>
      </c>
      <c r="I19" s="191" t="s">
        <v>404</v>
      </c>
    </row>
    <row r="20" spans="1:9" ht="15" customHeight="1">
      <c r="A20" s="31" t="s">
        <v>32</v>
      </c>
      <c r="B20" s="171" t="s">
        <v>101</v>
      </c>
      <c r="C20" s="171"/>
      <c r="D20" s="16">
        <f t="shared" si="2"/>
        <v>2</v>
      </c>
      <c r="E20" s="16"/>
      <c r="F20" s="16"/>
      <c r="G20" s="16"/>
      <c r="H20" s="13">
        <f t="shared" si="1"/>
        <v>2</v>
      </c>
      <c r="I20" s="191" t="s">
        <v>417</v>
      </c>
    </row>
    <row r="21" spans="1:9" ht="15" customHeight="1">
      <c r="A21" s="31" t="s">
        <v>33</v>
      </c>
      <c r="B21" s="171" t="s">
        <v>101</v>
      </c>
      <c r="C21" s="171"/>
      <c r="D21" s="16">
        <f t="shared" si="2"/>
        <v>2</v>
      </c>
      <c r="E21" s="16"/>
      <c r="F21" s="16"/>
      <c r="G21" s="16"/>
      <c r="H21" s="13">
        <f t="shared" si="1"/>
        <v>2</v>
      </c>
      <c r="I21" s="191" t="s">
        <v>425</v>
      </c>
    </row>
    <row r="22" spans="1:9" ht="15" customHeight="1">
      <c r="A22" s="31" t="s">
        <v>34</v>
      </c>
      <c r="B22" s="171" t="s">
        <v>101</v>
      </c>
      <c r="C22" s="171"/>
      <c r="D22" s="16">
        <f t="shared" si="2"/>
        <v>2</v>
      </c>
      <c r="E22" s="16"/>
      <c r="F22" s="16"/>
      <c r="G22" s="16"/>
      <c r="H22" s="13">
        <f t="shared" si="1"/>
        <v>2</v>
      </c>
      <c r="I22" s="191" t="s">
        <v>434</v>
      </c>
    </row>
    <row r="23" spans="1:9" ht="15" customHeight="1">
      <c r="A23" s="31" t="s">
        <v>35</v>
      </c>
      <c r="B23" s="171" t="s">
        <v>101</v>
      </c>
      <c r="C23" s="165"/>
      <c r="D23" s="16">
        <f t="shared" si="2"/>
        <v>2</v>
      </c>
      <c r="E23" s="16"/>
      <c r="F23" s="16"/>
      <c r="G23" s="16"/>
      <c r="H23" s="13">
        <f t="shared" si="1"/>
        <v>2</v>
      </c>
      <c r="I23" s="191" t="s">
        <v>439</v>
      </c>
    </row>
    <row r="24" spans="1:9" s="9" customFormat="1" ht="15" customHeight="1">
      <c r="A24" s="31" t="s">
        <v>36</v>
      </c>
      <c r="B24" s="171" t="s">
        <v>101</v>
      </c>
      <c r="C24" s="171"/>
      <c r="D24" s="16">
        <f t="shared" si="2"/>
        <v>2</v>
      </c>
      <c r="E24" s="16"/>
      <c r="F24" s="16"/>
      <c r="G24" s="16"/>
      <c r="H24" s="13">
        <f t="shared" si="1"/>
        <v>2</v>
      </c>
      <c r="I24" s="191" t="s">
        <v>448</v>
      </c>
    </row>
    <row r="25" spans="1:9" ht="15" customHeight="1">
      <c r="A25" s="31" t="s">
        <v>37</v>
      </c>
      <c r="B25" s="171" t="s">
        <v>101</v>
      </c>
      <c r="C25" s="171"/>
      <c r="D25" s="16">
        <f t="shared" si="2"/>
        <v>2</v>
      </c>
      <c r="E25" s="16"/>
      <c r="F25" s="16"/>
      <c r="G25" s="16"/>
      <c r="H25" s="13">
        <f t="shared" si="1"/>
        <v>2</v>
      </c>
      <c r="I25" s="191" t="s">
        <v>456</v>
      </c>
    </row>
    <row r="26" spans="1:9" ht="15" customHeight="1">
      <c r="A26" s="31" t="s">
        <v>38</v>
      </c>
      <c r="B26" s="171" t="s">
        <v>101</v>
      </c>
      <c r="C26" s="171"/>
      <c r="D26" s="16">
        <f t="shared" si="2"/>
        <v>2</v>
      </c>
      <c r="E26" s="16"/>
      <c r="F26" s="16"/>
      <c r="G26" s="16"/>
      <c r="H26" s="13">
        <f t="shared" si="1"/>
        <v>2</v>
      </c>
      <c r="I26" s="191" t="s">
        <v>464</v>
      </c>
    </row>
    <row r="27" spans="1:9" ht="15" customHeight="1">
      <c r="A27" s="31" t="s">
        <v>39</v>
      </c>
      <c r="B27" s="171" t="s">
        <v>101</v>
      </c>
      <c r="C27" s="174"/>
      <c r="D27" s="16">
        <f t="shared" si="2"/>
        <v>2</v>
      </c>
      <c r="E27" s="16"/>
      <c r="F27" s="16"/>
      <c r="G27" s="16"/>
      <c r="H27" s="13">
        <f t="shared" si="1"/>
        <v>2</v>
      </c>
      <c r="I27" s="191" t="s">
        <v>476</v>
      </c>
    </row>
  </sheetData>
  <sheetProtection/>
  <autoFilter ref="A6:D27"/>
  <mergeCells count="11">
    <mergeCell ref="I3:I5"/>
    <mergeCell ref="D4:D5"/>
    <mergeCell ref="E4:E5"/>
    <mergeCell ref="F4:F5"/>
    <mergeCell ref="G4:G5"/>
    <mergeCell ref="H4:H5"/>
    <mergeCell ref="A1:I1"/>
    <mergeCell ref="A2:I2"/>
    <mergeCell ref="A3:A5"/>
    <mergeCell ref="C3:C5"/>
    <mergeCell ref="D3:H3"/>
  </mergeCells>
  <dataValidations count="3">
    <dataValidation type="list" allowBlank="1" showInputMessage="1" showErrorMessage="1" sqref="B13">
      <formula1>'9.3'!#REF!</formula1>
    </dataValidation>
    <dataValidation type="list" allowBlank="1" showInputMessage="1" showErrorMessage="1" sqref="B14:B27 B6:B12">
      <formula1>$B$4:$B$5</formula1>
    </dataValidation>
    <dataValidation type="list" allowBlank="1" showInputMessage="1" showErrorMessage="1" sqref="E7:G12 E14:G27">
      <formula1>"0,5"</formula1>
    </dataValidation>
  </dataValidations>
  <hyperlinks>
    <hyperlink ref="H6" r:id="rId1" display="http://beldepfin.ru/?page_id=4202"/>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96" r:id="rId2"/>
  <headerFooter>
    <oddFooter>&amp;C&amp;"Times New Roman,обычный"&amp;8Исходные данные и оценка показателя 1.1&amp;R&amp;8&amp;P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Ковригина</cp:lastModifiedBy>
  <cp:lastPrinted>2018-02-15T08:30:53Z</cp:lastPrinted>
  <dcterms:created xsi:type="dcterms:W3CDTF">2015-12-18T16:44:35Z</dcterms:created>
  <dcterms:modified xsi:type="dcterms:W3CDTF">2018-08-23T14:28:44Z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