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Table1" sheetId="1" r:id="rId1"/>
  </sheets>
  <definedNames>
    <definedName name="_xlnm.Print_Titles" localSheetId="0">Table1!$7:$8</definedName>
  </definedNames>
  <calcPr calcId="145621"/>
</workbook>
</file>

<file path=xl/calcChain.xml><?xml version="1.0" encoding="utf-8"?>
<calcChain xmlns="http://schemas.openxmlformats.org/spreadsheetml/2006/main">
  <c r="G115" i="1" l="1"/>
  <c r="G9" i="1"/>
  <c r="G84" i="1"/>
  <c r="G79" i="1"/>
  <c r="G73" i="1"/>
  <c r="G69" i="1"/>
  <c r="G65" i="1"/>
  <c r="G62" i="1"/>
  <c r="G58" i="1"/>
  <c r="G54" i="1"/>
  <c r="G50" i="1"/>
  <c r="G46" i="1"/>
  <c r="G42" i="1"/>
  <c r="G35" i="1"/>
  <c r="G30" i="1"/>
  <c r="G24" i="1"/>
  <c r="G21" i="1"/>
  <c r="G15" i="1"/>
  <c r="G10" i="1"/>
  <c r="F115" i="1" l="1"/>
  <c r="G113" i="1" l="1"/>
  <c r="G112" i="1" s="1"/>
  <c r="F113" i="1"/>
  <c r="F112" i="1" s="1"/>
  <c r="F107" i="1" l="1"/>
  <c r="F106" i="1" s="1"/>
  <c r="G107" i="1"/>
  <c r="G106" i="1"/>
  <c r="F104" i="1" l="1"/>
  <c r="F101" i="1"/>
  <c r="F98" i="1"/>
  <c r="F95" i="1"/>
  <c r="F91" i="1"/>
  <c r="F89" i="1"/>
  <c r="F87" i="1"/>
  <c r="F86" i="1" l="1"/>
  <c r="F15" i="1"/>
  <c r="F21" i="1"/>
  <c r="F24" i="1"/>
  <c r="F30" i="1"/>
  <c r="F35" i="1"/>
  <c r="F42" i="1"/>
  <c r="F46" i="1"/>
  <c r="F50" i="1"/>
  <c r="F54" i="1"/>
  <c r="F58" i="1"/>
  <c r="F62" i="1"/>
  <c r="F65" i="1"/>
  <c r="F69" i="1"/>
  <c r="F73" i="1"/>
  <c r="F79" i="1"/>
  <c r="F84" i="1"/>
  <c r="F82" i="1" l="1"/>
  <c r="F77" i="1"/>
  <c r="F40" i="1"/>
  <c r="F33" i="1"/>
  <c r="F28" i="1"/>
  <c r="F19" i="1"/>
  <c r="F13" i="1"/>
  <c r="F12" i="1"/>
  <c r="F11" i="1"/>
  <c r="F10" i="1" l="1"/>
  <c r="F9" i="1" s="1"/>
  <c r="G104" i="1" l="1"/>
  <c r="G87" i="1"/>
  <c r="G89" i="1"/>
  <c r="G91" i="1"/>
  <c r="G95" i="1"/>
  <c r="G98" i="1"/>
  <c r="G101" i="1"/>
  <c r="G86" i="1" l="1"/>
</calcChain>
</file>

<file path=xl/sharedStrings.xml><?xml version="1.0" encoding="utf-8"?>
<sst xmlns="http://schemas.openxmlformats.org/spreadsheetml/2006/main" count="431" uniqueCount="83">
  <si>
    <t>КВФО</t>
  </si>
  <si>
    <t>Код субсидии</t>
  </si>
  <si>
    <t>Ан код</t>
  </si>
  <si>
    <t>КБК</t>
  </si>
  <si>
    <t>Наименование показателя</t>
  </si>
  <si>
    <t/>
  </si>
  <si>
    <t>Отдел культуры и спорта администрации муниципального района "Княжпогостский"</t>
  </si>
  <si>
    <t>МБУ "КНЯЖПОГОСТСКАЯ МЦБС"</t>
  </si>
  <si>
    <t>2</t>
  </si>
  <si>
    <t>9560801201ПЛ00000100</t>
  </si>
  <si>
    <t>130</t>
  </si>
  <si>
    <t>131</t>
  </si>
  <si>
    <t>доходы от оказания платных услуг, выполнения работ</t>
  </si>
  <si>
    <t>МБУ "КНЯЖПОГОСТСКИЙ РИКМ"</t>
  </si>
  <si>
    <t>МАО ДО "ДШИ" Г.ЕМВА</t>
  </si>
  <si>
    <t>9560703201ПЛ00000100</t>
  </si>
  <si>
    <t>9560703251ДП00000100</t>
  </si>
  <si>
    <t>150</t>
  </si>
  <si>
    <t>155</t>
  </si>
  <si>
    <t>гранты, пожертвования, иные безвозмездные перечисления от юридических и физических лиц</t>
  </si>
  <si>
    <t>9560703251ДППЛОЩ0100</t>
  </si>
  <si>
    <t>МАУ "КНЯЖПОГОСТСКИЙ РДК"</t>
  </si>
  <si>
    <t>9560801251ДП00000100</t>
  </si>
  <si>
    <t>МАУ "КЦНК"</t>
  </si>
  <si>
    <t>МБУ "ЦЕНТР ХТО"</t>
  </si>
  <si>
    <t>9560804201ПЛ00000100</t>
  </si>
  <si>
    <t>9560804251ДП00000100</t>
  </si>
  <si>
    <t>МБУ "СШ Г.ЕМВА"</t>
  </si>
  <si>
    <t>9561102201ПЛ00000100</t>
  </si>
  <si>
    <t>Поступления - исполнение</t>
  </si>
  <si>
    <t>Бюджет: бюджет муниципального района "Княжпогостский" (консолидированный)</t>
  </si>
  <si>
    <t>КОСГУ: поступления</t>
  </si>
  <si>
    <t>КВФО: 2</t>
  </si>
  <si>
    <t>руб.</t>
  </si>
  <si>
    <t>на 01.10.2020</t>
  </si>
  <si>
    <t>Информация о платных услугах за 3 квартал 2020 года (нарастающим итогом)</t>
  </si>
  <si>
    <t>Поступления -               план</t>
  </si>
  <si>
    <t>Управление образования администрации муниципального района "Княжпогостский"</t>
  </si>
  <si>
    <t>МБОУ "СОШ ИМ. А. ЛАРИОНОВА" Г. ЕМВЫ</t>
  </si>
  <si>
    <t>97507022022А00000100</t>
  </si>
  <si>
    <t>97507022024А00000100</t>
  </si>
  <si>
    <t>152</t>
  </si>
  <si>
    <t>97507022032А00000100</t>
  </si>
  <si>
    <t>целевые субсидии</t>
  </si>
  <si>
    <t>МБОУ "СОШ" ПГТ СИНДОР</t>
  </si>
  <si>
    <t>97507012021А00000100</t>
  </si>
  <si>
    <t>МБОУ "СОШ" ПСТ. ЧЕРНОРЕЧЕНСКИЙ</t>
  </si>
  <si>
    <t>МБОУ "СОШ" С. ШОШКА</t>
  </si>
  <si>
    <t>МБОУ "СОШ" ПСТ.ЧИНЬЯВОРЫК</t>
  </si>
  <si>
    <t>97507022041А00000100</t>
  </si>
  <si>
    <t>180</t>
  </si>
  <si>
    <t>189</t>
  </si>
  <si>
    <t>прочие доходы</t>
  </si>
  <si>
    <t>МАОУ "НШ-ДС" Г.ЕМВЫ</t>
  </si>
  <si>
    <t>97507012041А00000100</t>
  </si>
  <si>
    <t>МАУДО "ДДТ" КНЯЖПОГОСТСКОГО РАЙОНА</t>
  </si>
  <si>
    <t>97507032015А00000100</t>
  </si>
  <si>
    <t>97507032032А00000100</t>
  </si>
  <si>
    <t>97507032041А00000100</t>
  </si>
  <si>
    <t>МАДОУ "ДЕТСКИЙ САД № 10 КОМБИНИРОВАННОГО ВИДА" Г. ЕМВЫ</t>
  </si>
  <si>
    <t>97507012022А00000100</t>
  </si>
  <si>
    <t>МАДОУ "ДЕТСКИЙ САД №9 ОБЩЕРАЗВИВАЮЩЕГО ВИДА" Г.ЕМВЫ</t>
  </si>
  <si>
    <t>97507012032А00000100</t>
  </si>
  <si>
    <t>МАДОУ "ДЕТСКИЙ САД № 8 КОМБИНИРОВАННОГО ВИДА" Г. ЕМВЫ</t>
  </si>
  <si>
    <t>МАДОУ "ДЕТСКИЙ САД № 2" Г. ЕМВЫ</t>
  </si>
  <si>
    <t>МАДОУ "ДЕТСКИЙ САД № 6" Г.ЕМВЫ</t>
  </si>
  <si>
    <t>МАДОУ "ДЕТСКИЙ САД" ПГТ СИНДОР</t>
  </si>
  <si>
    <t>97507012011А00000100</t>
  </si>
  <si>
    <t>МАДОУ "ДЕТСКИЙ САД" ПСТ. ЧИНЬЯВОРЫК</t>
  </si>
  <si>
    <t>МАОУ "СОШ" С. СЕРЁГОВО</t>
  </si>
  <si>
    <t>МБОУ "СОШ № 1" Г. ЕМВЫ</t>
  </si>
  <si>
    <t>МБДОУ "ДЕТСКИЙ САД" ПСТ. ТРАКТ</t>
  </si>
  <si>
    <t>Администрация городского поселения "Емва"</t>
  </si>
  <si>
    <t>МАУ "ФСК" Г.ЕМВА</t>
  </si>
  <si>
    <t>92511012011000000100</t>
  </si>
  <si>
    <t>92511012012000000100</t>
  </si>
  <si>
    <t>92511012014000000100</t>
  </si>
  <si>
    <t>121</t>
  </si>
  <si>
    <t>9251101252ДП00000100</t>
  </si>
  <si>
    <t>Администрация городского поселения "Синдор"</t>
  </si>
  <si>
    <t>МАУ "ФОК" ГП "СИНДОР"</t>
  </si>
  <si>
    <t>92511012010000000100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</si>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</sst>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Times New Roman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b/>
      <sz val="10"/>
      <color rgb="FF000000"/>
      <name val="Times New Roman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46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0" fontId="0" fillId="0" borderId="0" xfId="0" applyAlignment="1"/>
    <xf numFmtId="0" fontId="6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 applyFill="1" applyAlignment="1">
      <alignment vertical="top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Alignment="1">
      <alignment vertical="top" wrapText="1"/>
    </xf>
    <xf numFmtId="4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top" wrapText="1"/>
    </xf>
    <xf numFmtId="4" fontId="15" fillId="4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top" wrapText="1"/>
    </xf>
    <xf numFmtId="4" fontId="20" fillId="0" borderId="0" xfId="0" applyNumberFormat="1" applyFont="1" applyFill="1" applyAlignment="1">
      <alignment vertical="top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horizontal="left" wrapText="1"/>
    </xf>
    <xf numFmtId="0" fontId="12" fillId="0" borderId="2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3" fillId="3" borderId="4" xfId="0" applyFont="1" applyFill="1" applyBorder="1" applyAlignment="1">
      <alignment vertical="top" wrapText="1"/>
    </xf>
    <xf numFmtId="0" fontId="13" fillId="3" borderId="5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workbookViewId="0">
      <selection activeCell="G116" sqref="G116"/>
    </sheetView>
  </sheetViews>
  <sheetFormatPr defaultColWidth="8.83203125" defaultRowHeight="12" x14ac:dyDescent="0.2"/>
  <cols>
    <col min="1" max="1" width="5.83203125" style="1" customWidth="1"/>
    <col min="2" max="2" width="24" style="1" customWidth="1"/>
    <col min="3" max="3" width="5.1640625" style="1"/>
    <col min="4" max="4" width="4.5" style="1" customWidth="1"/>
    <col min="5" max="5" width="38.83203125" style="1" customWidth="1"/>
    <col min="6" max="6" width="14.1640625" style="1" customWidth="1"/>
    <col min="7" max="7" width="14.5" style="1" customWidth="1"/>
    <col min="8" max="8" width="18.5" style="1" customWidth="1"/>
    <col min="9" max="9" width="8.83203125" style="1"/>
    <col min="10" max="10" width="9.83203125" style="1" bestFit="1" customWidth="1"/>
    <col min="11" max="16384" width="8.83203125" style="1"/>
  </cols>
  <sheetData>
    <row r="1" spans="1:8" s="7" customFormat="1" ht="15.6" customHeight="1" x14ac:dyDescent="0.2">
      <c r="A1" s="29" t="s">
        <v>35</v>
      </c>
      <c r="B1" s="30"/>
      <c r="C1" s="31"/>
      <c r="D1" s="31"/>
      <c r="E1" s="31"/>
      <c r="F1" s="31"/>
      <c r="G1" s="32"/>
    </row>
    <row r="2" spans="1:8" s="11" customFormat="1" ht="14.45" customHeight="1" x14ac:dyDescent="0.2">
      <c r="A2" s="8" t="s">
        <v>34</v>
      </c>
      <c r="B2" s="9"/>
      <c r="C2" s="10"/>
      <c r="D2" s="10"/>
      <c r="E2" s="10"/>
      <c r="G2" s="12"/>
    </row>
    <row r="3" spans="1:8" s="11" customFormat="1" ht="12" customHeight="1" x14ac:dyDescent="0.2">
      <c r="A3" s="33" t="s">
        <v>30</v>
      </c>
      <c r="B3" s="33"/>
      <c r="C3" s="33"/>
      <c r="D3" s="33"/>
      <c r="E3" s="33"/>
      <c r="F3" s="33"/>
      <c r="G3" s="12"/>
    </row>
    <row r="4" spans="1:8" s="11" customFormat="1" ht="12" customHeight="1" x14ac:dyDescent="0.2">
      <c r="A4" s="34" t="s">
        <v>31</v>
      </c>
      <c r="B4" s="34"/>
      <c r="C4" s="34"/>
      <c r="D4" s="34"/>
      <c r="E4" s="34"/>
      <c r="F4" s="34"/>
      <c r="G4" s="12"/>
    </row>
    <row r="5" spans="1:8" s="11" customFormat="1" ht="12" customHeight="1" x14ac:dyDescent="0.2">
      <c r="A5" s="33" t="s">
        <v>32</v>
      </c>
      <c r="B5" s="33"/>
      <c r="C5" s="33"/>
      <c r="D5" s="33"/>
      <c r="E5" s="33"/>
      <c r="F5" s="33"/>
      <c r="G5" s="12"/>
    </row>
    <row r="6" spans="1:8" s="7" customFormat="1" ht="15.6" customHeight="1" x14ac:dyDescent="0.2">
      <c r="A6" s="35" t="s">
        <v>33</v>
      </c>
      <c r="B6" s="35"/>
      <c r="C6" s="35"/>
      <c r="D6" s="35"/>
      <c r="E6" s="35"/>
      <c r="F6" s="35"/>
      <c r="G6" s="12"/>
    </row>
    <row r="7" spans="1:8" s="5" customFormat="1" ht="13.15" customHeight="1" x14ac:dyDescent="0.2">
      <c r="A7" s="27" t="s">
        <v>0</v>
      </c>
      <c r="B7" s="27" t="s">
        <v>1</v>
      </c>
      <c r="C7" s="27" t="s">
        <v>2</v>
      </c>
      <c r="D7" s="27" t="s">
        <v>3</v>
      </c>
      <c r="E7" s="27" t="s">
        <v>4</v>
      </c>
      <c r="F7" s="27" t="s">
        <v>36</v>
      </c>
      <c r="G7" s="27" t="s">
        <v>29</v>
      </c>
    </row>
    <row r="8" spans="1:8" s="5" customFormat="1" ht="8.4499999999999993" customHeight="1" x14ac:dyDescent="0.2">
      <c r="A8" s="28" t="s">
        <v>5</v>
      </c>
      <c r="B8" s="27" t="s">
        <v>5</v>
      </c>
      <c r="C8" s="28" t="s">
        <v>5</v>
      </c>
      <c r="D8" s="28" t="s">
        <v>5</v>
      </c>
      <c r="E8" s="28" t="s">
        <v>5</v>
      </c>
      <c r="F8" s="27" t="s">
        <v>5</v>
      </c>
      <c r="G8" s="27" t="s">
        <v>5</v>
      </c>
    </row>
    <row r="9" spans="1:8" s="5" customFormat="1" ht="12.75" x14ac:dyDescent="0.2">
      <c r="A9" s="37" t="s">
        <v>37</v>
      </c>
      <c r="B9" s="37"/>
      <c r="C9" s="37"/>
      <c r="D9" s="37"/>
      <c r="E9" s="37"/>
      <c r="F9" s="22">
        <f>F10+F15+F21+F24+F30+F35+F42+F46+F50+F54+F58+F62+F65+F69+F73+F79+F84</f>
        <v>20969818.82</v>
      </c>
      <c r="G9" s="22">
        <f>G10+G15+G21+G24+G30+G35+G42+G46+G50+G54+G58+G62+G65+G69+G73+G79+G84</f>
        <v>8313400.0700000003</v>
      </c>
      <c r="H9" s="20"/>
    </row>
    <row r="10" spans="1:8" s="5" customFormat="1" x14ac:dyDescent="0.2">
      <c r="A10" s="38" t="s">
        <v>38</v>
      </c>
      <c r="B10" s="38"/>
      <c r="C10" s="38"/>
      <c r="D10" s="38"/>
      <c r="E10" s="38"/>
      <c r="F10" s="16">
        <f>F11+F12+F14</f>
        <v>1080800</v>
      </c>
      <c r="G10" s="16">
        <f>SUM(G11:G14)</f>
        <v>690225.16</v>
      </c>
      <c r="H10" s="19"/>
    </row>
    <row r="11" spans="1:8" s="13" customFormat="1" ht="13.15" customHeight="1" x14ac:dyDescent="0.2">
      <c r="A11" s="17" t="s">
        <v>8</v>
      </c>
      <c r="B11" s="17" t="s">
        <v>39</v>
      </c>
      <c r="C11" s="17" t="s">
        <v>10</v>
      </c>
      <c r="D11" s="17" t="s">
        <v>11</v>
      </c>
      <c r="E11" s="17" t="s">
        <v>12</v>
      </c>
      <c r="F11" s="18">
        <f>350000</f>
        <v>350000</v>
      </c>
      <c r="G11" s="18">
        <v>134637</v>
      </c>
      <c r="H11" s="15"/>
    </row>
    <row r="12" spans="1:8" ht="13.15" customHeight="1" x14ac:dyDescent="0.2">
      <c r="A12" s="17">
        <v>2</v>
      </c>
      <c r="B12" s="17" t="s">
        <v>40</v>
      </c>
      <c r="C12" s="17">
        <v>130</v>
      </c>
      <c r="D12" s="17">
        <v>131</v>
      </c>
      <c r="E12" s="17" t="s">
        <v>12</v>
      </c>
      <c r="F12" s="18">
        <f>729000</f>
        <v>729000</v>
      </c>
      <c r="G12" s="18">
        <v>553788.16000000003</v>
      </c>
    </row>
    <row r="13" spans="1:8" ht="23.45" hidden="1" customHeight="1" x14ac:dyDescent="0.2">
      <c r="A13" s="17" t="s">
        <v>8</v>
      </c>
      <c r="B13" s="17" t="s">
        <v>40</v>
      </c>
      <c r="C13" s="17" t="s">
        <v>17</v>
      </c>
      <c r="D13" s="17" t="s">
        <v>41</v>
      </c>
      <c r="E13" s="17" t="s">
        <v>19</v>
      </c>
      <c r="F13" s="18">
        <f>729000-729000</f>
        <v>0</v>
      </c>
      <c r="G13" s="18" t="s">
        <v>5</v>
      </c>
    </row>
    <row r="14" spans="1:8" ht="13.15" customHeight="1" x14ac:dyDescent="0.2">
      <c r="A14" s="17" t="s">
        <v>8</v>
      </c>
      <c r="B14" s="17" t="s">
        <v>42</v>
      </c>
      <c r="C14" s="17" t="s">
        <v>17</v>
      </c>
      <c r="D14" s="17" t="s">
        <v>18</v>
      </c>
      <c r="E14" s="17" t="s">
        <v>43</v>
      </c>
      <c r="F14" s="18">
        <v>1800</v>
      </c>
      <c r="G14" s="18">
        <v>1800</v>
      </c>
    </row>
    <row r="15" spans="1:8" ht="13.15" customHeight="1" x14ac:dyDescent="0.2">
      <c r="A15" s="38" t="s">
        <v>44</v>
      </c>
      <c r="B15" s="38"/>
      <c r="C15" s="38"/>
      <c r="D15" s="38"/>
      <c r="E15" s="38"/>
      <c r="F15" s="16">
        <f>F16+F17+F18+F20</f>
        <v>320400</v>
      </c>
      <c r="G15" s="16">
        <f>SUM(G16:G20)</f>
        <v>221118.64</v>
      </c>
      <c r="H15" s="6"/>
    </row>
    <row r="16" spans="1:8" ht="13.15" customHeight="1" x14ac:dyDescent="0.2">
      <c r="A16" s="17" t="s">
        <v>8</v>
      </c>
      <c r="B16" s="17" t="s">
        <v>45</v>
      </c>
      <c r="C16" s="17" t="s">
        <v>10</v>
      </c>
      <c r="D16" s="17" t="s">
        <v>11</v>
      </c>
      <c r="E16" s="17" t="s">
        <v>12</v>
      </c>
      <c r="F16" s="18">
        <v>49400</v>
      </c>
      <c r="G16" s="18">
        <v>29488</v>
      </c>
      <c r="H16" s="6"/>
    </row>
    <row r="17" spans="1:8" ht="13.15" customHeight="1" x14ac:dyDescent="0.2">
      <c r="A17" s="17" t="s">
        <v>8</v>
      </c>
      <c r="B17" s="17" t="s">
        <v>39</v>
      </c>
      <c r="C17" s="17" t="s">
        <v>10</v>
      </c>
      <c r="D17" s="17" t="s">
        <v>11</v>
      </c>
      <c r="E17" s="17" t="s">
        <v>12</v>
      </c>
      <c r="F17" s="18">
        <v>120000</v>
      </c>
      <c r="G17" s="18">
        <v>55373.88</v>
      </c>
    </row>
    <row r="18" spans="1:8" ht="13.15" customHeight="1" x14ac:dyDescent="0.2">
      <c r="A18" s="17">
        <v>2</v>
      </c>
      <c r="B18" s="17" t="s">
        <v>40</v>
      </c>
      <c r="C18" s="17" t="s">
        <v>10</v>
      </c>
      <c r="D18" s="17" t="s">
        <v>11</v>
      </c>
      <c r="E18" s="17" t="s">
        <v>12</v>
      </c>
      <c r="F18" s="18">
        <v>51000</v>
      </c>
      <c r="G18" s="18">
        <v>36256.76</v>
      </c>
    </row>
    <row r="19" spans="1:8" ht="36" hidden="1" x14ac:dyDescent="0.2">
      <c r="A19" s="17" t="s">
        <v>8</v>
      </c>
      <c r="B19" s="17" t="s">
        <v>40</v>
      </c>
      <c r="C19" s="17" t="s">
        <v>17</v>
      </c>
      <c r="D19" s="17" t="s">
        <v>41</v>
      </c>
      <c r="E19" s="17" t="s">
        <v>19</v>
      </c>
      <c r="F19" s="18">
        <f>51000-51000</f>
        <v>0</v>
      </c>
      <c r="G19" s="18" t="s">
        <v>5</v>
      </c>
    </row>
    <row r="20" spans="1:8" ht="36" x14ac:dyDescent="0.2">
      <c r="A20" s="17" t="s">
        <v>8</v>
      </c>
      <c r="B20" s="17" t="s">
        <v>42</v>
      </c>
      <c r="C20" s="17" t="s">
        <v>17</v>
      </c>
      <c r="D20" s="17" t="s">
        <v>18</v>
      </c>
      <c r="E20" s="17" t="s">
        <v>19</v>
      </c>
      <c r="F20" s="18">
        <v>100000</v>
      </c>
      <c r="G20" s="18">
        <v>100000</v>
      </c>
    </row>
    <row r="21" spans="1:8" ht="13.15" customHeight="1" x14ac:dyDescent="0.2">
      <c r="A21" s="38" t="s">
        <v>46</v>
      </c>
      <c r="B21" s="38"/>
      <c r="C21" s="38"/>
      <c r="D21" s="38"/>
      <c r="E21" s="38"/>
      <c r="F21" s="16">
        <f>F22+F23</f>
        <v>22009.02</v>
      </c>
      <c r="G21" s="16">
        <f>SUM(G22:G23)</f>
        <v>12847.85</v>
      </c>
      <c r="H21" s="6"/>
    </row>
    <row r="22" spans="1:8" ht="13.15" customHeight="1" x14ac:dyDescent="0.2">
      <c r="A22" s="17" t="s">
        <v>8</v>
      </c>
      <c r="B22" s="17" t="s">
        <v>45</v>
      </c>
      <c r="C22" s="17" t="s">
        <v>10</v>
      </c>
      <c r="D22" s="17" t="s">
        <v>11</v>
      </c>
      <c r="E22" s="17" t="s">
        <v>12</v>
      </c>
      <c r="F22" s="18">
        <v>19950</v>
      </c>
      <c r="G22" s="18">
        <v>10788.83</v>
      </c>
    </row>
    <row r="23" spans="1:8" ht="13.15" customHeight="1" x14ac:dyDescent="0.2">
      <c r="A23" s="17" t="s">
        <v>8</v>
      </c>
      <c r="B23" s="17" t="s">
        <v>39</v>
      </c>
      <c r="C23" s="17" t="s">
        <v>10</v>
      </c>
      <c r="D23" s="17" t="s">
        <v>11</v>
      </c>
      <c r="E23" s="17" t="s">
        <v>12</v>
      </c>
      <c r="F23" s="18">
        <v>2059.02</v>
      </c>
      <c r="G23" s="18">
        <v>2059.02</v>
      </c>
    </row>
    <row r="24" spans="1:8" ht="13.15" customHeight="1" x14ac:dyDescent="0.2">
      <c r="A24" s="38" t="s">
        <v>47</v>
      </c>
      <c r="B24" s="38"/>
      <c r="C24" s="38"/>
      <c r="D24" s="38"/>
      <c r="E24" s="38"/>
      <c r="F24" s="16">
        <f>F25+F26+F27+F29</f>
        <v>474050</v>
      </c>
      <c r="G24" s="16">
        <f>SUM(G25:G29)</f>
        <v>234113.27</v>
      </c>
      <c r="H24" s="6"/>
    </row>
    <row r="25" spans="1:8" ht="13.15" customHeight="1" x14ac:dyDescent="0.2">
      <c r="A25" s="17" t="s">
        <v>8</v>
      </c>
      <c r="B25" s="17" t="s">
        <v>45</v>
      </c>
      <c r="C25" s="17" t="s">
        <v>10</v>
      </c>
      <c r="D25" s="17" t="s">
        <v>11</v>
      </c>
      <c r="E25" s="17" t="s">
        <v>12</v>
      </c>
      <c r="F25" s="18">
        <v>227050</v>
      </c>
      <c r="G25" s="18">
        <v>60126.89</v>
      </c>
    </row>
    <row r="26" spans="1:8" ht="13.15" customHeight="1" x14ac:dyDescent="0.2">
      <c r="A26" s="17" t="s">
        <v>8</v>
      </c>
      <c r="B26" s="17" t="s">
        <v>39</v>
      </c>
      <c r="C26" s="17" t="s">
        <v>10</v>
      </c>
      <c r="D26" s="17" t="s">
        <v>11</v>
      </c>
      <c r="E26" s="17" t="s">
        <v>12</v>
      </c>
      <c r="F26" s="18">
        <v>110000</v>
      </c>
      <c r="G26" s="18">
        <v>60150</v>
      </c>
    </row>
    <row r="27" spans="1:8" ht="13.15" customHeight="1" x14ac:dyDescent="0.2">
      <c r="A27" s="17" t="s">
        <v>8</v>
      </c>
      <c r="B27" s="17" t="s">
        <v>40</v>
      </c>
      <c r="C27" s="17" t="s">
        <v>10</v>
      </c>
      <c r="D27" s="17" t="s">
        <v>11</v>
      </c>
      <c r="E27" s="17" t="s">
        <v>12</v>
      </c>
      <c r="F27" s="18">
        <v>87000</v>
      </c>
      <c r="G27" s="18">
        <v>63836.38</v>
      </c>
    </row>
    <row r="28" spans="1:8" ht="36" hidden="1" x14ac:dyDescent="0.2">
      <c r="A28" s="17" t="s">
        <v>8</v>
      </c>
      <c r="B28" s="17" t="s">
        <v>40</v>
      </c>
      <c r="C28" s="17" t="s">
        <v>17</v>
      </c>
      <c r="D28" s="17" t="s">
        <v>41</v>
      </c>
      <c r="E28" s="17" t="s">
        <v>19</v>
      </c>
      <c r="F28" s="18">
        <f>87000-87000</f>
        <v>0</v>
      </c>
      <c r="G28" s="18" t="s">
        <v>5</v>
      </c>
    </row>
    <row r="29" spans="1:8" ht="36" x14ac:dyDescent="0.2">
      <c r="A29" s="17" t="s">
        <v>8</v>
      </c>
      <c r="B29" s="17" t="s">
        <v>42</v>
      </c>
      <c r="C29" s="17" t="s">
        <v>17</v>
      </c>
      <c r="D29" s="17" t="s">
        <v>18</v>
      </c>
      <c r="E29" s="17" t="s">
        <v>19</v>
      </c>
      <c r="F29" s="18">
        <v>50000</v>
      </c>
      <c r="G29" s="18">
        <v>50000</v>
      </c>
    </row>
    <row r="30" spans="1:8" ht="13.15" customHeight="1" x14ac:dyDescent="0.2">
      <c r="A30" s="38" t="s">
        <v>48</v>
      </c>
      <c r="B30" s="38"/>
      <c r="C30" s="38"/>
      <c r="D30" s="38"/>
      <c r="E30" s="38"/>
      <c r="F30" s="16">
        <f>F31+F32+F34</f>
        <v>465151</v>
      </c>
      <c r="G30" s="16">
        <f>SUM(G31:G34)</f>
        <v>226361.9</v>
      </c>
      <c r="H30" s="6"/>
    </row>
    <row r="31" spans="1:8" ht="13.15" customHeight="1" x14ac:dyDescent="0.2">
      <c r="A31" s="17" t="s">
        <v>8</v>
      </c>
      <c r="B31" s="17" t="s">
        <v>39</v>
      </c>
      <c r="C31" s="17" t="s">
        <v>10</v>
      </c>
      <c r="D31" s="17" t="s">
        <v>11</v>
      </c>
      <c r="E31" s="17" t="s">
        <v>12</v>
      </c>
      <c r="F31" s="18">
        <v>350000</v>
      </c>
      <c r="G31" s="18">
        <v>149100</v>
      </c>
    </row>
    <row r="32" spans="1:8" ht="13.15" customHeight="1" x14ac:dyDescent="0.2">
      <c r="A32" s="17" t="s">
        <v>8</v>
      </c>
      <c r="B32" s="17" t="s">
        <v>40</v>
      </c>
      <c r="C32" s="17">
        <v>130</v>
      </c>
      <c r="D32" s="17">
        <v>131</v>
      </c>
      <c r="E32" s="17" t="s">
        <v>12</v>
      </c>
      <c r="F32" s="18">
        <v>116000</v>
      </c>
      <c r="G32" s="18">
        <v>78110.899999999994</v>
      </c>
    </row>
    <row r="33" spans="1:8" ht="13.15" hidden="1" customHeight="1" x14ac:dyDescent="0.2">
      <c r="A33" s="17" t="s">
        <v>8</v>
      </c>
      <c r="B33" s="17" t="s">
        <v>40</v>
      </c>
      <c r="C33" s="17" t="s">
        <v>17</v>
      </c>
      <c r="D33" s="17" t="s">
        <v>41</v>
      </c>
      <c r="E33" s="17" t="s">
        <v>19</v>
      </c>
      <c r="F33" s="18">
        <f>116000-116000</f>
        <v>0</v>
      </c>
      <c r="G33" s="18" t="s">
        <v>5</v>
      </c>
    </row>
    <row r="34" spans="1:8" ht="13.15" customHeight="1" x14ac:dyDescent="0.2">
      <c r="A34" s="17" t="s">
        <v>8</v>
      </c>
      <c r="B34" s="17" t="s">
        <v>49</v>
      </c>
      <c r="C34" s="17" t="s">
        <v>50</v>
      </c>
      <c r="D34" s="17" t="s">
        <v>51</v>
      </c>
      <c r="E34" s="17" t="s">
        <v>52</v>
      </c>
      <c r="F34" s="18">
        <v>-849</v>
      </c>
      <c r="G34" s="18">
        <v>-849</v>
      </c>
    </row>
    <row r="35" spans="1:8" x14ac:dyDescent="0.2">
      <c r="A35" s="38" t="s">
        <v>53</v>
      </c>
      <c r="B35" s="38"/>
      <c r="C35" s="38"/>
      <c r="D35" s="38"/>
      <c r="E35" s="38"/>
      <c r="F35" s="16">
        <f>F36+F37+F38+F39+F41</f>
        <v>1120902.01</v>
      </c>
      <c r="G35" s="16">
        <f>SUM(G36:G41)</f>
        <v>356109.98000000004</v>
      </c>
      <c r="H35" s="6"/>
    </row>
    <row r="36" spans="1:8" ht="13.15" customHeight="1" x14ac:dyDescent="0.2">
      <c r="A36" s="17" t="s">
        <v>8</v>
      </c>
      <c r="B36" s="17" t="s">
        <v>45</v>
      </c>
      <c r="C36" s="17" t="s">
        <v>10</v>
      </c>
      <c r="D36" s="17" t="s">
        <v>11</v>
      </c>
      <c r="E36" s="17" t="s">
        <v>12</v>
      </c>
      <c r="F36" s="18">
        <v>950000</v>
      </c>
      <c r="G36" s="18">
        <v>255311.76</v>
      </c>
    </row>
    <row r="37" spans="1:8" ht="13.15" customHeight="1" x14ac:dyDescent="0.2">
      <c r="A37" s="17" t="s">
        <v>8</v>
      </c>
      <c r="B37" s="17" t="s">
        <v>40</v>
      </c>
      <c r="C37" s="17" t="s">
        <v>10</v>
      </c>
      <c r="D37" s="17" t="s">
        <v>11</v>
      </c>
      <c r="E37" s="17" t="s">
        <v>12</v>
      </c>
      <c r="F37" s="18">
        <v>101000</v>
      </c>
      <c r="G37" s="18">
        <v>67738.2</v>
      </c>
    </row>
    <row r="38" spans="1:8" ht="13.15" customHeight="1" x14ac:dyDescent="0.2">
      <c r="A38" s="17" t="s">
        <v>8</v>
      </c>
      <c r="B38" s="17" t="s">
        <v>54</v>
      </c>
      <c r="C38" s="17" t="s">
        <v>50</v>
      </c>
      <c r="D38" s="17" t="s">
        <v>51</v>
      </c>
      <c r="E38" s="17" t="s">
        <v>52</v>
      </c>
      <c r="F38" s="18">
        <v>-612</v>
      </c>
      <c r="G38" s="18">
        <v>-612</v>
      </c>
    </row>
    <row r="39" spans="1:8" ht="13.15" customHeight="1" x14ac:dyDescent="0.2">
      <c r="A39" s="17" t="s">
        <v>8</v>
      </c>
      <c r="B39" s="17" t="s">
        <v>39</v>
      </c>
      <c r="C39" s="17" t="s">
        <v>10</v>
      </c>
      <c r="D39" s="17" t="s">
        <v>11</v>
      </c>
      <c r="E39" s="17" t="s">
        <v>12</v>
      </c>
      <c r="F39" s="18">
        <v>70000</v>
      </c>
      <c r="G39" s="18">
        <v>33158.01</v>
      </c>
    </row>
    <row r="40" spans="1:8" ht="13.15" hidden="1" customHeight="1" x14ac:dyDescent="0.2">
      <c r="A40" s="17" t="s">
        <v>8</v>
      </c>
      <c r="B40" s="17" t="s">
        <v>40</v>
      </c>
      <c r="C40" s="17" t="s">
        <v>17</v>
      </c>
      <c r="D40" s="17" t="s">
        <v>41</v>
      </c>
      <c r="E40" s="17" t="s">
        <v>19</v>
      </c>
      <c r="F40" s="18">
        <f>101000-101000</f>
        <v>0</v>
      </c>
      <c r="G40" s="18" t="s">
        <v>5</v>
      </c>
    </row>
    <row r="41" spans="1:8" ht="13.15" customHeight="1" x14ac:dyDescent="0.2">
      <c r="A41" s="17" t="s">
        <v>8</v>
      </c>
      <c r="B41" s="17" t="s">
        <v>42</v>
      </c>
      <c r="C41" s="17" t="s">
        <v>17</v>
      </c>
      <c r="D41" s="17" t="s">
        <v>18</v>
      </c>
      <c r="E41" s="17" t="s">
        <v>43</v>
      </c>
      <c r="F41" s="18">
        <v>514.01</v>
      </c>
      <c r="G41" s="18">
        <v>514.01</v>
      </c>
    </row>
    <row r="42" spans="1:8" x14ac:dyDescent="0.2">
      <c r="A42" s="38" t="s">
        <v>55</v>
      </c>
      <c r="B42" s="38"/>
      <c r="C42" s="38"/>
      <c r="D42" s="38"/>
      <c r="E42" s="38"/>
      <c r="F42" s="16">
        <f>F43+F44+F45</f>
        <v>97952</v>
      </c>
      <c r="G42" s="16">
        <f>SUM(G43:G45)</f>
        <v>158912</v>
      </c>
      <c r="H42" s="6"/>
    </row>
    <row r="43" spans="1:8" ht="13.15" customHeight="1" x14ac:dyDescent="0.2">
      <c r="A43" s="17" t="s">
        <v>8</v>
      </c>
      <c r="B43" s="17" t="s">
        <v>56</v>
      </c>
      <c r="C43" s="17" t="s">
        <v>10</v>
      </c>
      <c r="D43" s="17" t="s">
        <v>11</v>
      </c>
      <c r="E43" s="17" t="s">
        <v>12</v>
      </c>
      <c r="F43" s="18">
        <v>50000</v>
      </c>
      <c r="G43" s="18">
        <v>50000</v>
      </c>
    </row>
    <row r="44" spans="1:8" ht="13.15" customHeight="1" x14ac:dyDescent="0.2">
      <c r="A44" s="17" t="s">
        <v>8</v>
      </c>
      <c r="B44" s="17" t="s">
        <v>57</v>
      </c>
      <c r="C44" s="17" t="s">
        <v>17</v>
      </c>
      <c r="D44" s="17" t="s">
        <v>18</v>
      </c>
      <c r="E44" s="17" t="s">
        <v>43</v>
      </c>
      <c r="F44" s="18">
        <v>49250</v>
      </c>
      <c r="G44" s="18">
        <v>110210</v>
      </c>
    </row>
    <row r="45" spans="1:8" ht="13.15" customHeight="1" x14ac:dyDescent="0.2">
      <c r="A45" s="17" t="s">
        <v>8</v>
      </c>
      <c r="B45" s="17" t="s">
        <v>58</v>
      </c>
      <c r="C45" s="17" t="s">
        <v>50</v>
      </c>
      <c r="D45" s="17" t="s">
        <v>51</v>
      </c>
      <c r="E45" s="17" t="s">
        <v>52</v>
      </c>
      <c r="F45" s="18">
        <v>-1298</v>
      </c>
      <c r="G45" s="18">
        <v>-1298</v>
      </c>
    </row>
    <row r="46" spans="1:8" x14ac:dyDescent="0.2">
      <c r="A46" s="38" t="s">
        <v>59</v>
      </c>
      <c r="B46" s="38"/>
      <c r="C46" s="38"/>
      <c r="D46" s="38"/>
      <c r="E46" s="38"/>
      <c r="F46" s="16">
        <f>F47+F48+F49</f>
        <v>4300533</v>
      </c>
      <c r="G46" s="16">
        <f>SUM(G47:G49)</f>
        <v>1722324.7000000002</v>
      </c>
      <c r="H46" s="6"/>
    </row>
    <row r="47" spans="1:8" ht="13.15" customHeight="1" x14ac:dyDescent="0.2">
      <c r="A47" s="17" t="s">
        <v>8</v>
      </c>
      <c r="B47" s="17" t="s">
        <v>45</v>
      </c>
      <c r="C47" s="17" t="s">
        <v>10</v>
      </c>
      <c r="D47" s="17" t="s">
        <v>11</v>
      </c>
      <c r="E47" s="17" t="s">
        <v>12</v>
      </c>
      <c r="F47" s="18">
        <v>4151500</v>
      </c>
      <c r="G47" s="18">
        <v>1644459.86</v>
      </c>
    </row>
    <row r="48" spans="1:8" ht="13.15" customHeight="1" x14ac:dyDescent="0.2">
      <c r="A48" s="17" t="s">
        <v>8</v>
      </c>
      <c r="B48" s="17" t="s">
        <v>60</v>
      </c>
      <c r="C48" s="17" t="s">
        <v>10</v>
      </c>
      <c r="D48" s="17" t="s">
        <v>11</v>
      </c>
      <c r="E48" s="17" t="s">
        <v>12</v>
      </c>
      <c r="F48" s="18">
        <v>150000</v>
      </c>
      <c r="G48" s="18">
        <v>78831.839999999997</v>
      </c>
    </row>
    <row r="49" spans="1:8" ht="13.15" customHeight="1" x14ac:dyDescent="0.2">
      <c r="A49" s="17" t="s">
        <v>8</v>
      </c>
      <c r="B49" s="17" t="s">
        <v>54</v>
      </c>
      <c r="C49" s="17" t="s">
        <v>50</v>
      </c>
      <c r="D49" s="17" t="s">
        <v>51</v>
      </c>
      <c r="E49" s="17" t="s">
        <v>52</v>
      </c>
      <c r="F49" s="18">
        <v>-967</v>
      </c>
      <c r="G49" s="18">
        <v>-967</v>
      </c>
    </row>
    <row r="50" spans="1:8" x14ac:dyDescent="0.2">
      <c r="A50" s="38" t="s">
        <v>61</v>
      </c>
      <c r="B50" s="38"/>
      <c r="C50" s="38"/>
      <c r="D50" s="38"/>
      <c r="E50" s="38"/>
      <c r="F50" s="16">
        <f>F51+F52+F53</f>
        <v>1854461.2</v>
      </c>
      <c r="G50" s="16">
        <f>SUM(G51:G53)</f>
        <v>802531.09</v>
      </c>
      <c r="H50" s="6"/>
    </row>
    <row r="51" spans="1:8" ht="13.15" customHeight="1" x14ac:dyDescent="0.2">
      <c r="A51" s="17" t="s">
        <v>8</v>
      </c>
      <c r="B51" s="17" t="s">
        <v>45</v>
      </c>
      <c r="C51" s="17" t="s">
        <v>10</v>
      </c>
      <c r="D51" s="17" t="s">
        <v>11</v>
      </c>
      <c r="E51" s="17" t="s">
        <v>12</v>
      </c>
      <c r="F51" s="18">
        <v>1802150</v>
      </c>
      <c r="G51" s="18">
        <v>777740.64</v>
      </c>
    </row>
    <row r="52" spans="1:8" ht="13.15" customHeight="1" x14ac:dyDescent="0.2">
      <c r="A52" s="17" t="s">
        <v>8</v>
      </c>
      <c r="B52" s="17" t="s">
        <v>60</v>
      </c>
      <c r="C52" s="17" t="s">
        <v>10</v>
      </c>
      <c r="D52" s="17" t="s">
        <v>11</v>
      </c>
      <c r="E52" s="17" t="s">
        <v>12</v>
      </c>
      <c r="F52" s="18">
        <v>50000</v>
      </c>
      <c r="G52" s="18">
        <v>22479.25</v>
      </c>
    </row>
    <row r="53" spans="1:8" ht="36" x14ac:dyDescent="0.2">
      <c r="A53" s="17" t="s">
        <v>8</v>
      </c>
      <c r="B53" s="17" t="s">
        <v>62</v>
      </c>
      <c r="C53" s="17" t="s">
        <v>17</v>
      </c>
      <c r="D53" s="17" t="s">
        <v>18</v>
      </c>
      <c r="E53" s="17" t="s">
        <v>19</v>
      </c>
      <c r="F53" s="18">
        <v>2311.1999999999998</v>
      </c>
      <c r="G53" s="18">
        <v>2311.1999999999998</v>
      </c>
    </row>
    <row r="54" spans="1:8" x14ac:dyDescent="0.2">
      <c r="A54" s="38" t="s">
        <v>63</v>
      </c>
      <c r="B54" s="38"/>
      <c r="C54" s="38"/>
      <c r="D54" s="38"/>
      <c r="E54" s="38"/>
      <c r="F54" s="16">
        <f>F55+F56+F57</f>
        <v>3101116</v>
      </c>
      <c r="G54" s="16">
        <f>SUM(G55:G57)</f>
        <v>1100438.51</v>
      </c>
      <c r="H54" s="6"/>
    </row>
    <row r="55" spans="1:8" ht="13.15" customHeight="1" x14ac:dyDescent="0.2">
      <c r="A55" s="17" t="s">
        <v>8</v>
      </c>
      <c r="B55" s="17" t="s">
        <v>45</v>
      </c>
      <c r="C55" s="17" t="s">
        <v>10</v>
      </c>
      <c r="D55" s="17" t="s">
        <v>11</v>
      </c>
      <c r="E55" s="17" t="s">
        <v>12</v>
      </c>
      <c r="F55" s="18">
        <v>3043800</v>
      </c>
      <c r="G55" s="18">
        <v>1076541.8999999999</v>
      </c>
    </row>
    <row r="56" spans="1:8" ht="13.15" customHeight="1" x14ac:dyDescent="0.2">
      <c r="A56" s="17" t="s">
        <v>8</v>
      </c>
      <c r="B56" s="17" t="s">
        <v>60</v>
      </c>
      <c r="C56" s="17" t="s">
        <v>10</v>
      </c>
      <c r="D56" s="17" t="s">
        <v>11</v>
      </c>
      <c r="E56" s="17" t="s">
        <v>12</v>
      </c>
      <c r="F56" s="18">
        <v>60000</v>
      </c>
      <c r="G56" s="18">
        <v>26580.61</v>
      </c>
    </row>
    <row r="57" spans="1:8" ht="13.15" customHeight="1" x14ac:dyDescent="0.2">
      <c r="A57" s="17" t="s">
        <v>8</v>
      </c>
      <c r="B57" s="17" t="s">
        <v>54</v>
      </c>
      <c r="C57" s="17" t="s">
        <v>50</v>
      </c>
      <c r="D57" s="17" t="s">
        <v>51</v>
      </c>
      <c r="E57" s="17" t="s">
        <v>52</v>
      </c>
      <c r="F57" s="18">
        <v>-2684</v>
      </c>
      <c r="G57" s="18">
        <v>-2684</v>
      </c>
    </row>
    <row r="58" spans="1:8" x14ac:dyDescent="0.2">
      <c r="A58" s="38" t="s">
        <v>64</v>
      </c>
      <c r="B58" s="38"/>
      <c r="C58" s="38"/>
      <c r="D58" s="38"/>
      <c r="E58" s="38"/>
      <c r="F58" s="16">
        <f>F59+F60+F61</f>
        <v>710400</v>
      </c>
      <c r="G58" s="16">
        <f>SUM(G59:G61)</f>
        <v>213733.46000000002</v>
      </c>
      <c r="H58" s="6"/>
    </row>
    <row r="59" spans="1:8" ht="13.15" customHeight="1" x14ac:dyDescent="0.2">
      <c r="A59" s="17" t="s">
        <v>8</v>
      </c>
      <c r="B59" s="17" t="s">
        <v>45</v>
      </c>
      <c r="C59" s="17" t="s">
        <v>10</v>
      </c>
      <c r="D59" s="17" t="s">
        <v>11</v>
      </c>
      <c r="E59" s="17" t="s">
        <v>12</v>
      </c>
      <c r="F59" s="18">
        <v>630800</v>
      </c>
      <c r="G59" s="18">
        <v>189796.82</v>
      </c>
    </row>
    <row r="60" spans="1:8" ht="13.15" customHeight="1" x14ac:dyDescent="0.2">
      <c r="A60" s="17" t="s">
        <v>8</v>
      </c>
      <c r="B60" s="17" t="s">
        <v>60</v>
      </c>
      <c r="C60" s="17" t="s">
        <v>10</v>
      </c>
      <c r="D60" s="17" t="s">
        <v>11</v>
      </c>
      <c r="E60" s="17" t="s">
        <v>12</v>
      </c>
      <c r="F60" s="18">
        <v>80000</v>
      </c>
      <c r="G60" s="18">
        <v>24336.639999999999</v>
      </c>
    </row>
    <row r="61" spans="1:8" ht="13.15" customHeight="1" x14ac:dyDescent="0.2">
      <c r="A61" s="17" t="s">
        <v>8</v>
      </c>
      <c r="B61" s="17" t="s">
        <v>54</v>
      </c>
      <c r="C61" s="17" t="s">
        <v>50</v>
      </c>
      <c r="D61" s="17" t="s">
        <v>51</v>
      </c>
      <c r="E61" s="17" t="s">
        <v>52</v>
      </c>
      <c r="F61" s="18">
        <v>-400</v>
      </c>
      <c r="G61" s="18">
        <v>-400</v>
      </c>
    </row>
    <row r="62" spans="1:8" x14ac:dyDescent="0.2">
      <c r="A62" s="38" t="s">
        <v>65</v>
      </c>
      <c r="B62" s="38"/>
      <c r="C62" s="38"/>
      <c r="D62" s="38"/>
      <c r="E62" s="38"/>
      <c r="F62" s="16">
        <f>F63+F64</f>
        <v>2132900</v>
      </c>
      <c r="G62" s="16">
        <f>SUM(G63:G64)</f>
        <v>543377.88</v>
      </c>
      <c r="H62" s="6"/>
    </row>
    <row r="63" spans="1:8" ht="13.15" customHeight="1" x14ac:dyDescent="0.2">
      <c r="A63" s="17" t="s">
        <v>8</v>
      </c>
      <c r="B63" s="17" t="s">
        <v>45</v>
      </c>
      <c r="C63" s="17" t="s">
        <v>10</v>
      </c>
      <c r="D63" s="17" t="s">
        <v>11</v>
      </c>
      <c r="E63" s="17" t="s">
        <v>12</v>
      </c>
      <c r="F63" s="18">
        <v>2072900</v>
      </c>
      <c r="G63" s="18">
        <v>543377.88</v>
      </c>
    </row>
    <row r="64" spans="1:8" ht="13.15" customHeight="1" x14ac:dyDescent="0.2">
      <c r="A64" s="17" t="s">
        <v>8</v>
      </c>
      <c r="B64" s="17" t="s">
        <v>60</v>
      </c>
      <c r="C64" s="17" t="s">
        <v>10</v>
      </c>
      <c r="D64" s="17" t="s">
        <v>11</v>
      </c>
      <c r="E64" s="17" t="s">
        <v>12</v>
      </c>
      <c r="F64" s="18">
        <v>60000</v>
      </c>
      <c r="G64" s="18" t="s">
        <v>5</v>
      </c>
    </row>
    <row r="65" spans="1:8" x14ac:dyDescent="0.2">
      <c r="A65" s="38" t="s">
        <v>66</v>
      </c>
      <c r="B65" s="38"/>
      <c r="C65" s="38"/>
      <c r="D65" s="38"/>
      <c r="E65" s="38"/>
      <c r="F65" s="16">
        <f>F66+F67+F68</f>
        <v>1767611</v>
      </c>
      <c r="G65" s="16">
        <f>SUM(G66:G68)</f>
        <v>740486.96</v>
      </c>
      <c r="H65" s="6"/>
    </row>
    <row r="66" spans="1:8" ht="13.15" customHeight="1" x14ac:dyDescent="0.2">
      <c r="A66" s="17" t="s">
        <v>8</v>
      </c>
      <c r="B66" s="17" t="s">
        <v>67</v>
      </c>
      <c r="C66" s="17" t="s">
        <v>10</v>
      </c>
      <c r="D66" s="17" t="s">
        <v>11</v>
      </c>
      <c r="E66" s="17" t="s">
        <v>12</v>
      </c>
      <c r="F66" s="18">
        <v>1709050</v>
      </c>
      <c r="G66" s="18">
        <v>681925.96</v>
      </c>
    </row>
    <row r="67" spans="1:8" ht="36" x14ac:dyDescent="0.2">
      <c r="A67" s="17" t="s">
        <v>8</v>
      </c>
      <c r="B67" s="17" t="s">
        <v>62</v>
      </c>
      <c r="C67" s="17" t="s">
        <v>17</v>
      </c>
      <c r="D67" s="17" t="s">
        <v>18</v>
      </c>
      <c r="E67" s="17" t="s">
        <v>19</v>
      </c>
      <c r="F67" s="18">
        <v>60000</v>
      </c>
      <c r="G67" s="18">
        <v>60000</v>
      </c>
    </row>
    <row r="68" spans="1:8" ht="24" x14ac:dyDescent="0.2">
      <c r="A68" s="17" t="s">
        <v>8</v>
      </c>
      <c r="B68" s="17" t="s">
        <v>54</v>
      </c>
      <c r="C68" s="17" t="s">
        <v>50</v>
      </c>
      <c r="D68" s="17" t="s">
        <v>51</v>
      </c>
      <c r="E68" s="17" t="s">
        <v>52</v>
      </c>
      <c r="F68" s="18">
        <v>-1439</v>
      </c>
      <c r="G68" s="18">
        <v>-1439</v>
      </c>
    </row>
    <row r="69" spans="1:8" x14ac:dyDescent="0.2">
      <c r="A69" s="38" t="s">
        <v>68</v>
      </c>
      <c r="B69" s="38"/>
      <c r="C69" s="38"/>
      <c r="D69" s="38"/>
      <c r="E69" s="38"/>
      <c r="F69" s="16">
        <f>F70+F71+F72</f>
        <v>593849.63</v>
      </c>
      <c r="G69" s="16">
        <f>SUM(G70:G72)</f>
        <v>153622.28</v>
      </c>
      <c r="H69" s="6"/>
    </row>
    <row r="70" spans="1:8" ht="13.15" customHeight="1" x14ac:dyDescent="0.2">
      <c r="A70" s="17" t="s">
        <v>8</v>
      </c>
      <c r="B70" s="17" t="s">
        <v>45</v>
      </c>
      <c r="C70" s="17" t="s">
        <v>10</v>
      </c>
      <c r="D70" s="17" t="s">
        <v>11</v>
      </c>
      <c r="E70" s="17" t="s">
        <v>12</v>
      </c>
      <c r="F70" s="18">
        <v>594700</v>
      </c>
      <c r="G70" s="18">
        <v>154472.65</v>
      </c>
    </row>
    <row r="71" spans="1:8" ht="36" x14ac:dyDescent="0.2">
      <c r="A71" s="17" t="s">
        <v>8</v>
      </c>
      <c r="B71" s="17" t="s">
        <v>62</v>
      </c>
      <c r="C71" s="17" t="s">
        <v>17</v>
      </c>
      <c r="D71" s="17" t="s">
        <v>18</v>
      </c>
      <c r="E71" s="17" t="s">
        <v>19</v>
      </c>
      <c r="F71" s="18">
        <v>178.63</v>
      </c>
      <c r="G71" s="18">
        <v>178.63</v>
      </c>
    </row>
    <row r="72" spans="1:8" ht="13.15" customHeight="1" x14ac:dyDescent="0.2">
      <c r="A72" s="17" t="s">
        <v>8</v>
      </c>
      <c r="B72" s="17" t="s">
        <v>54</v>
      </c>
      <c r="C72" s="17" t="s">
        <v>50</v>
      </c>
      <c r="D72" s="17" t="s">
        <v>51</v>
      </c>
      <c r="E72" s="17" t="s">
        <v>52</v>
      </c>
      <c r="F72" s="18">
        <v>-1029</v>
      </c>
      <c r="G72" s="18">
        <v>-1029</v>
      </c>
    </row>
    <row r="73" spans="1:8" x14ac:dyDescent="0.2">
      <c r="A73" s="38" t="s">
        <v>69</v>
      </c>
      <c r="B73" s="38"/>
      <c r="C73" s="38"/>
      <c r="D73" s="38"/>
      <c r="E73" s="38"/>
      <c r="F73" s="16">
        <f>F74+F75+F76+F78</f>
        <v>383733.96</v>
      </c>
      <c r="G73" s="16">
        <f>SUM(G74:G78)</f>
        <v>187708.99</v>
      </c>
      <c r="H73" s="6"/>
    </row>
    <row r="74" spans="1:8" ht="13.15" customHeight="1" x14ac:dyDescent="0.2">
      <c r="A74" s="17" t="s">
        <v>8</v>
      </c>
      <c r="B74" s="17" t="s">
        <v>45</v>
      </c>
      <c r="C74" s="17" t="s">
        <v>10</v>
      </c>
      <c r="D74" s="17" t="s">
        <v>11</v>
      </c>
      <c r="E74" s="17" t="s">
        <v>12</v>
      </c>
      <c r="F74" s="18">
        <v>195700</v>
      </c>
      <c r="G74" s="18">
        <v>30019.31</v>
      </c>
    </row>
    <row r="75" spans="1:8" ht="13.15" customHeight="1" x14ac:dyDescent="0.2">
      <c r="A75" s="17" t="s">
        <v>8</v>
      </c>
      <c r="B75" s="17" t="s">
        <v>39</v>
      </c>
      <c r="C75" s="17" t="s">
        <v>10</v>
      </c>
      <c r="D75" s="17" t="s">
        <v>11</v>
      </c>
      <c r="E75" s="17" t="s">
        <v>12</v>
      </c>
      <c r="F75" s="18">
        <v>50000</v>
      </c>
      <c r="G75" s="18">
        <v>39174.69</v>
      </c>
    </row>
    <row r="76" spans="1:8" ht="13.15" customHeight="1" x14ac:dyDescent="0.2">
      <c r="A76" s="17" t="s">
        <v>8</v>
      </c>
      <c r="B76" s="17" t="s">
        <v>40</v>
      </c>
      <c r="C76" s="17" t="s">
        <v>10</v>
      </c>
      <c r="D76" s="17" t="s">
        <v>11</v>
      </c>
      <c r="E76" s="17" t="s">
        <v>12</v>
      </c>
      <c r="F76" s="18">
        <v>138000</v>
      </c>
      <c r="G76" s="18">
        <v>118481.03</v>
      </c>
    </row>
    <row r="77" spans="1:8" ht="36" hidden="1" x14ac:dyDescent="0.2">
      <c r="A77" s="17" t="s">
        <v>8</v>
      </c>
      <c r="B77" s="17" t="s">
        <v>40</v>
      </c>
      <c r="C77" s="17" t="s">
        <v>17</v>
      </c>
      <c r="D77" s="17" t="s">
        <v>41</v>
      </c>
      <c r="E77" s="17" t="s">
        <v>19</v>
      </c>
      <c r="F77" s="18">
        <f>138000-138000</f>
        <v>0</v>
      </c>
      <c r="G77" s="18" t="s">
        <v>5</v>
      </c>
    </row>
    <row r="78" spans="1:8" ht="36" x14ac:dyDescent="0.2">
      <c r="A78" s="17" t="s">
        <v>8</v>
      </c>
      <c r="B78" s="17" t="s">
        <v>42</v>
      </c>
      <c r="C78" s="17" t="s">
        <v>17</v>
      </c>
      <c r="D78" s="17" t="s">
        <v>18</v>
      </c>
      <c r="E78" s="17" t="s">
        <v>19</v>
      </c>
      <c r="F78" s="18">
        <v>33.96</v>
      </c>
      <c r="G78" s="18">
        <v>33.96</v>
      </c>
    </row>
    <row r="79" spans="1:8" x14ac:dyDescent="0.2">
      <c r="A79" s="38" t="s">
        <v>70</v>
      </c>
      <c r="B79" s="38"/>
      <c r="C79" s="38"/>
      <c r="D79" s="38"/>
      <c r="E79" s="38"/>
      <c r="F79" s="16">
        <f>F80+F81+F83</f>
        <v>2433750</v>
      </c>
      <c r="G79" s="16">
        <f>SUM(G80:G83)</f>
        <v>938368.40999999992</v>
      </c>
      <c r="H79" s="6"/>
    </row>
    <row r="80" spans="1:8" ht="13.15" customHeight="1" x14ac:dyDescent="0.2">
      <c r="A80" s="17" t="s">
        <v>8</v>
      </c>
      <c r="B80" s="17" t="s">
        <v>39</v>
      </c>
      <c r="C80" s="17" t="s">
        <v>10</v>
      </c>
      <c r="D80" s="17" t="s">
        <v>11</v>
      </c>
      <c r="E80" s="17" t="s">
        <v>12</v>
      </c>
      <c r="F80" s="18">
        <v>1570000</v>
      </c>
      <c r="G80" s="18">
        <v>422050</v>
      </c>
    </row>
    <row r="81" spans="1:10" ht="13.15" customHeight="1" x14ac:dyDescent="0.2">
      <c r="A81" s="17" t="s">
        <v>8</v>
      </c>
      <c r="B81" s="17" t="s">
        <v>40</v>
      </c>
      <c r="C81" s="17" t="s">
        <v>10</v>
      </c>
      <c r="D81" s="17" t="s">
        <v>11</v>
      </c>
      <c r="E81" s="17" t="s">
        <v>12</v>
      </c>
      <c r="F81" s="18">
        <v>859000</v>
      </c>
      <c r="G81" s="18">
        <v>511568.41</v>
      </c>
    </row>
    <row r="82" spans="1:10" ht="36" hidden="1" x14ac:dyDescent="0.2">
      <c r="A82" s="17" t="s">
        <v>8</v>
      </c>
      <c r="B82" s="17" t="s">
        <v>40</v>
      </c>
      <c r="C82" s="17" t="s">
        <v>17</v>
      </c>
      <c r="D82" s="17" t="s">
        <v>41</v>
      </c>
      <c r="E82" s="17" t="s">
        <v>19</v>
      </c>
      <c r="F82" s="18">
        <f>859000-859000</f>
        <v>0</v>
      </c>
      <c r="G82" s="18" t="s">
        <v>5</v>
      </c>
    </row>
    <row r="83" spans="1:10" ht="36" x14ac:dyDescent="0.2">
      <c r="A83" s="17" t="s">
        <v>8</v>
      </c>
      <c r="B83" s="17" t="s">
        <v>42</v>
      </c>
      <c r="C83" s="17" t="s">
        <v>17</v>
      </c>
      <c r="D83" s="17" t="s">
        <v>18</v>
      </c>
      <c r="E83" s="17" t="s">
        <v>19</v>
      </c>
      <c r="F83" s="18">
        <v>4750</v>
      </c>
      <c r="G83" s="18">
        <v>4750</v>
      </c>
    </row>
    <row r="84" spans="1:10" x14ac:dyDescent="0.2">
      <c r="A84" s="38" t="s">
        <v>71</v>
      </c>
      <c r="B84" s="38"/>
      <c r="C84" s="38"/>
      <c r="D84" s="38"/>
      <c r="E84" s="38"/>
      <c r="F84" s="16">
        <f>F85</f>
        <v>110200</v>
      </c>
      <c r="G84" s="16">
        <f>SUM(G85)</f>
        <v>11118.99</v>
      </c>
      <c r="H84" s="6"/>
    </row>
    <row r="85" spans="1:10" ht="13.15" customHeight="1" x14ac:dyDescent="0.2">
      <c r="A85" s="17" t="s">
        <v>8</v>
      </c>
      <c r="B85" s="17" t="s">
        <v>45</v>
      </c>
      <c r="C85" s="17" t="s">
        <v>10</v>
      </c>
      <c r="D85" s="17" t="s">
        <v>11</v>
      </c>
      <c r="E85" s="17" t="s">
        <v>12</v>
      </c>
      <c r="F85" s="18">
        <v>110200</v>
      </c>
      <c r="G85" s="18">
        <v>11118.99</v>
      </c>
    </row>
    <row r="86" spans="1:10" ht="12.75" x14ac:dyDescent="0.2">
      <c r="A86" s="39" t="s">
        <v>6</v>
      </c>
      <c r="B86" s="39"/>
      <c r="C86" s="39"/>
      <c r="D86" s="39"/>
      <c r="E86" s="39"/>
      <c r="F86" s="14">
        <f>F87+F89+F91+F95+F98+F101+F104</f>
        <v>12743891.99</v>
      </c>
      <c r="G86" s="14">
        <f>G87+G89+G91+G95+G98+G101+G104</f>
        <v>11775483.689999999</v>
      </c>
      <c r="H86" s="21"/>
      <c r="J86" s="6"/>
    </row>
    <row r="87" spans="1:10" x14ac:dyDescent="0.2">
      <c r="A87" s="36" t="s">
        <v>7</v>
      </c>
      <c r="B87" s="36"/>
      <c r="C87" s="36"/>
      <c r="D87" s="36"/>
      <c r="E87" s="36"/>
      <c r="F87" s="2">
        <f>F88</f>
        <v>30000</v>
      </c>
      <c r="G87" s="2">
        <f>G88</f>
        <v>13329</v>
      </c>
    </row>
    <row r="88" spans="1:10" ht="13.15" customHeight="1" x14ac:dyDescent="0.2">
      <c r="A88" s="3" t="s">
        <v>8</v>
      </c>
      <c r="B88" s="3" t="s">
        <v>9</v>
      </c>
      <c r="C88" s="3" t="s">
        <v>10</v>
      </c>
      <c r="D88" s="3" t="s">
        <v>11</v>
      </c>
      <c r="E88" s="3" t="s">
        <v>12</v>
      </c>
      <c r="F88" s="4">
        <v>30000</v>
      </c>
      <c r="G88" s="4">
        <v>13329</v>
      </c>
    </row>
    <row r="89" spans="1:10" x14ac:dyDescent="0.2">
      <c r="A89" s="36" t="s">
        <v>13</v>
      </c>
      <c r="B89" s="36"/>
      <c r="C89" s="36"/>
      <c r="D89" s="36"/>
      <c r="E89" s="36"/>
      <c r="F89" s="2">
        <f>F90</f>
        <v>28000</v>
      </c>
      <c r="G89" s="2">
        <f>G90</f>
        <v>10370</v>
      </c>
    </row>
    <row r="90" spans="1:10" ht="13.15" customHeight="1" x14ac:dyDescent="0.2">
      <c r="A90" s="3" t="s">
        <v>8</v>
      </c>
      <c r="B90" s="3" t="s">
        <v>9</v>
      </c>
      <c r="C90" s="3" t="s">
        <v>10</v>
      </c>
      <c r="D90" s="3" t="s">
        <v>11</v>
      </c>
      <c r="E90" s="3" t="s">
        <v>12</v>
      </c>
      <c r="F90" s="4">
        <v>28000</v>
      </c>
      <c r="G90" s="4">
        <v>10370</v>
      </c>
    </row>
    <row r="91" spans="1:10" x14ac:dyDescent="0.2">
      <c r="A91" s="36" t="s">
        <v>14</v>
      </c>
      <c r="B91" s="36"/>
      <c r="C91" s="36"/>
      <c r="D91" s="36"/>
      <c r="E91" s="36"/>
      <c r="F91" s="2">
        <f>F92+F93+F94</f>
        <v>1021281.99</v>
      </c>
      <c r="G91" s="2">
        <f>G92+G93+G94</f>
        <v>833322.5</v>
      </c>
    </row>
    <row r="92" spans="1:10" ht="13.15" customHeight="1" x14ac:dyDescent="0.2">
      <c r="A92" s="3" t="s">
        <v>8</v>
      </c>
      <c r="B92" s="3" t="s">
        <v>15</v>
      </c>
      <c r="C92" s="3" t="s">
        <v>10</v>
      </c>
      <c r="D92" s="3" t="s">
        <v>11</v>
      </c>
      <c r="E92" s="3" t="s">
        <v>12</v>
      </c>
      <c r="F92" s="4">
        <v>590405.49</v>
      </c>
      <c r="G92" s="4">
        <v>402446</v>
      </c>
    </row>
    <row r="93" spans="1:10" ht="36" x14ac:dyDescent="0.2">
      <c r="A93" s="3" t="s">
        <v>8</v>
      </c>
      <c r="B93" s="3" t="s">
        <v>16</v>
      </c>
      <c r="C93" s="3" t="s">
        <v>17</v>
      </c>
      <c r="D93" s="3" t="s">
        <v>18</v>
      </c>
      <c r="E93" s="3" t="s">
        <v>19</v>
      </c>
      <c r="F93" s="4">
        <v>421276.5</v>
      </c>
      <c r="G93" s="4">
        <v>421276.5</v>
      </c>
    </row>
    <row r="94" spans="1:10" ht="36" x14ac:dyDescent="0.2">
      <c r="A94" s="3" t="s">
        <v>8</v>
      </c>
      <c r="B94" s="3" t="s">
        <v>20</v>
      </c>
      <c r="C94" s="3" t="s">
        <v>17</v>
      </c>
      <c r="D94" s="3" t="s">
        <v>18</v>
      </c>
      <c r="E94" s="3" t="s">
        <v>19</v>
      </c>
      <c r="F94" s="4">
        <v>9600</v>
      </c>
      <c r="G94" s="4">
        <v>9600</v>
      </c>
    </row>
    <row r="95" spans="1:10" x14ac:dyDescent="0.2">
      <c r="A95" s="36" t="s">
        <v>21</v>
      </c>
      <c r="B95" s="36"/>
      <c r="C95" s="36"/>
      <c r="D95" s="36"/>
      <c r="E95" s="36"/>
      <c r="F95" s="2">
        <f>F96+F97</f>
        <v>11400000</v>
      </c>
      <c r="G95" s="2">
        <f>G96+G97</f>
        <v>10664313</v>
      </c>
    </row>
    <row r="96" spans="1:10" ht="13.15" customHeight="1" x14ac:dyDescent="0.2">
      <c r="A96" s="3" t="s">
        <v>8</v>
      </c>
      <c r="B96" s="3" t="s">
        <v>9</v>
      </c>
      <c r="C96" s="3" t="s">
        <v>10</v>
      </c>
      <c r="D96" s="3" t="s">
        <v>11</v>
      </c>
      <c r="E96" s="3" t="s">
        <v>12</v>
      </c>
      <c r="F96" s="4">
        <v>1300000</v>
      </c>
      <c r="G96" s="4">
        <v>613222</v>
      </c>
    </row>
    <row r="97" spans="1:8" ht="36" x14ac:dyDescent="0.2">
      <c r="A97" s="3" t="s">
        <v>8</v>
      </c>
      <c r="B97" s="3" t="s">
        <v>22</v>
      </c>
      <c r="C97" s="3" t="s">
        <v>17</v>
      </c>
      <c r="D97" s="3" t="s">
        <v>18</v>
      </c>
      <c r="E97" s="3" t="s">
        <v>19</v>
      </c>
      <c r="F97" s="4">
        <v>10100000</v>
      </c>
      <c r="G97" s="4">
        <v>10051091</v>
      </c>
    </row>
    <row r="98" spans="1:8" x14ac:dyDescent="0.2">
      <c r="A98" s="36" t="s">
        <v>23</v>
      </c>
      <c r="B98" s="36"/>
      <c r="C98" s="36"/>
      <c r="D98" s="36"/>
      <c r="E98" s="36"/>
      <c r="F98" s="2">
        <f>F99+F100</f>
        <v>38210</v>
      </c>
      <c r="G98" s="2">
        <f>G99+G100</f>
        <v>38210</v>
      </c>
    </row>
    <row r="99" spans="1:8" ht="13.15" customHeight="1" x14ac:dyDescent="0.2">
      <c r="A99" s="3" t="s">
        <v>8</v>
      </c>
      <c r="B99" s="3" t="s">
        <v>9</v>
      </c>
      <c r="C99" s="3" t="s">
        <v>10</v>
      </c>
      <c r="D99" s="3" t="s">
        <v>11</v>
      </c>
      <c r="E99" s="3" t="s">
        <v>12</v>
      </c>
      <c r="F99" s="4">
        <v>37210</v>
      </c>
      <c r="G99" s="4">
        <v>37210</v>
      </c>
    </row>
    <row r="100" spans="1:8" ht="36" x14ac:dyDescent="0.2">
      <c r="A100" s="3" t="s">
        <v>8</v>
      </c>
      <c r="B100" s="3" t="s">
        <v>22</v>
      </c>
      <c r="C100" s="3" t="s">
        <v>17</v>
      </c>
      <c r="D100" s="3" t="s">
        <v>18</v>
      </c>
      <c r="E100" s="3" t="s">
        <v>19</v>
      </c>
      <c r="F100" s="4">
        <v>1000</v>
      </c>
      <c r="G100" s="4">
        <v>1000</v>
      </c>
    </row>
    <row r="101" spans="1:8" x14ac:dyDescent="0.2">
      <c r="A101" s="36" t="s">
        <v>24</v>
      </c>
      <c r="B101" s="36"/>
      <c r="C101" s="36"/>
      <c r="D101" s="36"/>
      <c r="E101" s="36"/>
      <c r="F101" s="2">
        <f>F102+F103</f>
        <v>103500</v>
      </c>
      <c r="G101" s="2">
        <f>G102+G103</f>
        <v>93039.19</v>
      </c>
    </row>
    <row r="102" spans="1:8" ht="13.15" customHeight="1" x14ac:dyDescent="0.2">
      <c r="A102" s="3" t="s">
        <v>8</v>
      </c>
      <c r="B102" s="3" t="s">
        <v>25</v>
      </c>
      <c r="C102" s="3" t="s">
        <v>10</v>
      </c>
      <c r="D102" s="3" t="s">
        <v>11</v>
      </c>
      <c r="E102" s="3" t="s">
        <v>12</v>
      </c>
      <c r="F102" s="4">
        <v>100000</v>
      </c>
      <c r="G102" s="4">
        <v>89539.19</v>
      </c>
    </row>
    <row r="103" spans="1:8" ht="36" x14ac:dyDescent="0.2">
      <c r="A103" s="3" t="s">
        <v>8</v>
      </c>
      <c r="B103" s="3" t="s">
        <v>26</v>
      </c>
      <c r="C103" s="3" t="s">
        <v>17</v>
      </c>
      <c r="D103" s="3" t="s">
        <v>18</v>
      </c>
      <c r="E103" s="3" t="s">
        <v>19</v>
      </c>
      <c r="F103" s="4">
        <v>3500</v>
      </c>
      <c r="G103" s="4">
        <v>3500</v>
      </c>
    </row>
    <row r="104" spans="1:8" x14ac:dyDescent="0.2">
      <c r="A104" s="36" t="s">
        <v>27</v>
      </c>
      <c r="B104" s="36"/>
      <c r="C104" s="36"/>
      <c r="D104" s="36"/>
      <c r="E104" s="36"/>
      <c r="F104" s="2">
        <f>F105</f>
        <v>122900</v>
      </c>
      <c r="G104" s="2">
        <f>G105</f>
        <v>122900</v>
      </c>
    </row>
    <row r="105" spans="1:8" ht="13.15" customHeight="1" x14ac:dyDescent="0.2">
      <c r="A105" s="3" t="s">
        <v>8</v>
      </c>
      <c r="B105" s="3" t="s">
        <v>28</v>
      </c>
      <c r="C105" s="3" t="s">
        <v>10</v>
      </c>
      <c r="D105" s="3" t="s">
        <v>11</v>
      </c>
      <c r="E105" s="3" t="s">
        <v>12</v>
      </c>
      <c r="F105" s="4">
        <v>122900</v>
      </c>
      <c r="G105" s="4">
        <v>122900</v>
      </c>
    </row>
    <row r="106" spans="1:8" customFormat="1" ht="12" customHeight="1" x14ac:dyDescent="0.2">
      <c r="A106" s="40" t="s">
        <v>72</v>
      </c>
      <c r="B106" s="41"/>
      <c r="C106" s="41"/>
      <c r="D106" s="41"/>
      <c r="E106" s="42"/>
      <c r="F106" s="14">
        <f>F107</f>
        <v>3663355</v>
      </c>
      <c r="G106" s="14">
        <f>G107</f>
        <v>1697657.9899999998</v>
      </c>
      <c r="H106" s="21"/>
    </row>
    <row r="107" spans="1:8" ht="12" customHeight="1" x14ac:dyDescent="0.2">
      <c r="A107" s="43" t="s">
        <v>73</v>
      </c>
      <c r="B107" s="44"/>
      <c r="C107" s="44"/>
      <c r="D107" s="44"/>
      <c r="E107" s="45"/>
      <c r="F107" s="2">
        <f>F108+F109+F110+F111</f>
        <v>3663355</v>
      </c>
      <c r="G107" s="2">
        <f>G108+G109+G110+G111</f>
        <v>1697657.9899999998</v>
      </c>
      <c r="H107" s="6"/>
    </row>
    <row r="108" spans="1:8" ht="13.15" customHeight="1" x14ac:dyDescent="0.2">
      <c r="A108" s="3" t="s">
        <v>8</v>
      </c>
      <c r="B108" s="3" t="s">
        <v>74</v>
      </c>
      <c r="C108" s="3" t="s">
        <v>10</v>
      </c>
      <c r="D108" s="3" t="s">
        <v>11</v>
      </c>
      <c r="E108" s="3" t="s">
        <v>12</v>
      </c>
      <c r="F108" s="4">
        <v>3536355</v>
      </c>
      <c r="G108" s="4">
        <v>1636601.14</v>
      </c>
      <c r="H108" s="6"/>
    </row>
    <row r="109" spans="1:8" ht="13.15" customHeight="1" x14ac:dyDescent="0.2">
      <c r="A109" s="3" t="s">
        <v>8</v>
      </c>
      <c r="B109" s="3" t="s">
        <v>75</v>
      </c>
      <c r="C109" s="3" t="s">
        <v>10</v>
      </c>
      <c r="D109" s="3" t="s">
        <v>11</v>
      </c>
      <c r="E109" s="3" t="s">
        <v>12</v>
      </c>
      <c r="F109" s="4">
        <v>46000</v>
      </c>
      <c r="G109" s="4">
        <v>11116.13</v>
      </c>
    </row>
    <row r="110" spans="1:8" ht="13.15" customHeight="1" x14ac:dyDescent="0.2">
      <c r="A110" s="3" t="s">
        <v>8</v>
      </c>
      <c r="B110" s="3" t="s">
        <v>76</v>
      </c>
      <c r="C110" s="3">
        <v>120</v>
      </c>
      <c r="D110" s="3" t="s">
        <v>77</v>
      </c>
      <c r="E110" s="3" t="s">
        <v>12</v>
      </c>
      <c r="F110" s="4">
        <v>70000</v>
      </c>
      <c r="G110" s="4">
        <v>38940.720000000001</v>
      </c>
    </row>
    <row r="111" spans="1:8" ht="13.15" customHeight="1" x14ac:dyDescent="0.2">
      <c r="A111" s="3" t="s">
        <v>8</v>
      </c>
      <c r="B111" s="3" t="s">
        <v>78</v>
      </c>
      <c r="C111" s="3">
        <v>150</v>
      </c>
      <c r="D111" s="3" t="s">
        <v>18</v>
      </c>
      <c r="E111" s="3" t="s">
        <v>12</v>
      </c>
      <c r="F111" s="4">
        <v>11000</v>
      </c>
      <c r="G111" s="4">
        <v>11000</v>
      </c>
    </row>
    <row r="112" spans="1:8" customFormat="1" ht="12.75" x14ac:dyDescent="0.2">
      <c r="A112" s="39" t="s">
        <v>79</v>
      </c>
      <c r="B112" s="39"/>
      <c r="C112" s="39"/>
      <c r="D112" s="39"/>
      <c r="E112" s="39"/>
      <c r="F112" s="14">
        <f>F113</f>
        <v>372400</v>
      </c>
      <c r="G112" s="14">
        <f>G113</f>
        <v>268908</v>
      </c>
      <c r="H112" s="21"/>
    </row>
    <row r="113" spans="1:7" x14ac:dyDescent="0.2">
      <c r="A113" s="36" t="s">
        <v>80</v>
      </c>
      <c r="B113" s="36"/>
      <c r="C113" s="36"/>
      <c r="D113" s="36"/>
      <c r="E113" s="36"/>
      <c r="F113" s="2">
        <f>F114</f>
        <v>372400</v>
      </c>
      <c r="G113" s="2">
        <f>G114</f>
        <v>268908</v>
      </c>
    </row>
    <row r="114" spans="1:7" ht="13.15" customHeight="1" x14ac:dyDescent="0.2">
      <c r="A114" s="3" t="s">
        <v>8</v>
      </c>
      <c r="B114" s="3" t="s">
        <v>81</v>
      </c>
      <c r="C114" s="3" t="s">
        <v>10</v>
      </c>
      <c r="D114" s="3" t="s">
        <v>11</v>
      </c>
      <c r="E114" s="3" t="s">
        <v>12</v>
      </c>
      <c r="F114" s="4">
        <v>372400</v>
      </c>
      <c r="G114" s="4">
        <v>268908</v>
      </c>
    </row>
    <row r="115" spans="1:7" s="23" customFormat="1" ht="12.75" x14ac:dyDescent="0.2">
      <c r="B115" s="23" t="s">
        <v>82</v>
      </c>
      <c r="F115" s="24">
        <f>F9+F86+F106+F112</f>
        <v>37749465.810000002</v>
      </c>
      <c r="G115" s="24">
        <f>G9+G86+G106+G112</f>
        <v>22055449.749999996</v>
      </c>
    </row>
    <row r="116" spans="1:7" customFormat="1" ht="12.75" x14ac:dyDescent="0.2">
      <c r="F116" s="25"/>
      <c r="G116" s="26"/>
    </row>
  </sheetData>
  <mergeCells count="42">
    <mergeCell ref="A73:E73"/>
    <mergeCell ref="A79:E79"/>
    <mergeCell ref="A112:E112"/>
    <mergeCell ref="A113:E113"/>
    <mergeCell ref="A84:E84"/>
    <mergeCell ref="A106:E106"/>
    <mergeCell ref="A107:E107"/>
    <mergeCell ref="A101:E101"/>
    <mergeCell ref="A104:E104"/>
    <mergeCell ref="A86:E86"/>
    <mergeCell ref="A87:E87"/>
    <mergeCell ref="A89:E89"/>
    <mergeCell ref="A91:E91"/>
    <mergeCell ref="A95:E95"/>
    <mergeCell ref="A98:E98"/>
    <mergeCell ref="A9:E9"/>
    <mergeCell ref="A10:E10"/>
    <mergeCell ref="A15:E15"/>
    <mergeCell ref="A21:E21"/>
    <mergeCell ref="A24:E24"/>
    <mergeCell ref="A30:E30"/>
    <mergeCell ref="A35:E35"/>
    <mergeCell ref="A42:E42"/>
    <mergeCell ref="A46:E46"/>
    <mergeCell ref="A50:E50"/>
    <mergeCell ref="A54:E54"/>
    <mergeCell ref="A58:E58"/>
    <mergeCell ref="A62:E62"/>
    <mergeCell ref="A65:E65"/>
    <mergeCell ref="A69:E69"/>
    <mergeCell ref="F7:F8"/>
    <mergeCell ref="G7:G8"/>
    <mergeCell ref="A7:A8"/>
    <mergeCell ref="B7:B8"/>
    <mergeCell ref="A1:G1"/>
    <mergeCell ref="A3:F3"/>
    <mergeCell ref="A4:F4"/>
    <mergeCell ref="A5:F5"/>
    <mergeCell ref="A6:F6"/>
    <mergeCell ref="C7:C8"/>
    <mergeCell ref="D7:D8"/>
    <mergeCell ref="E7:E8"/>
  </mergeCells>
  <pageMargins left="0.78740157480314965" right="0.19685039370078741" top="0.39370078740157483" bottom="0.39370078740157483" header="0.31496062992125984" footer="0.31496062992125984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2020-10-28T11:52:46Z</dcterms:modified>
</cp:coreProperties>
</file>