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Table1" sheetId="1" r:id="rId1"/>
  </sheets>
  <definedNames>
    <definedName name="_xlnm.Print_Titles" localSheetId="0">Table1!$8:$9</definedName>
    <definedName name="_xlnm.Print_Area" localSheetId="0">Table1!$A$1:$G$90</definedName>
  </definedNames>
  <calcPr calcId="145621" refMode="R1C1"/>
</workbook>
</file>

<file path=xl/calcChain.xml><?xml version="1.0" encoding="utf-8"?>
<calcChain xmlns="http://schemas.openxmlformats.org/spreadsheetml/2006/main">
  <c r="G126" i="1" l="1"/>
  <c r="F126" i="1"/>
  <c r="F91" i="1" l="1"/>
  <c r="G118" i="1" l="1"/>
  <c r="G116" i="1" s="1"/>
  <c r="G117" i="1"/>
  <c r="G115" i="1"/>
  <c r="G113" i="1"/>
  <c r="G111" i="1"/>
  <c r="G110" i="1" s="1"/>
  <c r="G107" i="1"/>
  <c r="G106" i="1"/>
  <c r="G105" i="1"/>
  <c r="G104" i="1"/>
  <c r="G102" i="1"/>
  <c r="G101" i="1"/>
  <c r="G100" i="1"/>
  <c r="G98" i="1"/>
  <c r="G97" i="1"/>
  <c r="G95" i="1"/>
  <c r="G94" i="1"/>
  <c r="G103" i="1" l="1"/>
  <c r="G99" i="1"/>
  <c r="G96" i="1"/>
  <c r="G92" i="1"/>
  <c r="G91" i="1" l="1"/>
  <c r="G82" i="1" l="1"/>
  <c r="G77" i="1"/>
  <c r="G74" i="1"/>
  <c r="G70" i="1"/>
  <c r="G67" i="1"/>
  <c r="G64" i="1"/>
  <c r="G59" i="1"/>
  <c r="G54" i="1"/>
  <c r="G49" i="1"/>
  <c r="G43" i="1"/>
  <c r="G38" i="1"/>
  <c r="G34" i="1"/>
  <c r="G28" i="1"/>
  <c r="G19" i="1"/>
  <c r="G11" i="1"/>
  <c r="G10" i="1" l="1"/>
</calcChain>
</file>

<file path=xl/sharedStrings.xml><?xml version="1.0" encoding="utf-8"?>
<sst xmlns="http://schemas.openxmlformats.org/spreadsheetml/2006/main" count="471" uniqueCount="93">
  <si>
    <t>КВФО</t>
  </si>
  <si>
    <t>Код субсидии</t>
  </si>
  <si>
    <t>Ан код</t>
  </si>
  <si>
    <t>КБК</t>
  </si>
  <si>
    <t>Наименование показателя</t>
  </si>
  <si>
    <t/>
  </si>
  <si>
    <t>Управление образования администрации муниципального района "Княжпогостский"</t>
  </si>
  <si>
    <t>МБОУ "СОШ ИМ. А. ЛАРИОНОВА" Г. ЕМВЫ</t>
  </si>
  <si>
    <t>2</t>
  </si>
  <si>
    <t>97507012021А00000100</t>
  </si>
  <si>
    <t>130</t>
  </si>
  <si>
    <t>131</t>
  </si>
  <si>
    <t>доходы от оказания платных услуг, выполнения работ</t>
  </si>
  <si>
    <t>97507020422А00000100</t>
  </si>
  <si>
    <t>150</t>
  </si>
  <si>
    <t>155</t>
  </si>
  <si>
    <t>безвозмездные денежные поступления текущего периода</t>
  </si>
  <si>
    <t>97507022022А00000100</t>
  </si>
  <si>
    <t>97507022024А00000100</t>
  </si>
  <si>
    <t>152</t>
  </si>
  <si>
    <t>97507022032А00000100</t>
  </si>
  <si>
    <t>97507022033А00000100</t>
  </si>
  <si>
    <t>97507022036А00000100</t>
  </si>
  <si>
    <t>МБОУ "СОШ" ПГТ СИНДОР</t>
  </si>
  <si>
    <t>МБОУ "СОШ" ПСТ. ЧЕРНОРЕЧЕНСКИЙ</t>
  </si>
  <si>
    <t>МБОУ "СОШ" С. ШОШКА</t>
  </si>
  <si>
    <t>97507022026А00000100</t>
  </si>
  <si>
    <t>134</t>
  </si>
  <si>
    <t>МБОУ "СОШ" ПСТ.ЧИНЬЯВОРЫК</t>
  </si>
  <si>
    <t>МАОУ "НШ-ДС" Г.ЕМВЫ</t>
  </si>
  <si>
    <t>МАУДО "ДДТ" КНЯЖПОГОСТСКОГО РАЙОНА</t>
  </si>
  <si>
    <t>97507032015А00000100</t>
  </si>
  <si>
    <t>97507032025А00000100</t>
  </si>
  <si>
    <t>140</t>
  </si>
  <si>
    <t>141</t>
  </si>
  <si>
    <t>доходы от штрафов, пеней, иных сумм принудительного изъятия, прочее</t>
  </si>
  <si>
    <t>97507032032А00000100</t>
  </si>
  <si>
    <t>97507032033А00000100</t>
  </si>
  <si>
    <t>97507032041А00000100</t>
  </si>
  <si>
    <t>180</t>
  </si>
  <si>
    <t>189</t>
  </si>
  <si>
    <t>прочие доходы</t>
  </si>
  <si>
    <t>МАДОУ "ДЕТСКИЙ САД № 10 КОМБИНИРОВАННОГО ВИДА" Г. ЕМВЫ</t>
  </si>
  <si>
    <t>97507012022А00000100</t>
  </si>
  <si>
    <t>97507012035А00000100</t>
  </si>
  <si>
    <t>97507012041А00000100</t>
  </si>
  <si>
    <t>МАДОУ "ДЕТСКИЙ САД №9 ОБЩЕРАЗВИВАЮЩЕГО ВИДА" Г.ЕМВЫ</t>
  </si>
  <si>
    <t>97507012032А00000100</t>
  </si>
  <si>
    <t>МАДОУ "ДЕТСКИЙ САД № 8 КОМБИНИРОВАННОГО ВИДА" Г. ЕМВЫ</t>
  </si>
  <si>
    <t>МАДОУ "ДЕТСКИЙ САД № 2" Г. ЕМВЫ</t>
  </si>
  <si>
    <t>МАДОУ "ДЕТСКИЙ САД № 6" Г.ЕМВЫ</t>
  </si>
  <si>
    <t>МАДОУ "ДЕТСКИЙ САД" ПГТ СИНДОР</t>
  </si>
  <si>
    <t>МАДОУ "ДЕТСКИЙ САД" ПСТ. ЧИНЬЯВОРЫК</t>
  </si>
  <si>
    <t>МАОУ "СОШ" С. СЕРЁГОВО</t>
  </si>
  <si>
    <t>МБОУ "СОШ № 1" Г. ЕМВЫ</t>
  </si>
  <si>
    <t>97507022023А00000100</t>
  </si>
  <si>
    <t>135</t>
  </si>
  <si>
    <t>МБДОУ "ДЕТСКИЙ САД" ПСТ. ТРАКТ</t>
  </si>
  <si>
    <t>КОСГУ: поступления</t>
  </si>
  <si>
    <t>КВФО: 2</t>
  </si>
  <si>
    <t>руб.</t>
  </si>
  <si>
    <t>на 01.01.2023</t>
  </si>
  <si>
    <t>Поступления - план</t>
  </si>
  <si>
    <t>Поступления - исполнено</t>
  </si>
  <si>
    <t>Информация о платных услугах за 4 квартал 2022 года (нарастающим итогом)</t>
  </si>
  <si>
    <r>
      <t xml:space="preserve">Бюджет: бюджет муниципального района "Княжпогостский" </t>
    </r>
    <r>
      <rPr>
        <sz val="10"/>
        <color rgb="FFFF0000"/>
        <rFont val="Times New Roman"/>
        <family val="1"/>
        <charset val="204"/>
      </rPr>
      <t>(консолидированный)</t>
    </r>
  </si>
  <si>
    <t>Управление культуры и спорта администрации муниципального района "Княжпогостский"</t>
  </si>
  <si>
    <t>МБУ "КНЯЖПОГОСТСКАЯ МЦБС"</t>
  </si>
  <si>
    <t>9560801201ПЛ00000100</t>
  </si>
  <si>
    <t>доходы от штрафных санкций за нарушение законодательства о закупках и нарушение условий контрактов (договоров)</t>
  </si>
  <si>
    <t>9560801251ДП00000100</t>
  </si>
  <si>
    <t>гранты, пожертвования, иные безвозмездные перечисления от юридических и физических лиц</t>
  </si>
  <si>
    <t>МБУ "КНЯЖПОГОСТСКИЙ РИКМ"</t>
  </si>
  <si>
    <t>МАО ДО "ДШИ" Г.ЕМВА</t>
  </si>
  <si>
    <t>9560703201ПЛ00000100</t>
  </si>
  <si>
    <t>9560703251ДП00000100</t>
  </si>
  <si>
    <t>9560703251ДППЛОЩ0100</t>
  </si>
  <si>
    <t>МАУ "КНЯЖПОГОСТСКИЙ РДК"</t>
  </si>
  <si>
    <t>МАУ "КЦНК"</t>
  </si>
  <si>
    <t>МБУ "ЦЕНТР ХТО"</t>
  </si>
  <si>
    <t>9560804201ПЛ00000100</t>
  </si>
  <si>
    <t>9560804251ДП00000100</t>
  </si>
  <si>
    <t>МБУ "СШ Г.ЕМВА"</t>
  </si>
  <si>
    <t>9561102201ПЛ00000100</t>
  </si>
  <si>
    <t>9561102251ДП00000100</t>
  </si>
  <si>
    <t>МАУ "КФСК"</t>
  </si>
  <si>
    <t>Администрация городского поселения "Синдор"</t>
  </si>
  <si>
    <t>МАУ "ФОК" ГП "СИНДОР"</t>
  </si>
  <si>
    <t>92511012010000000100</t>
  </si>
  <si>
    <t>Администрация сельского поселения "Серёгово"</t>
  </si>
  <si>
    <t>МАУК "ДК" С. СЕРЁГОВО</t>
  </si>
  <si>
    <t>9250801201ПЛ00000100</t>
  </si>
  <si>
    <t>Общий итог (на 01.01.2023):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</si>
</sst>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Times New Roman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35">
    <xf numFmtId="0" fontId="0" fillId="0" borderId="0" xfId="0" applyFont="1" applyFill="1" applyAlignment="1">
      <alignment vertical="top" wrapText="1"/>
    </xf>
    <xf numFmtId="0" fontId="2" fillId="0" borderId="0" xfId="0" applyFont="1" applyAlignment="1"/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vertical="top"/>
    </xf>
    <xf numFmtId="0" fontId="5" fillId="0" borderId="0" xfId="0" applyFont="1" applyAlignment="1"/>
    <xf numFmtId="0" fontId="7" fillId="0" borderId="0" xfId="0" applyFont="1" applyFill="1" applyAlignment="1">
      <alignment vertical="top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wrapText="1"/>
    </xf>
    <xf numFmtId="0" fontId="5" fillId="0" borderId="0" xfId="0" applyFont="1" applyFill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11" fillId="0" borderId="0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vertical="top" wrapText="1"/>
    </xf>
    <xf numFmtId="0" fontId="9" fillId="2" borderId="5" xfId="0" applyFont="1" applyFill="1" applyBorder="1" applyAlignment="1">
      <alignment vertical="top" wrapText="1"/>
    </xf>
    <xf numFmtId="0" fontId="9" fillId="2" borderId="6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"/>
  <sheetViews>
    <sheetView tabSelected="1" zoomScaleNormal="100" workbookViewId="0">
      <selection activeCell="H1" sqref="H1"/>
    </sheetView>
  </sheetViews>
  <sheetFormatPr defaultRowHeight="12.75" x14ac:dyDescent="0.2"/>
  <cols>
    <col min="1" max="1" width="5.6640625" customWidth="1"/>
    <col min="2" max="2" width="23.1640625" customWidth="1"/>
    <col min="3" max="3" width="4.1640625" customWidth="1"/>
    <col min="4" max="4" width="4.5" customWidth="1"/>
    <col min="5" max="5" width="51.33203125" customWidth="1"/>
    <col min="6" max="6" width="16.6640625" customWidth="1"/>
    <col min="7" max="7" width="15.83203125" customWidth="1"/>
    <col min="8" max="8" width="14.83203125" customWidth="1"/>
    <col min="10" max="10" width="12.6640625" bestFit="1" customWidth="1"/>
    <col min="12" max="12" width="11.6640625" bestFit="1" customWidth="1"/>
    <col min="15" max="15" width="12.6640625" bestFit="1" customWidth="1"/>
  </cols>
  <sheetData>
    <row r="1" spans="1:15" s="1" customFormat="1" ht="15.6" customHeight="1" x14ac:dyDescent="0.25">
      <c r="A1" s="24" t="s">
        <v>64</v>
      </c>
      <c r="B1" s="24"/>
      <c r="C1" s="24"/>
      <c r="D1" s="24"/>
      <c r="E1" s="24"/>
      <c r="F1" s="24"/>
      <c r="G1" s="24"/>
    </row>
    <row r="2" spans="1:15" s="5" customFormat="1" ht="14.45" customHeight="1" x14ac:dyDescent="0.2">
      <c r="A2" s="2" t="s">
        <v>61</v>
      </c>
      <c r="B2" s="3"/>
      <c r="C2" s="4"/>
      <c r="D2" s="4"/>
      <c r="E2" s="4"/>
    </row>
    <row r="3" spans="1:15" s="5" customFormat="1" ht="13.15" customHeight="1" x14ac:dyDescent="0.2">
      <c r="A3" s="22" t="s">
        <v>65</v>
      </c>
      <c r="B3" s="22"/>
      <c r="C3" s="22"/>
      <c r="D3" s="22"/>
      <c r="E3" s="22"/>
      <c r="F3" s="23"/>
    </row>
    <row r="4" spans="1:15" s="5" customFormat="1" ht="13.15" customHeight="1" x14ac:dyDescent="0.2">
      <c r="A4" s="25" t="s">
        <v>58</v>
      </c>
      <c r="B4" s="25"/>
      <c r="C4" s="25"/>
      <c r="D4" s="25"/>
      <c r="E4" s="25"/>
    </row>
    <row r="5" spans="1:15" s="5" customFormat="1" ht="13.15" customHeight="1" x14ac:dyDescent="0.2">
      <c r="A5" s="22" t="s">
        <v>59</v>
      </c>
      <c r="B5" s="22"/>
      <c r="C5" s="22"/>
      <c r="D5" s="22"/>
      <c r="E5" s="22"/>
    </row>
    <row r="6" spans="1:15" s="5" customFormat="1" ht="13.15" customHeight="1" x14ac:dyDescent="0.2">
      <c r="A6" s="26" t="s">
        <v>60</v>
      </c>
      <c r="B6" s="26"/>
      <c r="C6" s="26"/>
      <c r="D6" s="26"/>
      <c r="E6" s="26"/>
    </row>
    <row r="8" spans="1:15" s="6" customFormat="1" ht="15.6" customHeight="1" x14ac:dyDescent="0.2">
      <c r="A8" s="20" t="s">
        <v>0</v>
      </c>
      <c r="B8" s="20" t="s">
        <v>1</v>
      </c>
      <c r="C8" s="20" t="s">
        <v>2</v>
      </c>
      <c r="D8" s="20" t="s">
        <v>3</v>
      </c>
      <c r="E8" s="20" t="s">
        <v>4</v>
      </c>
      <c r="F8" s="20" t="s">
        <v>62</v>
      </c>
      <c r="G8" s="20" t="s">
        <v>63</v>
      </c>
    </row>
    <row r="9" spans="1:15" s="6" customFormat="1" ht="14.45" customHeight="1" x14ac:dyDescent="0.2">
      <c r="A9" s="27"/>
      <c r="B9" s="27"/>
      <c r="C9" s="21" t="s">
        <v>5</v>
      </c>
      <c r="D9" s="27"/>
      <c r="E9" s="27"/>
      <c r="F9" s="21" t="s">
        <v>5</v>
      </c>
      <c r="G9" s="21" t="s">
        <v>5</v>
      </c>
    </row>
    <row r="10" spans="1:15" s="13" customFormat="1" ht="13.9" customHeight="1" x14ac:dyDescent="0.2">
      <c r="A10" s="28" t="s">
        <v>6</v>
      </c>
      <c r="B10" s="29"/>
      <c r="C10" s="29"/>
      <c r="D10" s="29"/>
      <c r="E10" s="30"/>
      <c r="F10" s="11">
        <v>18952981.98</v>
      </c>
      <c r="G10" s="11">
        <f>G11+G19+G26+G28+G34+G38+G43+G49+G54+G59+G64+G67+G70+G74+G77+G82</f>
        <v>17890318.049999997</v>
      </c>
      <c r="H10" s="12"/>
    </row>
    <row r="11" spans="1:15" s="6" customFormat="1" ht="13.9" customHeight="1" x14ac:dyDescent="0.2">
      <c r="A11" s="31" t="s">
        <v>7</v>
      </c>
      <c r="B11" s="32"/>
      <c r="C11" s="32"/>
      <c r="D11" s="32"/>
      <c r="E11" s="33"/>
      <c r="F11" s="7">
        <v>1426908</v>
      </c>
      <c r="G11" s="7">
        <f>SUM(G12:G18)</f>
        <v>1314251.69</v>
      </c>
      <c r="H11" s="8"/>
    </row>
    <row r="12" spans="1:15" s="6" customFormat="1" ht="13.9" customHeight="1" x14ac:dyDescent="0.2">
      <c r="A12" s="9" t="s">
        <v>8</v>
      </c>
      <c r="B12" s="9" t="s">
        <v>9</v>
      </c>
      <c r="C12" s="9" t="s">
        <v>10</v>
      </c>
      <c r="D12" s="9" t="s">
        <v>11</v>
      </c>
      <c r="E12" s="14" t="s">
        <v>12</v>
      </c>
      <c r="F12" s="10">
        <v>32000</v>
      </c>
      <c r="G12" s="10">
        <v>10906</v>
      </c>
      <c r="J12" s="8"/>
      <c r="K12" s="8"/>
      <c r="L12" s="8"/>
      <c r="M12" s="8"/>
      <c r="O12" s="8"/>
    </row>
    <row r="13" spans="1:15" s="6" customFormat="1" ht="13.9" customHeight="1" x14ac:dyDescent="0.2">
      <c r="A13" s="9" t="s">
        <v>8</v>
      </c>
      <c r="B13" s="9" t="s">
        <v>13</v>
      </c>
      <c r="C13" s="9" t="s">
        <v>14</v>
      </c>
      <c r="D13" s="9" t="s">
        <v>15</v>
      </c>
      <c r="E13" s="14" t="s">
        <v>16</v>
      </c>
      <c r="F13" s="10">
        <v>24000</v>
      </c>
      <c r="G13" s="10">
        <v>24000</v>
      </c>
    </row>
    <row r="14" spans="1:15" s="6" customFormat="1" ht="13.9" customHeight="1" x14ac:dyDescent="0.2">
      <c r="A14" s="9" t="s">
        <v>8</v>
      </c>
      <c r="B14" s="9" t="s">
        <v>17</v>
      </c>
      <c r="C14" s="9" t="s">
        <v>10</v>
      </c>
      <c r="D14" s="9" t="s">
        <v>11</v>
      </c>
      <c r="E14" s="14" t="s">
        <v>12</v>
      </c>
      <c r="F14" s="10">
        <v>274708</v>
      </c>
      <c r="G14" s="10">
        <v>274708</v>
      </c>
    </row>
    <row r="15" spans="1:15" s="6" customFormat="1" ht="13.9" customHeight="1" x14ac:dyDescent="0.2">
      <c r="A15" s="9" t="s">
        <v>8</v>
      </c>
      <c r="B15" s="9" t="s">
        <v>18</v>
      </c>
      <c r="C15" s="9" t="s">
        <v>14</v>
      </c>
      <c r="D15" s="9" t="s">
        <v>19</v>
      </c>
      <c r="E15" s="14" t="s">
        <v>16</v>
      </c>
      <c r="F15" s="10">
        <v>1048066</v>
      </c>
      <c r="G15" s="10">
        <v>956503.69</v>
      </c>
    </row>
    <row r="16" spans="1:15" s="6" customFormat="1" ht="13.9" customHeight="1" x14ac:dyDescent="0.2">
      <c r="A16" s="9" t="s">
        <v>8</v>
      </c>
      <c r="B16" s="9" t="s">
        <v>20</v>
      </c>
      <c r="C16" s="9" t="s">
        <v>14</v>
      </c>
      <c r="D16" s="9" t="s">
        <v>15</v>
      </c>
      <c r="E16" s="14" t="s">
        <v>16</v>
      </c>
      <c r="F16" s="10">
        <v>100</v>
      </c>
      <c r="G16" s="10">
        <v>100</v>
      </c>
    </row>
    <row r="17" spans="1:8" s="6" customFormat="1" ht="13.9" customHeight="1" x14ac:dyDescent="0.2">
      <c r="A17" s="9" t="s">
        <v>8</v>
      </c>
      <c r="B17" s="9" t="s">
        <v>21</v>
      </c>
      <c r="C17" s="9" t="s">
        <v>14</v>
      </c>
      <c r="D17" s="9" t="s">
        <v>15</v>
      </c>
      <c r="E17" s="14" t="s">
        <v>16</v>
      </c>
      <c r="F17" s="10">
        <v>45000</v>
      </c>
      <c r="G17" s="10">
        <v>45000</v>
      </c>
    </row>
    <row r="18" spans="1:8" s="6" customFormat="1" ht="13.9" customHeight="1" x14ac:dyDescent="0.2">
      <c r="A18" s="9" t="s">
        <v>8</v>
      </c>
      <c r="B18" s="9" t="s">
        <v>22</v>
      </c>
      <c r="C18" s="9" t="s">
        <v>14</v>
      </c>
      <c r="D18" s="9" t="s">
        <v>19</v>
      </c>
      <c r="E18" s="14" t="s">
        <v>16</v>
      </c>
      <c r="F18" s="10">
        <v>3034</v>
      </c>
      <c r="G18" s="10">
        <v>3034</v>
      </c>
    </row>
    <row r="19" spans="1:8" s="6" customFormat="1" ht="13.9" customHeight="1" x14ac:dyDescent="0.2">
      <c r="A19" s="34" t="s">
        <v>23</v>
      </c>
      <c r="B19" s="34"/>
      <c r="C19" s="34"/>
      <c r="D19" s="34"/>
      <c r="E19" s="34"/>
      <c r="F19" s="7">
        <v>565336.51</v>
      </c>
      <c r="G19" s="7">
        <f>SUM(G20:G25)</f>
        <v>505577.96</v>
      </c>
      <c r="H19" s="8"/>
    </row>
    <row r="20" spans="1:8" s="6" customFormat="1" ht="13.9" customHeight="1" x14ac:dyDescent="0.2">
      <c r="A20" s="9" t="s">
        <v>8</v>
      </c>
      <c r="B20" s="9" t="s">
        <v>9</v>
      </c>
      <c r="C20" s="9" t="s">
        <v>10</v>
      </c>
      <c r="D20" s="9" t="s">
        <v>11</v>
      </c>
      <c r="E20" s="14" t="s">
        <v>12</v>
      </c>
      <c r="F20" s="10">
        <v>57000</v>
      </c>
      <c r="G20" s="10">
        <v>54475.5</v>
      </c>
    </row>
    <row r="21" spans="1:8" s="6" customFormat="1" ht="13.9" customHeight="1" x14ac:dyDescent="0.2">
      <c r="A21" s="9" t="s">
        <v>8</v>
      </c>
      <c r="B21" s="9" t="s">
        <v>17</v>
      </c>
      <c r="C21" s="9" t="s">
        <v>10</v>
      </c>
      <c r="D21" s="9" t="s">
        <v>11</v>
      </c>
      <c r="E21" s="14" t="s">
        <v>12</v>
      </c>
      <c r="F21" s="10">
        <v>170000</v>
      </c>
      <c r="G21" s="10">
        <v>154728</v>
      </c>
    </row>
    <row r="22" spans="1:8" s="6" customFormat="1" ht="13.9" customHeight="1" x14ac:dyDescent="0.2">
      <c r="A22" s="9" t="s">
        <v>8</v>
      </c>
      <c r="B22" s="9" t="s">
        <v>18</v>
      </c>
      <c r="C22" s="9" t="s">
        <v>14</v>
      </c>
      <c r="D22" s="9" t="s">
        <v>19</v>
      </c>
      <c r="E22" s="14" t="s">
        <v>16</v>
      </c>
      <c r="F22" s="10">
        <v>69046</v>
      </c>
      <c r="G22" s="10">
        <v>27083.95</v>
      </c>
    </row>
    <row r="23" spans="1:8" s="6" customFormat="1" ht="13.9" customHeight="1" x14ac:dyDescent="0.2">
      <c r="A23" s="9" t="s">
        <v>8</v>
      </c>
      <c r="B23" s="9" t="s">
        <v>20</v>
      </c>
      <c r="C23" s="9" t="s">
        <v>14</v>
      </c>
      <c r="D23" s="9" t="s">
        <v>15</v>
      </c>
      <c r="E23" s="14" t="s">
        <v>16</v>
      </c>
      <c r="F23" s="10">
        <v>235076.51</v>
      </c>
      <c r="G23" s="10">
        <v>235076.51</v>
      </c>
    </row>
    <row r="24" spans="1:8" s="6" customFormat="1" ht="13.9" customHeight="1" x14ac:dyDescent="0.2">
      <c r="A24" s="9" t="s">
        <v>8</v>
      </c>
      <c r="B24" s="9" t="s">
        <v>21</v>
      </c>
      <c r="C24" s="9" t="s">
        <v>14</v>
      </c>
      <c r="D24" s="9" t="s">
        <v>15</v>
      </c>
      <c r="E24" s="14" t="s">
        <v>16</v>
      </c>
      <c r="F24" s="10">
        <v>25200</v>
      </c>
      <c r="G24" s="10">
        <v>25200</v>
      </c>
    </row>
    <row r="25" spans="1:8" s="6" customFormat="1" ht="13.9" customHeight="1" x14ac:dyDescent="0.2">
      <c r="A25" s="9" t="s">
        <v>8</v>
      </c>
      <c r="B25" s="9" t="s">
        <v>22</v>
      </c>
      <c r="C25" s="9" t="s">
        <v>14</v>
      </c>
      <c r="D25" s="9" t="s">
        <v>19</v>
      </c>
      <c r="E25" s="14" t="s">
        <v>16</v>
      </c>
      <c r="F25" s="10">
        <v>9014</v>
      </c>
      <c r="G25" s="10">
        <v>9014</v>
      </c>
    </row>
    <row r="26" spans="1:8" s="6" customFormat="1" ht="13.9" customHeight="1" x14ac:dyDescent="0.2">
      <c r="A26" s="34" t="s">
        <v>24</v>
      </c>
      <c r="B26" s="34"/>
      <c r="C26" s="34"/>
      <c r="D26" s="34"/>
      <c r="E26" s="34"/>
      <c r="F26" s="7">
        <v>2497.5</v>
      </c>
      <c r="G26" s="7">
        <v>2497.5</v>
      </c>
      <c r="H26" s="8"/>
    </row>
    <row r="27" spans="1:8" s="6" customFormat="1" ht="13.9" customHeight="1" x14ac:dyDescent="0.2">
      <c r="A27" s="9" t="s">
        <v>8</v>
      </c>
      <c r="B27" s="9" t="s">
        <v>9</v>
      </c>
      <c r="C27" s="9" t="s">
        <v>10</v>
      </c>
      <c r="D27" s="9" t="s">
        <v>11</v>
      </c>
      <c r="E27" s="14" t="s">
        <v>12</v>
      </c>
      <c r="F27" s="10">
        <v>2497.5</v>
      </c>
      <c r="G27" s="10">
        <v>2497.5</v>
      </c>
    </row>
    <row r="28" spans="1:8" s="6" customFormat="1" ht="13.9" customHeight="1" x14ac:dyDescent="0.2">
      <c r="A28" s="34" t="s">
        <v>25</v>
      </c>
      <c r="B28" s="34"/>
      <c r="C28" s="34"/>
      <c r="D28" s="34"/>
      <c r="E28" s="34"/>
      <c r="F28" s="7">
        <v>443471.28</v>
      </c>
      <c r="G28" s="7">
        <f>SUM(G29:G33)</f>
        <v>393527.54000000004</v>
      </c>
      <c r="H28" s="8"/>
    </row>
    <row r="29" spans="1:8" s="6" customFormat="1" ht="13.9" customHeight="1" x14ac:dyDescent="0.2">
      <c r="A29" s="9" t="s">
        <v>8</v>
      </c>
      <c r="B29" s="9" t="s">
        <v>9</v>
      </c>
      <c r="C29" s="9" t="s">
        <v>10</v>
      </c>
      <c r="D29" s="9" t="s">
        <v>11</v>
      </c>
      <c r="E29" s="14" t="s">
        <v>12</v>
      </c>
      <c r="F29" s="10">
        <v>104000</v>
      </c>
      <c r="G29" s="10">
        <v>92529.85</v>
      </c>
    </row>
    <row r="30" spans="1:8" s="6" customFormat="1" ht="13.9" customHeight="1" x14ac:dyDescent="0.2">
      <c r="A30" s="9" t="s">
        <v>8</v>
      </c>
      <c r="B30" s="9" t="s">
        <v>17</v>
      </c>
      <c r="C30" s="9" t="s">
        <v>10</v>
      </c>
      <c r="D30" s="9" t="s">
        <v>11</v>
      </c>
      <c r="E30" s="14" t="s">
        <v>12</v>
      </c>
      <c r="F30" s="10">
        <v>179142.17</v>
      </c>
      <c r="G30" s="10">
        <v>179142.17</v>
      </c>
    </row>
    <row r="31" spans="1:8" s="6" customFormat="1" ht="13.9" customHeight="1" x14ac:dyDescent="0.2">
      <c r="A31" s="9" t="s">
        <v>8</v>
      </c>
      <c r="B31" s="9" t="s">
        <v>18</v>
      </c>
      <c r="C31" s="9" t="s">
        <v>14</v>
      </c>
      <c r="D31" s="9" t="s">
        <v>19</v>
      </c>
      <c r="E31" s="14" t="s">
        <v>16</v>
      </c>
      <c r="F31" s="10">
        <v>121700</v>
      </c>
      <c r="G31" s="10">
        <v>83226.41</v>
      </c>
    </row>
    <row r="32" spans="1:8" s="6" customFormat="1" ht="13.9" customHeight="1" x14ac:dyDescent="0.2">
      <c r="A32" s="9" t="s">
        <v>8</v>
      </c>
      <c r="B32" s="9" t="s">
        <v>26</v>
      </c>
      <c r="C32" s="9" t="s">
        <v>10</v>
      </c>
      <c r="D32" s="9" t="s">
        <v>27</v>
      </c>
      <c r="E32" s="14" t="s">
        <v>12</v>
      </c>
      <c r="F32" s="10">
        <v>36829.11</v>
      </c>
      <c r="G32" s="10">
        <v>36829.11</v>
      </c>
    </row>
    <row r="33" spans="1:8" s="6" customFormat="1" ht="13.9" customHeight="1" x14ac:dyDescent="0.2">
      <c r="A33" s="9" t="s">
        <v>8</v>
      </c>
      <c r="B33" s="9" t="s">
        <v>21</v>
      </c>
      <c r="C33" s="9" t="s">
        <v>14</v>
      </c>
      <c r="D33" s="9" t="s">
        <v>15</v>
      </c>
      <c r="E33" s="14" t="s">
        <v>16</v>
      </c>
      <c r="F33" s="10">
        <v>1800</v>
      </c>
      <c r="G33" s="10">
        <v>1800</v>
      </c>
    </row>
    <row r="34" spans="1:8" s="6" customFormat="1" ht="13.9" customHeight="1" x14ac:dyDescent="0.2">
      <c r="A34" s="34" t="s">
        <v>28</v>
      </c>
      <c r="B34" s="34"/>
      <c r="C34" s="34"/>
      <c r="D34" s="34"/>
      <c r="E34" s="34"/>
      <c r="F34" s="7">
        <v>595000</v>
      </c>
      <c r="G34" s="7">
        <f>SUM(G35:G37)</f>
        <v>562572.63</v>
      </c>
      <c r="H34" s="8"/>
    </row>
    <row r="35" spans="1:8" s="6" customFormat="1" ht="13.9" customHeight="1" x14ac:dyDescent="0.2">
      <c r="A35" s="9" t="s">
        <v>8</v>
      </c>
      <c r="B35" s="9" t="s">
        <v>17</v>
      </c>
      <c r="C35" s="9" t="s">
        <v>10</v>
      </c>
      <c r="D35" s="9" t="s">
        <v>11</v>
      </c>
      <c r="E35" s="14" t="s">
        <v>12</v>
      </c>
      <c r="F35" s="10">
        <v>440000</v>
      </c>
      <c r="G35" s="10">
        <v>434350</v>
      </c>
    </row>
    <row r="36" spans="1:8" s="6" customFormat="1" ht="13.9" customHeight="1" x14ac:dyDescent="0.2">
      <c r="A36" s="9" t="s">
        <v>8</v>
      </c>
      <c r="B36" s="9" t="s">
        <v>18</v>
      </c>
      <c r="C36" s="9" t="s">
        <v>14</v>
      </c>
      <c r="D36" s="9" t="s">
        <v>19</v>
      </c>
      <c r="E36" s="14" t="s">
        <v>16</v>
      </c>
      <c r="F36" s="10">
        <v>130400</v>
      </c>
      <c r="G36" s="10">
        <v>103622.63</v>
      </c>
    </row>
    <row r="37" spans="1:8" s="6" customFormat="1" ht="13.9" customHeight="1" x14ac:dyDescent="0.2">
      <c r="A37" s="9" t="s">
        <v>8</v>
      </c>
      <c r="B37" s="9" t="s">
        <v>21</v>
      </c>
      <c r="C37" s="9" t="s">
        <v>14</v>
      </c>
      <c r="D37" s="9" t="s">
        <v>15</v>
      </c>
      <c r="E37" s="14" t="s">
        <v>16</v>
      </c>
      <c r="F37" s="10">
        <v>24600</v>
      </c>
      <c r="G37" s="10">
        <v>24600</v>
      </c>
    </row>
    <row r="38" spans="1:8" s="6" customFormat="1" ht="13.9" customHeight="1" x14ac:dyDescent="0.2">
      <c r="A38" s="34" t="s">
        <v>29</v>
      </c>
      <c r="B38" s="34"/>
      <c r="C38" s="34"/>
      <c r="D38" s="34"/>
      <c r="E38" s="34"/>
      <c r="F38" s="7">
        <v>745300</v>
      </c>
      <c r="G38" s="7">
        <f>SUM(G39:G42)</f>
        <v>662303.72000000009</v>
      </c>
      <c r="H38" s="8"/>
    </row>
    <row r="39" spans="1:8" s="6" customFormat="1" ht="13.9" customHeight="1" x14ac:dyDescent="0.2">
      <c r="A39" s="9" t="s">
        <v>8</v>
      </c>
      <c r="B39" s="9" t="s">
        <v>9</v>
      </c>
      <c r="C39" s="9" t="s">
        <v>10</v>
      </c>
      <c r="D39" s="9" t="s">
        <v>11</v>
      </c>
      <c r="E39" s="14" t="s">
        <v>12</v>
      </c>
      <c r="F39" s="10">
        <v>538000</v>
      </c>
      <c r="G39" s="10">
        <v>482277.57</v>
      </c>
    </row>
    <row r="40" spans="1:8" s="6" customFormat="1" ht="13.9" customHeight="1" x14ac:dyDescent="0.2">
      <c r="A40" s="9" t="s">
        <v>8</v>
      </c>
      <c r="B40" s="9" t="s">
        <v>17</v>
      </c>
      <c r="C40" s="9" t="s">
        <v>10</v>
      </c>
      <c r="D40" s="9" t="s">
        <v>11</v>
      </c>
      <c r="E40" s="14" t="s">
        <v>12</v>
      </c>
      <c r="F40" s="10">
        <v>62400</v>
      </c>
      <c r="G40" s="10">
        <v>62400</v>
      </c>
    </row>
    <row r="41" spans="1:8" s="6" customFormat="1" ht="13.9" customHeight="1" x14ac:dyDescent="0.2">
      <c r="A41" s="9" t="s">
        <v>8</v>
      </c>
      <c r="B41" s="9" t="s">
        <v>18</v>
      </c>
      <c r="C41" s="9" t="s">
        <v>14</v>
      </c>
      <c r="D41" s="9" t="s">
        <v>19</v>
      </c>
      <c r="E41" s="14" t="s">
        <v>16</v>
      </c>
      <c r="F41" s="10">
        <v>134900</v>
      </c>
      <c r="G41" s="10">
        <v>107626.15</v>
      </c>
    </row>
    <row r="42" spans="1:8" s="6" customFormat="1" ht="13.9" customHeight="1" x14ac:dyDescent="0.2">
      <c r="A42" s="9" t="s">
        <v>8</v>
      </c>
      <c r="B42" s="9" t="s">
        <v>20</v>
      </c>
      <c r="C42" s="9" t="s">
        <v>14</v>
      </c>
      <c r="D42" s="9" t="s">
        <v>15</v>
      </c>
      <c r="E42" s="14" t="s">
        <v>16</v>
      </c>
      <c r="F42" s="10">
        <v>10000</v>
      </c>
      <c r="G42" s="10">
        <v>10000</v>
      </c>
    </row>
    <row r="43" spans="1:8" s="6" customFormat="1" ht="13.9" customHeight="1" x14ac:dyDescent="0.2">
      <c r="A43" s="34" t="s">
        <v>30</v>
      </c>
      <c r="B43" s="34"/>
      <c r="C43" s="34"/>
      <c r="D43" s="34"/>
      <c r="E43" s="34"/>
      <c r="F43" s="7">
        <v>380876.89</v>
      </c>
      <c r="G43" s="7">
        <f>SUM(G44:G48)</f>
        <v>380844.22</v>
      </c>
      <c r="H43" s="8"/>
    </row>
    <row r="44" spans="1:8" s="6" customFormat="1" ht="13.9" customHeight="1" x14ac:dyDescent="0.2">
      <c r="A44" s="9" t="s">
        <v>8</v>
      </c>
      <c r="B44" s="9" t="s">
        <v>31</v>
      </c>
      <c r="C44" s="9" t="s">
        <v>10</v>
      </c>
      <c r="D44" s="9" t="s">
        <v>11</v>
      </c>
      <c r="E44" s="14" t="s">
        <v>12</v>
      </c>
      <c r="F44" s="10">
        <v>18993.2</v>
      </c>
      <c r="G44" s="10">
        <v>18993.2</v>
      </c>
    </row>
    <row r="45" spans="1:8" s="6" customFormat="1" ht="24" customHeight="1" x14ac:dyDescent="0.2">
      <c r="A45" s="9" t="s">
        <v>8</v>
      </c>
      <c r="B45" s="9" t="s">
        <v>32</v>
      </c>
      <c r="C45" s="9" t="s">
        <v>33</v>
      </c>
      <c r="D45" s="9" t="s">
        <v>34</v>
      </c>
      <c r="E45" s="14" t="s">
        <v>35</v>
      </c>
      <c r="F45" s="10">
        <v>19414.02</v>
      </c>
      <c r="G45" s="10">
        <v>19414.02</v>
      </c>
    </row>
    <row r="46" spans="1:8" s="6" customFormat="1" ht="13.9" customHeight="1" x14ac:dyDescent="0.2">
      <c r="A46" s="9" t="s">
        <v>8</v>
      </c>
      <c r="B46" s="9" t="s">
        <v>36</v>
      </c>
      <c r="C46" s="9" t="s">
        <v>14</v>
      </c>
      <c r="D46" s="9" t="s">
        <v>15</v>
      </c>
      <c r="E46" s="14" t="s">
        <v>16</v>
      </c>
      <c r="F46" s="10">
        <v>253500.67</v>
      </c>
      <c r="G46" s="10">
        <v>253468</v>
      </c>
    </row>
    <row r="47" spans="1:8" s="6" customFormat="1" ht="13.9" customHeight="1" x14ac:dyDescent="0.2">
      <c r="A47" s="9" t="s">
        <v>8</v>
      </c>
      <c r="B47" s="9" t="s">
        <v>37</v>
      </c>
      <c r="C47" s="9" t="s">
        <v>14</v>
      </c>
      <c r="D47" s="9" t="s">
        <v>15</v>
      </c>
      <c r="E47" s="14" t="s">
        <v>16</v>
      </c>
      <c r="F47" s="10">
        <v>89000</v>
      </c>
      <c r="G47" s="10">
        <v>89000</v>
      </c>
    </row>
    <row r="48" spans="1:8" s="6" customFormat="1" ht="13.9" customHeight="1" x14ac:dyDescent="0.2">
      <c r="A48" s="9" t="s">
        <v>8</v>
      </c>
      <c r="B48" s="9" t="s">
        <v>38</v>
      </c>
      <c r="C48" s="9" t="s">
        <v>39</v>
      </c>
      <c r="D48" s="9" t="s">
        <v>40</v>
      </c>
      <c r="E48" s="14" t="s">
        <v>41</v>
      </c>
      <c r="F48" s="10">
        <v>-31</v>
      </c>
      <c r="G48" s="10">
        <v>-31</v>
      </c>
    </row>
    <row r="49" spans="1:8" s="6" customFormat="1" ht="13.9" customHeight="1" x14ac:dyDescent="0.2">
      <c r="A49" s="34" t="s">
        <v>42</v>
      </c>
      <c r="B49" s="34"/>
      <c r="C49" s="34"/>
      <c r="D49" s="34"/>
      <c r="E49" s="34"/>
      <c r="F49" s="7">
        <v>3588478.7</v>
      </c>
      <c r="G49" s="7">
        <f>SUM(G50:G53)</f>
        <v>3446893.6900000004</v>
      </c>
      <c r="H49" s="8"/>
    </row>
    <row r="50" spans="1:8" s="6" customFormat="1" ht="13.9" customHeight="1" x14ac:dyDescent="0.2">
      <c r="A50" s="9" t="s">
        <v>8</v>
      </c>
      <c r="B50" s="9" t="s">
        <v>9</v>
      </c>
      <c r="C50" s="9" t="s">
        <v>10</v>
      </c>
      <c r="D50" s="9" t="s">
        <v>11</v>
      </c>
      <c r="E50" s="14" t="s">
        <v>12</v>
      </c>
      <c r="F50" s="10">
        <v>3478000</v>
      </c>
      <c r="G50" s="10">
        <v>3341919.1</v>
      </c>
    </row>
    <row r="51" spans="1:8" s="6" customFormat="1" ht="13.9" customHeight="1" x14ac:dyDescent="0.2">
      <c r="A51" s="9" t="s">
        <v>8</v>
      </c>
      <c r="B51" s="9" t="s">
        <v>43</v>
      </c>
      <c r="C51" s="9" t="s">
        <v>10</v>
      </c>
      <c r="D51" s="9" t="s">
        <v>11</v>
      </c>
      <c r="E51" s="14" t="s">
        <v>12</v>
      </c>
      <c r="F51" s="10">
        <v>110000</v>
      </c>
      <c r="G51" s="10">
        <v>104495.89</v>
      </c>
    </row>
    <row r="52" spans="1:8" s="6" customFormat="1" ht="13.9" customHeight="1" x14ac:dyDescent="0.2">
      <c r="A52" s="9" t="s">
        <v>8</v>
      </c>
      <c r="B52" s="9" t="s">
        <v>44</v>
      </c>
      <c r="C52" s="9" t="s">
        <v>14</v>
      </c>
      <c r="D52" s="9" t="s">
        <v>19</v>
      </c>
      <c r="E52" s="14" t="s">
        <v>16</v>
      </c>
      <c r="F52" s="10">
        <v>2330.6999999999998</v>
      </c>
      <c r="G52" s="10">
        <v>2330.6999999999998</v>
      </c>
    </row>
    <row r="53" spans="1:8" s="6" customFormat="1" ht="13.9" customHeight="1" x14ac:dyDescent="0.2">
      <c r="A53" s="9" t="s">
        <v>8</v>
      </c>
      <c r="B53" s="9" t="s">
        <v>45</v>
      </c>
      <c r="C53" s="9" t="s">
        <v>39</v>
      </c>
      <c r="D53" s="9" t="s">
        <v>40</v>
      </c>
      <c r="E53" s="14" t="s">
        <v>41</v>
      </c>
      <c r="F53" s="10">
        <v>-1852</v>
      </c>
      <c r="G53" s="10">
        <v>-1852</v>
      </c>
    </row>
    <row r="54" spans="1:8" s="6" customFormat="1" ht="13.9" customHeight="1" x14ac:dyDescent="0.2">
      <c r="A54" s="34" t="s">
        <v>46</v>
      </c>
      <c r="B54" s="34"/>
      <c r="C54" s="34"/>
      <c r="D54" s="34"/>
      <c r="E54" s="34"/>
      <c r="F54" s="7">
        <v>1942767</v>
      </c>
      <c r="G54" s="7">
        <f>SUM(G55:G58)</f>
        <v>1875643.5599999998</v>
      </c>
      <c r="H54" s="8"/>
    </row>
    <row r="55" spans="1:8" s="6" customFormat="1" ht="13.9" customHeight="1" x14ac:dyDescent="0.2">
      <c r="A55" s="9" t="s">
        <v>8</v>
      </c>
      <c r="B55" s="9" t="s">
        <v>9</v>
      </c>
      <c r="C55" s="9" t="s">
        <v>10</v>
      </c>
      <c r="D55" s="9" t="s">
        <v>11</v>
      </c>
      <c r="E55" s="14" t="s">
        <v>12</v>
      </c>
      <c r="F55" s="10">
        <v>1873697.82</v>
      </c>
      <c r="G55" s="10">
        <v>1806574.38</v>
      </c>
    </row>
    <row r="56" spans="1:8" s="6" customFormat="1" ht="13.9" customHeight="1" x14ac:dyDescent="0.2">
      <c r="A56" s="9" t="s">
        <v>8</v>
      </c>
      <c r="B56" s="9" t="s">
        <v>43</v>
      </c>
      <c r="C56" s="9" t="s">
        <v>10</v>
      </c>
      <c r="D56" s="9" t="s">
        <v>11</v>
      </c>
      <c r="E56" s="14" t="s">
        <v>12</v>
      </c>
      <c r="F56" s="10">
        <v>64302.18</v>
      </c>
      <c r="G56" s="10">
        <v>64302.18</v>
      </c>
    </row>
    <row r="57" spans="1:8" s="6" customFormat="1" ht="13.9" customHeight="1" x14ac:dyDescent="0.2">
      <c r="A57" s="9" t="s">
        <v>8</v>
      </c>
      <c r="B57" s="9" t="s">
        <v>47</v>
      </c>
      <c r="C57" s="9" t="s">
        <v>14</v>
      </c>
      <c r="D57" s="9" t="s">
        <v>15</v>
      </c>
      <c r="E57" s="14" t="s">
        <v>16</v>
      </c>
      <c r="F57" s="10">
        <v>7147</v>
      </c>
      <c r="G57" s="10">
        <v>7147</v>
      </c>
    </row>
    <row r="58" spans="1:8" s="6" customFormat="1" ht="13.9" customHeight="1" x14ac:dyDescent="0.2">
      <c r="A58" s="9" t="s">
        <v>8</v>
      </c>
      <c r="B58" s="9" t="s">
        <v>45</v>
      </c>
      <c r="C58" s="9" t="s">
        <v>39</v>
      </c>
      <c r="D58" s="9" t="s">
        <v>40</v>
      </c>
      <c r="E58" s="14" t="s">
        <v>41</v>
      </c>
      <c r="F58" s="10">
        <v>-2380</v>
      </c>
      <c r="G58" s="10">
        <v>-2380</v>
      </c>
    </row>
    <row r="59" spans="1:8" s="6" customFormat="1" ht="13.9" customHeight="1" x14ac:dyDescent="0.2">
      <c r="A59" s="34" t="s">
        <v>48</v>
      </c>
      <c r="B59" s="34"/>
      <c r="C59" s="34"/>
      <c r="D59" s="34"/>
      <c r="E59" s="34"/>
      <c r="F59" s="7">
        <v>2591121.1</v>
      </c>
      <c r="G59" s="7">
        <f>SUM(G60:G63)</f>
        <v>2528020.15</v>
      </c>
      <c r="H59" s="8"/>
    </row>
    <row r="60" spans="1:8" s="6" customFormat="1" ht="13.9" customHeight="1" x14ac:dyDescent="0.2">
      <c r="A60" s="9" t="s">
        <v>8</v>
      </c>
      <c r="B60" s="9" t="s">
        <v>9</v>
      </c>
      <c r="C60" s="9" t="s">
        <v>10</v>
      </c>
      <c r="D60" s="9" t="s">
        <v>11</v>
      </c>
      <c r="E60" s="14" t="s">
        <v>12</v>
      </c>
      <c r="F60" s="10">
        <v>2551600</v>
      </c>
      <c r="G60" s="10">
        <v>2494939.3199999998</v>
      </c>
    </row>
    <row r="61" spans="1:8" s="6" customFormat="1" ht="13.9" customHeight="1" x14ac:dyDescent="0.2">
      <c r="A61" s="9" t="s">
        <v>8</v>
      </c>
      <c r="B61" s="9" t="s">
        <v>43</v>
      </c>
      <c r="C61" s="9" t="s">
        <v>10</v>
      </c>
      <c r="D61" s="9" t="s">
        <v>11</v>
      </c>
      <c r="E61" s="14" t="s">
        <v>12</v>
      </c>
      <c r="F61" s="10">
        <v>40000</v>
      </c>
      <c r="G61" s="10">
        <v>33559.730000000003</v>
      </c>
    </row>
    <row r="62" spans="1:8" s="6" customFormat="1" ht="13.9" customHeight="1" x14ac:dyDescent="0.2">
      <c r="A62" s="9" t="s">
        <v>8</v>
      </c>
      <c r="B62" s="9" t="s">
        <v>44</v>
      </c>
      <c r="C62" s="9" t="s">
        <v>14</v>
      </c>
      <c r="D62" s="9" t="s">
        <v>19</v>
      </c>
      <c r="E62" s="14" t="s">
        <v>16</v>
      </c>
      <c r="F62" s="10">
        <v>2879.1</v>
      </c>
      <c r="G62" s="10">
        <v>2879.1</v>
      </c>
    </row>
    <row r="63" spans="1:8" s="6" customFormat="1" ht="13.9" customHeight="1" x14ac:dyDescent="0.2">
      <c r="A63" s="9" t="s">
        <v>8</v>
      </c>
      <c r="B63" s="9" t="s">
        <v>45</v>
      </c>
      <c r="C63" s="9" t="s">
        <v>39</v>
      </c>
      <c r="D63" s="9" t="s">
        <v>40</v>
      </c>
      <c r="E63" s="14" t="s">
        <v>41</v>
      </c>
      <c r="F63" s="10">
        <v>-3358</v>
      </c>
      <c r="G63" s="10">
        <v>-3358</v>
      </c>
    </row>
    <row r="64" spans="1:8" s="6" customFormat="1" ht="13.9" customHeight="1" x14ac:dyDescent="0.2">
      <c r="A64" s="34" t="s">
        <v>49</v>
      </c>
      <c r="B64" s="34"/>
      <c r="C64" s="34"/>
      <c r="D64" s="34"/>
      <c r="E64" s="34"/>
      <c r="F64" s="7">
        <v>570000</v>
      </c>
      <c r="G64" s="7">
        <f>SUM(G65:G66)</f>
        <v>401893.83999999997</v>
      </c>
      <c r="H64" s="8"/>
    </row>
    <row r="65" spans="1:8" s="6" customFormat="1" ht="13.9" customHeight="1" x14ac:dyDescent="0.2">
      <c r="A65" s="9" t="s">
        <v>8</v>
      </c>
      <c r="B65" s="9" t="s">
        <v>9</v>
      </c>
      <c r="C65" s="9" t="s">
        <v>10</v>
      </c>
      <c r="D65" s="9" t="s">
        <v>11</v>
      </c>
      <c r="E65" s="14" t="s">
        <v>12</v>
      </c>
      <c r="F65" s="10">
        <v>519000</v>
      </c>
      <c r="G65" s="10">
        <v>351125.72</v>
      </c>
    </row>
    <row r="66" spans="1:8" s="6" customFormat="1" ht="13.9" customHeight="1" x14ac:dyDescent="0.2">
      <c r="A66" s="9" t="s">
        <v>8</v>
      </c>
      <c r="B66" s="9" t="s">
        <v>43</v>
      </c>
      <c r="C66" s="9" t="s">
        <v>10</v>
      </c>
      <c r="D66" s="9" t="s">
        <v>11</v>
      </c>
      <c r="E66" s="14" t="s">
        <v>12</v>
      </c>
      <c r="F66" s="10">
        <v>51000</v>
      </c>
      <c r="G66" s="10">
        <v>50768.12</v>
      </c>
    </row>
    <row r="67" spans="1:8" s="6" customFormat="1" ht="13.9" customHeight="1" x14ac:dyDescent="0.2">
      <c r="A67" s="34" t="s">
        <v>50</v>
      </c>
      <c r="B67" s="34"/>
      <c r="C67" s="34"/>
      <c r="D67" s="34"/>
      <c r="E67" s="34"/>
      <c r="F67" s="7">
        <v>1057689</v>
      </c>
      <c r="G67" s="7">
        <f>SUM(G68:G69)</f>
        <v>1006127.55</v>
      </c>
      <c r="H67" s="8"/>
    </row>
    <row r="68" spans="1:8" s="6" customFormat="1" ht="13.9" customHeight="1" x14ac:dyDescent="0.2">
      <c r="A68" s="9" t="s">
        <v>8</v>
      </c>
      <c r="B68" s="9" t="s">
        <v>9</v>
      </c>
      <c r="C68" s="9" t="s">
        <v>10</v>
      </c>
      <c r="D68" s="9" t="s">
        <v>11</v>
      </c>
      <c r="E68" s="14" t="s">
        <v>12</v>
      </c>
      <c r="F68" s="10">
        <v>1058000</v>
      </c>
      <c r="G68" s="10">
        <v>1006438.55</v>
      </c>
    </row>
    <row r="69" spans="1:8" s="6" customFormat="1" ht="13.9" customHeight="1" x14ac:dyDescent="0.2">
      <c r="A69" s="9" t="s">
        <v>8</v>
      </c>
      <c r="B69" s="9" t="s">
        <v>45</v>
      </c>
      <c r="C69" s="9" t="s">
        <v>39</v>
      </c>
      <c r="D69" s="9" t="s">
        <v>40</v>
      </c>
      <c r="E69" s="14" t="s">
        <v>41</v>
      </c>
      <c r="F69" s="10">
        <v>-311</v>
      </c>
      <c r="G69" s="10">
        <v>-311</v>
      </c>
    </row>
    <row r="70" spans="1:8" s="6" customFormat="1" ht="13.9" customHeight="1" x14ac:dyDescent="0.2">
      <c r="A70" s="34" t="s">
        <v>51</v>
      </c>
      <c r="B70" s="34"/>
      <c r="C70" s="34"/>
      <c r="D70" s="34"/>
      <c r="E70" s="34"/>
      <c r="F70" s="7">
        <v>2275754</v>
      </c>
      <c r="G70" s="7">
        <f>SUM(G71:G73)</f>
        <v>2235147.04</v>
      </c>
      <c r="H70" s="8"/>
    </row>
    <row r="71" spans="1:8" s="6" customFormat="1" ht="13.9" customHeight="1" x14ac:dyDescent="0.2">
      <c r="A71" s="9" t="s">
        <v>8</v>
      </c>
      <c r="B71" s="9" t="s">
        <v>9</v>
      </c>
      <c r="C71" s="9" t="s">
        <v>10</v>
      </c>
      <c r="D71" s="9" t="s">
        <v>11</v>
      </c>
      <c r="E71" s="14" t="s">
        <v>12</v>
      </c>
      <c r="F71" s="10">
        <v>1656287.07</v>
      </c>
      <c r="G71" s="10">
        <v>1653613.87</v>
      </c>
    </row>
    <row r="72" spans="1:8" s="6" customFormat="1" ht="13.9" customHeight="1" x14ac:dyDescent="0.2">
      <c r="A72" s="9" t="s">
        <v>8</v>
      </c>
      <c r="B72" s="9" t="s">
        <v>43</v>
      </c>
      <c r="C72" s="9" t="s">
        <v>10</v>
      </c>
      <c r="D72" s="9" t="s">
        <v>11</v>
      </c>
      <c r="E72" s="14" t="s">
        <v>12</v>
      </c>
      <c r="F72" s="10">
        <v>134712.93</v>
      </c>
      <c r="G72" s="10">
        <v>96779.17</v>
      </c>
    </row>
    <row r="73" spans="1:8" s="6" customFormat="1" ht="13.9" customHeight="1" x14ac:dyDescent="0.2">
      <c r="A73" s="9" t="s">
        <v>8</v>
      </c>
      <c r="B73" s="9" t="s">
        <v>47</v>
      </c>
      <c r="C73" s="9" t="s">
        <v>14</v>
      </c>
      <c r="D73" s="9" t="s">
        <v>15</v>
      </c>
      <c r="E73" s="14" t="s">
        <v>16</v>
      </c>
      <c r="F73" s="10">
        <v>484754</v>
      </c>
      <c r="G73" s="10">
        <v>484754</v>
      </c>
    </row>
    <row r="74" spans="1:8" s="6" customFormat="1" ht="13.9" customHeight="1" x14ac:dyDescent="0.2">
      <c r="A74" s="34" t="s">
        <v>52</v>
      </c>
      <c r="B74" s="34"/>
      <c r="C74" s="34"/>
      <c r="D74" s="34"/>
      <c r="E74" s="34"/>
      <c r="F74" s="7">
        <v>351047.24</v>
      </c>
      <c r="G74" s="7">
        <f>SUM(G75:G76)</f>
        <v>243169.94999999998</v>
      </c>
      <c r="H74" s="8"/>
    </row>
    <row r="75" spans="1:8" s="6" customFormat="1" ht="13.9" customHeight="1" x14ac:dyDescent="0.2">
      <c r="A75" s="9" t="s">
        <v>8</v>
      </c>
      <c r="B75" s="9" t="s">
        <v>9</v>
      </c>
      <c r="C75" s="9" t="s">
        <v>10</v>
      </c>
      <c r="D75" s="9" t="s">
        <v>11</v>
      </c>
      <c r="E75" s="14" t="s">
        <v>12</v>
      </c>
      <c r="F75" s="10">
        <v>350000</v>
      </c>
      <c r="G75" s="10">
        <v>242122.71</v>
      </c>
    </row>
    <row r="76" spans="1:8" s="6" customFormat="1" ht="13.9" customHeight="1" x14ac:dyDescent="0.2">
      <c r="A76" s="9" t="s">
        <v>8</v>
      </c>
      <c r="B76" s="9" t="s">
        <v>44</v>
      </c>
      <c r="C76" s="9" t="s">
        <v>14</v>
      </c>
      <c r="D76" s="9" t="s">
        <v>19</v>
      </c>
      <c r="E76" s="14" t="s">
        <v>16</v>
      </c>
      <c r="F76" s="10">
        <v>1047.24</v>
      </c>
      <c r="G76" s="10">
        <v>1047.24</v>
      </c>
    </row>
    <row r="77" spans="1:8" s="6" customFormat="1" ht="13.9" customHeight="1" x14ac:dyDescent="0.2">
      <c r="A77" s="34" t="s">
        <v>53</v>
      </c>
      <c r="B77" s="34"/>
      <c r="C77" s="34"/>
      <c r="D77" s="34"/>
      <c r="E77" s="34"/>
      <c r="F77" s="7">
        <v>400600</v>
      </c>
      <c r="G77" s="7">
        <f>SUM(G78:G81)</f>
        <v>345184.7</v>
      </c>
      <c r="H77" s="8"/>
    </row>
    <row r="78" spans="1:8" s="6" customFormat="1" ht="13.9" customHeight="1" x14ac:dyDescent="0.2">
      <c r="A78" s="9" t="s">
        <v>8</v>
      </c>
      <c r="B78" s="9" t="s">
        <v>9</v>
      </c>
      <c r="C78" s="9" t="s">
        <v>10</v>
      </c>
      <c r="D78" s="9" t="s">
        <v>11</v>
      </c>
      <c r="E78" s="14" t="s">
        <v>12</v>
      </c>
      <c r="F78" s="10">
        <v>160434.49</v>
      </c>
      <c r="G78" s="10">
        <v>154736.29</v>
      </c>
    </row>
    <row r="79" spans="1:8" s="6" customFormat="1" ht="13.9" customHeight="1" x14ac:dyDescent="0.2">
      <c r="A79" s="9" t="s">
        <v>8</v>
      </c>
      <c r="B79" s="9" t="s">
        <v>17</v>
      </c>
      <c r="C79" s="9" t="s">
        <v>10</v>
      </c>
      <c r="D79" s="9" t="s">
        <v>11</v>
      </c>
      <c r="E79" s="14" t="s">
        <v>12</v>
      </c>
      <c r="F79" s="10">
        <v>84565.51</v>
      </c>
      <c r="G79" s="10">
        <v>81350</v>
      </c>
    </row>
    <row r="80" spans="1:8" s="6" customFormat="1" ht="13.9" customHeight="1" x14ac:dyDescent="0.2">
      <c r="A80" s="9" t="s">
        <v>8</v>
      </c>
      <c r="B80" s="9" t="s">
        <v>18</v>
      </c>
      <c r="C80" s="9" t="s">
        <v>14</v>
      </c>
      <c r="D80" s="9" t="s">
        <v>19</v>
      </c>
      <c r="E80" s="14" t="s">
        <v>16</v>
      </c>
      <c r="F80" s="10">
        <v>153200</v>
      </c>
      <c r="G80" s="10">
        <v>106698.41</v>
      </c>
    </row>
    <row r="81" spans="1:8" s="6" customFormat="1" ht="13.9" customHeight="1" x14ac:dyDescent="0.2">
      <c r="A81" s="9" t="s">
        <v>8</v>
      </c>
      <c r="B81" s="9" t="s">
        <v>21</v>
      </c>
      <c r="C81" s="9" t="s">
        <v>14</v>
      </c>
      <c r="D81" s="9" t="s">
        <v>15</v>
      </c>
      <c r="E81" s="14" t="s">
        <v>16</v>
      </c>
      <c r="F81" s="10">
        <v>2400</v>
      </c>
      <c r="G81" s="10">
        <v>2400</v>
      </c>
    </row>
    <row r="82" spans="1:8" s="6" customFormat="1" ht="13.9" customHeight="1" x14ac:dyDescent="0.2">
      <c r="A82" s="34" t="s">
        <v>54</v>
      </c>
      <c r="B82" s="34"/>
      <c r="C82" s="34"/>
      <c r="D82" s="34"/>
      <c r="E82" s="34"/>
      <c r="F82" s="7">
        <v>2016134.76</v>
      </c>
      <c r="G82" s="7">
        <f>SUM(G83:G88)</f>
        <v>1986662.31</v>
      </c>
      <c r="H82" s="8"/>
    </row>
    <row r="83" spans="1:8" s="6" customFormat="1" ht="13.9" customHeight="1" x14ac:dyDescent="0.2">
      <c r="A83" s="9" t="s">
        <v>8</v>
      </c>
      <c r="B83" s="9" t="s">
        <v>17</v>
      </c>
      <c r="C83" s="9" t="s">
        <v>10</v>
      </c>
      <c r="D83" s="9" t="s">
        <v>11</v>
      </c>
      <c r="E83" s="14" t="s">
        <v>12</v>
      </c>
      <c r="F83" s="10">
        <v>1226850</v>
      </c>
      <c r="G83" s="10">
        <v>1226850</v>
      </c>
    </row>
    <row r="84" spans="1:8" s="6" customFormat="1" ht="13.9" customHeight="1" x14ac:dyDescent="0.2">
      <c r="A84" s="9" t="s">
        <v>8</v>
      </c>
      <c r="B84" s="9" t="s">
        <v>55</v>
      </c>
      <c r="C84" s="9" t="s">
        <v>10</v>
      </c>
      <c r="D84" s="9" t="s">
        <v>56</v>
      </c>
      <c r="E84" s="14" t="s">
        <v>12</v>
      </c>
      <c r="F84" s="10">
        <v>4524.76</v>
      </c>
      <c r="G84" s="10">
        <v>4524.76</v>
      </c>
    </row>
    <row r="85" spans="1:8" s="6" customFormat="1" ht="13.9" customHeight="1" x14ac:dyDescent="0.2">
      <c r="A85" s="9" t="s">
        <v>8</v>
      </c>
      <c r="B85" s="9" t="s">
        <v>18</v>
      </c>
      <c r="C85" s="9" t="s">
        <v>14</v>
      </c>
      <c r="D85" s="9" t="s">
        <v>19</v>
      </c>
      <c r="E85" s="14" t="s">
        <v>16</v>
      </c>
      <c r="F85" s="10">
        <v>735798</v>
      </c>
      <c r="G85" s="10">
        <v>706325.55</v>
      </c>
    </row>
    <row r="86" spans="1:8" s="6" customFormat="1" ht="13.9" customHeight="1" x14ac:dyDescent="0.2">
      <c r="A86" s="9" t="s">
        <v>8</v>
      </c>
      <c r="B86" s="9" t="s">
        <v>20</v>
      </c>
      <c r="C86" s="9" t="s">
        <v>14</v>
      </c>
      <c r="D86" s="9" t="s">
        <v>15</v>
      </c>
      <c r="E86" s="14" t="s">
        <v>16</v>
      </c>
      <c r="F86" s="10">
        <v>1330</v>
      </c>
      <c r="G86" s="10">
        <v>1330</v>
      </c>
    </row>
    <row r="87" spans="1:8" s="6" customFormat="1" ht="13.9" customHeight="1" x14ac:dyDescent="0.2">
      <c r="A87" s="9" t="s">
        <v>8</v>
      </c>
      <c r="B87" s="9" t="s">
        <v>21</v>
      </c>
      <c r="C87" s="9" t="s">
        <v>14</v>
      </c>
      <c r="D87" s="9" t="s">
        <v>15</v>
      </c>
      <c r="E87" s="14" t="s">
        <v>16</v>
      </c>
      <c r="F87" s="10">
        <v>44680</v>
      </c>
      <c r="G87" s="10">
        <v>44680</v>
      </c>
    </row>
    <row r="88" spans="1:8" s="6" customFormat="1" ht="13.9" customHeight="1" x14ac:dyDescent="0.2">
      <c r="A88" s="9" t="s">
        <v>8</v>
      </c>
      <c r="B88" s="9" t="s">
        <v>22</v>
      </c>
      <c r="C88" s="9" t="s">
        <v>14</v>
      </c>
      <c r="D88" s="9" t="s">
        <v>19</v>
      </c>
      <c r="E88" s="14" t="s">
        <v>16</v>
      </c>
      <c r="F88" s="10">
        <v>2952</v>
      </c>
      <c r="G88" s="10">
        <v>2952</v>
      </c>
    </row>
    <row r="89" spans="1:8" s="6" customFormat="1" ht="13.9" customHeight="1" x14ac:dyDescent="0.2">
      <c r="A89" s="34" t="s">
        <v>57</v>
      </c>
      <c r="B89" s="34"/>
      <c r="C89" s="34"/>
      <c r="D89" s="34"/>
      <c r="E89" s="34"/>
      <c r="F89" s="7" t="s">
        <v>5</v>
      </c>
      <c r="G89" s="7" t="s">
        <v>5</v>
      </c>
    </row>
    <row r="90" spans="1:8" s="6" customFormat="1" ht="13.9" customHeight="1" x14ac:dyDescent="0.2">
      <c r="A90" s="9" t="s">
        <v>8</v>
      </c>
      <c r="B90" s="9" t="s">
        <v>9</v>
      </c>
      <c r="C90" s="9" t="s">
        <v>10</v>
      </c>
      <c r="D90" s="9" t="s">
        <v>11</v>
      </c>
      <c r="E90" s="14" t="s">
        <v>12</v>
      </c>
      <c r="F90" s="10" t="s">
        <v>5</v>
      </c>
      <c r="G90" s="10" t="s">
        <v>5</v>
      </c>
    </row>
    <row r="91" spans="1:8" s="13" customFormat="1" ht="13.9" customHeight="1" x14ac:dyDescent="0.2">
      <c r="A91" s="18" t="s">
        <v>66</v>
      </c>
      <c r="B91" s="18"/>
      <c r="C91" s="18"/>
      <c r="D91" s="18"/>
      <c r="E91" s="18"/>
      <c r="F91" s="11">
        <f>F92+F96+F99+F103+F107+F110+F113+F116</f>
        <v>11029233.65</v>
      </c>
      <c r="G91" s="11">
        <f>G92+G96+G99+G103+G107+G110+G113+G116</f>
        <v>11029233.65</v>
      </c>
      <c r="H91" s="12"/>
    </row>
    <row r="92" spans="1:8" s="6" customFormat="1" ht="13.9" customHeight="1" x14ac:dyDescent="0.2">
      <c r="A92" s="17" t="s">
        <v>67</v>
      </c>
      <c r="B92" s="17"/>
      <c r="C92" s="17"/>
      <c r="D92" s="17"/>
      <c r="E92" s="17"/>
      <c r="F92" s="7">
        <v>227006.7</v>
      </c>
      <c r="G92" s="7">
        <f>G93+G94+G95</f>
        <v>227006.7</v>
      </c>
    </row>
    <row r="93" spans="1:8" s="6" customFormat="1" ht="13.9" customHeight="1" x14ac:dyDescent="0.2">
      <c r="A93" s="9" t="s">
        <v>8</v>
      </c>
      <c r="B93" s="9" t="s">
        <v>68</v>
      </c>
      <c r="C93" s="9" t="s">
        <v>10</v>
      </c>
      <c r="D93" s="9" t="s">
        <v>11</v>
      </c>
      <c r="E93" s="14" t="s">
        <v>12</v>
      </c>
      <c r="F93" s="10">
        <v>26429.5</v>
      </c>
      <c r="G93" s="10">
        <v>26429.5</v>
      </c>
    </row>
    <row r="94" spans="1:8" s="6" customFormat="1" ht="36" x14ac:dyDescent="0.2">
      <c r="A94" s="9" t="s">
        <v>8</v>
      </c>
      <c r="B94" s="9" t="s">
        <v>68</v>
      </c>
      <c r="C94" s="9" t="s">
        <v>33</v>
      </c>
      <c r="D94" s="9" t="s">
        <v>34</v>
      </c>
      <c r="E94" s="14" t="s">
        <v>69</v>
      </c>
      <c r="F94" s="10">
        <v>27107.200000000001</v>
      </c>
      <c r="G94" s="10">
        <f>27107.2</f>
        <v>27107.200000000001</v>
      </c>
    </row>
    <row r="95" spans="1:8" s="6" customFormat="1" ht="24" x14ac:dyDescent="0.2">
      <c r="A95" s="9" t="s">
        <v>8</v>
      </c>
      <c r="B95" s="9" t="s">
        <v>70</v>
      </c>
      <c r="C95" s="9" t="s">
        <v>14</v>
      </c>
      <c r="D95" s="9" t="s">
        <v>15</v>
      </c>
      <c r="E95" s="14" t="s">
        <v>71</v>
      </c>
      <c r="F95" s="10">
        <v>173470</v>
      </c>
      <c r="G95" s="10">
        <f>8000+15470+150000</f>
        <v>173470</v>
      </c>
    </row>
    <row r="96" spans="1:8" s="6" customFormat="1" ht="13.9" customHeight="1" x14ac:dyDescent="0.2">
      <c r="A96" s="17" t="s">
        <v>72</v>
      </c>
      <c r="B96" s="17"/>
      <c r="C96" s="17"/>
      <c r="D96" s="17"/>
      <c r="E96" s="17"/>
      <c r="F96" s="7">
        <v>146880</v>
      </c>
      <c r="G96" s="7">
        <f>G97+G98</f>
        <v>146880</v>
      </c>
    </row>
    <row r="97" spans="1:7" s="6" customFormat="1" ht="13.9" customHeight="1" x14ac:dyDescent="0.2">
      <c r="A97" s="9" t="s">
        <v>8</v>
      </c>
      <c r="B97" s="9" t="s">
        <v>68</v>
      </c>
      <c r="C97" s="9" t="s">
        <v>10</v>
      </c>
      <c r="D97" s="9" t="s">
        <v>11</v>
      </c>
      <c r="E97" s="14" t="s">
        <v>12</v>
      </c>
      <c r="F97" s="10">
        <v>42780</v>
      </c>
      <c r="G97" s="10">
        <f>7760+35020</f>
        <v>42780</v>
      </c>
    </row>
    <row r="98" spans="1:7" s="6" customFormat="1" ht="24" x14ac:dyDescent="0.2">
      <c r="A98" s="9" t="s">
        <v>8</v>
      </c>
      <c r="B98" s="9" t="s">
        <v>70</v>
      </c>
      <c r="C98" s="9" t="s">
        <v>14</v>
      </c>
      <c r="D98" s="9" t="s">
        <v>15</v>
      </c>
      <c r="E98" s="14" t="s">
        <v>71</v>
      </c>
      <c r="F98" s="10">
        <v>104100</v>
      </c>
      <c r="G98" s="10">
        <f>100000+4100</f>
        <v>104100</v>
      </c>
    </row>
    <row r="99" spans="1:7" s="6" customFormat="1" ht="13.9" customHeight="1" x14ac:dyDescent="0.2">
      <c r="A99" s="17" t="s">
        <v>73</v>
      </c>
      <c r="B99" s="17"/>
      <c r="C99" s="17"/>
      <c r="D99" s="17"/>
      <c r="E99" s="17"/>
      <c r="F99" s="7">
        <v>1760570.98</v>
      </c>
      <c r="G99" s="7">
        <f>G100+G101+G102</f>
        <v>1760570.98</v>
      </c>
    </row>
    <row r="100" spans="1:7" s="6" customFormat="1" ht="13.9" customHeight="1" x14ac:dyDescent="0.2">
      <c r="A100" s="9" t="s">
        <v>8</v>
      </c>
      <c r="B100" s="9" t="s">
        <v>74</v>
      </c>
      <c r="C100" s="9" t="s">
        <v>10</v>
      </c>
      <c r="D100" s="9" t="s">
        <v>11</v>
      </c>
      <c r="E100" s="14" t="s">
        <v>12</v>
      </c>
      <c r="F100" s="10">
        <v>482430.48</v>
      </c>
      <c r="G100" s="10">
        <f>190612.48+291818</f>
        <v>482430.48</v>
      </c>
    </row>
    <row r="101" spans="1:7" s="6" customFormat="1" ht="24" x14ac:dyDescent="0.2">
      <c r="A101" s="9" t="s">
        <v>8</v>
      </c>
      <c r="B101" s="9" t="s">
        <v>75</v>
      </c>
      <c r="C101" s="9" t="s">
        <v>14</v>
      </c>
      <c r="D101" s="9" t="s">
        <v>15</v>
      </c>
      <c r="E101" s="14" t="s">
        <v>71</v>
      </c>
      <c r="F101" s="10">
        <v>1272540.5</v>
      </c>
      <c r="G101" s="10">
        <f>296421+976119.5</f>
        <v>1272540.5</v>
      </c>
    </row>
    <row r="102" spans="1:7" s="6" customFormat="1" ht="24" x14ac:dyDescent="0.2">
      <c r="A102" s="9" t="s">
        <v>8</v>
      </c>
      <c r="B102" s="9" t="s">
        <v>76</v>
      </c>
      <c r="C102" s="9" t="s">
        <v>14</v>
      </c>
      <c r="D102" s="9" t="s">
        <v>15</v>
      </c>
      <c r="E102" s="14" t="s">
        <v>71</v>
      </c>
      <c r="F102" s="10">
        <v>5600</v>
      </c>
      <c r="G102" s="10">
        <f>5600</f>
        <v>5600</v>
      </c>
    </row>
    <row r="103" spans="1:7" s="6" customFormat="1" ht="13.9" customHeight="1" x14ac:dyDescent="0.2">
      <c r="A103" s="17" t="s">
        <v>77</v>
      </c>
      <c r="B103" s="17"/>
      <c r="C103" s="17"/>
      <c r="D103" s="17"/>
      <c r="E103" s="17"/>
      <c r="F103" s="7">
        <v>2378997.52</v>
      </c>
      <c r="G103" s="7">
        <f>G104+G105+G106</f>
        <v>2378997.52</v>
      </c>
    </row>
    <row r="104" spans="1:7" s="6" customFormat="1" ht="13.9" customHeight="1" x14ac:dyDescent="0.2">
      <c r="A104" s="9" t="s">
        <v>8</v>
      </c>
      <c r="B104" s="9" t="s">
        <v>68</v>
      </c>
      <c r="C104" s="9" t="s">
        <v>10</v>
      </c>
      <c r="D104" s="9" t="s">
        <v>11</v>
      </c>
      <c r="E104" s="14" t="s">
        <v>12</v>
      </c>
      <c r="F104" s="10">
        <v>1270127.7</v>
      </c>
      <c r="G104" s="10">
        <f>495221.7+774906</f>
        <v>1270127.7</v>
      </c>
    </row>
    <row r="105" spans="1:7" s="6" customFormat="1" ht="36" x14ac:dyDescent="0.2">
      <c r="A105" s="9" t="s">
        <v>8</v>
      </c>
      <c r="B105" s="9" t="s">
        <v>68</v>
      </c>
      <c r="C105" s="9" t="s">
        <v>33</v>
      </c>
      <c r="D105" s="9" t="s">
        <v>34</v>
      </c>
      <c r="E105" s="14" t="s">
        <v>69</v>
      </c>
      <c r="F105" s="10">
        <v>12049.82</v>
      </c>
      <c r="G105" s="10">
        <f>12049.82</f>
        <v>12049.82</v>
      </c>
    </row>
    <row r="106" spans="1:7" s="6" customFormat="1" ht="24" x14ac:dyDescent="0.2">
      <c r="A106" s="9" t="s">
        <v>8</v>
      </c>
      <c r="B106" s="9" t="s">
        <v>70</v>
      </c>
      <c r="C106" s="9" t="s">
        <v>14</v>
      </c>
      <c r="D106" s="9" t="s">
        <v>15</v>
      </c>
      <c r="E106" s="14" t="s">
        <v>71</v>
      </c>
      <c r="F106" s="10">
        <v>1096820</v>
      </c>
      <c r="G106" s="10">
        <f>9600+200000+335250+157800+115500+278670</f>
        <v>1096820</v>
      </c>
    </row>
    <row r="107" spans="1:7" s="6" customFormat="1" ht="12" x14ac:dyDescent="0.2">
      <c r="A107" s="17" t="s">
        <v>78</v>
      </c>
      <c r="B107" s="17"/>
      <c r="C107" s="17"/>
      <c r="D107" s="17"/>
      <c r="E107" s="17"/>
      <c r="F107" s="7">
        <v>84150</v>
      </c>
      <c r="G107" s="7">
        <f>G108+G109</f>
        <v>84150</v>
      </c>
    </row>
    <row r="108" spans="1:7" s="6" customFormat="1" ht="12" x14ac:dyDescent="0.2">
      <c r="A108" s="9" t="s">
        <v>8</v>
      </c>
      <c r="B108" s="9" t="s">
        <v>68</v>
      </c>
      <c r="C108" s="9" t="s">
        <v>10</v>
      </c>
      <c r="D108" s="9" t="s">
        <v>11</v>
      </c>
      <c r="E108" s="14" t="s">
        <v>12</v>
      </c>
      <c r="F108" s="10">
        <v>53750</v>
      </c>
      <c r="G108" s="10">
        <v>53750</v>
      </c>
    </row>
    <row r="109" spans="1:7" s="6" customFormat="1" ht="24" x14ac:dyDescent="0.2">
      <c r="A109" s="9" t="s">
        <v>8</v>
      </c>
      <c r="B109" s="9" t="s">
        <v>70</v>
      </c>
      <c r="C109" s="9" t="s">
        <v>14</v>
      </c>
      <c r="D109" s="9" t="s">
        <v>15</v>
      </c>
      <c r="E109" s="14" t="s">
        <v>71</v>
      </c>
      <c r="F109" s="10">
        <v>30400</v>
      </c>
      <c r="G109" s="10">
        <v>30400</v>
      </c>
    </row>
    <row r="110" spans="1:7" s="6" customFormat="1" ht="13.9" customHeight="1" x14ac:dyDescent="0.2">
      <c r="A110" s="17" t="s">
        <v>79</v>
      </c>
      <c r="B110" s="17"/>
      <c r="C110" s="17"/>
      <c r="D110" s="17"/>
      <c r="E110" s="17"/>
      <c r="F110" s="7">
        <v>559966.88</v>
      </c>
      <c r="G110" s="7">
        <f>G111+G112</f>
        <v>559966.88</v>
      </c>
    </row>
    <row r="111" spans="1:7" s="6" customFormat="1" ht="13.9" customHeight="1" x14ac:dyDescent="0.2">
      <c r="A111" s="9" t="s">
        <v>8</v>
      </c>
      <c r="B111" s="9" t="s">
        <v>80</v>
      </c>
      <c r="C111" s="9" t="s">
        <v>10</v>
      </c>
      <c r="D111" s="9" t="s">
        <v>11</v>
      </c>
      <c r="E111" s="14" t="s">
        <v>12</v>
      </c>
      <c r="F111" s="10">
        <v>559166.88</v>
      </c>
      <c r="G111" s="10">
        <f>150488.92+408677.96</f>
        <v>559166.88</v>
      </c>
    </row>
    <row r="112" spans="1:7" s="6" customFormat="1" ht="24" x14ac:dyDescent="0.2">
      <c r="A112" s="9" t="s">
        <v>8</v>
      </c>
      <c r="B112" s="9" t="s">
        <v>81</v>
      </c>
      <c r="C112" s="9" t="s">
        <v>14</v>
      </c>
      <c r="D112" s="9" t="s">
        <v>15</v>
      </c>
      <c r="E112" s="14" t="s">
        <v>71</v>
      </c>
      <c r="F112" s="10">
        <v>800</v>
      </c>
      <c r="G112" s="10">
        <v>800</v>
      </c>
    </row>
    <row r="113" spans="1:7" s="6" customFormat="1" ht="13.9" customHeight="1" x14ac:dyDescent="0.2">
      <c r="A113" s="17" t="s">
        <v>82</v>
      </c>
      <c r="B113" s="17"/>
      <c r="C113" s="17"/>
      <c r="D113" s="17"/>
      <c r="E113" s="17"/>
      <c r="F113" s="7">
        <v>2399663</v>
      </c>
      <c r="G113" s="7">
        <f>G114+G115</f>
        <v>2399663</v>
      </c>
    </row>
    <row r="114" spans="1:7" s="6" customFormat="1" ht="13.9" customHeight="1" x14ac:dyDescent="0.2">
      <c r="A114" s="9" t="s">
        <v>8</v>
      </c>
      <c r="B114" s="9" t="s">
        <v>83</v>
      </c>
      <c r="C114" s="9" t="s">
        <v>10</v>
      </c>
      <c r="D114" s="9" t="s">
        <v>11</v>
      </c>
      <c r="E114" s="14" t="s">
        <v>12</v>
      </c>
      <c r="F114" s="10">
        <v>364255</v>
      </c>
      <c r="G114" s="10">
        <v>364255</v>
      </c>
    </row>
    <row r="115" spans="1:7" s="6" customFormat="1" ht="24" x14ac:dyDescent="0.2">
      <c r="A115" s="9" t="s">
        <v>8</v>
      </c>
      <c r="B115" s="9" t="s">
        <v>84</v>
      </c>
      <c r="C115" s="9" t="s">
        <v>14</v>
      </c>
      <c r="D115" s="9" t="s">
        <v>15</v>
      </c>
      <c r="E115" s="14" t="s">
        <v>71</v>
      </c>
      <c r="F115" s="10">
        <v>2035408</v>
      </c>
      <c r="G115" s="10">
        <f>36000+1999408</f>
        <v>2035408</v>
      </c>
    </row>
    <row r="116" spans="1:7" s="6" customFormat="1" ht="13.9" customHeight="1" x14ac:dyDescent="0.2">
      <c r="A116" s="17" t="s">
        <v>85</v>
      </c>
      <c r="B116" s="17"/>
      <c r="C116" s="17"/>
      <c r="D116" s="17"/>
      <c r="E116" s="17"/>
      <c r="F116" s="7">
        <v>3471998.57</v>
      </c>
      <c r="G116" s="7">
        <f>G117+G118</f>
        <v>3471998.5700000003</v>
      </c>
    </row>
    <row r="117" spans="1:7" s="6" customFormat="1" ht="13.9" customHeight="1" x14ac:dyDescent="0.2">
      <c r="A117" s="9">
        <v>2</v>
      </c>
      <c r="B117" s="9" t="s">
        <v>83</v>
      </c>
      <c r="C117" s="9" t="s">
        <v>10</v>
      </c>
      <c r="D117" s="9" t="s">
        <v>11</v>
      </c>
      <c r="E117" s="14" t="s">
        <v>12</v>
      </c>
      <c r="F117" s="10">
        <v>3416398.57</v>
      </c>
      <c r="G117" s="10">
        <f>2152548.96+1263849.61</f>
        <v>3416398.5700000003</v>
      </c>
    </row>
    <row r="118" spans="1:7" s="6" customFormat="1" ht="24" x14ac:dyDescent="0.2">
      <c r="A118" s="9" t="s">
        <v>8</v>
      </c>
      <c r="B118" s="9" t="s">
        <v>84</v>
      </c>
      <c r="C118" s="9" t="s">
        <v>14</v>
      </c>
      <c r="D118" s="9" t="s">
        <v>15</v>
      </c>
      <c r="E118" s="14" t="s">
        <v>71</v>
      </c>
      <c r="F118" s="10">
        <v>55600</v>
      </c>
      <c r="G118" s="10">
        <f>55600</f>
        <v>55600</v>
      </c>
    </row>
    <row r="119" spans="1:7" s="13" customFormat="1" ht="13.9" customHeight="1" x14ac:dyDescent="0.2">
      <c r="A119" s="18" t="s">
        <v>86</v>
      </c>
      <c r="B119" s="18"/>
      <c r="C119" s="18"/>
      <c r="D119" s="18"/>
      <c r="E119" s="18"/>
      <c r="F119" s="11">
        <v>384130</v>
      </c>
      <c r="G119" s="11">
        <v>384130</v>
      </c>
    </row>
    <row r="120" spans="1:7" s="6" customFormat="1" ht="13.9" customHeight="1" x14ac:dyDescent="0.2">
      <c r="A120" s="17" t="s">
        <v>87</v>
      </c>
      <c r="B120" s="17"/>
      <c r="C120" s="17"/>
      <c r="D120" s="17"/>
      <c r="E120" s="17"/>
      <c r="F120" s="7">
        <v>384130</v>
      </c>
      <c r="G120" s="7">
        <v>384130</v>
      </c>
    </row>
    <row r="121" spans="1:7" s="6" customFormat="1" ht="13.9" customHeight="1" x14ac:dyDescent="0.2">
      <c r="A121" s="9" t="s">
        <v>8</v>
      </c>
      <c r="B121" s="9" t="s">
        <v>88</v>
      </c>
      <c r="C121" s="9" t="s">
        <v>10</v>
      </c>
      <c r="D121" s="9" t="s">
        <v>11</v>
      </c>
      <c r="E121" s="9" t="s">
        <v>12</v>
      </c>
      <c r="F121" s="10">
        <v>384130</v>
      </c>
      <c r="G121" s="10">
        <v>384130</v>
      </c>
    </row>
    <row r="122" spans="1:7" s="13" customFormat="1" ht="13.9" customHeight="1" x14ac:dyDescent="0.2">
      <c r="A122" s="18" t="s">
        <v>89</v>
      </c>
      <c r="B122" s="18"/>
      <c r="C122" s="18"/>
      <c r="D122" s="18"/>
      <c r="E122" s="18"/>
      <c r="F122" s="11">
        <v>24340</v>
      </c>
      <c r="G122" s="11">
        <v>24340</v>
      </c>
    </row>
    <row r="123" spans="1:7" s="6" customFormat="1" ht="13.9" customHeight="1" x14ac:dyDescent="0.2">
      <c r="A123" s="17" t="s">
        <v>90</v>
      </c>
      <c r="B123" s="17"/>
      <c r="C123" s="17"/>
      <c r="D123" s="17"/>
      <c r="E123" s="17"/>
      <c r="F123" s="7">
        <v>24340</v>
      </c>
      <c r="G123" s="7">
        <v>24340</v>
      </c>
    </row>
    <row r="124" spans="1:7" s="6" customFormat="1" ht="13.9" customHeight="1" x14ac:dyDescent="0.2">
      <c r="A124" s="9" t="s">
        <v>8</v>
      </c>
      <c r="B124" s="9" t="s">
        <v>91</v>
      </c>
      <c r="C124" s="9" t="s">
        <v>10</v>
      </c>
      <c r="D124" s="9" t="s">
        <v>11</v>
      </c>
      <c r="E124" s="9" t="s">
        <v>12</v>
      </c>
      <c r="F124" s="10">
        <v>24340</v>
      </c>
      <c r="G124" s="10">
        <v>24340</v>
      </c>
    </row>
    <row r="126" spans="1:7" s="16" customFormat="1" ht="15" customHeight="1" x14ac:dyDescent="0.2">
      <c r="A126" s="19" t="s">
        <v>92</v>
      </c>
      <c r="B126" s="19"/>
      <c r="C126" s="19"/>
      <c r="D126" s="19"/>
      <c r="E126" s="15"/>
      <c r="F126" s="15">
        <f>F10+F91+F119+F122</f>
        <v>30390685.630000003</v>
      </c>
      <c r="G126" s="15">
        <f>G10+G91+G119+G122</f>
        <v>29328021.699999996</v>
      </c>
    </row>
  </sheetData>
  <mergeCells count="44">
    <mergeCell ref="A77:E77"/>
    <mergeCell ref="A82:E82"/>
    <mergeCell ref="A89:E89"/>
    <mergeCell ref="A59:E59"/>
    <mergeCell ref="A64:E64"/>
    <mergeCell ref="A67:E67"/>
    <mergeCell ref="A70:E70"/>
    <mergeCell ref="A74:E74"/>
    <mergeCell ref="A34:E34"/>
    <mergeCell ref="A38:E38"/>
    <mergeCell ref="A43:E43"/>
    <mergeCell ref="A49:E49"/>
    <mergeCell ref="A54:E54"/>
    <mergeCell ref="A10:E10"/>
    <mergeCell ref="A11:E11"/>
    <mergeCell ref="A19:E19"/>
    <mergeCell ref="A26:E26"/>
    <mergeCell ref="A28:E28"/>
    <mergeCell ref="G8:G9"/>
    <mergeCell ref="A3:F3"/>
    <mergeCell ref="C8:C9"/>
    <mergeCell ref="F8:F9"/>
    <mergeCell ref="A4:E4"/>
    <mergeCell ref="A5:E5"/>
    <mergeCell ref="A6:E6"/>
    <mergeCell ref="A8:A9"/>
    <mergeCell ref="B8:B9"/>
    <mergeCell ref="D8:D9"/>
    <mergeCell ref="E8:E9"/>
    <mergeCell ref="A1:G1"/>
    <mergeCell ref="A107:E107"/>
    <mergeCell ref="A110:E110"/>
    <mergeCell ref="A113:E113"/>
    <mergeCell ref="A116:E116"/>
    <mergeCell ref="A91:E91"/>
    <mergeCell ref="A92:E92"/>
    <mergeCell ref="A96:E96"/>
    <mergeCell ref="A99:E99"/>
    <mergeCell ref="A103:E103"/>
    <mergeCell ref="A120:E120"/>
    <mergeCell ref="A119:E119"/>
    <mergeCell ref="A122:E122"/>
    <mergeCell ref="A123:E123"/>
    <mergeCell ref="A126:D126"/>
  </mergeCells>
  <pageMargins left="0.39370078740157483" right="0.39370078740157483" top="0.59055118110236227" bottom="0.39370078740157483" header="0.31496062992125984" footer="0.31496062992125984"/>
  <pageSetup paperSize="9" orientation="portrait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2023-02-01T14:25:23Z</dcterms:modified>
</cp:coreProperties>
</file>