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8" windowWidth="14808" windowHeight="7956" activeTab="1"/>
  </bookViews>
  <sheets>
    <sheet name="Table1" sheetId="1" r:id="rId1"/>
    <sheet name="Table2" sheetId="2" r:id="rId2"/>
  </sheets>
  <definedNames>
    <definedName name="_xlnm.Print_Titles" localSheetId="0">Table2!$16:$16</definedName>
  </definedNames>
  <calcPr calcId="145621"/>
</workbook>
</file>

<file path=xl/calcChain.xml><?xml version="1.0" encoding="utf-8"?>
<calcChain xmlns="http://schemas.openxmlformats.org/spreadsheetml/2006/main">
  <c r="F24" i="2" l="1"/>
  <c r="G24" i="2"/>
  <c r="E24" i="2"/>
  <c r="F39" i="2"/>
  <c r="G39" i="2"/>
  <c r="H39" i="2"/>
  <c r="I39" i="2"/>
  <c r="J39" i="2"/>
  <c r="K39" i="2"/>
  <c r="L39" i="2"/>
  <c r="M39" i="2"/>
  <c r="E39" i="2"/>
  <c r="G40" i="2"/>
  <c r="F53" i="2"/>
  <c r="F61" i="2"/>
  <c r="F44" i="2"/>
  <c r="H24" i="2" l="1"/>
  <c r="I24" i="2"/>
  <c r="J24" i="2"/>
  <c r="K24" i="2"/>
  <c r="L24" i="2"/>
  <c r="M24" i="2"/>
  <c r="F37" i="2"/>
  <c r="H37" i="2"/>
  <c r="I37" i="2"/>
  <c r="J37" i="2"/>
  <c r="K37" i="2"/>
  <c r="L37" i="2"/>
  <c r="M37" i="2"/>
  <c r="E37" i="2"/>
  <c r="G38" i="2"/>
  <c r="G37" i="2" s="1"/>
  <c r="F31" i="2"/>
  <c r="H31" i="2"/>
  <c r="I31" i="2"/>
  <c r="J31" i="2"/>
  <c r="K31" i="2"/>
  <c r="L31" i="2"/>
  <c r="M31" i="2"/>
  <c r="E31" i="2"/>
  <c r="G32" i="2"/>
  <c r="G31" i="2" s="1"/>
  <c r="K44" i="2" l="1"/>
  <c r="K43" i="2" s="1"/>
  <c r="M46" i="2"/>
  <c r="M47" i="2"/>
  <c r="K46" i="2"/>
  <c r="K47" i="2"/>
  <c r="K45" i="2" s="1"/>
  <c r="M49" i="2"/>
  <c r="M48" i="2" s="1"/>
  <c r="K53" i="2"/>
  <c r="K52" i="2" s="1"/>
  <c r="K58" i="2"/>
  <c r="K57" i="2" s="1"/>
  <c r="K61" i="2"/>
  <c r="K62" i="2"/>
  <c r="J22" i="2"/>
  <c r="J26" i="2"/>
  <c r="J25" i="2" s="1"/>
  <c r="J28" i="2"/>
  <c r="J30" i="2"/>
  <c r="J29" i="2" s="1"/>
  <c r="J34" i="2"/>
  <c r="J33" i="2" s="1"/>
  <c r="J36" i="2"/>
  <c r="H44" i="2"/>
  <c r="H43" i="2" s="1"/>
  <c r="J46" i="2"/>
  <c r="J45" i="2" s="1"/>
  <c r="H46" i="2"/>
  <c r="H47" i="2"/>
  <c r="J47" i="2" s="1"/>
  <c r="J49" i="2"/>
  <c r="J48" i="2" s="1"/>
  <c r="J51" i="2"/>
  <c r="J50" i="2" s="1"/>
  <c r="H53" i="2"/>
  <c r="J53" i="2" s="1"/>
  <c r="J54" i="2"/>
  <c r="J56" i="2"/>
  <c r="H58" i="2"/>
  <c r="H57" i="2" s="1"/>
  <c r="J59" i="2"/>
  <c r="H61" i="2"/>
  <c r="H62" i="2"/>
  <c r="J62" i="2" s="1"/>
  <c r="J60" i="2" s="1"/>
  <c r="F27" i="2"/>
  <c r="H27" i="2"/>
  <c r="I27" i="2"/>
  <c r="J27" i="2"/>
  <c r="K27" i="2"/>
  <c r="L27" i="2"/>
  <c r="M27" i="2"/>
  <c r="E27" i="2"/>
  <c r="G28" i="2"/>
  <c r="G27" i="2" s="1"/>
  <c r="F21" i="2"/>
  <c r="F20" i="2" s="1"/>
  <c r="F19" i="2" s="1"/>
  <c r="H21" i="2"/>
  <c r="H20" i="2" s="1"/>
  <c r="H19" i="2" s="1"/>
  <c r="I21" i="2"/>
  <c r="I20" i="2" s="1"/>
  <c r="I19" i="2" s="1"/>
  <c r="J21" i="2"/>
  <c r="J20" i="2" s="1"/>
  <c r="J19" i="2" s="1"/>
  <c r="K21" i="2"/>
  <c r="K20" i="2" s="1"/>
  <c r="K19" i="2" s="1"/>
  <c r="L21" i="2"/>
  <c r="L20" i="2" s="1"/>
  <c r="L19" i="2" s="1"/>
  <c r="M21" i="2"/>
  <c r="M20" i="2" s="1"/>
  <c r="M19" i="2" s="1"/>
  <c r="E19" i="2"/>
  <c r="E20" i="2"/>
  <c r="E21" i="2"/>
  <c r="G22" i="2"/>
  <c r="G21" i="2" s="1"/>
  <c r="G20" i="2" s="1"/>
  <c r="G19" i="2" s="1"/>
  <c r="F25" i="2"/>
  <c r="H25" i="2"/>
  <c r="I25" i="2"/>
  <c r="K25" i="2"/>
  <c r="L25" i="2"/>
  <c r="M25" i="2"/>
  <c r="G26" i="2"/>
  <c r="G25" i="2" s="1"/>
  <c r="E25" i="2"/>
  <c r="F29" i="2"/>
  <c r="H29" i="2"/>
  <c r="I29" i="2"/>
  <c r="I23" i="2" s="1"/>
  <c r="K29" i="2"/>
  <c r="L29" i="2"/>
  <c r="M29" i="2"/>
  <c r="E29" i="2"/>
  <c r="G30" i="2"/>
  <c r="G29" i="2" s="1"/>
  <c r="F33" i="2"/>
  <c r="G33" i="2"/>
  <c r="H33" i="2"/>
  <c r="I33" i="2"/>
  <c r="K33" i="2"/>
  <c r="L33" i="2"/>
  <c r="M33" i="2"/>
  <c r="E33" i="2"/>
  <c r="G34" i="2"/>
  <c r="F35" i="2"/>
  <c r="H35" i="2"/>
  <c r="I35" i="2"/>
  <c r="J35" i="2"/>
  <c r="K35" i="2"/>
  <c r="L35" i="2"/>
  <c r="M35" i="2"/>
  <c r="E35" i="2"/>
  <c r="G36" i="2"/>
  <c r="G35" i="2" s="1"/>
  <c r="F43" i="2"/>
  <c r="I43" i="2"/>
  <c r="L43" i="2"/>
  <c r="L42" i="2" s="1"/>
  <c r="L41" i="2" s="1"/>
  <c r="M43" i="2"/>
  <c r="E44" i="2"/>
  <c r="G44" i="2" s="1"/>
  <c r="G43" i="2" s="1"/>
  <c r="F45" i="2"/>
  <c r="H45" i="2"/>
  <c r="I45" i="2"/>
  <c r="I42" i="2" s="1"/>
  <c r="I41" i="2" s="1"/>
  <c r="L45" i="2"/>
  <c r="E45" i="2"/>
  <c r="G46" i="2"/>
  <c r="G45" i="2" s="1"/>
  <c r="E46" i="2"/>
  <c r="E47" i="2"/>
  <c r="G47" i="2" s="1"/>
  <c r="F48" i="2"/>
  <c r="H48" i="2"/>
  <c r="I48" i="2"/>
  <c r="K48" i="2"/>
  <c r="L48" i="2"/>
  <c r="E48" i="2"/>
  <c r="G49" i="2"/>
  <c r="G48" i="2" s="1"/>
  <c r="F50" i="2"/>
  <c r="H50" i="2"/>
  <c r="I50" i="2"/>
  <c r="K50" i="2"/>
  <c r="L50" i="2"/>
  <c r="M50" i="2"/>
  <c r="E50" i="2"/>
  <c r="G51" i="2"/>
  <c r="G50" i="2" s="1"/>
  <c r="F52" i="2"/>
  <c r="H52" i="2"/>
  <c r="I52" i="2"/>
  <c r="L52" i="2"/>
  <c r="M52" i="2"/>
  <c r="E52" i="2"/>
  <c r="E53" i="2"/>
  <c r="G53" i="2" s="1"/>
  <c r="G52" i="2" s="1"/>
  <c r="G54" i="2"/>
  <c r="F55" i="2"/>
  <c r="H55" i="2"/>
  <c r="I55" i="2"/>
  <c r="J55" i="2"/>
  <c r="K55" i="2"/>
  <c r="L55" i="2"/>
  <c r="M55" i="2"/>
  <c r="E55" i="2"/>
  <c r="G56" i="2"/>
  <c r="G55" i="2" s="1"/>
  <c r="F57" i="2"/>
  <c r="I57" i="2"/>
  <c r="L57" i="2"/>
  <c r="M57" i="2"/>
  <c r="G59" i="2"/>
  <c r="E58" i="2"/>
  <c r="G58" i="2" s="1"/>
  <c r="G57" i="2" s="1"/>
  <c r="F60" i="2"/>
  <c r="I60" i="2"/>
  <c r="K60" i="2"/>
  <c r="L60" i="2"/>
  <c r="M60" i="2"/>
  <c r="E61" i="2"/>
  <c r="G61" i="2" s="1"/>
  <c r="G62" i="2"/>
  <c r="F63" i="2"/>
  <c r="H63" i="2"/>
  <c r="I63" i="2"/>
  <c r="J63" i="2"/>
  <c r="K63" i="2"/>
  <c r="L63" i="2"/>
  <c r="M63" i="2"/>
  <c r="E63" i="2"/>
  <c r="G64" i="2"/>
  <c r="G65" i="2"/>
  <c r="G66" i="2"/>
  <c r="F67" i="2"/>
  <c r="H67" i="2"/>
  <c r="I67" i="2"/>
  <c r="J67" i="2"/>
  <c r="K67" i="2"/>
  <c r="L67" i="2"/>
  <c r="M67" i="2"/>
  <c r="E67" i="2"/>
  <c r="G68" i="2"/>
  <c r="G67" i="2" s="1"/>
  <c r="E23" i="2" l="1"/>
  <c r="F42" i="2"/>
  <c r="F41" i="2" s="1"/>
  <c r="F23" i="2"/>
  <c r="G23" i="2"/>
  <c r="E43" i="2"/>
  <c r="E57" i="2"/>
  <c r="L23" i="2"/>
  <c r="L18" i="2" s="1"/>
  <c r="L17" i="2" s="1"/>
  <c r="H60" i="2"/>
  <c r="J58" i="2"/>
  <c r="J44" i="2"/>
  <c r="J43" i="2" s="1"/>
  <c r="I18" i="2"/>
  <c r="I17" i="2" s="1"/>
  <c r="M45" i="2"/>
  <c r="G63" i="2"/>
  <c r="M23" i="2"/>
  <c r="M18" i="2" s="1"/>
  <c r="M17" i="2" s="1"/>
  <c r="K23" i="2"/>
  <c r="M42" i="2"/>
  <c r="M41" i="2" s="1"/>
  <c r="K42" i="2"/>
  <c r="K41" i="2" s="1"/>
  <c r="H23" i="2"/>
  <c r="J23" i="2"/>
  <c r="J52" i="2"/>
  <c r="J57" i="2"/>
  <c r="H42" i="2"/>
  <c r="H41" i="2" s="1"/>
  <c r="H18" i="2" s="1"/>
  <c r="H17" i="2" s="1"/>
  <c r="G60" i="2"/>
  <c r="E60" i="2"/>
  <c r="F18" i="2" l="1"/>
  <c r="F17" i="2" s="1"/>
  <c r="G42" i="2"/>
  <c r="G41" i="2" s="1"/>
  <c r="G18" i="2" s="1"/>
  <c r="G17" i="2" s="1"/>
  <c r="J42" i="2"/>
  <c r="J41" i="2" s="1"/>
  <c r="J18" i="2" s="1"/>
  <c r="J17" i="2" s="1"/>
  <c r="E42" i="2"/>
  <c r="E41" i="2" s="1"/>
  <c r="E18" i="2" s="1"/>
  <c r="E17" i="2" s="1"/>
  <c r="K18" i="2"/>
  <c r="K17" i="2" s="1"/>
</calcChain>
</file>

<file path=xl/sharedStrings.xml><?xml version="1.0" encoding="utf-8"?>
<sst xmlns="http://schemas.openxmlformats.org/spreadsheetml/2006/main" count="243" uniqueCount="89">
  <si>
    <t/>
  </si>
  <si>
    <t>Приложение 2
к решению Совета Сельское поселение "Мещура" "О бюджете Сельское поселение "Мещура" на 2020 год и плановый период 2021 и 2022 годов"</t>
  </si>
  <si>
    <t>ВЕДОМСТВЕННАЯ СТРУКТУРА РАСХОДОВ
БЮДЖЕТА СЕЛЬСКОЕ ПОСЕЛЕНИЕ "МЕЩУРА"
НА 2020 ГОД И ПЛАНОВЫЙ ПЕРИОД 2021 И 2022 ГОДОВ</t>
  </si>
  <si>
    <t>Наименование</t>
  </si>
  <si>
    <t>Мин</t>
  </si>
  <si>
    <t>ЦСР</t>
  </si>
  <si>
    <t>ВР</t>
  </si>
  <si>
    <t>Сумма (тыс. рублей)</t>
  </si>
  <si>
    <t>2020 год</t>
  </si>
  <si>
    <t>2021 год</t>
  </si>
  <si>
    <t>2022 год</t>
  </si>
  <si>
    <t>1</t>
  </si>
  <si>
    <t>2</t>
  </si>
  <si>
    <t>3</t>
  </si>
  <si>
    <t>4</t>
  </si>
  <si>
    <t>5</t>
  </si>
  <si>
    <t>6</t>
  </si>
  <si>
    <t>7</t>
  </si>
  <si>
    <t>ВСЕГО</t>
  </si>
  <si>
    <t>АДМИНИСТРАЦИЯ СЕЛЬСКОГО ПОСЕЛЕНИЯ "МЕЩУРА"</t>
  </si>
  <si>
    <t>925</t>
  </si>
  <si>
    <t>МП "Безопасность жизнедеятельности населения сельского поселения "Мещура"</t>
  </si>
  <si>
    <t>21 0 00 00000</t>
  </si>
  <si>
    <t>Безопасность населения в административных зданиях</t>
  </si>
  <si>
    <t>21 2 00 00000</t>
  </si>
  <si>
    <t>Техническое обслуживание автоматической пожарной сигнализации</t>
  </si>
  <si>
    <t>21 2 2А 00000</t>
  </si>
  <si>
    <t>Закупка товаров, работ и услуг для обеспечения государственных (муниципальных) нужд</t>
  </si>
  <si>
    <t>200</t>
  </si>
  <si>
    <t>МП "Развитие коммунального хозяйства и повышение степени благоустройства сельского поселения "Мещура"</t>
  </si>
  <si>
    <t>22 0 00 00000</t>
  </si>
  <si>
    <t>Создание условий для комфортабельного проживания населения, в том числе для поддержания и улучшения санитарного и эстетического состояния территории</t>
  </si>
  <si>
    <t>22 3 00 00000</t>
  </si>
  <si>
    <t>Расходы на содержание уличного освещения</t>
  </si>
  <si>
    <t>22 3 1А 00000</t>
  </si>
  <si>
    <t>Содержание улично-дорожной сети</t>
  </si>
  <si>
    <t>22 3 1В 00000</t>
  </si>
  <si>
    <t>Реализация народного проекта в сфере благоустройства территории, прошедших отбор в рамках проекта "Народный бюджет"</t>
  </si>
  <si>
    <t>22 3 1М S2480</t>
  </si>
  <si>
    <t>Непрограммные мероприятия</t>
  </si>
  <si>
    <t>99 0 00 00000</t>
  </si>
  <si>
    <t>Непрограммные расходы</t>
  </si>
  <si>
    <t>99 9 00 00000</t>
  </si>
  <si>
    <t>Расходы по высшему должностному лицу органа местного самоуправления</t>
  </si>
  <si>
    <t>99 9 00 00100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</si>
  <si>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</si>
  <si>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</si>
  <si>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Субвенции на осуществление первичного воинского учета на территориях, где отсутствуют военные комиссариаты</t>
  </si>
  <si>
    <t>99 9 00 51180</t>
  </si>
  <si>
    <t>Осуществление полномочий Российской Федерации по государственной регистрации актов гражданского состояния</t>
  </si>
  <si>
    <t>99 9 00 59300</t>
  </si>
  <si>
    <t>Осуществление полномочий по формированию, исполнению и контролю за исполнением бюджета поселений</t>
  </si>
  <si>
    <t>99 9 00 64502</t>
  </si>
  <si>
    <t>Межбюджетные трансферты</t>
  </si>
  <si>
    <t>500</t>
  </si>
  <si>
    <t>Субвенции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 статьями 4, 6, 7 и 8 Закона Республики Коми "Об административной ответственности в Республике Коми"</t>
  </si>
  <si>
    <t>99 9 00 73150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</si>
  <si>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</si>
  <si>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99 9 00 82040</t>
  </si>
  <si>
    <t>Иные бюджетные ассигнования</t>
  </si>
  <si>
    <t>800</t>
  </si>
  <si>
    <t>Выполнение других обязательств государства</t>
  </si>
  <si>
    <t>99 9 00 92920</t>
  </si>
  <si>
    <t>Социальное обеспечение и иные выплаты населению</t>
  </si>
  <si>
    <t>300</t>
  </si>
  <si>
    <t>Условно утверждаемые (утвержденные) расходы</t>
  </si>
  <si>
    <t>99 9 00 99990</t>
  </si>
  <si>
    <t>НЕ УКАЗАНО</t>
  </si>
  <si>
    <t>000</t>
  </si>
  <si>
    <t>сельского поселения "Мещура"</t>
  </si>
  <si>
    <t>Приложение № 2</t>
  </si>
  <si>
    <t>Осуществление полномочий по решению Совета МР "Княжпогостский" с 2020 года</t>
  </si>
  <si>
    <t>99 9 00 64585</t>
  </si>
  <si>
    <t>к решению Совета</t>
  </si>
  <si>
    <t>Реализация народного проекта в сфере физической культуры и спорта, прошедших отбор в рамках проекта "Народный бюджет"</t>
  </si>
  <si>
    <t>22 3 1П S2500</t>
  </si>
  <si>
    <t>22 3 1М S2500</t>
  </si>
  <si>
    <t>от 25.12.2019 г №4-34/2</t>
  </si>
  <si>
    <t>Расходы на подготовку и проведение выборов</t>
  </si>
  <si>
    <t>99 9 00 64588</t>
  </si>
  <si>
    <t>Мероприятия по обустройству контейнерных площадок для ТКО в рамках выполнения расходных обязательств, отнесенных к полномочиям соответствующих органов местного самоуправления по результатам оценки эффективности деятельности органов местного самоуправлени</t>
  </si>
  <si>
    <t>22 3 1Б 74090</t>
  </si>
  <si>
    <t>На выполнение мероприятий по содержанию улично-дорожной сети поселений</t>
  </si>
  <si>
    <t>22 3 1В 64599</t>
  </si>
  <si>
    <t>Выполнение мероприятий по обустройству мест захоронения, транспортировки и вывоз в морг тел умерших</t>
  </si>
  <si>
    <t>22 3 1Р 64591</t>
  </si>
  <si>
    <t>Обеспечение мероприятий по проведению ремонтных работ источников холодного водоснабжения</t>
  </si>
  <si>
    <t>22 3 1У 64598</t>
  </si>
  <si>
    <t>от 28.12.2020 г № 4-40/1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</si>
</sst>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0" x14ac:knownFonts="1">
    <font>
      <sz val="10"/>
      <color rgb="FF000000"/>
      <name val="Times New Roman"/>
    </font>
    <font>
      <b/>
      <sz val="14"/>
      <color rgb="FF000000"/>
      <name val="Times New Roman"/>
    </font>
    <font>
      <sz val="14"/>
      <color rgb="FF000000"/>
      <name val="Times New Roman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Times New Roman"/>
    </font>
    <font>
      <b/>
      <sz val="10"/>
      <color rgb="FF000000"/>
      <name val="Times New Roman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36">
    <xf numFmtId="0" fontId="0" fillId="0" borderId="0" xfId="0" applyFont="1" applyFill="1" applyAlignment="1">
      <alignment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/>
    <xf numFmtId="0" fontId="3" fillId="0" borderId="0" xfId="0" applyFont="1" applyAlignment="1">
      <alignment horizontal="right"/>
    </xf>
    <xf numFmtId="164" fontId="0" fillId="0" borderId="0" xfId="0" applyNumberFormat="1" applyFont="1" applyFill="1" applyAlignment="1">
      <alignment vertical="top" wrapText="1"/>
    </xf>
    <xf numFmtId="0" fontId="4" fillId="0" borderId="0" xfId="0" applyFont="1" applyAlignment="1"/>
    <xf numFmtId="0" fontId="4" fillId="0" borderId="0" xfId="0" applyFont="1" applyFill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>
      <alignment vertical="top" wrapText="1"/>
    </xf>
    <xf numFmtId="0" fontId="9" fillId="0" borderId="1" xfId="0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right" vertical="center" wrapText="1"/>
    </xf>
    <xf numFmtId="165" fontId="9" fillId="0" borderId="1" xfId="0" applyNumberFormat="1" applyFont="1" applyFill="1" applyBorder="1" applyAlignment="1">
      <alignment horizontal="right" vertical="center" wrapText="1"/>
    </xf>
    <xf numFmtId="165" fontId="8" fillId="2" borderId="1" xfId="0" applyNumberFormat="1" applyFont="1" applyFill="1" applyBorder="1" applyAlignment="1">
      <alignment horizontal="right" vertical="top" wrapText="1"/>
    </xf>
    <xf numFmtId="165" fontId="8" fillId="0" borderId="1" xfId="0" applyNumberFormat="1" applyFont="1" applyFill="1" applyBorder="1" applyAlignment="1">
      <alignment horizontal="right" vertical="top" wrapText="1"/>
    </xf>
    <xf numFmtId="0" fontId="2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A4" sqref="A4:XFD7"/>
    </sheetView>
  </sheetViews>
  <sheetFormatPr defaultRowHeight="13.2" x14ac:dyDescent="0.25"/>
  <cols>
    <col min="1" max="1" width="59.6640625"/>
    <col min="2" max="2" width="7.6640625"/>
    <col min="3" max="3" width="16.44140625"/>
    <col min="4" max="4" width="7"/>
    <col min="5" max="5" width="21.33203125"/>
    <col min="6" max="6" width="21.5546875"/>
    <col min="7" max="7" width="21"/>
  </cols>
  <sheetData>
    <row r="1" spans="1:7" x14ac:dyDescent="0.25">
      <c r="A1" t="s">
        <v>0</v>
      </c>
    </row>
    <row r="2" spans="1:7" ht="18" x14ac:dyDescent="0.25">
      <c r="A2" s="1" t="s">
        <v>0</v>
      </c>
      <c r="B2" s="1" t="s">
        <v>0</v>
      </c>
      <c r="C2" s="1" t="s">
        <v>0</v>
      </c>
      <c r="D2" s="1" t="s">
        <v>0</v>
      </c>
      <c r="E2" s="28" t="s">
        <v>1</v>
      </c>
      <c r="F2" s="28"/>
      <c r="G2" s="28"/>
    </row>
    <row r="3" spans="1:7" ht="17.399999999999999" x14ac:dyDescent="0.25">
      <c r="A3" s="1" t="s">
        <v>0</v>
      </c>
      <c r="B3" s="1" t="s">
        <v>0</v>
      </c>
      <c r="C3" s="1" t="s">
        <v>0</v>
      </c>
      <c r="D3" s="1" t="s">
        <v>0</v>
      </c>
      <c r="E3" s="1" t="s">
        <v>0</v>
      </c>
      <c r="F3" s="1" t="s">
        <v>0</v>
      </c>
      <c r="G3" s="1" t="s">
        <v>0</v>
      </c>
    </row>
    <row r="4" spans="1:7" ht="17.399999999999999" x14ac:dyDescent="0.25">
      <c r="A4" s="29" t="s">
        <v>2</v>
      </c>
      <c r="B4" s="29"/>
      <c r="C4" s="29"/>
      <c r="D4" s="29"/>
      <c r="E4" s="29"/>
      <c r="F4" s="29"/>
      <c r="G4" s="29"/>
    </row>
    <row r="5" spans="1:7" ht="17.399999999999999" x14ac:dyDescent="0.25">
      <c r="A5" s="29" t="s">
        <v>0</v>
      </c>
      <c r="B5" s="29"/>
      <c r="C5" s="29"/>
      <c r="D5" s="29"/>
      <c r="E5" s="29"/>
      <c r="F5" s="29"/>
      <c r="G5" s="29"/>
    </row>
    <row r="6" spans="1:7" ht="17.399999999999999" x14ac:dyDescent="0.25">
      <c r="A6" s="30" t="s">
        <v>3</v>
      </c>
      <c r="B6" s="30" t="s">
        <v>4</v>
      </c>
      <c r="C6" s="30" t="s">
        <v>5</v>
      </c>
      <c r="D6" s="30" t="s">
        <v>6</v>
      </c>
      <c r="E6" s="30" t="s">
        <v>7</v>
      </c>
      <c r="F6" s="30"/>
      <c r="G6" s="30"/>
    </row>
    <row r="7" spans="1:7" ht="17.399999999999999" x14ac:dyDescent="0.25">
      <c r="A7" s="30" t="s">
        <v>0</v>
      </c>
      <c r="B7" s="30" t="s">
        <v>0</v>
      </c>
      <c r="C7" s="30" t="s">
        <v>0</v>
      </c>
      <c r="D7" s="30" t="s">
        <v>0</v>
      </c>
      <c r="E7" s="2" t="s">
        <v>8</v>
      </c>
      <c r="F7" s="2" t="s">
        <v>9</v>
      </c>
      <c r="G7" s="2" t="s">
        <v>10</v>
      </c>
    </row>
  </sheetData>
  <mergeCells count="8">
    <mergeCell ref="E2:G2"/>
    <mergeCell ref="A4:G4"/>
    <mergeCell ref="A5:G5"/>
    <mergeCell ref="A6:A7"/>
    <mergeCell ref="B6:B7"/>
    <mergeCell ref="C6:C7"/>
    <mergeCell ref="D6:D7"/>
    <mergeCell ref="E6:G6"/>
  </mergeCells>
  <pageMargins left="1.1811020000000001" right="0.59055120000000005" top="0.77677169999999995" bottom="0.39370080000000002" header="0.3" footer="0.3"/>
  <pageSetup paperSize="0" orientation="landscape"/>
  <headerFooter>
    <oddHeader>&amp;C&amp;P</oddHeader>
    <oddFooter>&amp;C&amp;P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9"/>
  <sheetViews>
    <sheetView tabSelected="1" workbookViewId="0">
      <selection sqref="A1:XFD9"/>
    </sheetView>
  </sheetViews>
  <sheetFormatPr defaultRowHeight="13.2" x14ac:dyDescent="0.25"/>
  <cols>
    <col min="1" max="1" width="59.6640625"/>
    <col min="2" max="2" width="7.6640625"/>
    <col min="3" max="3" width="16.44140625"/>
    <col min="4" max="4" width="7"/>
    <col min="5" max="5" width="17.21875" hidden="1" customWidth="1"/>
    <col min="6" max="6" width="14" hidden="1" customWidth="1"/>
    <col min="7" max="7" width="15.77734375" customWidth="1"/>
    <col min="8" max="9" width="15.77734375" hidden="1" customWidth="1"/>
    <col min="10" max="10" width="15.77734375" customWidth="1"/>
    <col min="11" max="12" width="15.77734375" hidden="1" customWidth="1"/>
    <col min="13" max="13" width="15.77734375" customWidth="1"/>
  </cols>
  <sheetData>
    <row r="1" spans="1:13" ht="15.6" x14ac:dyDescent="0.3">
      <c r="M1" s="4" t="s">
        <v>70</v>
      </c>
    </row>
    <row r="2" spans="1:13" ht="15.6" x14ac:dyDescent="0.3">
      <c r="M2" s="4" t="s">
        <v>73</v>
      </c>
    </row>
    <row r="3" spans="1:13" ht="15.6" x14ac:dyDescent="0.3">
      <c r="M3" s="4" t="s">
        <v>69</v>
      </c>
    </row>
    <row r="4" spans="1:13" ht="15.6" x14ac:dyDescent="0.3">
      <c r="M4" s="4" t="s">
        <v>88</v>
      </c>
    </row>
    <row r="6" spans="1:13" s="3" customFormat="1" ht="15.6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4" t="s">
        <v>70</v>
      </c>
    </row>
    <row r="7" spans="1:13" s="3" customFormat="1" ht="15.6" x14ac:dyDescent="0.3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4" t="s">
        <v>73</v>
      </c>
    </row>
    <row r="8" spans="1:13" s="3" customFormat="1" ht="15.6" x14ac:dyDescent="0.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4" t="s">
        <v>69</v>
      </c>
    </row>
    <row r="9" spans="1:13" s="3" customFormat="1" ht="15.6" x14ac:dyDescent="0.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4" t="s">
        <v>77</v>
      </c>
    </row>
    <row r="10" spans="1:13" ht="15.6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</row>
    <row r="11" spans="1:13" ht="54" customHeight="1" x14ac:dyDescent="0.25">
      <c r="A11" s="31" t="s">
        <v>2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</row>
    <row r="12" spans="1:13" ht="15.6" x14ac:dyDescent="0.25">
      <c r="A12" s="31" t="s">
        <v>0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</row>
    <row r="13" spans="1:13" ht="15.6" customHeight="1" x14ac:dyDescent="0.25">
      <c r="A13" s="32" t="s">
        <v>3</v>
      </c>
      <c r="B13" s="32" t="s">
        <v>4</v>
      </c>
      <c r="C13" s="32" t="s">
        <v>5</v>
      </c>
      <c r="D13" s="32" t="s">
        <v>6</v>
      </c>
      <c r="E13" s="33" t="s">
        <v>7</v>
      </c>
      <c r="F13" s="34"/>
      <c r="G13" s="34"/>
      <c r="H13" s="34"/>
      <c r="I13" s="34"/>
      <c r="J13" s="34"/>
      <c r="K13" s="34"/>
      <c r="L13" s="34"/>
      <c r="M13" s="35"/>
    </row>
    <row r="14" spans="1:13" ht="15.6" x14ac:dyDescent="0.25">
      <c r="A14" s="32" t="s">
        <v>0</v>
      </c>
      <c r="B14" s="32" t="s">
        <v>0</v>
      </c>
      <c r="C14" s="32" t="s">
        <v>0</v>
      </c>
      <c r="D14" s="32" t="s">
        <v>0</v>
      </c>
      <c r="E14" s="33" t="s">
        <v>8</v>
      </c>
      <c r="F14" s="34"/>
      <c r="G14" s="35"/>
      <c r="H14" s="33" t="s">
        <v>9</v>
      </c>
      <c r="I14" s="34"/>
      <c r="J14" s="35"/>
      <c r="K14" s="33" t="s">
        <v>10</v>
      </c>
      <c r="L14" s="34"/>
      <c r="M14" s="35"/>
    </row>
    <row r="15" spans="1:13" ht="15.6" x14ac:dyDescent="0.25">
      <c r="A15" s="7" t="s">
        <v>0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</row>
    <row r="16" spans="1:13" ht="15.6" x14ac:dyDescent="0.25">
      <c r="A16" s="8" t="s">
        <v>11</v>
      </c>
      <c r="B16" s="8" t="s">
        <v>12</v>
      </c>
      <c r="C16" s="8" t="s">
        <v>13</v>
      </c>
      <c r="D16" s="8" t="s">
        <v>14</v>
      </c>
      <c r="E16" s="8"/>
      <c r="F16" s="8"/>
      <c r="G16" s="8" t="s">
        <v>15</v>
      </c>
      <c r="H16" s="8"/>
      <c r="I16" s="8"/>
      <c r="J16" s="8" t="s">
        <v>16</v>
      </c>
      <c r="K16" s="8"/>
      <c r="L16" s="8"/>
      <c r="M16" s="8" t="s">
        <v>17</v>
      </c>
    </row>
    <row r="17" spans="1:13" ht="15.6" x14ac:dyDescent="0.25">
      <c r="A17" s="9" t="s">
        <v>18</v>
      </c>
      <c r="B17" s="10" t="s">
        <v>0</v>
      </c>
      <c r="C17" s="10" t="s">
        <v>0</v>
      </c>
      <c r="D17" s="10" t="s">
        <v>0</v>
      </c>
      <c r="E17" s="26">
        <f>E18</f>
        <v>4975.2849999999999</v>
      </c>
      <c r="F17" s="26">
        <f t="shared" ref="F17:M17" si="0">F18</f>
        <v>211.08473000000001</v>
      </c>
      <c r="G17" s="26">
        <f t="shared" si="0"/>
        <v>5186.3697300000003</v>
      </c>
      <c r="H17" s="26">
        <f t="shared" si="0"/>
        <v>2284.5070000000001</v>
      </c>
      <c r="I17" s="26">
        <f t="shared" si="0"/>
        <v>0</v>
      </c>
      <c r="J17" s="26">
        <f t="shared" si="0"/>
        <v>2284.5070000000001</v>
      </c>
      <c r="K17" s="26">
        <f t="shared" si="0"/>
        <v>2225.5349999999999</v>
      </c>
      <c r="L17" s="26">
        <f t="shared" si="0"/>
        <v>0</v>
      </c>
      <c r="M17" s="26">
        <f t="shared" si="0"/>
        <v>2225.5347000000002</v>
      </c>
    </row>
    <row r="18" spans="1:13" x14ac:dyDescent="0.25">
      <c r="A18" s="11" t="s">
        <v>19</v>
      </c>
      <c r="B18" s="12" t="s">
        <v>20</v>
      </c>
      <c r="C18" s="13" t="s">
        <v>0</v>
      </c>
      <c r="D18" s="13" t="s">
        <v>0</v>
      </c>
      <c r="E18" s="27">
        <f t="shared" ref="E18:M18" si="1">E19+E23+E41</f>
        <v>4975.2849999999999</v>
      </c>
      <c r="F18" s="27">
        <f t="shared" si="1"/>
        <v>211.08473000000001</v>
      </c>
      <c r="G18" s="27">
        <f t="shared" si="1"/>
        <v>5186.3697300000003</v>
      </c>
      <c r="H18" s="27">
        <f t="shared" si="1"/>
        <v>2284.5070000000001</v>
      </c>
      <c r="I18" s="27">
        <f t="shared" si="1"/>
        <v>0</v>
      </c>
      <c r="J18" s="27">
        <f t="shared" si="1"/>
        <v>2284.5070000000001</v>
      </c>
      <c r="K18" s="27">
        <f t="shared" si="1"/>
        <v>2225.5349999999999</v>
      </c>
      <c r="L18" s="27">
        <f t="shared" si="1"/>
        <v>0</v>
      </c>
      <c r="M18" s="27">
        <f t="shared" si="1"/>
        <v>2225.5347000000002</v>
      </c>
    </row>
    <row r="19" spans="1:13" ht="26.4" x14ac:dyDescent="0.25">
      <c r="A19" s="16" t="s">
        <v>21</v>
      </c>
      <c r="B19" s="17" t="s">
        <v>20</v>
      </c>
      <c r="C19" s="17" t="s">
        <v>22</v>
      </c>
      <c r="D19" s="8" t="s">
        <v>0</v>
      </c>
      <c r="E19" s="24">
        <f>E20</f>
        <v>12</v>
      </c>
      <c r="F19" s="24">
        <f t="shared" ref="F19:M21" si="2">F20</f>
        <v>0</v>
      </c>
      <c r="G19" s="24">
        <f t="shared" si="2"/>
        <v>12</v>
      </c>
      <c r="H19" s="24">
        <f t="shared" si="2"/>
        <v>12</v>
      </c>
      <c r="I19" s="24">
        <f t="shared" si="2"/>
        <v>0</v>
      </c>
      <c r="J19" s="24">
        <f t="shared" si="2"/>
        <v>12</v>
      </c>
      <c r="K19" s="24">
        <f t="shared" si="2"/>
        <v>12</v>
      </c>
      <c r="L19" s="24">
        <f t="shared" si="2"/>
        <v>0</v>
      </c>
      <c r="M19" s="24">
        <f t="shared" si="2"/>
        <v>12</v>
      </c>
    </row>
    <row r="20" spans="1:13" ht="15.6" x14ac:dyDescent="0.25">
      <c r="A20" s="16" t="s">
        <v>23</v>
      </c>
      <c r="B20" s="17" t="s">
        <v>20</v>
      </c>
      <c r="C20" s="17" t="s">
        <v>24</v>
      </c>
      <c r="D20" s="8" t="s">
        <v>0</v>
      </c>
      <c r="E20" s="24">
        <f>E21</f>
        <v>12</v>
      </c>
      <c r="F20" s="24">
        <f t="shared" si="2"/>
        <v>0</v>
      </c>
      <c r="G20" s="24">
        <f t="shared" si="2"/>
        <v>12</v>
      </c>
      <c r="H20" s="24">
        <f t="shared" si="2"/>
        <v>12</v>
      </c>
      <c r="I20" s="24">
        <f t="shared" si="2"/>
        <v>0</v>
      </c>
      <c r="J20" s="24">
        <f t="shared" si="2"/>
        <v>12</v>
      </c>
      <c r="K20" s="24">
        <f t="shared" si="2"/>
        <v>12</v>
      </c>
      <c r="L20" s="24">
        <f t="shared" si="2"/>
        <v>0</v>
      </c>
      <c r="M20" s="24">
        <f t="shared" si="2"/>
        <v>12</v>
      </c>
    </row>
    <row r="21" spans="1:13" ht="26.4" x14ac:dyDescent="0.25">
      <c r="A21" s="16" t="s">
        <v>25</v>
      </c>
      <c r="B21" s="17" t="s">
        <v>20</v>
      </c>
      <c r="C21" s="17" t="s">
        <v>26</v>
      </c>
      <c r="D21" s="8" t="s">
        <v>0</v>
      </c>
      <c r="E21" s="24">
        <f>E22</f>
        <v>12</v>
      </c>
      <c r="F21" s="24">
        <f t="shared" si="2"/>
        <v>0</v>
      </c>
      <c r="G21" s="24">
        <f t="shared" si="2"/>
        <v>12</v>
      </c>
      <c r="H21" s="24">
        <f t="shared" si="2"/>
        <v>12</v>
      </c>
      <c r="I21" s="24">
        <f t="shared" si="2"/>
        <v>0</v>
      </c>
      <c r="J21" s="24">
        <f t="shared" si="2"/>
        <v>12</v>
      </c>
      <c r="K21" s="24">
        <f t="shared" si="2"/>
        <v>12</v>
      </c>
      <c r="L21" s="24">
        <f t="shared" si="2"/>
        <v>0</v>
      </c>
      <c r="M21" s="24">
        <f t="shared" si="2"/>
        <v>12</v>
      </c>
    </row>
    <row r="22" spans="1:13" ht="26.4" x14ac:dyDescent="0.25">
      <c r="A22" s="14" t="s">
        <v>27</v>
      </c>
      <c r="B22" s="15" t="s">
        <v>20</v>
      </c>
      <c r="C22" s="15" t="s">
        <v>26</v>
      </c>
      <c r="D22" s="15" t="s">
        <v>28</v>
      </c>
      <c r="E22" s="25">
        <v>12</v>
      </c>
      <c r="F22" s="25"/>
      <c r="G22" s="25">
        <f>F22+E22</f>
        <v>12</v>
      </c>
      <c r="H22" s="25">
        <v>12</v>
      </c>
      <c r="I22" s="25"/>
      <c r="J22" s="25">
        <f>I22+H22</f>
        <v>12</v>
      </c>
      <c r="K22" s="25">
        <v>12</v>
      </c>
      <c r="L22" s="25"/>
      <c r="M22" s="25">
        <v>12</v>
      </c>
    </row>
    <row r="23" spans="1:13" ht="26.4" x14ac:dyDescent="0.25">
      <c r="A23" s="16" t="s">
        <v>29</v>
      </c>
      <c r="B23" s="17" t="s">
        <v>20</v>
      </c>
      <c r="C23" s="17" t="s">
        <v>30</v>
      </c>
      <c r="D23" s="8" t="s">
        <v>0</v>
      </c>
      <c r="E23" s="24">
        <f>E24</f>
        <v>2598.73</v>
      </c>
      <c r="F23" s="24">
        <f t="shared" ref="F23:M23" si="3">F24</f>
        <v>202</v>
      </c>
      <c r="G23" s="24">
        <f t="shared" si="3"/>
        <v>2800.73</v>
      </c>
      <c r="H23" s="24">
        <f t="shared" si="3"/>
        <v>71</v>
      </c>
      <c r="I23" s="24">
        <f t="shared" si="3"/>
        <v>0</v>
      </c>
      <c r="J23" s="24">
        <f t="shared" si="3"/>
        <v>71</v>
      </c>
      <c r="K23" s="24">
        <f t="shared" si="3"/>
        <v>22</v>
      </c>
      <c r="L23" s="24">
        <f t="shared" si="3"/>
        <v>0</v>
      </c>
      <c r="M23" s="24">
        <f t="shared" si="3"/>
        <v>22</v>
      </c>
    </row>
    <row r="24" spans="1:13" ht="39.6" x14ac:dyDescent="0.25">
      <c r="A24" s="16" t="s">
        <v>31</v>
      </c>
      <c r="B24" s="17" t="s">
        <v>20</v>
      </c>
      <c r="C24" s="17" t="s">
        <v>32</v>
      </c>
      <c r="D24" s="8" t="s">
        <v>0</v>
      </c>
      <c r="E24" s="24">
        <f>E25+E29+E33+E35+E27+E31+E37+E39</f>
        <v>2598.73</v>
      </c>
      <c r="F24" s="24">
        <f t="shared" ref="F24:G24" si="4">F25+F29+F33+F35+F27+F31+F37+F39</f>
        <v>202</v>
      </c>
      <c r="G24" s="24">
        <f t="shared" si="4"/>
        <v>2800.73</v>
      </c>
      <c r="H24" s="24">
        <f t="shared" ref="H24:M24" si="5">H25+H29+H33+H35+H27+H31+H37</f>
        <v>71</v>
      </c>
      <c r="I24" s="24">
        <f t="shared" si="5"/>
        <v>0</v>
      </c>
      <c r="J24" s="24">
        <f t="shared" si="5"/>
        <v>71</v>
      </c>
      <c r="K24" s="24">
        <f t="shared" si="5"/>
        <v>22</v>
      </c>
      <c r="L24" s="24">
        <f t="shared" si="5"/>
        <v>0</v>
      </c>
      <c r="M24" s="24">
        <f t="shared" si="5"/>
        <v>22</v>
      </c>
    </row>
    <row r="25" spans="1:13" ht="15.6" x14ac:dyDescent="0.25">
      <c r="A25" s="16" t="s">
        <v>33</v>
      </c>
      <c r="B25" s="17" t="s">
        <v>20</v>
      </c>
      <c r="C25" s="17" t="s">
        <v>34</v>
      </c>
      <c r="D25" s="8" t="s">
        <v>0</v>
      </c>
      <c r="E25" s="24">
        <f>E26</f>
        <v>80.619</v>
      </c>
      <c r="F25" s="24">
        <f t="shared" ref="F25:M25" si="6">F26</f>
        <v>2</v>
      </c>
      <c r="G25" s="24">
        <f t="shared" si="6"/>
        <v>82.619</v>
      </c>
      <c r="H25" s="24">
        <f t="shared" si="6"/>
        <v>36</v>
      </c>
      <c r="I25" s="24">
        <f t="shared" si="6"/>
        <v>0</v>
      </c>
      <c r="J25" s="24">
        <f t="shared" si="6"/>
        <v>36</v>
      </c>
      <c r="K25" s="24">
        <f t="shared" si="6"/>
        <v>11</v>
      </c>
      <c r="L25" s="24">
        <f t="shared" si="6"/>
        <v>0</v>
      </c>
      <c r="M25" s="24">
        <f t="shared" si="6"/>
        <v>11</v>
      </c>
    </row>
    <row r="26" spans="1:13" ht="26.4" x14ac:dyDescent="0.25">
      <c r="A26" s="14" t="s">
        <v>27</v>
      </c>
      <c r="B26" s="15" t="s">
        <v>20</v>
      </c>
      <c r="C26" s="15" t="s">
        <v>34</v>
      </c>
      <c r="D26" s="15" t="s">
        <v>28</v>
      </c>
      <c r="E26" s="25">
        <v>80.619</v>
      </c>
      <c r="F26" s="25">
        <v>2</v>
      </c>
      <c r="G26" s="25">
        <f>F26+E26</f>
        <v>82.619</v>
      </c>
      <c r="H26" s="25">
        <v>36</v>
      </c>
      <c r="I26" s="25"/>
      <c r="J26" s="25">
        <f>I26+H26</f>
        <v>36</v>
      </c>
      <c r="K26" s="25">
        <v>11</v>
      </c>
      <c r="L26" s="25"/>
      <c r="M26" s="25">
        <v>11</v>
      </c>
    </row>
    <row r="27" spans="1:13" s="22" customFormat="1" ht="66" x14ac:dyDescent="0.25">
      <c r="A27" s="19" t="s">
        <v>80</v>
      </c>
      <c r="B27" s="20">
        <v>925</v>
      </c>
      <c r="C27" s="20" t="s">
        <v>81</v>
      </c>
      <c r="D27" s="20"/>
      <c r="E27" s="21">
        <f>E28</f>
        <v>300</v>
      </c>
      <c r="F27" s="21">
        <f t="shared" ref="F27:M27" si="7">F28</f>
        <v>0</v>
      </c>
      <c r="G27" s="21">
        <f t="shared" si="7"/>
        <v>300</v>
      </c>
      <c r="H27" s="21">
        <f t="shared" si="7"/>
        <v>0</v>
      </c>
      <c r="I27" s="21">
        <f t="shared" si="7"/>
        <v>0</v>
      </c>
      <c r="J27" s="21">
        <f t="shared" si="7"/>
        <v>0</v>
      </c>
      <c r="K27" s="21">
        <f t="shared" si="7"/>
        <v>0</v>
      </c>
      <c r="L27" s="21">
        <f t="shared" si="7"/>
        <v>0</v>
      </c>
      <c r="M27" s="21">
        <f t="shared" si="7"/>
        <v>0</v>
      </c>
    </row>
    <row r="28" spans="1:13" ht="26.4" x14ac:dyDescent="0.25">
      <c r="A28" s="14" t="s">
        <v>27</v>
      </c>
      <c r="B28" s="15">
        <v>925</v>
      </c>
      <c r="C28" s="23" t="s">
        <v>81</v>
      </c>
      <c r="D28" s="15">
        <v>200</v>
      </c>
      <c r="E28" s="25">
        <v>300</v>
      </c>
      <c r="F28" s="25"/>
      <c r="G28" s="25">
        <f>F28+E28</f>
        <v>300</v>
      </c>
      <c r="H28" s="25">
        <v>0</v>
      </c>
      <c r="I28" s="25"/>
      <c r="J28" s="25">
        <f>I28+H28</f>
        <v>0</v>
      </c>
      <c r="K28" s="25">
        <v>0</v>
      </c>
      <c r="L28" s="25"/>
      <c r="M28" s="25">
        <v>0</v>
      </c>
    </row>
    <row r="29" spans="1:13" ht="15.6" x14ac:dyDescent="0.25">
      <c r="A29" s="16" t="s">
        <v>35</v>
      </c>
      <c r="B29" s="17" t="s">
        <v>20</v>
      </c>
      <c r="C29" s="17" t="s">
        <v>36</v>
      </c>
      <c r="D29" s="8" t="s">
        <v>0</v>
      </c>
      <c r="E29" s="24">
        <f>E30</f>
        <v>170</v>
      </c>
      <c r="F29" s="24">
        <f t="shared" ref="F29:M29" si="8">F30</f>
        <v>0</v>
      </c>
      <c r="G29" s="24">
        <f t="shared" si="8"/>
        <v>170</v>
      </c>
      <c r="H29" s="24">
        <f t="shared" si="8"/>
        <v>35</v>
      </c>
      <c r="I29" s="24">
        <f t="shared" si="8"/>
        <v>0</v>
      </c>
      <c r="J29" s="24">
        <f t="shared" si="8"/>
        <v>35</v>
      </c>
      <c r="K29" s="24">
        <f t="shared" si="8"/>
        <v>11</v>
      </c>
      <c r="L29" s="24">
        <f t="shared" si="8"/>
        <v>0</v>
      </c>
      <c r="M29" s="24">
        <f t="shared" si="8"/>
        <v>11</v>
      </c>
    </row>
    <row r="30" spans="1:13" ht="26.4" x14ac:dyDescent="0.25">
      <c r="A30" s="14" t="s">
        <v>27</v>
      </c>
      <c r="B30" s="15" t="s">
        <v>20</v>
      </c>
      <c r="C30" s="15" t="s">
        <v>36</v>
      </c>
      <c r="D30" s="15" t="s">
        <v>28</v>
      </c>
      <c r="E30" s="25">
        <v>170</v>
      </c>
      <c r="F30" s="25"/>
      <c r="G30" s="25">
        <f>F30+E30</f>
        <v>170</v>
      </c>
      <c r="H30" s="25">
        <v>35</v>
      </c>
      <c r="I30" s="25"/>
      <c r="J30" s="25">
        <f>I30+H30</f>
        <v>35</v>
      </c>
      <c r="K30" s="25">
        <v>11</v>
      </c>
      <c r="L30" s="25"/>
      <c r="M30" s="25">
        <v>11</v>
      </c>
    </row>
    <row r="31" spans="1:13" s="22" customFormat="1" ht="26.4" x14ac:dyDescent="0.25">
      <c r="A31" s="19" t="s">
        <v>82</v>
      </c>
      <c r="B31" s="20">
        <v>925</v>
      </c>
      <c r="C31" s="20" t="s">
        <v>83</v>
      </c>
      <c r="D31" s="20"/>
      <c r="E31" s="21">
        <f>E32</f>
        <v>200</v>
      </c>
      <c r="F31" s="21">
        <f t="shared" ref="F31:M31" si="9">F32</f>
        <v>0</v>
      </c>
      <c r="G31" s="21">
        <f t="shared" si="9"/>
        <v>200</v>
      </c>
      <c r="H31" s="21">
        <f t="shared" si="9"/>
        <v>0</v>
      </c>
      <c r="I31" s="21">
        <f t="shared" si="9"/>
        <v>0</v>
      </c>
      <c r="J31" s="21">
        <f t="shared" si="9"/>
        <v>0</v>
      </c>
      <c r="K31" s="21">
        <f t="shared" si="9"/>
        <v>0</v>
      </c>
      <c r="L31" s="21">
        <f t="shared" si="9"/>
        <v>0</v>
      </c>
      <c r="M31" s="21">
        <f t="shared" si="9"/>
        <v>0</v>
      </c>
    </row>
    <row r="32" spans="1:13" ht="26.4" x14ac:dyDescent="0.25">
      <c r="A32" s="14" t="s">
        <v>27</v>
      </c>
      <c r="B32" s="15">
        <v>925</v>
      </c>
      <c r="C32" s="23" t="s">
        <v>83</v>
      </c>
      <c r="D32" s="15">
        <v>200</v>
      </c>
      <c r="E32" s="25">
        <v>200</v>
      </c>
      <c r="F32" s="25">
        <v>0</v>
      </c>
      <c r="G32" s="25">
        <f>F32+E32</f>
        <v>200</v>
      </c>
      <c r="H32" s="25"/>
      <c r="I32" s="25"/>
      <c r="J32" s="25"/>
      <c r="K32" s="25"/>
      <c r="L32" s="25"/>
      <c r="M32" s="25"/>
    </row>
    <row r="33" spans="1:13" ht="39.6" x14ac:dyDescent="0.25">
      <c r="A33" s="13" t="s">
        <v>37</v>
      </c>
      <c r="B33" s="12" t="s">
        <v>20</v>
      </c>
      <c r="C33" s="12" t="s">
        <v>38</v>
      </c>
      <c r="D33" s="18" t="s">
        <v>0</v>
      </c>
      <c r="E33" s="21">
        <f>E34</f>
        <v>1140.1110000000001</v>
      </c>
      <c r="F33" s="21">
        <f t="shared" ref="F33:M33" si="10">F34</f>
        <v>0</v>
      </c>
      <c r="G33" s="21">
        <f t="shared" si="10"/>
        <v>1140.1110000000001</v>
      </c>
      <c r="H33" s="21">
        <f t="shared" si="10"/>
        <v>0</v>
      </c>
      <c r="I33" s="21">
        <f t="shared" si="10"/>
        <v>0</v>
      </c>
      <c r="J33" s="21">
        <f t="shared" si="10"/>
        <v>0</v>
      </c>
      <c r="K33" s="21">
        <f t="shared" si="10"/>
        <v>0</v>
      </c>
      <c r="L33" s="21">
        <f t="shared" si="10"/>
        <v>0</v>
      </c>
      <c r="M33" s="21">
        <f t="shared" si="10"/>
        <v>0</v>
      </c>
    </row>
    <row r="34" spans="1:13" ht="26.4" x14ac:dyDescent="0.25">
      <c r="A34" s="14" t="s">
        <v>27</v>
      </c>
      <c r="B34" s="15" t="s">
        <v>20</v>
      </c>
      <c r="C34" s="15" t="s">
        <v>38</v>
      </c>
      <c r="D34" s="15" t="s">
        <v>28</v>
      </c>
      <c r="E34" s="25">
        <v>1140.1110000000001</v>
      </c>
      <c r="F34" s="25">
        <v>0</v>
      </c>
      <c r="G34" s="25">
        <f>F34+E34</f>
        <v>1140.1110000000001</v>
      </c>
      <c r="H34" s="25">
        <v>0</v>
      </c>
      <c r="I34" s="25"/>
      <c r="J34" s="25">
        <f>I34+H34</f>
        <v>0</v>
      </c>
      <c r="K34" s="25">
        <v>0</v>
      </c>
      <c r="L34" s="25"/>
      <c r="M34" s="25">
        <v>0</v>
      </c>
    </row>
    <row r="35" spans="1:13" s="22" customFormat="1" ht="26.4" x14ac:dyDescent="0.25">
      <c r="A35" s="19" t="s">
        <v>74</v>
      </c>
      <c r="B35" s="20">
        <v>925</v>
      </c>
      <c r="C35" s="20" t="s">
        <v>75</v>
      </c>
      <c r="D35" s="20"/>
      <c r="E35" s="21">
        <f>E36</f>
        <v>696</v>
      </c>
      <c r="F35" s="21">
        <f t="shared" ref="F35:M35" si="11">F36</f>
        <v>0</v>
      </c>
      <c r="G35" s="21">
        <f t="shared" si="11"/>
        <v>696</v>
      </c>
      <c r="H35" s="21">
        <f t="shared" si="11"/>
        <v>0</v>
      </c>
      <c r="I35" s="21">
        <f t="shared" si="11"/>
        <v>0</v>
      </c>
      <c r="J35" s="21">
        <f t="shared" si="11"/>
        <v>0</v>
      </c>
      <c r="K35" s="21">
        <f t="shared" si="11"/>
        <v>0</v>
      </c>
      <c r="L35" s="21">
        <f t="shared" si="11"/>
        <v>0</v>
      </c>
      <c r="M35" s="21">
        <f t="shared" si="11"/>
        <v>0</v>
      </c>
    </row>
    <row r="36" spans="1:13" ht="26.4" x14ac:dyDescent="0.25">
      <c r="A36" s="14" t="s">
        <v>27</v>
      </c>
      <c r="B36" s="15" t="s">
        <v>20</v>
      </c>
      <c r="C36" s="23" t="s">
        <v>76</v>
      </c>
      <c r="D36" s="15" t="s">
        <v>28</v>
      </c>
      <c r="E36" s="25">
        <v>696</v>
      </c>
      <c r="F36" s="25">
        <v>0</v>
      </c>
      <c r="G36" s="25">
        <f>F36+E36</f>
        <v>696</v>
      </c>
      <c r="H36" s="25">
        <v>0</v>
      </c>
      <c r="I36" s="25"/>
      <c r="J36" s="25">
        <f>I36+H36</f>
        <v>0</v>
      </c>
      <c r="K36" s="25">
        <v>0</v>
      </c>
      <c r="L36" s="25"/>
      <c r="M36" s="25">
        <v>0</v>
      </c>
    </row>
    <row r="37" spans="1:13" s="22" customFormat="1" ht="26.4" x14ac:dyDescent="0.25">
      <c r="A37" s="19" t="s">
        <v>84</v>
      </c>
      <c r="B37" s="20">
        <v>925</v>
      </c>
      <c r="C37" s="20" t="s">
        <v>85</v>
      </c>
      <c r="D37" s="20"/>
      <c r="E37" s="21">
        <f>E38</f>
        <v>12</v>
      </c>
      <c r="F37" s="21">
        <f t="shared" ref="F37:M37" si="12">F38</f>
        <v>0</v>
      </c>
      <c r="G37" s="21">
        <f t="shared" si="12"/>
        <v>12</v>
      </c>
      <c r="H37" s="21">
        <f t="shared" si="12"/>
        <v>0</v>
      </c>
      <c r="I37" s="21">
        <f t="shared" si="12"/>
        <v>0</v>
      </c>
      <c r="J37" s="21">
        <f t="shared" si="12"/>
        <v>0</v>
      </c>
      <c r="K37" s="21">
        <f t="shared" si="12"/>
        <v>0</v>
      </c>
      <c r="L37" s="21">
        <f t="shared" si="12"/>
        <v>0</v>
      </c>
      <c r="M37" s="21">
        <f t="shared" si="12"/>
        <v>0</v>
      </c>
    </row>
    <row r="38" spans="1:13" ht="26.4" x14ac:dyDescent="0.25">
      <c r="A38" s="14" t="s">
        <v>27</v>
      </c>
      <c r="B38" s="15">
        <v>925</v>
      </c>
      <c r="C38" s="23" t="s">
        <v>85</v>
      </c>
      <c r="D38" s="15">
        <v>200</v>
      </c>
      <c r="E38" s="25">
        <v>12</v>
      </c>
      <c r="F38" s="25">
        <v>0</v>
      </c>
      <c r="G38" s="25">
        <f>F38+E38</f>
        <v>12</v>
      </c>
      <c r="H38" s="25"/>
      <c r="I38" s="25"/>
      <c r="J38" s="25"/>
      <c r="K38" s="25"/>
      <c r="L38" s="25"/>
      <c r="M38" s="25"/>
    </row>
    <row r="39" spans="1:13" s="22" customFormat="1" ht="26.4" x14ac:dyDescent="0.25">
      <c r="A39" s="19" t="s">
        <v>86</v>
      </c>
      <c r="B39" s="20">
        <v>925</v>
      </c>
      <c r="C39" s="20" t="s">
        <v>87</v>
      </c>
      <c r="D39" s="20"/>
      <c r="E39" s="21">
        <f>E40</f>
        <v>0</v>
      </c>
      <c r="F39" s="21">
        <f t="shared" ref="F39:M39" si="13">F40</f>
        <v>200</v>
      </c>
      <c r="G39" s="21">
        <f t="shared" si="13"/>
        <v>200</v>
      </c>
      <c r="H39" s="21">
        <f t="shared" si="13"/>
        <v>0</v>
      </c>
      <c r="I39" s="21">
        <f t="shared" si="13"/>
        <v>0</v>
      </c>
      <c r="J39" s="21">
        <f t="shared" si="13"/>
        <v>0</v>
      </c>
      <c r="K39" s="21">
        <f t="shared" si="13"/>
        <v>0</v>
      </c>
      <c r="L39" s="21">
        <f t="shared" si="13"/>
        <v>0</v>
      </c>
      <c r="M39" s="21">
        <f t="shared" si="13"/>
        <v>0</v>
      </c>
    </row>
    <row r="40" spans="1:13" ht="26.4" x14ac:dyDescent="0.25">
      <c r="A40" s="14" t="s">
        <v>27</v>
      </c>
      <c r="B40" s="15">
        <v>925</v>
      </c>
      <c r="C40" s="23" t="s">
        <v>87</v>
      </c>
      <c r="D40" s="15">
        <v>200</v>
      </c>
      <c r="E40" s="25"/>
      <c r="F40" s="25">
        <v>200</v>
      </c>
      <c r="G40" s="25">
        <f>F40+E40</f>
        <v>200</v>
      </c>
      <c r="H40" s="25"/>
      <c r="I40" s="25"/>
      <c r="J40" s="25"/>
      <c r="K40" s="25"/>
      <c r="L40" s="25"/>
      <c r="M40" s="25"/>
    </row>
    <row r="41" spans="1:13" ht="15.6" x14ac:dyDescent="0.25">
      <c r="A41" s="16" t="s">
        <v>39</v>
      </c>
      <c r="B41" s="17" t="s">
        <v>20</v>
      </c>
      <c r="C41" s="17" t="s">
        <v>40</v>
      </c>
      <c r="D41" s="8" t="s">
        <v>0</v>
      </c>
      <c r="E41" s="24">
        <f>E42</f>
        <v>2364.5549999999998</v>
      </c>
      <c r="F41" s="24">
        <f t="shared" ref="F41:M41" si="14">F42</f>
        <v>9.0847300000000004</v>
      </c>
      <c r="G41" s="24">
        <f t="shared" si="14"/>
        <v>2373.6397299999999</v>
      </c>
      <c r="H41" s="24">
        <f t="shared" si="14"/>
        <v>2201.5070000000001</v>
      </c>
      <c r="I41" s="24">
        <f t="shared" si="14"/>
        <v>0</v>
      </c>
      <c r="J41" s="24">
        <f t="shared" si="14"/>
        <v>2201.5070000000001</v>
      </c>
      <c r="K41" s="24">
        <f t="shared" si="14"/>
        <v>2191.5349999999999</v>
      </c>
      <c r="L41" s="24">
        <f t="shared" si="14"/>
        <v>0</v>
      </c>
      <c r="M41" s="24">
        <f t="shared" si="14"/>
        <v>2191.5347000000002</v>
      </c>
    </row>
    <row r="42" spans="1:13" ht="15.6" x14ac:dyDescent="0.25">
      <c r="A42" s="16" t="s">
        <v>41</v>
      </c>
      <c r="B42" s="17" t="s">
        <v>20</v>
      </c>
      <c r="C42" s="17" t="s">
        <v>42</v>
      </c>
      <c r="D42" s="8" t="s">
        <v>0</v>
      </c>
      <c r="E42" s="24">
        <f>E43+E45+E48+E50+E52+E55+E57+E60+E63+E67</f>
        <v>2364.5549999999998</v>
      </c>
      <c r="F42" s="24">
        <f t="shared" ref="F42:M42" si="15">F43+F45+F48+F50+F52+F55+F57+F60+F63+F67</f>
        <v>9.0847300000000004</v>
      </c>
      <c r="G42" s="24">
        <f t="shared" si="15"/>
        <v>2373.6397299999999</v>
      </c>
      <c r="H42" s="24">
        <f t="shared" si="15"/>
        <v>2201.5070000000001</v>
      </c>
      <c r="I42" s="24">
        <f t="shared" si="15"/>
        <v>0</v>
      </c>
      <c r="J42" s="24">
        <f t="shared" si="15"/>
        <v>2201.5070000000001</v>
      </c>
      <c r="K42" s="24">
        <f t="shared" si="15"/>
        <v>2191.5349999999999</v>
      </c>
      <c r="L42" s="24">
        <f t="shared" si="15"/>
        <v>0</v>
      </c>
      <c r="M42" s="24">
        <f t="shared" si="15"/>
        <v>2191.5347000000002</v>
      </c>
    </row>
    <row r="43" spans="1:13" ht="26.4" x14ac:dyDescent="0.25">
      <c r="A43" s="13" t="s">
        <v>43</v>
      </c>
      <c r="B43" s="12" t="s">
        <v>20</v>
      </c>
      <c r="C43" s="12" t="s">
        <v>44</v>
      </c>
      <c r="D43" s="18" t="s">
        <v>0</v>
      </c>
      <c r="E43" s="21">
        <f>E44</f>
        <v>665.93299999999999</v>
      </c>
      <c r="F43" s="21">
        <f t="shared" ref="F43:M43" si="16">F44</f>
        <v>5.0209999999999999</v>
      </c>
      <c r="G43" s="21">
        <f t="shared" si="16"/>
        <v>670.95399999999995</v>
      </c>
      <c r="H43" s="21">
        <f t="shared" si="16"/>
        <v>665.93299999999999</v>
      </c>
      <c r="I43" s="21">
        <f t="shared" si="16"/>
        <v>0</v>
      </c>
      <c r="J43" s="21">
        <f t="shared" si="16"/>
        <v>665.93299999999999</v>
      </c>
      <c r="K43" s="21">
        <f t="shared" si="16"/>
        <v>665.93299999999999</v>
      </c>
      <c r="L43" s="21">
        <f t="shared" si="16"/>
        <v>0</v>
      </c>
      <c r="M43" s="21">
        <f t="shared" si="16"/>
        <v>665.93299999999999</v>
      </c>
    </row>
    <row r="44" spans="1:13" ht="52.8" x14ac:dyDescent="0.25">
      <c r="A44" s="14" t="s">
        <v>45</v>
      </c>
      <c r="B44" s="15" t="s">
        <v>20</v>
      </c>
      <c r="C44" s="15" t="s">
        <v>44</v>
      </c>
      <c r="D44" s="15" t="s">
        <v>46</v>
      </c>
      <c r="E44" s="25">
        <f>154.463+511.47</f>
        <v>665.93299999999999</v>
      </c>
      <c r="F44" s="25">
        <f>3.856+1.165</f>
        <v>5.0209999999999999</v>
      </c>
      <c r="G44" s="25">
        <f>F44+E44</f>
        <v>670.95399999999995</v>
      </c>
      <c r="H44" s="25">
        <f>154.463+511.47</f>
        <v>665.93299999999999</v>
      </c>
      <c r="I44" s="25"/>
      <c r="J44" s="25">
        <f>I44+H44</f>
        <v>665.93299999999999</v>
      </c>
      <c r="K44" s="25">
        <f>154.463+511.47</f>
        <v>665.93299999999999</v>
      </c>
      <c r="L44" s="25"/>
      <c r="M44" s="25">
        <v>665.93299999999999</v>
      </c>
    </row>
    <row r="45" spans="1:13" ht="26.4" x14ac:dyDescent="0.25">
      <c r="A45" s="13" t="s">
        <v>47</v>
      </c>
      <c r="B45" s="12" t="s">
        <v>20</v>
      </c>
      <c r="C45" s="12" t="s">
        <v>48</v>
      </c>
      <c r="D45" s="18" t="s">
        <v>0</v>
      </c>
      <c r="E45" s="21">
        <f>E46+E47</f>
        <v>45.1</v>
      </c>
      <c r="F45" s="21">
        <f t="shared" ref="F45:M45" si="17">F46+F47</f>
        <v>0</v>
      </c>
      <c r="G45" s="21">
        <f t="shared" si="17"/>
        <v>45.1</v>
      </c>
      <c r="H45" s="21">
        <f t="shared" si="17"/>
        <v>43</v>
      </c>
      <c r="I45" s="21">
        <f t="shared" si="17"/>
        <v>0</v>
      </c>
      <c r="J45" s="21">
        <f t="shared" si="17"/>
        <v>43</v>
      </c>
      <c r="K45" s="21">
        <f t="shared" si="17"/>
        <v>43.9</v>
      </c>
      <c r="L45" s="21">
        <f t="shared" si="17"/>
        <v>0</v>
      </c>
      <c r="M45" s="21">
        <f t="shared" si="17"/>
        <v>43.9</v>
      </c>
    </row>
    <row r="46" spans="1:13" ht="52.8" x14ac:dyDescent="0.25">
      <c r="A46" s="14" t="s">
        <v>45</v>
      </c>
      <c r="B46" s="15" t="s">
        <v>20</v>
      </c>
      <c r="C46" s="15" t="s">
        <v>48</v>
      </c>
      <c r="D46" s="15" t="s">
        <v>46</v>
      </c>
      <c r="E46" s="25">
        <f>4.844+16.04</f>
        <v>20.884</v>
      </c>
      <c r="F46" s="25"/>
      <c r="G46" s="25">
        <f>F46+E46</f>
        <v>20.884</v>
      </c>
      <c r="H46" s="25">
        <f>4.844+16.04</f>
        <v>20.884</v>
      </c>
      <c r="I46" s="25"/>
      <c r="J46" s="25">
        <f>I46+H46</f>
        <v>20.884</v>
      </c>
      <c r="K46" s="25">
        <f>4.844+16.04</f>
        <v>20.884</v>
      </c>
      <c r="L46" s="25"/>
      <c r="M46" s="25">
        <f>L46+K46</f>
        <v>20.884</v>
      </c>
    </row>
    <row r="47" spans="1:13" ht="26.4" x14ac:dyDescent="0.25">
      <c r="A47" s="14" t="s">
        <v>27</v>
      </c>
      <c r="B47" s="15" t="s">
        <v>20</v>
      </c>
      <c r="C47" s="15" t="s">
        <v>48</v>
      </c>
      <c r="D47" s="15" t="s">
        <v>28</v>
      </c>
      <c r="E47" s="25">
        <f>17.216+7</f>
        <v>24.216000000000001</v>
      </c>
      <c r="F47" s="25"/>
      <c r="G47" s="25">
        <f>F47+E47</f>
        <v>24.216000000000001</v>
      </c>
      <c r="H47" s="25">
        <f>15.116+7</f>
        <v>22.116</v>
      </c>
      <c r="I47" s="25"/>
      <c r="J47" s="25">
        <f>I47+H47</f>
        <v>22.116</v>
      </c>
      <c r="K47" s="25">
        <f>16.016+7</f>
        <v>23.015999999999998</v>
      </c>
      <c r="L47" s="25"/>
      <c r="M47" s="25">
        <f>L47+K47</f>
        <v>23.015999999999998</v>
      </c>
    </row>
    <row r="48" spans="1:13" ht="26.4" x14ac:dyDescent="0.25">
      <c r="A48" s="13" t="s">
        <v>49</v>
      </c>
      <c r="B48" s="12" t="s">
        <v>20</v>
      </c>
      <c r="C48" s="12" t="s">
        <v>50</v>
      </c>
      <c r="D48" s="18" t="s">
        <v>0</v>
      </c>
      <c r="E48" s="21">
        <f>E49</f>
        <v>2.585</v>
      </c>
      <c r="F48" s="21">
        <f t="shared" ref="F48:M48" si="18">F49</f>
        <v>0</v>
      </c>
      <c r="G48" s="21">
        <f t="shared" si="18"/>
        <v>2.585</v>
      </c>
      <c r="H48" s="21">
        <f t="shared" si="18"/>
        <v>2.6539999999999999</v>
      </c>
      <c r="I48" s="21">
        <f t="shared" si="18"/>
        <v>0</v>
      </c>
      <c r="J48" s="21">
        <f t="shared" si="18"/>
        <v>2.6539999999999999</v>
      </c>
      <c r="K48" s="21">
        <f t="shared" si="18"/>
        <v>2.7410000000000001</v>
      </c>
      <c r="L48" s="21">
        <f t="shared" si="18"/>
        <v>0</v>
      </c>
      <c r="M48" s="21">
        <f t="shared" si="18"/>
        <v>2.7410000000000001</v>
      </c>
    </row>
    <row r="49" spans="1:13" ht="26.4" x14ac:dyDescent="0.25">
      <c r="A49" s="14" t="s">
        <v>27</v>
      </c>
      <c r="B49" s="15" t="s">
        <v>20</v>
      </c>
      <c r="C49" s="15" t="s">
        <v>50</v>
      </c>
      <c r="D49" s="15" t="s">
        <v>28</v>
      </c>
      <c r="E49" s="25">
        <v>2.585</v>
      </c>
      <c r="F49" s="25"/>
      <c r="G49" s="25">
        <f>F49+E49</f>
        <v>2.585</v>
      </c>
      <c r="H49" s="25">
        <v>2.6539999999999999</v>
      </c>
      <c r="I49" s="25"/>
      <c r="J49" s="25">
        <f>I49+H49</f>
        <v>2.6539999999999999</v>
      </c>
      <c r="K49" s="25">
        <v>2.7410000000000001</v>
      </c>
      <c r="L49" s="25"/>
      <c r="M49" s="25">
        <f>L49+K49</f>
        <v>2.7410000000000001</v>
      </c>
    </row>
    <row r="50" spans="1:13" ht="26.4" x14ac:dyDescent="0.25">
      <c r="A50" s="13" t="s">
        <v>51</v>
      </c>
      <c r="B50" s="12" t="s">
        <v>20</v>
      </c>
      <c r="C50" s="12" t="s">
        <v>52</v>
      </c>
      <c r="D50" s="18" t="s">
        <v>0</v>
      </c>
      <c r="E50" s="21">
        <f>E51</f>
        <v>0.46600000000000003</v>
      </c>
      <c r="F50" s="21">
        <f t="shared" ref="F50:M50" si="19">F51</f>
        <v>0</v>
      </c>
      <c r="G50" s="21">
        <f t="shared" si="19"/>
        <v>0.46600000000000003</v>
      </c>
      <c r="H50" s="21">
        <f t="shared" si="19"/>
        <v>0.46600000000000003</v>
      </c>
      <c r="I50" s="21">
        <f t="shared" si="19"/>
        <v>0</v>
      </c>
      <c r="J50" s="21">
        <f t="shared" si="19"/>
        <v>0.46600000000000003</v>
      </c>
      <c r="K50" s="21">
        <f t="shared" si="19"/>
        <v>0.46600000000000003</v>
      </c>
      <c r="L50" s="21">
        <f t="shared" si="19"/>
        <v>0</v>
      </c>
      <c r="M50" s="21">
        <f t="shared" si="19"/>
        <v>0.46600000000000003</v>
      </c>
    </row>
    <row r="51" spans="1:13" x14ac:dyDescent="0.25">
      <c r="A51" s="14" t="s">
        <v>53</v>
      </c>
      <c r="B51" s="15" t="s">
        <v>20</v>
      </c>
      <c r="C51" s="15" t="s">
        <v>52</v>
      </c>
      <c r="D51" s="15" t="s">
        <v>54</v>
      </c>
      <c r="E51" s="25">
        <v>0.46600000000000003</v>
      </c>
      <c r="F51" s="25"/>
      <c r="G51" s="25">
        <f>F51+E51</f>
        <v>0.46600000000000003</v>
      </c>
      <c r="H51" s="25">
        <v>0.46600000000000003</v>
      </c>
      <c r="I51" s="25"/>
      <c r="J51" s="25">
        <f>I51+H51</f>
        <v>0.46600000000000003</v>
      </c>
      <c r="K51" s="25">
        <v>0.46600000000000003</v>
      </c>
      <c r="L51" s="25"/>
      <c r="M51" s="25">
        <v>0.46600000000000003</v>
      </c>
    </row>
    <row r="52" spans="1:13" ht="26.4" x14ac:dyDescent="0.25">
      <c r="A52" s="13" t="s">
        <v>71</v>
      </c>
      <c r="B52" s="12" t="s">
        <v>20</v>
      </c>
      <c r="C52" s="12" t="s">
        <v>72</v>
      </c>
      <c r="D52" s="18" t="s">
        <v>0</v>
      </c>
      <c r="E52" s="21">
        <f>E53+E54</f>
        <v>409.45</v>
      </c>
      <c r="F52" s="21">
        <f t="shared" ref="F52:M52" si="20">F53+F54</f>
        <v>3.069</v>
      </c>
      <c r="G52" s="21">
        <f t="shared" si="20"/>
        <v>412.51900000000001</v>
      </c>
      <c r="H52" s="21">
        <f t="shared" si="20"/>
        <v>409.45</v>
      </c>
      <c r="I52" s="21">
        <f t="shared" si="20"/>
        <v>0</v>
      </c>
      <c r="J52" s="21">
        <f t="shared" si="20"/>
        <v>409.45</v>
      </c>
      <c r="K52" s="21">
        <f t="shared" si="20"/>
        <v>409.45</v>
      </c>
      <c r="L52" s="21">
        <f t="shared" si="20"/>
        <v>0</v>
      </c>
      <c r="M52" s="21">
        <f t="shared" si="20"/>
        <v>409.45</v>
      </c>
    </row>
    <row r="53" spans="1:13" ht="52.8" x14ac:dyDescent="0.25">
      <c r="A53" s="14" t="s">
        <v>45</v>
      </c>
      <c r="B53" s="15" t="s">
        <v>20</v>
      </c>
      <c r="C53" s="15" t="s">
        <v>72</v>
      </c>
      <c r="D53" s="15" t="s">
        <v>46</v>
      </c>
      <c r="E53" s="25">
        <f>94.74+313.71</f>
        <v>408.45</v>
      </c>
      <c r="F53" s="25">
        <f>2.357+0.712</f>
        <v>3.069</v>
      </c>
      <c r="G53" s="25">
        <f>F53+E53</f>
        <v>411.51900000000001</v>
      </c>
      <c r="H53" s="25">
        <f>94.74+313.71</f>
        <v>408.45</v>
      </c>
      <c r="I53" s="25"/>
      <c r="J53" s="25">
        <f>I53+H53</f>
        <v>408.45</v>
      </c>
      <c r="K53" s="25">
        <f>94.74+313.71</f>
        <v>408.45</v>
      </c>
      <c r="L53" s="25"/>
      <c r="M53" s="25">
        <v>408.45</v>
      </c>
    </row>
    <row r="54" spans="1:13" x14ac:dyDescent="0.25">
      <c r="A54" s="14" t="s">
        <v>59</v>
      </c>
      <c r="B54" s="15" t="s">
        <v>20</v>
      </c>
      <c r="C54" s="15" t="s">
        <v>72</v>
      </c>
      <c r="D54" s="15" t="s">
        <v>60</v>
      </c>
      <c r="E54" s="25">
        <v>1</v>
      </c>
      <c r="F54" s="25"/>
      <c r="G54" s="25">
        <f>F54+E54</f>
        <v>1</v>
      </c>
      <c r="H54" s="25">
        <v>1</v>
      </c>
      <c r="I54" s="25"/>
      <c r="J54" s="25">
        <f>I54+H54</f>
        <v>1</v>
      </c>
      <c r="K54" s="25">
        <v>1</v>
      </c>
      <c r="L54" s="25"/>
      <c r="M54" s="25">
        <v>1</v>
      </c>
    </row>
    <row r="55" spans="1:13" s="22" customFormat="1" x14ac:dyDescent="0.25">
      <c r="A55" s="19" t="s">
        <v>78</v>
      </c>
      <c r="B55" s="20">
        <v>925</v>
      </c>
      <c r="C55" s="20" t="s">
        <v>79</v>
      </c>
      <c r="D55" s="20"/>
      <c r="E55" s="21">
        <f>E56</f>
        <v>160</v>
      </c>
      <c r="F55" s="21">
        <f t="shared" ref="F55:M55" si="21">F56</f>
        <v>-1.2930000000000001E-2</v>
      </c>
      <c r="G55" s="21">
        <f t="shared" si="21"/>
        <v>159.98706999999999</v>
      </c>
      <c r="H55" s="21">
        <f t="shared" si="21"/>
        <v>0</v>
      </c>
      <c r="I55" s="21">
        <f t="shared" si="21"/>
        <v>0</v>
      </c>
      <c r="J55" s="21">
        <f t="shared" si="21"/>
        <v>0</v>
      </c>
      <c r="K55" s="21">
        <f t="shared" si="21"/>
        <v>0</v>
      </c>
      <c r="L55" s="21">
        <f t="shared" si="21"/>
        <v>0</v>
      </c>
      <c r="M55" s="21">
        <f t="shared" si="21"/>
        <v>0</v>
      </c>
    </row>
    <row r="56" spans="1:13" x14ac:dyDescent="0.25">
      <c r="A56" s="14" t="s">
        <v>59</v>
      </c>
      <c r="B56" s="15">
        <v>925</v>
      </c>
      <c r="C56" s="23" t="s">
        <v>79</v>
      </c>
      <c r="D56" s="15">
        <v>800</v>
      </c>
      <c r="E56" s="25">
        <v>160</v>
      </c>
      <c r="F56" s="25">
        <v>-1.2930000000000001E-2</v>
      </c>
      <c r="G56" s="25">
        <f>F56+E56</f>
        <v>159.98706999999999</v>
      </c>
      <c r="H56" s="25">
        <v>0</v>
      </c>
      <c r="I56" s="25"/>
      <c r="J56" s="25">
        <f>I56+H56</f>
        <v>0</v>
      </c>
      <c r="K56" s="25">
        <v>0</v>
      </c>
      <c r="L56" s="25"/>
      <c r="M56" s="25">
        <v>0</v>
      </c>
    </row>
    <row r="57" spans="1:13" ht="92.4" x14ac:dyDescent="0.25">
      <c r="A57" s="13" t="s">
        <v>55</v>
      </c>
      <c r="B57" s="12" t="s">
        <v>20</v>
      </c>
      <c r="C57" s="12" t="s">
        <v>56</v>
      </c>
      <c r="D57" s="18" t="s">
        <v>0</v>
      </c>
      <c r="E57" s="21">
        <f>E58+E59</f>
        <v>19.500999999999998</v>
      </c>
      <c r="F57" s="21">
        <f t="shared" ref="F57:M57" si="22">F58+F59</f>
        <v>0</v>
      </c>
      <c r="G57" s="21">
        <f t="shared" si="22"/>
        <v>19.500999999999998</v>
      </c>
      <c r="H57" s="21">
        <f t="shared" si="22"/>
        <v>19.942</v>
      </c>
      <c r="I57" s="21">
        <f t="shared" si="22"/>
        <v>0</v>
      </c>
      <c r="J57" s="21">
        <f t="shared" si="22"/>
        <v>19.942</v>
      </c>
      <c r="K57" s="21">
        <f t="shared" si="22"/>
        <v>20.483000000000001</v>
      </c>
      <c r="L57" s="21">
        <f t="shared" si="22"/>
        <v>0</v>
      </c>
      <c r="M57" s="21">
        <f t="shared" si="22"/>
        <v>20.483000000000001</v>
      </c>
    </row>
    <row r="58" spans="1:13" ht="52.8" x14ac:dyDescent="0.25">
      <c r="A58" s="14" t="s">
        <v>45</v>
      </c>
      <c r="B58" s="15" t="s">
        <v>20</v>
      </c>
      <c r="C58" s="15" t="s">
        <v>56</v>
      </c>
      <c r="D58" s="15" t="s">
        <v>46</v>
      </c>
      <c r="E58" s="25">
        <f>2.52+8.342</f>
        <v>10.862</v>
      </c>
      <c r="F58" s="25"/>
      <c r="G58" s="25">
        <f>F58+E58</f>
        <v>10.862</v>
      </c>
      <c r="H58" s="25">
        <f>2.52+8.342</f>
        <v>10.862</v>
      </c>
      <c r="I58" s="25"/>
      <c r="J58" s="25">
        <f>H58+I58</f>
        <v>10.862</v>
      </c>
      <c r="K58" s="25">
        <f>2.52+8.342</f>
        <v>10.862</v>
      </c>
      <c r="L58" s="25"/>
      <c r="M58" s="25">
        <v>10.862</v>
      </c>
    </row>
    <row r="59" spans="1:13" ht="26.4" x14ac:dyDescent="0.25">
      <c r="A59" s="14" t="s">
        <v>27</v>
      </c>
      <c r="B59" s="15" t="s">
        <v>20</v>
      </c>
      <c r="C59" s="15" t="s">
        <v>56</v>
      </c>
      <c r="D59" s="15" t="s">
        <v>28</v>
      </c>
      <c r="E59" s="25">
        <v>8.6389999999999993</v>
      </c>
      <c r="F59" s="25"/>
      <c r="G59" s="25">
        <f>F59+E59</f>
        <v>8.6389999999999993</v>
      </c>
      <c r="H59" s="25">
        <v>9.08</v>
      </c>
      <c r="I59" s="25"/>
      <c r="J59" s="25">
        <f>I59+H59</f>
        <v>9.08</v>
      </c>
      <c r="K59" s="25">
        <v>9.6210000000000004</v>
      </c>
      <c r="L59" s="25"/>
      <c r="M59" s="25">
        <v>9.6210000000000004</v>
      </c>
    </row>
    <row r="60" spans="1:13" ht="66" x14ac:dyDescent="0.25">
      <c r="A60" s="13" t="s">
        <v>57</v>
      </c>
      <c r="B60" s="12" t="s">
        <v>20</v>
      </c>
      <c r="C60" s="12" t="s">
        <v>58</v>
      </c>
      <c r="D60" s="18" t="s">
        <v>0</v>
      </c>
      <c r="E60" s="21">
        <f>E61+E62</f>
        <v>725.87299999999993</v>
      </c>
      <c r="F60" s="21">
        <f t="shared" ref="F60:M60" si="23">F61+F62</f>
        <v>0.54699999999999993</v>
      </c>
      <c r="G60" s="21">
        <f t="shared" si="23"/>
        <v>726.42</v>
      </c>
      <c r="H60" s="21">
        <f t="shared" si="23"/>
        <v>668.47399999999993</v>
      </c>
      <c r="I60" s="21">
        <f t="shared" si="23"/>
        <v>0</v>
      </c>
      <c r="J60" s="21">
        <f t="shared" si="23"/>
        <v>668.47399999999993</v>
      </c>
      <c r="K60" s="21">
        <f t="shared" si="23"/>
        <v>606.47399999999993</v>
      </c>
      <c r="L60" s="21">
        <f t="shared" si="23"/>
        <v>0</v>
      </c>
      <c r="M60" s="21">
        <f t="shared" si="23"/>
        <v>606.47370000000001</v>
      </c>
    </row>
    <row r="61" spans="1:13" ht="52.8" x14ac:dyDescent="0.25">
      <c r="A61" s="14" t="s">
        <v>45</v>
      </c>
      <c r="B61" s="15" t="s">
        <v>20</v>
      </c>
      <c r="C61" s="15" t="s">
        <v>58</v>
      </c>
      <c r="D61" s="15" t="s">
        <v>46</v>
      </c>
      <c r="E61" s="25">
        <f>55.374+16.724</f>
        <v>72.097999999999999</v>
      </c>
      <c r="F61" s="25">
        <f>0.42+0.127</f>
        <v>0.54699999999999993</v>
      </c>
      <c r="G61" s="25">
        <f>F61+E61</f>
        <v>72.644999999999996</v>
      </c>
      <c r="H61" s="25">
        <f>16.724+55.374</f>
        <v>72.097999999999999</v>
      </c>
      <c r="I61" s="25"/>
      <c r="J61" s="25">
        <v>72.097999999999999</v>
      </c>
      <c r="K61" s="25">
        <f>16.724+55.374</f>
        <v>72.097999999999999</v>
      </c>
      <c r="L61" s="25"/>
      <c r="M61" s="25">
        <v>72.097999999999999</v>
      </c>
    </row>
    <row r="62" spans="1:13" ht="26.4" x14ac:dyDescent="0.25">
      <c r="A62" s="14" t="s">
        <v>27</v>
      </c>
      <c r="B62" s="15" t="s">
        <v>20</v>
      </c>
      <c r="C62" s="15" t="s">
        <v>58</v>
      </c>
      <c r="D62" s="15" t="s">
        <v>28</v>
      </c>
      <c r="E62" s="25">
        <v>653.77499999999998</v>
      </c>
      <c r="F62" s="25">
        <v>0</v>
      </c>
      <c r="G62" s="25">
        <f>F62+E62</f>
        <v>653.77499999999998</v>
      </c>
      <c r="H62" s="25">
        <f>491.376+105</f>
        <v>596.37599999999998</v>
      </c>
      <c r="I62" s="25"/>
      <c r="J62" s="25">
        <f>I62+H62</f>
        <v>596.37599999999998</v>
      </c>
      <c r="K62" s="25">
        <f>454.376+80</f>
        <v>534.37599999999998</v>
      </c>
      <c r="L62" s="25"/>
      <c r="M62" s="25">
        <v>534.37570000000005</v>
      </c>
    </row>
    <row r="63" spans="1:13" ht="15.6" x14ac:dyDescent="0.25">
      <c r="A63" s="13" t="s">
        <v>61</v>
      </c>
      <c r="B63" s="12" t="s">
        <v>20</v>
      </c>
      <c r="C63" s="12" t="s">
        <v>62</v>
      </c>
      <c r="D63" s="18" t="s">
        <v>0</v>
      </c>
      <c r="E63" s="21">
        <f>E64+E65+E66</f>
        <v>335.64700000000005</v>
      </c>
      <c r="F63" s="21">
        <f t="shared" ref="F63:M63" si="24">F64+F65+F66</f>
        <v>0.46065999999999985</v>
      </c>
      <c r="G63" s="21">
        <f t="shared" si="24"/>
        <v>336.10766000000007</v>
      </c>
      <c r="H63" s="21">
        <f t="shared" si="24"/>
        <v>336.08800000000002</v>
      </c>
      <c r="I63" s="21">
        <f t="shared" si="24"/>
        <v>0</v>
      </c>
      <c r="J63" s="21">
        <f t="shared" si="24"/>
        <v>336.08800000000002</v>
      </c>
      <c r="K63" s="21">
        <f t="shared" si="24"/>
        <v>332.08800000000002</v>
      </c>
      <c r="L63" s="21">
        <f t="shared" si="24"/>
        <v>0</v>
      </c>
      <c r="M63" s="21">
        <f t="shared" si="24"/>
        <v>332.08800000000002</v>
      </c>
    </row>
    <row r="64" spans="1:13" ht="26.4" x14ac:dyDescent="0.25">
      <c r="A64" s="14" t="s">
        <v>27</v>
      </c>
      <c r="B64" s="15" t="s">
        <v>20</v>
      </c>
      <c r="C64" s="15" t="s">
        <v>62</v>
      </c>
      <c r="D64" s="15" t="s">
        <v>28</v>
      </c>
      <c r="E64" s="25">
        <v>2</v>
      </c>
      <c r="F64" s="25">
        <v>-2</v>
      </c>
      <c r="G64" s="25">
        <f>F64+E64</f>
        <v>0</v>
      </c>
      <c r="H64" s="25">
        <v>4</v>
      </c>
      <c r="I64" s="25"/>
      <c r="J64" s="25">
        <v>4</v>
      </c>
      <c r="K64" s="25">
        <v>0</v>
      </c>
      <c r="L64" s="25"/>
      <c r="M64" s="25">
        <v>0</v>
      </c>
    </row>
    <row r="65" spans="1:13" x14ac:dyDescent="0.25">
      <c r="A65" s="14" t="s">
        <v>63</v>
      </c>
      <c r="B65" s="15" t="s">
        <v>20</v>
      </c>
      <c r="C65" s="15" t="s">
        <v>62</v>
      </c>
      <c r="D65" s="15" t="s">
        <v>64</v>
      </c>
      <c r="E65" s="25">
        <v>328.08800000000002</v>
      </c>
      <c r="F65" s="25">
        <v>2.4606599999999998</v>
      </c>
      <c r="G65" s="25">
        <f>F65+E65</f>
        <v>330.54866000000004</v>
      </c>
      <c r="H65" s="25">
        <v>328.08800000000002</v>
      </c>
      <c r="I65" s="25"/>
      <c r="J65" s="25">
        <v>328.08800000000002</v>
      </c>
      <c r="K65" s="25">
        <v>328.08800000000002</v>
      </c>
      <c r="L65" s="25"/>
      <c r="M65" s="25">
        <v>328.08800000000002</v>
      </c>
    </row>
    <row r="66" spans="1:13" x14ac:dyDescent="0.25">
      <c r="A66" s="14" t="s">
        <v>59</v>
      </c>
      <c r="B66" s="15" t="s">
        <v>20</v>
      </c>
      <c r="C66" s="15" t="s">
        <v>62</v>
      </c>
      <c r="D66" s="15" t="s">
        <v>60</v>
      </c>
      <c r="E66" s="25">
        <v>5.5590000000000002</v>
      </c>
      <c r="F66" s="25">
        <v>0</v>
      </c>
      <c r="G66" s="25">
        <f>F66+E66</f>
        <v>5.5590000000000002</v>
      </c>
      <c r="H66" s="25">
        <v>4</v>
      </c>
      <c r="I66" s="25"/>
      <c r="J66" s="25">
        <v>4</v>
      </c>
      <c r="K66" s="25">
        <v>4</v>
      </c>
      <c r="L66" s="25"/>
      <c r="M66" s="25">
        <v>4</v>
      </c>
    </row>
    <row r="67" spans="1:13" ht="15.6" x14ac:dyDescent="0.25">
      <c r="A67" s="13" t="s">
        <v>65</v>
      </c>
      <c r="B67" s="12" t="s">
        <v>20</v>
      </c>
      <c r="C67" s="12" t="s">
        <v>66</v>
      </c>
      <c r="D67" s="18" t="s">
        <v>0</v>
      </c>
      <c r="E67" s="21">
        <f>E68</f>
        <v>0</v>
      </c>
      <c r="F67" s="21">
        <f t="shared" ref="F67:M67" si="25">F68</f>
        <v>0</v>
      </c>
      <c r="G67" s="21">
        <f t="shared" si="25"/>
        <v>0</v>
      </c>
      <c r="H67" s="21">
        <f t="shared" si="25"/>
        <v>55.5</v>
      </c>
      <c r="I67" s="21">
        <f t="shared" si="25"/>
        <v>0</v>
      </c>
      <c r="J67" s="21">
        <f t="shared" si="25"/>
        <v>55.5</v>
      </c>
      <c r="K67" s="21">
        <f t="shared" si="25"/>
        <v>110</v>
      </c>
      <c r="L67" s="21">
        <f t="shared" si="25"/>
        <v>0</v>
      </c>
      <c r="M67" s="21">
        <f t="shared" si="25"/>
        <v>110</v>
      </c>
    </row>
    <row r="68" spans="1:13" x14ac:dyDescent="0.25">
      <c r="A68" s="14" t="s">
        <v>67</v>
      </c>
      <c r="B68" s="15" t="s">
        <v>20</v>
      </c>
      <c r="C68" s="15" t="s">
        <v>66</v>
      </c>
      <c r="D68" s="15" t="s">
        <v>68</v>
      </c>
      <c r="E68" s="25">
        <v>0</v>
      </c>
      <c r="F68" s="25"/>
      <c r="G68" s="25">
        <f>F68+E68</f>
        <v>0</v>
      </c>
      <c r="H68" s="25">
        <v>55.5</v>
      </c>
      <c r="I68" s="25"/>
      <c r="J68" s="25">
        <v>55.5</v>
      </c>
      <c r="K68" s="25">
        <v>110</v>
      </c>
      <c r="L68" s="25"/>
      <c r="M68" s="25">
        <v>110</v>
      </c>
    </row>
    <row r="69" spans="1:13" x14ac:dyDescent="0.25">
      <c r="G69" s="5"/>
      <c r="H69" s="5"/>
      <c r="I69" s="5"/>
      <c r="J69" s="5"/>
      <c r="K69" s="5"/>
      <c r="L69" s="5"/>
      <c r="M69" s="5"/>
    </row>
  </sheetData>
  <mergeCells count="10">
    <mergeCell ref="A11:M11"/>
    <mergeCell ref="A12:M12"/>
    <mergeCell ref="A13:A14"/>
    <mergeCell ref="B13:B14"/>
    <mergeCell ref="C13:C14"/>
    <mergeCell ref="D13:D14"/>
    <mergeCell ref="E14:G14"/>
    <mergeCell ref="H14:J14"/>
    <mergeCell ref="E13:M13"/>
    <mergeCell ref="K14:M14"/>
  </mergeCells>
  <pageMargins left="0.70866141732283472" right="0.70866141732283472" top="0.74803149606299213" bottom="0.39370078740157483" header="0.31496062992125984" footer="0.31496062992125984"/>
  <pageSetup paperSize="9" scale="70" fitToHeight="0" orientation="portrait" r:id="rId1"/>
  <headerFooter>
    <oddHeader>&amp;C&amp;P</oddHead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Table1</vt:lpstr>
      <vt:lpstr>Table2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2021-03-31T12:29:11Z</dcterms:modified>
</cp:coreProperties>
</file>