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528" windowWidth="14808" windowHeight="7596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C16" i="1" l="1"/>
  <c r="C20" i="1" l="1"/>
  <c r="C14" i="1"/>
  <c r="C25" i="1"/>
  <c r="C29" i="1"/>
  <c r="C31" i="1"/>
  <c r="C18" i="1" l="1"/>
  <c r="C30" i="1"/>
  <c r="D26" i="1"/>
  <c r="E26" i="1"/>
  <c r="C26" i="1"/>
  <c r="C28" i="1"/>
  <c r="D30" i="1"/>
  <c r="E30" i="1"/>
  <c r="C12" i="1" l="1"/>
  <c r="C42" i="1" l="1"/>
  <c r="C43" i="1"/>
  <c r="C44" i="1"/>
  <c r="C45" i="1"/>
  <c r="C47" i="1"/>
  <c r="D23" i="1" l="1"/>
  <c r="E23" i="1"/>
  <c r="C23" i="1"/>
  <c r="C50" i="1"/>
  <c r="D12" i="1" l="1"/>
  <c r="D21" i="1" l="1"/>
  <c r="E21" i="1"/>
  <c r="C21" i="1"/>
  <c r="E12" i="1" l="1"/>
  <c r="D28" i="1" l="1"/>
  <c r="E28" i="1"/>
  <c r="D19" i="1"/>
  <c r="D10" i="1" s="1"/>
  <c r="E19" i="1"/>
  <c r="E10" i="1" s="1"/>
  <c r="C19" i="1"/>
  <c r="C10" i="1" s="1"/>
  <c r="D48" i="1" l="1"/>
  <c r="D46" i="1"/>
  <c r="D47" i="1"/>
  <c r="D42" i="1"/>
  <c r="D44" i="1"/>
  <c r="D45" i="1"/>
  <c r="D43" i="1"/>
  <c r="D40" i="1"/>
  <c r="D50" i="1" l="1"/>
  <c r="E43" i="1"/>
  <c r="E45" i="1"/>
  <c r="E41" i="1"/>
  <c r="E42" i="1"/>
  <c r="E44" i="1"/>
  <c r="E47" i="1"/>
  <c r="F42" i="1"/>
  <c r="F44" i="1"/>
  <c r="F47" i="1"/>
  <c r="F41" i="1"/>
  <c r="F43" i="1"/>
  <c r="F45" i="1"/>
  <c r="F40" i="1"/>
  <c r="E40" i="1"/>
  <c r="E50" i="1" l="1"/>
  <c r="F50" i="1"/>
</calcChain>
</file>

<file path=xl/sharedStrings.xml><?xml version="1.0" encoding="utf-8"?>
<sst xmlns="http://schemas.openxmlformats.org/spreadsheetml/2006/main" count="95" uniqueCount="62">
  <si>
    <t/>
  </si>
  <si>
    <t>Наименование</t>
  </si>
  <si>
    <t>Код</t>
  </si>
  <si>
    <t>Рз</t>
  </si>
  <si>
    <t>Сумма</t>
  </si>
  <si>
    <t>1</t>
  </si>
  <si>
    <t>2</t>
  </si>
  <si>
    <t>Всего</t>
  </si>
  <si>
    <t>ОБЩЕГОСУДАРСТВЕННЫЕ ВОПРОСЫ</t>
  </si>
  <si>
    <t>0100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</si>
  <si>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</si>
  <si>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</si>
  <si>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</si>
  <si>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</si>
  <si>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Резервные фонды</t>
  </si>
  <si>
    <t>0111</t>
  </si>
  <si>
    <t>Другие общегосударственные вопросы</t>
  </si>
  <si>
    <t>0113</t>
  </si>
  <si>
    <t>ЖИЛИЩНО-КОММУНАЛЬНОЕ ХОЗЯЙСТВО</t>
  </si>
  <si>
    <t>0500</t>
  </si>
  <si>
    <t>Благоустройство</t>
  </si>
  <si>
    <t>0503</t>
  </si>
  <si>
    <t>СОЦИАЛЬНАЯ ПОЛИТИКА</t>
  </si>
  <si>
    <t>1000</t>
  </si>
  <si>
    <t>Пенсионное обеспечение</t>
  </si>
  <si>
    <t>1001</t>
  </si>
  <si>
    <t>(тыс. рублей)</t>
  </si>
  <si>
    <t>НАЦИОНАЛЬНАЯ БЕЗОПАСНОСТЬ И ПРАВООХРАНИТЕЛЬНАЯ ДЕЯТЕЛЬНОСТЬ</t>
  </si>
  <si>
    <t>0300</t>
  </si>
  <si>
    <t>0309</t>
  </si>
  <si>
    <t>Защита населения и территории от чрезвычайных ситуаций природного и техногенного характера, гражданская оборона</t>
  </si>
  <si>
    <t>УСЛОВНО УТВЕРЖДАЕМЫЕ (УТВЕРЖДЕННЫЕ) РАСХОДЫ</t>
  </si>
  <si>
    <t>9999</t>
  </si>
  <si>
    <t>0102</t>
  </si>
  <si>
    <t>Функционирование высшего должностного лица субъекта Российской Федерации и муниципального образования</t>
  </si>
  <si>
    <t>НАЦИОНАЛЬНАЯ ЭКОНОМИКА</t>
  </si>
  <si>
    <t>Общеэкономические вопросы</t>
  </si>
  <si>
    <t>0400</t>
  </si>
  <si>
    <t>0401</t>
  </si>
  <si>
    <t>ФИЗИЧЕСКАЯ КУЛЬТУРА И СПОРТ</t>
  </si>
  <si>
    <t>1100</t>
  </si>
  <si>
    <t>(%)</t>
  </si>
  <si>
    <t>тыс.руб</t>
  </si>
  <si>
    <t>Итого:</t>
  </si>
  <si>
    <t>2019 г</t>
  </si>
  <si>
    <t>2021 г.</t>
  </si>
  <si>
    <t>Коммунальное хозяйство</t>
  </si>
  <si>
    <t>0502</t>
  </si>
  <si>
    <t>2020 г</t>
  </si>
  <si>
    <t>2022 г.</t>
  </si>
  <si>
    <t>Приложение № 2
к пояснительной записке
к решению
"О  бюджете сельского поселения "Мещура" на 2020 год и 
плановый период 2021 и 2022 годов"</t>
  </si>
  <si>
    <t>Обеспечение проведения выборов и референдумов</t>
  </si>
  <si>
    <t>0107</t>
  </si>
  <si>
    <t>1101</t>
  </si>
  <si>
    <t>0600</t>
  </si>
  <si>
    <t>0602</t>
  </si>
  <si>
    <t>Физическая культура</t>
  </si>
  <si>
    <t>ОХРАНА ОКРУЖАЮЩЕЙ СРЕДЫ</t>
  </si>
  <si>
    <t>Сбор, удаление отходов и очистка сточных вод</t>
  </si>
  <si>
    <t>0</t>
  </si>
  <si>
    <t>РАСПРЕДЕЛЕНИЕ БЮДЖЕТНЫХ АССИГНОВАНИЙ БЮДЖЕТА СЕЛЬСКОГО ПОСЕЛЕНИЯ "МЕЩУРА" ПО РАЗДЕЛАМ И ПОДРАЗДЕЛАМ КЛАССИФИКАЦИИ РАСХОДОВ БЮДЖЕТОВ</t>
  </si>
  <si>
    <r>
      <t xml:space="preserve">РАСПРЕДЕЛЕНИЕ БЮДЖЕТНЫХ АССИГНОВАНИЙ </t>
    </r>
    <r>
      <rPr>
        <b/>
        <sz val="14"/>
        <color theme="1"/>
        <rFont val="Times New Roman"/>
        <family val="1"/>
        <charset val="204"/>
      </rPr>
      <t>БЮДЖЕТА СЕЛЬСКОГО ПОСЕЛЕНИЯ "МЕЩУРА" ПО РАЗДЕЛАМ КЛАССИФИКАЦИИ РАСХОДОВ БЮДЖЕТА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</si>
</sst>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?"/>
    <numFmt numFmtId="165" formatCode="#,##0.000"/>
    <numFmt numFmtId="166" formatCode="#,##0.0"/>
  </numFmts>
  <fonts count="17" x14ac:knownFonts="1"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b/>
      <sz val="14"/>
      <name val="Times New Roman CYR"/>
      <family val="1"/>
      <charset val="204"/>
    </font>
    <font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2"/>
      <color indexed="0"/>
      <name val="Times New Roman"/>
    </font>
    <font>
      <sz val="12"/>
      <color indexed="0"/>
      <name val="Times New Roman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164" fontId="2" fillId="0" borderId="0" xfId="0" applyNumberFormat="1" applyFont="1" applyAlignment="1">
      <alignment horizontal="center" vertical="center"/>
    </xf>
    <xf numFmtId="0" fontId="3" fillId="0" borderId="0" xfId="0" applyFont="1" applyAlignment="1">
      <alignment vertical="center"/>
    </xf>
    <xf numFmtId="0" fontId="5" fillId="0" borderId="3" xfId="0" applyFont="1" applyBorder="1" applyAlignment="1">
      <alignment horizontal="center" vertical="center"/>
    </xf>
    <xf numFmtId="164" fontId="4" fillId="0" borderId="3" xfId="0" applyNumberFormat="1" applyFont="1" applyBorder="1" applyAlignment="1">
      <alignment horizontal="justify" vertical="center" wrapText="1"/>
    </xf>
    <xf numFmtId="49" fontId="4" fillId="0" borderId="3" xfId="0" applyNumberFormat="1" applyFont="1" applyBorder="1" applyAlignment="1">
      <alignment horizontal="justify" vertical="center" wrapText="1"/>
    </xf>
    <xf numFmtId="49" fontId="7" fillId="0" borderId="3" xfId="0" applyNumberFormat="1" applyFont="1" applyBorder="1" applyAlignment="1">
      <alignment horizontal="justify" vertical="center" wrapText="1"/>
    </xf>
    <xf numFmtId="0" fontId="3" fillId="0" borderId="0" xfId="0" applyFont="1" applyAlignment="1">
      <alignment horizontal="right" vertical="center"/>
    </xf>
    <xf numFmtId="165" fontId="4" fillId="0" borderId="3" xfId="0" applyNumberFormat="1" applyFont="1" applyFill="1" applyBorder="1" applyAlignment="1">
      <alignment horizontal="right" vertical="center"/>
    </xf>
    <xf numFmtId="165" fontId="7" fillId="0" borderId="3" xfId="0" applyNumberFormat="1" applyFont="1" applyFill="1" applyBorder="1" applyAlignment="1">
      <alignment horizontal="right" vertical="center"/>
    </xf>
    <xf numFmtId="49" fontId="8" fillId="0" borderId="3" xfId="0" applyNumberFormat="1" applyFont="1" applyFill="1" applyBorder="1" applyAlignment="1">
      <alignment horizontal="left" vertical="center" wrapText="1"/>
    </xf>
    <xf numFmtId="49" fontId="6" fillId="0" borderId="3" xfId="0" applyNumberFormat="1" applyFont="1" applyBorder="1" applyAlignment="1">
      <alignment horizontal="left" vertical="center" wrapText="1"/>
    </xf>
    <xf numFmtId="49" fontId="9" fillId="0" borderId="3" xfId="0" applyNumberFormat="1" applyFont="1" applyFill="1" applyBorder="1" applyAlignment="1">
      <alignment horizontal="justify" vertical="center" wrapText="1"/>
    </xf>
    <xf numFmtId="49" fontId="7" fillId="0" borderId="6" xfId="0" applyNumberFormat="1" applyFont="1" applyBorder="1" applyAlignment="1">
      <alignment horizontal="center" vertical="center" wrapText="1"/>
    </xf>
    <xf numFmtId="49" fontId="4" fillId="0" borderId="6" xfId="0" applyNumberFormat="1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/>
    </xf>
    <xf numFmtId="49" fontId="10" fillId="0" borderId="3" xfId="0" applyNumberFormat="1" applyFont="1" applyFill="1" applyBorder="1" applyAlignment="1">
      <alignment horizontal="justify" vertical="center" wrapText="1"/>
    </xf>
    <xf numFmtId="49" fontId="11" fillId="0" borderId="3" xfId="0" applyNumberFormat="1" applyFont="1" applyFill="1" applyBorder="1" applyAlignment="1">
      <alignment horizontal="justify" vertical="center" wrapText="1"/>
    </xf>
    <xf numFmtId="0" fontId="12" fillId="0" borderId="0" xfId="0" applyFont="1" applyAlignment="1">
      <alignment horizontal="right"/>
    </xf>
    <xf numFmtId="49" fontId="14" fillId="0" borderId="6" xfId="0" applyNumberFormat="1" applyFont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left" vertical="center" wrapText="1"/>
    </xf>
    <xf numFmtId="166" fontId="14" fillId="0" borderId="3" xfId="0" applyNumberFormat="1" applyFont="1" applyFill="1" applyBorder="1" applyAlignment="1">
      <alignment horizontal="right" vertical="center"/>
    </xf>
    <xf numFmtId="49" fontId="4" fillId="0" borderId="0" xfId="0" applyNumberFormat="1" applyFont="1" applyFill="1" applyBorder="1" applyAlignment="1">
      <alignment horizontal="right" vertical="center" wrapText="1"/>
    </xf>
    <xf numFmtId="166" fontId="15" fillId="0" borderId="0" xfId="0" applyNumberFormat="1" applyFont="1" applyAlignment="1">
      <alignment horizontal="center"/>
    </xf>
    <xf numFmtId="0" fontId="5" fillId="0" borderId="6" xfId="0" applyFont="1" applyFill="1" applyBorder="1" applyAlignment="1">
      <alignment horizontal="center" vertical="center"/>
    </xf>
    <xf numFmtId="49" fontId="14" fillId="0" borderId="6" xfId="0" applyNumberFormat="1" applyFont="1" applyFill="1" applyBorder="1" applyAlignment="1">
      <alignment horizontal="right" vertical="center" wrapText="1"/>
    </xf>
    <xf numFmtId="165" fontId="4" fillId="0" borderId="6" xfId="0" applyNumberFormat="1" applyFont="1" applyFill="1" applyBorder="1" applyAlignment="1">
      <alignment horizontal="center" vertical="center" wrapText="1"/>
    </xf>
    <xf numFmtId="0" fontId="0" fillId="0" borderId="0" xfId="0" applyFont="1"/>
    <xf numFmtId="0" fontId="16" fillId="0" borderId="0" xfId="0" applyFont="1"/>
    <xf numFmtId="164" fontId="4" fillId="0" borderId="1" xfId="0" applyNumberFormat="1" applyFont="1" applyBorder="1" applyAlignment="1">
      <alignment horizontal="center" vertical="center" wrapText="1"/>
    </xf>
    <xf numFmtId="164" fontId="4" fillId="0" borderId="2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164" fontId="2" fillId="0" borderId="0" xfId="0" applyNumberFormat="1" applyFont="1" applyAlignment="1">
      <alignment horizontal="center" vertical="center" wrapText="1"/>
    </xf>
    <xf numFmtId="49" fontId="4" fillId="0" borderId="4" xfId="0" applyNumberFormat="1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center" wrapText="1"/>
    </xf>
    <xf numFmtId="0" fontId="13" fillId="0" borderId="0" xfId="0" applyFont="1" applyAlignment="1">
      <alignment horizont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0"/>
  <sheetViews>
    <sheetView tabSelected="1" view="pageBreakPreview" topLeftCell="A4" zoomScale="115" zoomScaleNormal="100" zoomScaleSheetLayoutView="115" workbookViewId="0">
      <selection activeCell="C17" sqref="C17"/>
    </sheetView>
  </sheetViews>
  <sheetFormatPr defaultRowHeight="14.4" x14ac:dyDescent="0.3"/>
  <cols>
    <col min="1" max="1" width="51.33203125" customWidth="1"/>
    <col min="2" max="2" width="11" customWidth="1"/>
    <col min="3" max="6" width="16.77734375" customWidth="1"/>
    <col min="7" max="7" width="10.6640625" customWidth="1"/>
    <col min="8" max="8" width="12.6640625" customWidth="1"/>
  </cols>
  <sheetData>
    <row r="1" spans="1:5" ht="91.2" customHeight="1" x14ac:dyDescent="0.3">
      <c r="A1" s="31" t="s">
        <v>50</v>
      </c>
      <c r="B1" s="32"/>
      <c r="C1" s="32"/>
      <c r="D1" s="32"/>
      <c r="E1" s="32"/>
    </row>
    <row r="4" spans="1:5" ht="64.8" customHeight="1" x14ac:dyDescent="0.3">
      <c r="A4" s="33" t="s">
        <v>60</v>
      </c>
      <c r="B4" s="33"/>
      <c r="C4" s="33"/>
      <c r="D4" s="33"/>
      <c r="E4" s="33"/>
    </row>
    <row r="5" spans="1:5" ht="17.399999999999999" x14ac:dyDescent="0.3">
      <c r="A5" s="1"/>
      <c r="B5" s="1"/>
      <c r="C5" s="1"/>
      <c r="D5" s="1"/>
      <c r="E5" s="1"/>
    </row>
    <row r="6" spans="1:5" ht="15.6" x14ac:dyDescent="0.3">
      <c r="A6" s="2" t="s">
        <v>0</v>
      </c>
      <c r="B6" s="2" t="s">
        <v>0</v>
      </c>
      <c r="C6" s="7" t="s">
        <v>0</v>
      </c>
      <c r="D6" s="7" t="s">
        <v>0</v>
      </c>
      <c r="E6" s="7" t="s">
        <v>26</v>
      </c>
    </row>
    <row r="7" spans="1:5" x14ac:dyDescent="0.3">
      <c r="A7" s="29" t="s">
        <v>1</v>
      </c>
      <c r="B7" s="34" t="s">
        <v>2</v>
      </c>
      <c r="C7" s="29" t="s">
        <v>48</v>
      </c>
      <c r="D7" s="29" t="s">
        <v>45</v>
      </c>
      <c r="E7" s="29" t="s">
        <v>49</v>
      </c>
    </row>
    <row r="8" spans="1:5" x14ac:dyDescent="0.3">
      <c r="A8" s="30"/>
      <c r="B8" s="35" t="s">
        <v>3</v>
      </c>
      <c r="C8" s="30" t="s">
        <v>4</v>
      </c>
      <c r="D8" s="30" t="s">
        <v>4</v>
      </c>
      <c r="E8" s="30" t="s">
        <v>4</v>
      </c>
    </row>
    <row r="9" spans="1:5" x14ac:dyDescent="0.3">
      <c r="A9" s="3" t="s">
        <v>5</v>
      </c>
      <c r="B9" s="15" t="s">
        <v>6</v>
      </c>
      <c r="C9" s="3">
        <v>3</v>
      </c>
      <c r="D9" s="3">
        <v>4</v>
      </c>
      <c r="E9" s="3">
        <v>5</v>
      </c>
    </row>
    <row r="10" spans="1:5" ht="15.6" x14ac:dyDescent="0.3">
      <c r="A10" s="4" t="s">
        <v>7</v>
      </c>
      <c r="B10" s="14" t="s">
        <v>0</v>
      </c>
      <c r="C10" s="8">
        <f>C11+C12+C21+C19+C23+C28+C26+C30</f>
        <v>5186.3697300000003</v>
      </c>
      <c r="D10" s="8">
        <f>D11+D12+D21+D19+D23+D28</f>
        <v>2284.5070000000001</v>
      </c>
      <c r="E10" s="8">
        <f>E11+E12+E21+E19+E23+E28</f>
        <v>2225.5349999999999</v>
      </c>
    </row>
    <row r="11" spans="1:5" ht="30.75" customHeight="1" x14ac:dyDescent="0.3">
      <c r="A11" s="11" t="s">
        <v>31</v>
      </c>
      <c r="B11" s="14" t="s">
        <v>32</v>
      </c>
      <c r="C11" s="8"/>
      <c r="D11" s="8">
        <v>55.5</v>
      </c>
      <c r="E11" s="8">
        <v>110</v>
      </c>
    </row>
    <row r="12" spans="1:5" ht="25.2" customHeight="1" x14ac:dyDescent="0.3">
      <c r="A12" s="5" t="s">
        <v>8</v>
      </c>
      <c r="B12" s="14" t="s">
        <v>9</v>
      </c>
      <c r="C12" s="8">
        <f>C13+C14+C15+C16+C17+C18</f>
        <v>2043.0920699999997</v>
      </c>
      <c r="D12" s="8">
        <f>SUM(D13:D18)</f>
        <v>1813.9189999999999</v>
      </c>
      <c r="E12" s="8">
        <f t="shared" ref="E12" si="0">SUM(E13:E18)</f>
        <v>1753.4469999999999</v>
      </c>
    </row>
    <row r="13" spans="1:5" ht="46.8" x14ac:dyDescent="0.3">
      <c r="A13" s="12" t="s">
        <v>34</v>
      </c>
      <c r="B13" s="13" t="s">
        <v>33</v>
      </c>
      <c r="C13" s="9">
        <v>665.93299999999999</v>
      </c>
      <c r="D13" s="9">
        <v>665.93299999999999</v>
      </c>
      <c r="E13" s="9">
        <v>665.93299999999999</v>
      </c>
    </row>
    <row r="14" spans="1:5" ht="62.4" x14ac:dyDescent="0.3">
      <c r="A14" s="6" t="s">
        <v>10</v>
      </c>
      <c r="B14" s="13" t="s">
        <v>11</v>
      </c>
      <c r="C14" s="9">
        <f>1095.81+5.7+93.822+6.178+3.856+1.165+0.42+0.127+2.357+0.712</f>
        <v>1210.1469999999999</v>
      </c>
      <c r="D14" s="9">
        <v>1142.52</v>
      </c>
      <c r="E14" s="9">
        <v>1082.048</v>
      </c>
    </row>
    <row r="15" spans="1:5" ht="46.8" x14ac:dyDescent="0.3">
      <c r="A15" s="6" t="s">
        <v>12</v>
      </c>
      <c r="B15" s="13" t="s">
        <v>13</v>
      </c>
      <c r="C15" s="9">
        <v>0.46600000000000003</v>
      </c>
      <c r="D15" s="9">
        <v>0.46600000000000003</v>
      </c>
      <c r="E15" s="9">
        <v>0.46600000000000003</v>
      </c>
    </row>
    <row r="16" spans="1:5" ht="15.6" x14ac:dyDescent="0.3">
      <c r="A16" s="6" t="s">
        <v>51</v>
      </c>
      <c r="B16" s="13" t="s">
        <v>52</v>
      </c>
      <c r="C16" s="9">
        <f>160-0.01293</f>
        <v>159.98706999999999</v>
      </c>
      <c r="D16" s="9">
        <v>0</v>
      </c>
      <c r="E16" s="9">
        <v>0</v>
      </c>
    </row>
    <row r="17" spans="1:5" ht="15.6" x14ac:dyDescent="0.3">
      <c r="A17" s="6" t="s">
        <v>14</v>
      </c>
      <c r="B17" s="13" t="s">
        <v>15</v>
      </c>
      <c r="C17" s="9">
        <v>1</v>
      </c>
      <c r="D17" s="9">
        <v>1</v>
      </c>
      <c r="E17" s="9">
        <v>1</v>
      </c>
    </row>
    <row r="18" spans="1:5" ht="15.6" x14ac:dyDescent="0.3">
      <c r="A18" s="6" t="s">
        <v>16</v>
      </c>
      <c r="B18" s="13" t="s">
        <v>17</v>
      </c>
      <c r="C18" s="9">
        <f>4+1.559</f>
        <v>5.5590000000000002</v>
      </c>
      <c r="D18" s="9">
        <v>4</v>
      </c>
      <c r="E18" s="9">
        <v>4</v>
      </c>
    </row>
    <row r="19" spans="1:5" ht="37.799999999999997" customHeight="1" x14ac:dyDescent="0.3">
      <c r="A19" s="10" t="s">
        <v>27</v>
      </c>
      <c r="B19" s="14" t="s">
        <v>28</v>
      </c>
      <c r="C19" s="8">
        <f>C20</f>
        <v>212</v>
      </c>
      <c r="D19" s="8">
        <f t="shared" ref="D19:E19" si="1">D20</f>
        <v>12</v>
      </c>
      <c r="E19" s="8">
        <f t="shared" si="1"/>
        <v>12</v>
      </c>
    </row>
    <row r="20" spans="1:5" ht="46.8" x14ac:dyDescent="0.3">
      <c r="A20" s="6" t="s">
        <v>30</v>
      </c>
      <c r="B20" s="13" t="s">
        <v>29</v>
      </c>
      <c r="C20" s="9">
        <f>12+200</f>
        <v>212</v>
      </c>
      <c r="D20" s="9">
        <v>12</v>
      </c>
      <c r="E20" s="9">
        <v>12</v>
      </c>
    </row>
    <row r="21" spans="1:5" ht="15.6" hidden="1" x14ac:dyDescent="0.3">
      <c r="A21" s="16" t="s">
        <v>35</v>
      </c>
      <c r="B21" s="14" t="s">
        <v>37</v>
      </c>
      <c r="C21" s="8">
        <f>C22</f>
        <v>0</v>
      </c>
      <c r="D21" s="8">
        <f t="shared" ref="D21:E21" si="2">D22</f>
        <v>0</v>
      </c>
      <c r="E21" s="8">
        <f t="shared" si="2"/>
        <v>0</v>
      </c>
    </row>
    <row r="22" spans="1:5" ht="15.6" hidden="1" x14ac:dyDescent="0.3">
      <c r="A22" s="17" t="s">
        <v>36</v>
      </c>
      <c r="B22" s="13" t="s">
        <v>38</v>
      </c>
      <c r="C22" s="9">
        <v>0</v>
      </c>
      <c r="D22" s="9">
        <v>0</v>
      </c>
      <c r="E22" s="9">
        <v>0</v>
      </c>
    </row>
    <row r="23" spans="1:5" ht="27.75" customHeight="1" x14ac:dyDescent="0.3">
      <c r="A23" s="5" t="s">
        <v>18</v>
      </c>
      <c r="B23" s="14" t="s">
        <v>19</v>
      </c>
      <c r="C23" s="8">
        <f>SUM(C24:C25)</f>
        <v>1604.729</v>
      </c>
      <c r="D23" s="8">
        <f t="shared" ref="D23:E23" si="3">SUM(D24:D25)</f>
        <v>75</v>
      </c>
      <c r="E23" s="8">
        <f t="shared" si="3"/>
        <v>22</v>
      </c>
    </row>
    <row r="24" spans="1:5" s="27" customFormat="1" ht="27.75" customHeight="1" x14ac:dyDescent="0.3">
      <c r="A24" s="6" t="s">
        <v>46</v>
      </c>
      <c r="B24" s="13" t="s">
        <v>47</v>
      </c>
      <c r="C24" s="9">
        <v>0</v>
      </c>
      <c r="D24" s="9">
        <v>4</v>
      </c>
      <c r="E24" s="9">
        <v>0</v>
      </c>
    </row>
    <row r="25" spans="1:5" ht="26.4" customHeight="1" x14ac:dyDescent="0.3">
      <c r="A25" s="6" t="s">
        <v>20</v>
      </c>
      <c r="B25" s="13" t="s">
        <v>21</v>
      </c>
      <c r="C25" s="9">
        <f>1351.111+200+12+29+10.618+2</f>
        <v>1604.729</v>
      </c>
      <c r="D25" s="9">
        <v>71</v>
      </c>
      <c r="E25" s="9">
        <v>22</v>
      </c>
    </row>
    <row r="26" spans="1:5" s="28" customFormat="1" ht="26.4" customHeight="1" x14ac:dyDescent="0.3">
      <c r="A26" s="5" t="s">
        <v>57</v>
      </c>
      <c r="B26" s="14" t="s">
        <v>54</v>
      </c>
      <c r="C26" s="8">
        <f>C27</f>
        <v>300</v>
      </c>
      <c r="D26" s="8">
        <f t="shared" ref="D26:E26" si="4">D27</f>
        <v>0</v>
      </c>
      <c r="E26" s="8">
        <f t="shared" si="4"/>
        <v>0</v>
      </c>
    </row>
    <row r="27" spans="1:5" ht="26.4" customHeight="1" x14ac:dyDescent="0.3">
      <c r="A27" s="6" t="s">
        <v>58</v>
      </c>
      <c r="B27" s="13" t="s">
        <v>55</v>
      </c>
      <c r="C27" s="9">
        <v>300</v>
      </c>
      <c r="D27" s="9">
        <v>0</v>
      </c>
      <c r="E27" s="9">
        <v>0</v>
      </c>
    </row>
    <row r="28" spans="1:5" ht="15.6" x14ac:dyDescent="0.3">
      <c r="A28" s="5" t="s">
        <v>22</v>
      </c>
      <c r="B28" s="14" t="s">
        <v>23</v>
      </c>
      <c r="C28" s="8">
        <f>C29</f>
        <v>330.54866000000004</v>
      </c>
      <c r="D28" s="8">
        <f t="shared" ref="D28:E28" si="5">D29</f>
        <v>328.08800000000002</v>
      </c>
      <c r="E28" s="8">
        <f t="shared" si="5"/>
        <v>328.08800000000002</v>
      </c>
    </row>
    <row r="29" spans="1:5" ht="21" customHeight="1" x14ac:dyDescent="0.3">
      <c r="A29" s="6" t="s">
        <v>24</v>
      </c>
      <c r="B29" s="13" t="s">
        <v>25</v>
      </c>
      <c r="C29" s="9">
        <f>328.088+2.46066</f>
        <v>330.54866000000004</v>
      </c>
      <c r="D29" s="9">
        <v>328.08800000000002</v>
      </c>
      <c r="E29" s="9">
        <v>328.08800000000002</v>
      </c>
    </row>
    <row r="30" spans="1:5" s="28" customFormat="1" ht="21" customHeight="1" x14ac:dyDescent="0.3">
      <c r="A30" s="5" t="s">
        <v>39</v>
      </c>
      <c r="B30" s="14" t="s">
        <v>40</v>
      </c>
      <c r="C30" s="8">
        <f>C31</f>
        <v>696</v>
      </c>
      <c r="D30" s="8">
        <f t="shared" ref="D30:E30" si="6">D31</f>
        <v>0</v>
      </c>
      <c r="E30" s="8">
        <f t="shared" si="6"/>
        <v>0</v>
      </c>
    </row>
    <row r="31" spans="1:5" ht="21" customHeight="1" x14ac:dyDescent="0.3">
      <c r="A31" s="6" t="s">
        <v>56</v>
      </c>
      <c r="B31" s="13" t="s">
        <v>53</v>
      </c>
      <c r="C31" s="9">
        <f>667+29</f>
        <v>696</v>
      </c>
      <c r="D31" s="9">
        <v>0</v>
      </c>
      <c r="E31" s="9">
        <v>0</v>
      </c>
    </row>
    <row r="35" spans="1:6" ht="56.4" customHeight="1" x14ac:dyDescent="0.3">
      <c r="A35" s="36" t="s">
        <v>61</v>
      </c>
      <c r="B35" s="36"/>
      <c r="C35" s="36"/>
      <c r="D35" s="36"/>
      <c r="E35" s="36"/>
    </row>
    <row r="36" spans="1:6" ht="24" customHeight="1" x14ac:dyDescent="0.3">
      <c r="E36" s="18"/>
      <c r="F36" s="18" t="s">
        <v>41</v>
      </c>
    </row>
    <row r="37" spans="1:6" ht="14.4" customHeight="1" x14ac:dyDescent="0.3">
      <c r="A37" s="29" t="s">
        <v>1</v>
      </c>
      <c r="B37" s="37" t="s">
        <v>2</v>
      </c>
      <c r="C37" s="39" t="s">
        <v>44</v>
      </c>
      <c r="D37" s="29" t="s">
        <v>48</v>
      </c>
      <c r="E37" s="29" t="s">
        <v>45</v>
      </c>
      <c r="F37" s="29" t="s">
        <v>49</v>
      </c>
    </row>
    <row r="38" spans="1:6" ht="14.4" customHeight="1" x14ac:dyDescent="0.3">
      <c r="A38" s="30"/>
      <c r="B38" s="38"/>
      <c r="C38" s="40"/>
      <c r="D38" s="30" t="s">
        <v>4</v>
      </c>
      <c r="E38" s="30" t="s">
        <v>4</v>
      </c>
      <c r="F38" s="30" t="s">
        <v>4</v>
      </c>
    </row>
    <row r="39" spans="1:6" x14ac:dyDescent="0.3">
      <c r="A39" s="3" t="s">
        <v>5</v>
      </c>
      <c r="B39" s="15" t="s">
        <v>6</v>
      </c>
      <c r="C39" s="24">
        <v>3</v>
      </c>
      <c r="D39" s="3">
        <v>4</v>
      </c>
      <c r="E39" s="3">
        <v>5</v>
      </c>
      <c r="F39" s="3">
        <v>6</v>
      </c>
    </row>
    <row r="40" spans="1:6" ht="15.6" x14ac:dyDescent="0.3">
      <c r="A40" s="4" t="s">
        <v>7</v>
      </c>
      <c r="B40" s="19" t="s">
        <v>42</v>
      </c>
      <c r="C40" s="26">
        <v>3052.74</v>
      </c>
      <c r="D40" s="8">
        <f>C10</f>
        <v>5186.3697300000003</v>
      </c>
      <c r="E40" s="8">
        <f>D10</f>
        <v>2284.5070000000001</v>
      </c>
      <c r="F40" s="8">
        <f>E10</f>
        <v>2225.5349999999999</v>
      </c>
    </row>
    <row r="41" spans="1:6" ht="31.2" x14ac:dyDescent="0.3">
      <c r="A41" s="20" t="s">
        <v>31</v>
      </c>
      <c r="B41" s="14" t="s">
        <v>32</v>
      </c>
      <c r="C41" s="21"/>
      <c r="D41" s="21"/>
      <c r="E41" s="21">
        <f>D11/D10*100</f>
        <v>2.4294081830346768</v>
      </c>
      <c r="F41" s="21">
        <f>E11/E10*100</f>
        <v>4.9426317716863588</v>
      </c>
    </row>
    <row r="42" spans="1:6" ht="15.6" x14ac:dyDescent="0.3">
      <c r="A42" s="5" t="s">
        <v>8</v>
      </c>
      <c r="B42" s="14" t="s">
        <v>9</v>
      </c>
      <c r="C42" s="21">
        <f>1692.763/C40*100</f>
        <v>55.450611581726584</v>
      </c>
      <c r="D42" s="21">
        <f>C12/C10*100</f>
        <v>39.393490560110905</v>
      </c>
      <c r="E42" s="21">
        <f>D12/D10*100</f>
        <v>79.400894810127525</v>
      </c>
      <c r="F42" s="21">
        <f>E12/E10*100</f>
        <v>78.787662292437545</v>
      </c>
    </row>
    <row r="43" spans="1:6" ht="31.2" x14ac:dyDescent="0.3">
      <c r="A43" s="10" t="s">
        <v>27</v>
      </c>
      <c r="B43" s="14" t="s">
        <v>28</v>
      </c>
      <c r="C43" s="21">
        <f>481/C40*100</f>
        <v>15.756336930102139</v>
      </c>
      <c r="D43" s="21">
        <f>C19/C10*100</f>
        <v>4.0876376162252512</v>
      </c>
      <c r="E43" s="21">
        <f>D19/D10*100</f>
        <v>0.52527744498047069</v>
      </c>
      <c r="F43" s="21">
        <f>E19/E10*100</f>
        <v>0.53919619327487545</v>
      </c>
    </row>
    <row r="44" spans="1:6" ht="15.6" x14ac:dyDescent="0.3">
      <c r="A44" s="5" t="s">
        <v>35</v>
      </c>
      <c r="B44" s="14" t="s">
        <v>37</v>
      </c>
      <c r="C44" s="21">
        <f>30/C40*100</f>
        <v>0.98272371705418748</v>
      </c>
      <c r="D44" s="21">
        <f>C21/C10*100</f>
        <v>0</v>
      </c>
      <c r="E44" s="21">
        <f>D21/D10*100</f>
        <v>0</v>
      </c>
      <c r="F44" s="21">
        <f>E21/E10*100</f>
        <v>0</v>
      </c>
    </row>
    <row r="45" spans="1:6" ht="15.6" x14ac:dyDescent="0.3">
      <c r="A45" s="5" t="s">
        <v>18</v>
      </c>
      <c r="B45" s="14" t="s">
        <v>19</v>
      </c>
      <c r="C45" s="21">
        <f>533.508/C40*100</f>
        <v>17.476365494604849</v>
      </c>
      <c r="D45" s="21">
        <f>C23/C10*100</f>
        <v>30.941276529469487</v>
      </c>
      <c r="E45" s="21">
        <f>D23/D10*100</f>
        <v>3.282984031127941</v>
      </c>
      <c r="F45" s="21">
        <f>E23/E10*100</f>
        <v>0.98852635433727187</v>
      </c>
    </row>
    <row r="46" spans="1:6" ht="15.6" x14ac:dyDescent="0.3">
      <c r="A46" s="5" t="s">
        <v>57</v>
      </c>
      <c r="B46" s="14" t="s">
        <v>54</v>
      </c>
      <c r="C46" s="21">
        <v>0</v>
      </c>
      <c r="D46" s="21">
        <f>C26/C10*100</f>
        <v>5.7843928531489404</v>
      </c>
      <c r="E46" s="21">
        <v>0</v>
      </c>
      <c r="F46" s="21">
        <v>0</v>
      </c>
    </row>
    <row r="47" spans="1:6" ht="15.6" x14ac:dyDescent="0.3">
      <c r="A47" s="5" t="s">
        <v>22</v>
      </c>
      <c r="B47" s="14" t="s">
        <v>23</v>
      </c>
      <c r="C47" s="21">
        <f>315.47/C40*100</f>
        <v>10.333995033969485</v>
      </c>
      <c r="D47" s="21">
        <f>C28/C10*100</f>
        <v>6.3734110217398641</v>
      </c>
      <c r="E47" s="21">
        <f>D28/D10*100</f>
        <v>14.361435530729388</v>
      </c>
      <c r="F47" s="21">
        <f>E28/E10*100</f>
        <v>14.741983388263947</v>
      </c>
    </row>
    <row r="48" spans="1:6" ht="15.6" x14ac:dyDescent="0.3">
      <c r="A48" s="5" t="s">
        <v>39</v>
      </c>
      <c r="B48" s="14" t="s">
        <v>40</v>
      </c>
      <c r="C48" s="25" t="s">
        <v>59</v>
      </c>
      <c r="D48" s="21">
        <f>C31/C10*100</f>
        <v>13.419791419305541</v>
      </c>
      <c r="E48" s="21">
        <v>0</v>
      </c>
      <c r="F48" s="21">
        <v>0</v>
      </c>
    </row>
    <row r="50" spans="1:6" ht="15.6" x14ac:dyDescent="0.3">
      <c r="A50" s="22" t="s">
        <v>43</v>
      </c>
      <c r="C50" s="23">
        <f>C42+C43+C44+C45+C47</f>
        <v>100.00003275745725</v>
      </c>
      <c r="D50" s="23">
        <f>SUM(D41:D48)</f>
        <v>100</v>
      </c>
      <c r="E50" s="23">
        <f t="shared" ref="E50:F50" si="7">SUM(E41:E48)</f>
        <v>100</v>
      </c>
      <c r="F50" s="23">
        <f t="shared" si="7"/>
        <v>100</v>
      </c>
    </row>
  </sheetData>
  <mergeCells count="14">
    <mergeCell ref="F37:F38"/>
    <mergeCell ref="A1:E1"/>
    <mergeCell ref="A4:E4"/>
    <mergeCell ref="A7:A8"/>
    <mergeCell ref="B7:B8"/>
    <mergeCell ref="C7:C8"/>
    <mergeCell ref="D7:D8"/>
    <mergeCell ref="E7:E8"/>
    <mergeCell ref="A35:E35"/>
    <mergeCell ref="A37:A38"/>
    <mergeCell ref="B37:B38"/>
    <mergeCell ref="C37:C38"/>
    <mergeCell ref="D37:D38"/>
    <mergeCell ref="E37:E38"/>
  </mergeCells>
  <pageMargins left="0.11811023622047245" right="0" top="0.74803149606299213" bottom="0.74803149606299213" header="0.31496062992125984" footer="0.31496062992125984"/>
  <pageSetup paperSize="9" scale="6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2020-12-23T09:42:01Z</dcterms:modified>
</cp:coreProperties>
</file>