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8" windowWidth="14808" windowHeight="759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0" i="1" l="1"/>
  <c r="D10" i="1"/>
  <c r="C10" i="1"/>
  <c r="E14" i="1" l="1"/>
  <c r="D14" i="1"/>
  <c r="C14" i="1"/>
  <c r="C37" i="1" l="1"/>
  <c r="C38" i="1"/>
  <c r="C39" i="1"/>
  <c r="C40" i="1"/>
  <c r="C41" i="1"/>
  <c r="D22" i="1" l="1"/>
  <c r="E22" i="1"/>
  <c r="C22" i="1"/>
  <c r="C44" i="1"/>
  <c r="D12" i="1" l="1"/>
  <c r="D20" i="1" l="1"/>
  <c r="E20" i="1"/>
  <c r="C20" i="1"/>
  <c r="E12" i="1" l="1"/>
  <c r="C12" i="1"/>
  <c r="D25" i="1" l="1"/>
  <c r="E25" i="1"/>
  <c r="C25" i="1"/>
  <c r="D18" i="1"/>
  <c r="E18" i="1"/>
  <c r="C18" i="1"/>
  <c r="D41" i="1" l="1"/>
  <c r="D37" i="1"/>
  <c r="D39" i="1"/>
  <c r="D40" i="1"/>
  <c r="D42" i="1"/>
  <c r="D38" i="1"/>
  <c r="D35" i="1"/>
  <c r="D44" i="1" l="1"/>
  <c r="E38" i="1"/>
  <c r="E40" i="1"/>
  <c r="E36" i="1"/>
  <c r="E37" i="1"/>
  <c r="E39" i="1"/>
  <c r="E41" i="1"/>
  <c r="E42" i="1"/>
  <c r="F37" i="1"/>
  <c r="F39" i="1"/>
  <c r="F41" i="1"/>
  <c r="F36" i="1"/>
  <c r="F38" i="1"/>
  <c r="F40" i="1"/>
  <c r="F42" i="1"/>
  <c r="F35" i="1"/>
  <c r="E35" i="1"/>
  <c r="E44" i="1" l="1"/>
  <c r="F44" i="1"/>
</calcChain>
</file>

<file path=xl/sharedStrings.xml><?xml version="1.0" encoding="utf-8"?>
<sst xmlns="http://schemas.openxmlformats.org/spreadsheetml/2006/main" count="82" uniqueCount="53">
  <si>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</si>
  <si>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</si>
  <si>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</si>
  <si>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</si>
  <si>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</si>
  <si>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</si>
  <si>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</si>
  <si>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</si>
  <si>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</si>
  <si>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</si>
  <si>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</si>
  <si>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</si>
  <si>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</si>
  <si>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</si>
  <si>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</si>
  <si>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</si>
  <si>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</si>
  <si>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</si>
  <si>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</si>
  <si>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</si>
  <si>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</si>
  <si>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</si>
  <si>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</si>
  <si>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</si>
  <si>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</si>
  <si>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</si>
  <si>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</si>
  <si>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</si>
  <si>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</si>
  <si>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</si>
  <si>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</si>
  <si>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</si>
  <si>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</si>
  <si>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</si>
  <si>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</si>
  <si>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НАЦИОНАЛЬНАЯ ЭКОНОМИКА</t>
  </si>
  <si>
    <t>Общеэкономические вопросы</t>
  </si>
  <si>
    <t>0400</t>
  </si>
  <si>
    <t>0401</t>
  </si>
  <si>
    <t>ФИЗИЧЕСКАЯ КУЛЬТУРА И СПОРТ</t>
  </si>
  <si>
    <t>1100</t>
  </si>
  <si>
    <r>
      <t xml:space="preserve">РАСПРЕДЕЛЕНИЕ БЮДЖЕТНЫХ АССИГНОВАНИЙ </t>
    </r>
    <r>
      <rPr>
        <b/>
        <sz val="14"/>
        <color rgb="FFFF0000"/>
        <rFont val="Times New Roman CYR"/>
        <charset val="204"/>
      </rPr>
      <t>ПРОЕКТА</t>
    </r>
    <r>
      <rPr>
        <b/>
        <sz val="14"/>
        <rFont val="Times New Roman CYR"/>
        <family val="1"/>
        <charset val="204"/>
      </rPr>
      <t xml:space="preserve"> БЮДЖЕТА СЕЛЬСКОГО ПОСЕЛЕНИЯ "МЕЩУРА" ПО РАЗДЕЛАМ И ПОДРАЗДЕЛАМ КЛАССИФИКАЦИИ РАСХОДОВ БЮДЖЕТОВ</t>
    </r>
  </si>
  <si>
    <t>(%)</t>
  </si>
  <si>
    <t>тыс.руб</t>
  </si>
  <si>
    <t>Итого:</t>
  </si>
  <si>
    <r>
      <t xml:space="preserve">РАСПРЕДЕЛЕНИЕ БЮДЖЕТНЫХ АССИГНОВАНИЙ </t>
    </r>
    <r>
      <rPr>
        <b/>
        <sz val="14"/>
        <color rgb="FFFF0000"/>
        <rFont val="Times New Roman"/>
        <family val="1"/>
        <charset val="204"/>
      </rPr>
      <t>ПРОЕКТА</t>
    </r>
    <r>
      <rPr>
        <b/>
        <sz val="14"/>
        <color theme="1"/>
        <rFont val="Times New Roman"/>
        <family val="1"/>
        <charset val="204"/>
      </rPr>
      <t xml:space="preserve"> БЮДЖЕТА СЕЛЬСКОГО ПОСЕЛЕНИЯ "МЕЩУРА" ПО РАЗДЕЛАМ КЛАССИФИКАЦИИ РАСХОДОВ БЮДЖЕТА</t>
    </r>
  </si>
  <si>
    <t>2019 г</t>
  </si>
  <si>
    <t>2021 г.</t>
  </si>
  <si>
    <t>Коммунальное хозяйство</t>
  </si>
  <si>
    <t>0502</t>
  </si>
  <si>
    <t>2020 г</t>
  </si>
  <si>
    <t>2022 г.</t>
  </si>
  <si>
    <t>Приложение № 2
к пояснительной записке
к решению
"О  бюджете сельского поселения "Мещура" на 2020 год и 
плановый период 2021 и 2022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</si>
</sst>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8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rgb="FFFF0000"/>
      <name val="Times New Roman CYR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justify" vertical="center" wrapText="1"/>
    </xf>
    <xf numFmtId="49" fontId="12" fillId="0" borderId="3" xfId="0" applyNumberFormat="1" applyFont="1" applyFill="1" applyBorder="1" applyAlignment="1">
      <alignment horizontal="justify" vertical="center" wrapText="1"/>
    </xf>
    <xf numFmtId="0" fontId="13" fillId="0" borderId="0" xfId="0" applyFont="1" applyAlignment="1">
      <alignment horizontal="right"/>
    </xf>
    <xf numFmtId="49" fontId="16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6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7" fillId="0" borderId="0" xfId="0" applyNumberFormat="1" applyFont="1" applyAlignment="1">
      <alignment horizontal="center"/>
    </xf>
    <xf numFmtId="0" fontId="5" fillId="0" borderId="6" xfId="0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right" vertical="center" wrapText="1"/>
    </xf>
    <xf numFmtId="165" fontId="4" fillId="0" borderId="6" xfId="0" applyNumberFormat="1" applyFont="1" applyFill="1" applyBorder="1" applyAlignment="1">
      <alignment horizontal="center" vertical="center" wrapText="1"/>
    </xf>
    <xf numFmtId="0" fontId="0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tabSelected="1" view="pageBreakPreview" zoomScale="115" zoomScaleNormal="100" zoomScaleSheetLayoutView="115" workbookViewId="0">
      <selection activeCell="A2" sqref="A2"/>
    </sheetView>
  </sheetViews>
  <sheetFormatPr defaultRowHeight="14.4" x14ac:dyDescent="0.3"/>
  <cols>
    <col min="1" max="1" width="51.33203125" customWidth="1"/>
    <col min="2" max="2" width="11" customWidth="1"/>
    <col min="3" max="6" width="16.77734375" customWidth="1"/>
    <col min="7" max="7" width="10.6640625" customWidth="1"/>
    <col min="8" max="8" width="12.6640625" customWidth="1"/>
  </cols>
  <sheetData>
    <row r="1" spans="1:5" ht="91.2" customHeight="1" x14ac:dyDescent="0.3">
      <c r="A1" s="30" t="s">
        <v>52</v>
      </c>
      <c r="B1" s="31"/>
      <c r="C1" s="31"/>
      <c r="D1" s="31"/>
      <c r="E1" s="31"/>
    </row>
    <row r="4" spans="1:5" ht="64.8" customHeight="1" x14ac:dyDescent="0.3">
      <c r="A4" s="32" t="s">
        <v>41</v>
      </c>
      <c r="B4" s="32"/>
      <c r="C4" s="32"/>
      <c r="D4" s="32"/>
      <c r="E4" s="32"/>
    </row>
    <row r="5" spans="1:5" ht="17.399999999999999" x14ac:dyDescent="0.3">
      <c r="A5" s="1"/>
      <c r="B5" s="1"/>
      <c r="C5" s="1"/>
      <c r="D5" s="1"/>
      <c r="E5" s="1"/>
    </row>
    <row r="6" spans="1:5" ht="15.6" x14ac:dyDescent="0.3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3">
      <c r="A7" s="28" t="s">
        <v>1</v>
      </c>
      <c r="B7" s="33" t="s">
        <v>2</v>
      </c>
      <c r="C7" s="28" t="s">
        <v>50</v>
      </c>
      <c r="D7" s="28" t="s">
        <v>47</v>
      </c>
      <c r="E7" s="28" t="s">
        <v>51</v>
      </c>
    </row>
    <row r="8" spans="1:5" x14ac:dyDescent="0.3">
      <c r="A8" s="29"/>
      <c r="B8" s="34" t="s">
        <v>3</v>
      </c>
      <c r="C8" s="29" t="s">
        <v>4</v>
      </c>
      <c r="D8" s="29" t="s">
        <v>4</v>
      </c>
      <c r="E8" s="29" t="s">
        <v>4</v>
      </c>
    </row>
    <row r="9" spans="1:5" x14ac:dyDescent="0.3">
      <c r="A9" s="3" t="s">
        <v>5</v>
      </c>
      <c r="B9" s="15" t="s">
        <v>6</v>
      </c>
      <c r="C9" s="3">
        <v>3</v>
      </c>
      <c r="D9" s="3">
        <v>4</v>
      </c>
      <c r="E9" s="3">
        <v>5</v>
      </c>
    </row>
    <row r="10" spans="1:5" ht="15.6" x14ac:dyDescent="0.3">
      <c r="A10" s="4" t="s">
        <v>7</v>
      </c>
      <c r="B10" s="14" t="s">
        <v>0</v>
      </c>
      <c r="C10" s="8">
        <f>C11+C12+C20+C18+C22+C25</f>
        <v>2567.7230000000004</v>
      </c>
      <c r="D10" s="8">
        <f>D11+D12+D20+D18+D22+D25</f>
        <v>2394.5530000000003</v>
      </c>
      <c r="E10" s="8">
        <f>E11+E12+E20+E18+E22+E25</f>
        <v>2337.4939999999997</v>
      </c>
    </row>
    <row r="11" spans="1:5" ht="30.75" customHeight="1" x14ac:dyDescent="0.3">
      <c r="A11" s="11" t="s">
        <v>31</v>
      </c>
      <c r="B11" s="14" t="s">
        <v>32</v>
      </c>
      <c r="C11" s="8"/>
      <c r="D11" s="8">
        <v>55.5</v>
      </c>
      <c r="E11" s="8">
        <v>110</v>
      </c>
    </row>
    <row r="12" spans="1:5" ht="25.2" customHeight="1" x14ac:dyDescent="0.3">
      <c r="A12" s="5" t="s">
        <v>8</v>
      </c>
      <c r="B12" s="14" t="s">
        <v>9</v>
      </c>
      <c r="C12" s="8">
        <f>SUM(C13:C17)</f>
        <v>1974.5240000000001</v>
      </c>
      <c r="D12" s="8">
        <f>SUM(D13:D17)</f>
        <v>1923.9649999999999</v>
      </c>
      <c r="E12" s="8">
        <f t="shared" ref="E12" si="0">SUM(E13:E17)</f>
        <v>1865.4059999999995</v>
      </c>
    </row>
    <row r="13" spans="1:5" ht="46.8" x14ac:dyDescent="0.3">
      <c r="A13" s="12" t="s">
        <v>34</v>
      </c>
      <c r="B13" s="13" t="s">
        <v>33</v>
      </c>
      <c r="C13" s="9">
        <v>665.93299999999999</v>
      </c>
      <c r="D13" s="9">
        <v>665.93299999999999</v>
      </c>
      <c r="E13" s="9">
        <v>665.93299999999999</v>
      </c>
    </row>
    <row r="14" spans="1:5" ht="62.4" x14ac:dyDescent="0.3">
      <c r="A14" s="6" t="s">
        <v>10</v>
      </c>
      <c r="B14" s="13" t="s">
        <v>11</v>
      </c>
      <c r="C14" s="9">
        <f>1301.633-0.03-0.378+2-0.1</f>
        <v>1303.1250000000002</v>
      </c>
      <c r="D14" s="9">
        <f>1250.576-0.01-0.1+2.1</f>
        <v>1252.566</v>
      </c>
      <c r="E14" s="9">
        <f>1191.918-0.111+2.1+0.1</f>
        <v>1194.0069999999996</v>
      </c>
    </row>
    <row r="15" spans="1:5" ht="46.8" x14ac:dyDescent="0.3">
      <c r="A15" s="6" t="s">
        <v>12</v>
      </c>
      <c r="B15" s="13" t="s">
        <v>13</v>
      </c>
      <c r="C15" s="9">
        <v>0.46600000000000003</v>
      </c>
      <c r="D15" s="9">
        <v>0.46600000000000003</v>
      </c>
      <c r="E15" s="9">
        <v>0.46600000000000003</v>
      </c>
    </row>
    <row r="16" spans="1:5" ht="15.6" x14ac:dyDescent="0.3">
      <c r="A16" s="6" t="s">
        <v>14</v>
      </c>
      <c r="B16" s="13" t="s">
        <v>15</v>
      </c>
      <c r="C16" s="9">
        <v>1</v>
      </c>
      <c r="D16" s="9">
        <v>1</v>
      </c>
      <c r="E16" s="9">
        <v>1</v>
      </c>
    </row>
    <row r="17" spans="1:6" ht="15.6" x14ac:dyDescent="0.3">
      <c r="A17" s="6" t="s">
        <v>16</v>
      </c>
      <c r="B17" s="13" t="s">
        <v>17</v>
      </c>
      <c r="C17" s="9">
        <v>4</v>
      </c>
      <c r="D17" s="9">
        <v>4</v>
      </c>
      <c r="E17" s="9">
        <v>4</v>
      </c>
    </row>
    <row r="18" spans="1:6" ht="37.799999999999997" customHeight="1" x14ac:dyDescent="0.3">
      <c r="A18" s="10" t="s">
        <v>27</v>
      </c>
      <c r="B18" s="14" t="s">
        <v>28</v>
      </c>
      <c r="C18" s="8">
        <f>C19</f>
        <v>12</v>
      </c>
      <c r="D18" s="8">
        <f t="shared" ref="D18:E18" si="1">D19</f>
        <v>12</v>
      </c>
      <c r="E18" s="8">
        <f t="shared" si="1"/>
        <v>12</v>
      </c>
    </row>
    <row r="19" spans="1:6" ht="46.8" x14ac:dyDescent="0.3">
      <c r="A19" s="6" t="s">
        <v>30</v>
      </c>
      <c r="B19" s="13" t="s">
        <v>29</v>
      </c>
      <c r="C19" s="9">
        <v>12</v>
      </c>
      <c r="D19" s="9">
        <v>12</v>
      </c>
      <c r="E19" s="9">
        <v>12</v>
      </c>
    </row>
    <row r="20" spans="1:6" ht="15.6" hidden="1" x14ac:dyDescent="0.3">
      <c r="A20" s="16" t="s">
        <v>35</v>
      </c>
      <c r="B20" s="14" t="s">
        <v>37</v>
      </c>
      <c r="C20" s="8">
        <f>C21</f>
        <v>0</v>
      </c>
      <c r="D20" s="8">
        <f t="shared" ref="D20:E20" si="2">D21</f>
        <v>0</v>
      </c>
      <c r="E20" s="8">
        <f t="shared" si="2"/>
        <v>0</v>
      </c>
    </row>
    <row r="21" spans="1:6" ht="15.6" hidden="1" x14ac:dyDescent="0.3">
      <c r="A21" s="17" t="s">
        <v>36</v>
      </c>
      <c r="B21" s="13" t="s">
        <v>38</v>
      </c>
      <c r="C21" s="9">
        <v>0</v>
      </c>
      <c r="D21" s="9">
        <v>0</v>
      </c>
      <c r="E21" s="9">
        <v>0</v>
      </c>
    </row>
    <row r="22" spans="1:6" ht="27.75" customHeight="1" x14ac:dyDescent="0.3">
      <c r="A22" s="5" t="s">
        <v>18</v>
      </c>
      <c r="B22" s="14" t="s">
        <v>19</v>
      </c>
      <c r="C22" s="8">
        <f>SUM(C23:C24)</f>
        <v>253.11099999999999</v>
      </c>
      <c r="D22" s="8">
        <f t="shared" ref="D22:E22" si="3">SUM(D23:D24)</f>
        <v>75</v>
      </c>
      <c r="E22" s="8">
        <f t="shared" si="3"/>
        <v>22</v>
      </c>
    </row>
    <row r="23" spans="1:6" s="27" customFormat="1" ht="27.75" customHeight="1" x14ac:dyDescent="0.3">
      <c r="A23" s="6" t="s">
        <v>48</v>
      </c>
      <c r="B23" s="13" t="s">
        <v>49</v>
      </c>
      <c r="C23" s="9">
        <v>2</v>
      </c>
      <c r="D23" s="9">
        <v>4</v>
      </c>
      <c r="E23" s="9">
        <v>0</v>
      </c>
    </row>
    <row r="24" spans="1:6" ht="26.4" customHeight="1" x14ac:dyDescent="0.3">
      <c r="A24" s="6" t="s">
        <v>20</v>
      </c>
      <c r="B24" s="13" t="s">
        <v>21</v>
      </c>
      <c r="C24" s="9">
        <v>251.11099999999999</v>
      </c>
      <c r="D24" s="9">
        <v>71</v>
      </c>
      <c r="E24" s="9">
        <v>22</v>
      </c>
    </row>
    <row r="25" spans="1:6" ht="15.6" x14ac:dyDescent="0.3">
      <c r="A25" s="5" t="s">
        <v>22</v>
      </c>
      <c r="B25" s="14" t="s">
        <v>23</v>
      </c>
      <c r="C25" s="8">
        <f>C26</f>
        <v>328.08800000000002</v>
      </c>
      <c r="D25" s="8">
        <f t="shared" ref="D25:E25" si="4">D26</f>
        <v>328.08800000000002</v>
      </c>
      <c r="E25" s="8">
        <f t="shared" si="4"/>
        <v>328.08800000000002</v>
      </c>
    </row>
    <row r="26" spans="1:6" ht="21" customHeight="1" x14ac:dyDescent="0.3">
      <c r="A26" s="6" t="s">
        <v>24</v>
      </c>
      <c r="B26" s="13" t="s">
        <v>25</v>
      </c>
      <c r="C26" s="9">
        <v>328.08800000000002</v>
      </c>
      <c r="D26" s="9">
        <v>328.08800000000002</v>
      </c>
      <c r="E26" s="9">
        <v>328.08800000000002</v>
      </c>
    </row>
    <row r="30" spans="1:6" ht="56.4" customHeight="1" x14ac:dyDescent="0.3">
      <c r="A30" s="35" t="s">
        <v>45</v>
      </c>
      <c r="B30" s="35"/>
      <c r="C30" s="35"/>
      <c r="D30" s="35"/>
      <c r="E30" s="35"/>
    </row>
    <row r="31" spans="1:6" ht="24" customHeight="1" x14ac:dyDescent="0.3">
      <c r="E31" s="18"/>
      <c r="F31" s="18" t="s">
        <v>42</v>
      </c>
    </row>
    <row r="32" spans="1:6" ht="14.4" customHeight="1" x14ac:dyDescent="0.3">
      <c r="A32" s="28" t="s">
        <v>1</v>
      </c>
      <c r="B32" s="36" t="s">
        <v>2</v>
      </c>
      <c r="C32" s="38" t="s">
        <v>46</v>
      </c>
      <c r="D32" s="28" t="s">
        <v>50</v>
      </c>
      <c r="E32" s="28" t="s">
        <v>47</v>
      </c>
      <c r="F32" s="28" t="s">
        <v>51</v>
      </c>
    </row>
    <row r="33" spans="1:6" ht="14.4" customHeight="1" x14ac:dyDescent="0.3">
      <c r="A33" s="29"/>
      <c r="B33" s="37"/>
      <c r="C33" s="39"/>
      <c r="D33" s="29" t="s">
        <v>4</v>
      </c>
      <c r="E33" s="29" t="s">
        <v>4</v>
      </c>
      <c r="F33" s="29" t="s">
        <v>4</v>
      </c>
    </row>
    <row r="34" spans="1:6" x14ac:dyDescent="0.3">
      <c r="A34" s="3" t="s">
        <v>5</v>
      </c>
      <c r="B34" s="15" t="s">
        <v>6</v>
      </c>
      <c r="C34" s="24">
        <v>3</v>
      </c>
      <c r="D34" s="3">
        <v>4</v>
      </c>
      <c r="E34" s="3">
        <v>5</v>
      </c>
      <c r="F34" s="3">
        <v>6</v>
      </c>
    </row>
    <row r="35" spans="1:6" ht="15.6" x14ac:dyDescent="0.3">
      <c r="A35" s="4" t="s">
        <v>7</v>
      </c>
      <c r="B35" s="19" t="s">
        <v>43</v>
      </c>
      <c r="C35" s="26">
        <v>3052.74</v>
      </c>
      <c r="D35" s="8">
        <f>C10</f>
        <v>2567.7230000000004</v>
      </c>
      <c r="E35" s="8">
        <f>D10</f>
        <v>2394.5530000000003</v>
      </c>
      <c r="F35" s="8">
        <f>E10</f>
        <v>2337.4939999999997</v>
      </c>
    </row>
    <row r="36" spans="1:6" ht="31.2" x14ac:dyDescent="0.3">
      <c r="A36" s="20" t="s">
        <v>31</v>
      </c>
      <c r="B36" s="14" t="s">
        <v>32</v>
      </c>
      <c r="C36" s="21"/>
      <c r="D36" s="21"/>
      <c r="E36" s="21">
        <f>D11/D10*100</f>
        <v>2.3177603502616142</v>
      </c>
      <c r="F36" s="21">
        <f>E11/E10*100</f>
        <v>4.7058944322423937</v>
      </c>
    </row>
    <row r="37" spans="1:6" ht="15.6" x14ac:dyDescent="0.3">
      <c r="A37" s="5" t="s">
        <v>8</v>
      </c>
      <c r="B37" s="14" t="s">
        <v>9</v>
      </c>
      <c r="C37" s="21">
        <f>1692.763/C35*100</f>
        <v>55.450611581726584</v>
      </c>
      <c r="D37" s="21">
        <f>C12/C10*100</f>
        <v>76.897858530690414</v>
      </c>
      <c r="E37" s="21">
        <f>D12/D10*100</f>
        <v>80.347563825064611</v>
      </c>
      <c r="F37" s="21">
        <f>E12/E10*100</f>
        <v>79.803670084286836</v>
      </c>
    </row>
    <row r="38" spans="1:6" ht="31.2" x14ac:dyDescent="0.3">
      <c r="A38" s="10" t="s">
        <v>27</v>
      </c>
      <c r="B38" s="14" t="s">
        <v>28</v>
      </c>
      <c r="C38" s="21">
        <f>481/C35*100</f>
        <v>15.756336930102139</v>
      </c>
      <c r="D38" s="21">
        <f>C18/C10*100</f>
        <v>0.46734012975698697</v>
      </c>
      <c r="E38" s="21">
        <f>D18/D10*100</f>
        <v>0.5011373730295382</v>
      </c>
      <c r="F38" s="21">
        <f>E18/E10*100</f>
        <v>0.5133703016991702</v>
      </c>
    </row>
    <row r="39" spans="1:6" ht="15.6" x14ac:dyDescent="0.3">
      <c r="A39" s="5" t="s">
        <v>35</v>
      </c>
      <c r="B39" s="14" t="s">
        <v>37</v>
      </c>
      <c r="C39" s="21">
        <f>30/C35*100</f>
        <v>0.98272371705418748</v>
      </c>
      <c r="D39" s="21">
        <f>C20/C10*100</f>
        <v>0</v>
      </c>
      <c r="E39" s="21">
        <f>D20/D10*100</f>
        <v>0</v>
      </c>
      <c r="F39" s="21">
        <f>E20/E10*100</f>
        <v>0</v>
      </c>
    </row>
    <row r="40" spans="1:6" ht="15.6" x14ac:dyDescent="0.3">
      <c r="A40" s="5" t="s">
        <v>18</v>
      </c>
      <c r="B40" s="14" t="s">
        <v>19</v>
      </c>
      <c r="C40" s="21">
        <f>533.508/C35*100</f>
        <v>17.476365494604849</v>
      </c>
      <c r="D40" s="21">
        <f>C22/C10*100</f>
        <v>9.8574106319100601</v>
      </c>
      <c r="E40" s="21">
        <f>D22/D10*100</f>
        <v>3.1321085814346139</v>
      </c>
      <c r="F40" s="21">
        <f>E22/E10*100</f>
        <v>0.94117888644847869</v>
      </c>
    </row>
    <row r="41" spans="1:6" ht="15.6" x14ac:dyDescent="0.3">
      <c r="A41" s="5" t="s">
        <v>22</v>
      </c>
      <c r="B41" s="14" t="s">
        <v>23</v>
      </c>
      <c r="C41" s="21">
        <f>315.47/C35*100</f>
        <v>10.333995033969485</v>
      </c>
      <c r="D41" s="21">
        <f>C25/C10*100</f>
        <v>12.777390707642528</v>
      </c>
      <c r="E41" s="21">
        <f>D25/D10*100</f>
        <v>13.701429870209594</v>
      </c>
      <c r="F41" s="21">
        <f>E25/E10*100</f>
        <v>14.035886295323113</v>
      </c>
    </row>
    <row r="42" spans="1:6" ht="15.6" x14ac:dyDescent="0.3">
      <c r="A42" s="5" t="s">
        <v>39</v>
      </c>
      <c r="B42" s="14" t="s">
        <v>40</v>
      </c>
      <c r="C42" s="25"/>
      <c r="D42" s="21" t="e">
        <f>#REF!/C10*100</f>
        <v>#REF!</v>
      </c>
      <c r="E42" s="21" t="e">
        <f>#REF!/D10*100</f>
        <v>#REF!</v>
      </c>
      <c r="F42" s="21" t="e">
        <f>#REF!/E10*100</f>
        <v>#REF!</v>
      </c>
    </row>
    <row r="44" spans="1:6" ht="15.6" x14ac:dyDescent="0.3">
      <c r="A44" s="22" t="s">
        <v>44</v>
      </c>
      <c r="C44" s="23">
        <f>C37+C38+C39+C40+C41</f>
        <v>100.00003275745725</v>
      </c>
      <c r="D44" s="23" t="e">
        <f>SUM(D36:D42)</f>
        <v>#REF!</v>
      </c>
      <c r="E44" s="23" t="e">
        <f t="shared" ref="E44:F44" si="5">SUM(E36:E42)</f>
        <v>#REF!</v>
      </c>
      <c r="F44" s="23" t="e">
        <f t="shared" si="5"/>
        <v>#REF!</v>
      </c>
    </row>
  </sheetData>
  <mergeCells count="14">
    <mergeCell ref="F32:F33"/>
    <mergeCell ref="A1:E1"/>
    <mergeCell ref="A4:E4"/>
    <mergeCell ref="A7:A8"/>
    <mergeCell ref="B7:B8"/>
    <mergeCell ref="C7:C8"/>
    <mergeCell ref="D7:D8"/>
    <mergeCell ref="E7:E8"/>
    <mergeCell ref="A30:E30"/>
    <mergeCell ref="A32:A33"/>
    <mergeCell ref="B32:B33"/>
    <mergeCell ref="C32:C33"/>
    <mergeCell ref="D32:D33"/>
    <mergeCell ref="E32:E33"/>
  </mergeCells>
  <pageMargins left="0.11811023622047245" right="0" top="0.74803149606299213" bottom="0.7480314960629921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2019-12-18T09:08:01Z</dcterms:modified>
</cp:coreProperties>
</file>