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Расходы" sheetId="3" r:id="rId1"/>
  </sheets>
  <definedNames>
    <definedName name="_xlnm.Print_Area" localSheetId="0">Расходы!$A$1:$J$41</definedName>
  </definedNames>
  <calcPr calcId="145621"/>
</workbook>
</file>

<file path=xl/calcChain.xml><?xml version="1.0" encoding="utf-8"?>
<calcChain xmlns="http://schemas.openxmlformats.org/spreadsheetml/2006/main">
  <c r="E41" i="3" l="1"/>
  <c r="F41" i="3"/>
  <c r="D41" i="3"/>
  <c r="E15" i="3"/>
  <c r="D15" i="3"/>
  <c r="C23" i="3"/>
  <c r="D17" i="3" l="1"/>
  <c r="E17" i="3"/>
  <c r="C17" i="3" l="1"/>
  <c r="D6" i="3" l="1"/>
  <c r="E6" i="3"/>
  <c r="C6" i="3"/>
  <c r="C41" i="3" s="1"/>
  <c r="D23" i="3"/>
  <c r="E23" i="3"/>
  <c r="D27" i="3"/>
  <c r="E27" i="3"/>
  <c r="C27" i="3"/>
  <c r="D29" i="3"/>
  <c r="E29" i="3"/>
  <c r="C29" i="3"/>
  <c r="D34" i="3"/>
  <c r="E34" i="3"/>
  <c r="C34" i="3"/>
  <c r="I7" i="3" l="1"/>
  <c r="I8" i="3"/>
  <c r="I9" i="3"/>
  <c r="I10" i="3"/>
  <c r="I11" i="3"/>
  <c r="I12" i="3"/>
  <c r="I14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6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9" i="3"/>
  <c r="G30" i="3"/>
  <c r="G31" i="3"/>
  <c r="G32" i="3"/>
  <c r="G33" i="3"/>
  <c r="G34" i="3"/>
  <c r="G37" i="3"/>
  <c r="G38" i="3"/>
  <c r="G39" i="3"/>
  <c r="G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17" i="3"/>
  <c r="F16" i="3"/>
  <c r="F15" i="3"/>
  <c r="F8" i="3"/>
  <c r="F9" i="3"/>
  <c r="F10" i="3"/>
  <c r="F11" i="3"/>
  <c r="F12" i="3"/>
  <c r="F13" i="3"/>
  <c r="F14" i="3"/>
  <c r="F7" i="3"/>
  <c r="F6" i="3"/>
</calcChain>
</file>

<file path=xl/sharedStrings.xml><?xml version="1.0" encoding="utf-8"?>
<sst xmlns="http://schemas.openxmlformats.org/spreadsheetml/2006/main" count="118" uniqueCount="107">
  <si>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</si>
  <si>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</si>
  <si>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</si>
  <si>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</si>
  <si>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</si>
  <si>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</si>
  <si>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</si>
  <si>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</si>
  <si>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</si>
  <si>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</si>
  <si>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</si>
  <si>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</si>
  <si>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</si>
  <si>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</si>
  <si>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</si>
  <si>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</si>
  <si>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</si>
  <si>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</si>
  <si>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</si>
  <si>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</si>
  <si>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</si>
  <si>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</si>
  <si>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</si>
  <si>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</si>
  <si>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</si>
  <si>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</si>
  <si>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</si>
  <si>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</si>
  <si>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</si>
  <si>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</si>
  <si>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</si>
  <si>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</si>
  <si>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</si>
  <si>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</si>
  <si>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</si>
  <si>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</si>
  <si>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</si>
  <si>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</si>
  <si>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</si>
  <si>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</si>
  <si>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</si>
  <si>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</si>
  <si>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</si>
  <si>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</si>
  <si>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</si>
  <si>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</si>
  <si>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</si>
  <si>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</si>
  <si>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</si>
  <si>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</si>
  <si>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</si>
  <si>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</si>
  <si>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</si>
  <si>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</si>
  <si>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</si>
  <si>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</si>
  <si>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</si>
  <si>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</si>
  <si>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</si>
  <si>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</si>
  <si>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</si>
  <si>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</si>
  <si>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</si>
  <si>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</si>
  <si>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</si>
  <si>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</si>
  <si>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</si>
  <si>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</si>
  <si>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</si>
  <si>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</si>
  <si>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</si>
  <si>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</si>
  <si>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</si>
  <si>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</si>
  <si>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</si>
  <si>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</si>
  <si>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</si>
  <si>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</si>
  <si>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</si>
  <si>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</si>
  <si>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</si>
  <si>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</si>
  <si>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</si>
  <si>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</si>
  <si>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</si>
  <si>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</si>
  <si>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Внесены изменения в связи с принятием решения Совета МР "Княжпогостский" от 03.03.2020г. №67 "Об избрании главы муниципального района "Княжпогостский" - руководителя администрации"</t>
  </si>
  <si>
    <t>Увеличены ассигнования на сумму межбюджетных трансфертов бюджетам поселений на решение вопросов местного значения</t>
  </si>
  <si>
    <t>Севестированы расходы на спорт мероприятия в связи с эпидемиологической обстановкой в стране</t>
  </si>
  <si>
    <t>Секвестированы ассигнований на софинансирование народных проектов, не прошедших отбор</t>
  </si>
  <si>
    <t>Увеличение ассигнований за счет субсидии РБ на реализацию народных проектов</t>
  </si>
  <si>
    <t>Передача субвенций на осуществление полномочий по первичному воинскому учету на территориях, где отсутствуют военные комиссариаты на уровень поселений</t>
  </si>
  <si>
    <t>Экономия по фактически предъявленным расходам</t>
  </si>
  <si>
    <t>Увеличены ассигнования на сумму межбюджетных трансфертов бюджетам поселений на решение вопросов местного значения, субсидии из РБ на расселение граждан</t>
  </si>
  <si>
    <t>Увеличены ассигнования на сумму межбюджетных трансфертов бюджетам поселений на решение вопросов местного значения, а также субсидий РБ на реализацияю народных проектов, дезинфекцию территорий</t>
  </si>
  <si>
    <t>Увеличены ассигнования на реализацию мероприятий по ТКО в виде МТБ бюджетам поселений за счет грантовой дотации РК</t>
  </si>
  <si>
    <t>Уменьшены ассигнования на субсидию по уходу и присмотру за детьми из-за снижения посещаемости детей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</si>
  <si>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</si>
  <si>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</si>
  <si>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бюджета МР Княжпогостский</t>
  </si>
  <si>
    <t>Увеличены ассигнования на сумму субсидии из РБ на малого и среднего предпринимательства</t>
  </si>
  <si>
    <t>Увеличение ассигнований  учреждения спорта в поселения на ликвидацию</t>
  </si>
  <si>
    <t>Сведения о фактически произведенных расходах ГП "Емва"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2023 год</t>
  </si>
  <si>
    <t>0300</t>
  </si>
  <si>
    <t>0314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</si>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</sst>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0">
      <alignment horizontal="center" vertical="center" wrapText="1"/>
    </xf>
    <xf numFmtId="49" fontId="3" fillId="0" borderId="21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2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6" xfId="0" applyNumberFormat="1" applyFont="1" applyFill="1" applyBorder="1" applyAlignment="1" applyProtection="1">
      <alignment horizontal="right" vertical="top"/>
      <protection locked="0"/>
    </xf>
    <xf numFmtId="165" fontId="9" fillId="0" borderId="27" xfId="0" applyNumberFormat="1" applyFont="1" applyFill="1" applyBorder="1" applyAlignment="1" applyProtection="1">
      <alignment horizontal="right" vertical="top"/>
      <protection locked="0"/>
    </xf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0" fontId="10" fillId="0" borderId="28" xfId="49" applyNumberFormat="1" applyFont="1" applyFill="1" applyBorder="1" applyProtection="1"/>
    <xf numFmtId="0" fontId="10" fillId="0" borderId="29" xfId="50" applyNumberFormat="1" applyFont="1" applyFill="1" applyBorder="1" applyProtection="1"/>
    <xf numFmtId="164" fontId="10" fillId="0" borderId="29" xfId="50" applyNumberFormat="1" applyFont="1" applyFill="1" applyBorder="1" applyAlignment="1" applyProtection="1">
      <alignment horizontal="right" vertical="top"/>
    </xf>
    <xf numFmtId="0" fontId="10" fillId="0" borderId="30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1" xfId="52" applyNumberFormat="1" applyFont="1" applyFill="1" applyBorder="1" applyProtection="1"/>
    <xf numFmtId="0" fontId="8" fillId="10" borderId="19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2" xfId="4" applyNumberFormat="1" applyFont="1" applyBorder="1" applyAlignment="1" applyProtection="1">
      <alignment horizontal="center" vertical="center" wrapText="1"/>
    </xf>
    <xf numFmtId="49" fontId="8" fillId="0" borderId="32" xfId="44" applyNumberFormat="1" applyFont="1" applyFill="1" applyBorder="1" applyProtection="1">
      <alignment horizontal="center" vertical="center" wrapText="1"/>
    </xf>
    <xf numFmtId="49" fontId="8" fillId="0" borderId="32" xfId="5" applyNumberFormat="1" applyFont="1" applyFill="1" applyBorder="1" applyProtection="1">
      <alignment horizontal="center" vertical="center" wrapText="1"/>
    </xf>
    <xf numFmtId="49" fontId="8" fillId="0" borderId="32" xfId="6" applyNumberFormat="1" applyFont="1" applyFill="1" applyBorder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5" xfId="2" applyNumberFormat="1" applyFont="1" applyFill="1" applyBorder="1" applyAlignment="1" applyProtection="1">
      <alignment horizontal="right" vertical="top" wrapText="1"/>
    </xf>
    <xf numFmtId="0" fontId="0" fillId="0" borderId="35" xfId="0" applyBorder="1" applyAlignment="1"/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2" xfId="3" applyNumberFormat="1" applyFont="1" applyFill="1" applyBorder="1" applyAlignment="1" applyProtection="1">
      <alignment horizontal="center" vertical="center" wrapText="1"/>
    </xf>
    <xf numFmtId="49" fontId="8" fillId="0" borderId="32" xfId="4" applyNumberFormat="1" applyFont="1" applyBorder="1" applyAlignment="1" applyProtection="1">
      <alignment horizontal="center" vertical="center" wrapText="1"/>
    </xf>
    <xf numFmtId="49" fontId="8" fillId="0" borderId="32" xfId="43" applyNumberFormat="1" applyFont="1" applyFill="1" applyBorder="1" applyProtection="1">
      <alignment horizontal="center" vertical="center" wrapText="1"/>
    </xf>
    <xf numFmtId="49" fontId="8" fillId="0" borderId="32" xfId="43" applyFont="1" applyFill="1" applyBorder="1">
      <alignment horizontal="center" vertical="center" wrapText="1"/>
    </xf>
    <xf numFmtId="49" fontId="8" fillId="0" borderId="32" xfId="3" applyNumberFormat="1" applyFont="1" applyFill="1" applyBorder="1" applyProtection="1">
      <alignment horizontal="center" vertical="center" wrapText="1"/>
    </xf>
    <xf numFmtId="49" fontId="8" fillId="0" borderId="32" xfId="4" applyNumberFormat="1" applyFont="1" applyFill="1" applyBorder="1" applyProtection="1">
      <alignment horizontal="center" vertical="center" wrapText="1"/>
    </xf>
    <xf numFmtId="49" fontId="8" fillId="0" borderId="32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85" zoomScaleNormal="100" zoomScaleSheetLayoutView="85" workbookViewId="0">
      <pane ySplit="5" topLeftCell="A16" activePane="bottomLeft" state="frozen"/>
      <selection pane="bottomLeft" activeCell="D23" sqref="D23"/>
    </sheetView>
  </sheetViews>
  <sheetFormatPr defaultColWidth="9.140625"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47" t="s">
        <v>102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2" customHeight="1" x14ac:dyDescent="0.2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38.450000000000003" customHeight="1" x14ac:dyDescent="0.25">
      <c r="A3" s="57" t="s">
        <v>14</v>
      </c>
      <c r="B3" s="59" t="s">
        <v>78</v>
      </c>
      <c r="C3" s="55" t="s">
        <v>8</v>
      </c>
      <c r="D3" s="55" t="s">
        <v>5</v>
      </c>
      <c r="E3" s="60" t="s">
        <v>4</v>
      </c>
      <c r="F3" s="56" t="s">
        <v>7</v>
      </c>
      <c r="G3" s="56"/>
      <c r="H3" s="56" t="s">
        <v>11</v>
      </c>
      <c r="I3" s="56"/>
      <c r="J3" s="51" t="s">
        <v>85</v>
      </c>
    </row>
    <row r="4" spans="1:10" ht="28.5" customHeight="1" x14ac:dyDescent="0.25">
      <c r="A4" s="58"/>
      <c r="B4" s="59"/>
      <c r="C4" s="55"/>
      <c r="D4" s="55"/>
      <c r="E4" s="61"/>
      <c r="F4" s="40" t="s">
        <v>9</v>
      </c>
      <c r="G4" s="40" t="s">
        <v>10</v>
      </c>
      <c r="H4" s="40" t="s">
        <v>9</v>
      </c>
      <c r="I4" s="40" t="s">
        <v>10</v>
      </c>
      <c r="J4" s="52"/>
    </row>
    <row r="5" spans="1:10" x14ac:dyDescent="0.25">
      <c r="A5" s="41" t="s">
        <v>0</v>
      </c>
      <c r="B5" s="42" t="s">
        <v>1</v>
      </c>
      <c r="C5" s="42" t="s">
        <v>2</v>
      </c>
      <c r="D5" s="42" t="s">
        <v>3</v>
      </c>
      <c r="E5" s="43" t="s">
        <v>6</v>
      </c>
      <c r="F5" s="43" t="s">
        <v>81</v>
      </c>
      <c r="G5" s="43" t="s">
        <v>82</v>
      </c>
      <c r="H5" s="43" t="s">
        <v>83</v>
      </c>
      <c r="I5" s="43" t="s">
        <v>84</v>
      </c>
      <c r="J5" s="44">
        <v>10</v>
      </c>
    </row>
    <row r="6" spans="1:10" ht="31.5" x14ac:dyDescent="0.25">
      <c r="A6" s="15" t="s">
        <v>15</v>
      </c>
      <c r="B6" s="16" t="s">
        <v>16</v>
      </c>
      <c r="C6" s="17">
        <f>C9+C11+C12+C13+C14</f>
        <v>23617.867999999999</v>
      </c>
      <c r="D6" s="17">
        <f t="shared" ref="D6:E6" si="0">D9+D11+D12+D13+D14</f>
        <v>28653.601999999999</v>
      </c>
      <c r="E6" s="17">
        <f t="shared" si="0"/>
        <v>28556.156999999999</v>
      </c>
      <c r="F6" s="14">
        <f>E6-C6</f>
        <v>4938.2890000000007</v>
      </c>
      <c r="G6" s="20">
        <f>E6/C6-100%</f>
        <v>0.20909122703200822</v>
      </c>
      <c r="H6" s="14">
        <f>E6-D6</f>
        <v>-97.444999999999709</v>
      </c>
      <c r="I6" s="20">
        <f>E6/D6-100%</f>
        <v>-3.4007940781756174E-3</v>
      </c>
      <c r="J6" s="20"/>
    </row>
    <row r="7" spans="1:10" ht="63.75" hidden="1" customHeight="1" x14ac:dyDescent="0.25">
      <c r="A7" s="2" t="s">
        <v>17</v>
      </c>
      <c r="B7" s="3" t="s">
        <v>18</v>
      </c>
      <c r="C7" s="7">
        <v>0</v>
      </c>
      <c r="D7" s="4">
        <v>0</v>
      </c>
      <c r="E7" s="5">
        <v>0</v>
      </c>
      <c r="F7" s="12">
        <f>E7-C7</f>
        <v>0</v>
      </c>
      <c r="G7" s="13" t="e">
        <f t="shared" ref="G7:G41" si="1">E7/C7-100%</f>
        <v>#DIV/0!</v>
      </c>
      <c r="H7" s="12">
        <f t="shared" ref="H7:H41" si="2">E7-D7</f>
        <v>0</v>
      </c>
      <c r="I7" s="13" t="e">
        <f t="shared" ref="I7:I41" si="3">E7/D7-100%</f>
        <v>#DIV/0!</v>
      </c>
      <c r="J7" s="45" t="s">
        <v>86</v>
      </c>
    </row>
    <row r="8" spans="1:10" ht="78.75" hidden="1" x14ac:dyDescent="0.25">
      <c r="A8" s="2" t="s">
        <v>19</v>
      </c>
      <c r="B8" s="3" t="s">
        <v>20</v>
      </c>
      <c r="C8" s="7">
        <v>0</v>
      </c>
      <c r="D8" s="4">
        <v>0</v>
      </c>
      <c r="E8" s="5">
        <v>0</v>
      </c>
      <c r="F8" s="12">
        <f t="shared" ref="F8:F14" si="4">E8-C8</f>
        <v>0</v>
      </c>
      <c r="G8" s="13" t="e">
        <f t="shared" si="1"/>
        <v>#DIV/0!</v>
      </c>
      <c r="H8" s="12">
        <f t="shared" si="2"/>
        <v>0</v>
      </c>
      <c r="I8" s="13" t="e">
        <f t="shared" si="3"/>
        <v>#DIV/0!</v>
      </c>
      <c r="J8" s="46"/>
    </row>
    <row r="9" spans="1:10" ht="94.5" x14ac:dyDescent="0.25">
      <c r="A9" s="2" t="s">
        <v>21</v>
      </c>
      <c r="B9" s="3" t="s">
        <v>22</v>
      </c>
      <c r="C9" s="7">
        <v>1834.867</v>
      </c>
      <c r="D9" s="4">
        <v>1045.7550000000001</v>
      </c>
      <c r="E9" s="5">
        <v>958.31</v>
      </c>
      <c r="F9" s="12">
        <f t="shared" si="4"/>
        <v>-876.55700000000002</v>
      </c>
      <c r="G9" s="13">
        <f t="shared" si="1"/>
        <v>-0.4777223635282557</v>
      </c>
      <c r="H9" s="12">
        <f t="shared" si="2"/>
        <v>-87.445000000000164</v>
      </c>
      <c r="I9" s="13">
        <f t="shared" si="3"/>
        <v>-8.3619012101304957E-2</v>
      </c>
      <c r="J9" s="46"/>
    </row>
    <row r="10" spans="1:10" hidden="1" x14ac:dyDescent="0.25">
      <c r="A10" s="2" t="s">
        <v>23</v>
      </c>
      <c r="B10" s="3" t="s">
        <v>24</v>
      </c>
      <c r="C10" s="7">
        <v>0</v>
      </c>
      <c r="D10" s="4">
        <v>0</v>
      </c>
      <c r="E10" s="5">
        <v>0</v>
      </c>
      <c r="F10" s="12">
        <f t="shared" si="4"/>
        <v>0</v>
      </c>
      <c r="G10" s="13" t="e">
        <f t="shared" si="1"/>
        <v>#DIV/0!</v>
      </c>
      <c r="H10" s="12">
        <f t="shared" si="2"/>
        <v>0</v>
      </c>
      <c r="I10" s="13" t="e">
        <f t="shared" si="3"/>
        <v>#DIV/0!</v>
      </c>
      <c r="J10" s="46"/>
    </row>
    <row r="11" spans="1:10" ht="63" x14ac:dyDescent="0.25">
      <c r="A11" s="2" t="s">
        <v>25</v>
      </c>
      <c r="B11" s="3" t="s">
        <v>26</v>
      </c>
      <c r="C11" s="7">
        <v>24.792000000000002</v>
      </c>
      <c r="D11" s="4">
        <v>24.792000000000002</v>
      </c>
      <c r="E11" s="5">
        <v>24.792000000000002</v>
      </c>
      <c r="F11" s="12">
        <f t="shared" si="4"/>
        <v>0</v>
      </c>
      <c r="G11" s="13">
        <f t="shared" si="1"/>
        <v>0</v>
      </c>
      <c r="H11" s="12">
        <f t="shared" si="2"/>
        <v>0</v>
      </c>
      <c r="I11" s="13">
        <f t="shared" si="3"/>
        <v>0</v>
      </c>
      <c r="J11" s="45"/>
    </row>
    <row r="12" spans="1:10" ht="31.5" hidden="1" x14ac:dyDescent="0.25">
      <c r="A12" s="2" t="s">
        <v>27</v>
      </c>
      <c r="B12" s="3" t="s">
        <v>28</v>
      </c>
      <c r="C12" s="8">
        <v>0</v>
      </c>
      <c r="D12" s="4">
        <v>0</v>
      </c>
      <c r="E12" s="5">
        <v>0</v>
      </c>
      <c r="F12" s="12">
        <f t="shared" si="4"/>
        <v>0</v>
      </c>
      <c r="G12" s="13" t="s">
        <v>12</v>
      </c>
      <c r="H12" s="12">
        <f t="shared" si="2"/>
        <v>0</v>
      </c>
      <c r="I12" s="13" t="e">
        <f t="shared" si="3"/>
        <v>#DIV/0!</v>
      </c>
      <c r="J12" s="46"/>
    </row>
    <row r="13" spans="1:10" x14ac:dyDescent="0.25">
      <c r="A13" s="2" t="s">
        <v>79</v>
      </c>
      <c r="B13" s="3" t="s">
        <v>80</v>
      </c>
      <c r="C13" s="8">
        <v>100</v>
      </c>
      <c r="D13" s="4">
        <v>10</v>
      </c>
      <c r="E13" s="5">
        <v>0</v>
      </c>
      <c r="F13" s="12">
        <f t="shared" si="4"/>
        <v>-100</v>
      </c>
      <c r="G13" s="13">
        <f t="shared" si="1"/>
        <v>-1</v>
      </c>
      <c r="H13" s="12">
        <f t="shared" si="2"/>
        <v>-10</v>
      </c>
      <c r="I13" s="13" t="s">
        <v>12</v>
      </c>
      <c r="J13" s="45"/>
    </row>
    <row r="14" spans="1:10" ht="47.25" x14ac:dyDescent="0.25">
      <c r="A14" s="2" t="s">
        <v>29</v>
      </c>
      <c r="B14" s="3" t="s">
        <v>30</v>
      </c>
      <c r="C14" s="8">
        <v>21658.208999999999</v>
      </c>
      <c r="D14" s="4">
        <v>27573.055</v>
      </c>
      <c r="E14" s="5">
        <v>27573.055</v>
      </c>
      <c r="F14" s="12">
        <f t="shared" si="4"/>
        <v>5914.8460000000014</v>
      </c>
      <c r="G14" s="13">
        <f t="shared" si="1"/>
        <v>0.27309949774702069</v>
      </c>
      <c r="H14" s="12">
        <f t="shared" si="2"/>
        <v>0</v>
      </c>
      <c r="I14" s="13">
        <f t="shared" si="3"/>
        <v>0</v>
      </c>
      <c r="J14" s="45" t="s">
        <v>87</v>
      </c>
    </row>
    <row r="15" spans="1:10" ht="31.5" x14ac:dyDescent="0.25">
      <c r="A15" s="21" t="s">
        <v>103</v>
      </c>
      <c r="B15" s="22" t="s">
        <v>105</v>
      </c>
      <c r="C15" s="23">
        <v>0</v>
      </c>
      <c r="D15" s="24">
        <f>D16</f>
        <v>41.197000000000003</v>
      </c>
      <c r="E15" s="24">
        <f>E16</f>
        <v>41.197000000000003</v>
      </c>
      <c r="F15" s="14">
        <f>E15-C15</f>
        <v>41.197000000000003</v>
      </c>
      <c r="G15" s="20" t="e">
        <f t="shared" si="1"/>
        <v>#DIV/0!</v>
      </c>
      <c r="H15" s="14">
        <f t="shared" si="2"/>
        <v>0</v>
      </c>
      <c r="I15" s="20" t="s">
        <v>12</v>
      </c>
      <c r="J15" s="20"/>
    </row>
    <row r="16" spans="1:10" ht="47.25" x14ac:dyDescent="0.25">
      <c r="A16" s="9" t="s">
        <v>104</v>
      </c>
      <c r="B16" s="10" t="s">
        <v>106</v>
      </c>
      <c r="C16" s="11">
        <v>0</v>
      </c>
      <c r="D16" s="4">
        <v>41.197000000000003</v>
      </c>
      <c r="E16" s="5">
        <v>41.197000000000003</v>
      </c>
      <c r="F16" s="12">
        <f>E16-C16</f>
        <v>41.197000000000003</v>
      </c>
      <c r="G16" s="13" t="e">
        <f t="shared" si="1"/>
        <v>#DIV/0!</v>
      </c>
      <c r="H16" s="12">
        <f t="shared" si="2"/>
        <v>0</v>
      </c>
      <c r="I16" s="13" t="s">
        <v>12</v>
      </c>
      <c r="J16" s="45" t="s">
        <v>91</v>
      </c>
    </row>
    <row r="17" spans="1:10" x14ac:dyDescent="0.25">
      <c r="A17" s="15" t="s">
        <v>31</v>
      </c>
      <c r="B17" s="16" t="s">
        <v>32</v>
      </c>
      <c r="C17" s="25">
        <f>C20+C21+C22+C18</f>
        <v>18175.68</v>
      </c>
      <c r="D17" s="25">
        <f>D20+D21+D22+D18</f>
        <v>19171.725999999999</v>
      </c>
      <c r="E17" s="25">
        <f>E20+E21+E22+E18</f>
        <v>18618.905999999999</v>
      </c>
      <c r="F17" s="14">
        <f>E17-C17</f>
        <v>443.22599999999875</v>
      </c>
      <c r="G17" s="20">
        <f t="shared" si="1"/>
        <v>2.4385662599693658E-2</v>
      </c>
      <c r="H17" s="14">
        <f t="shared" si="2"/>
        <v>-552.81999999999971</v>
      </c>
      <c r="I17" s="20">
        <f t="shared" si="3"/>
        <v>-2.8835171126480708E-2</v>
      </c>
      <c r="J17" s="20"/>
    </row>
    <row r="18" spans="1:10" ht="31.5" hidden="1" x14ac:dyDescent="0.25">
      <c r="A18" s="2" t="s">
        <v>33</v>
      </c>
      <c r="B18" s="3" t="s">
        <v>34</v>
      </c>
      <c r="C18" s="6">
        <v>0</v>
      </c>
      <c r="D18" s="4">
        <v>0</v>
      </c>
      <c r="E18" s="5">
        <v>0</v>
      </c>
      <c r="F18" s="12">
        <f t="shared" ref="F18:F41" si="5">E18-C18</f>
        <v>0</v>
      </c>
      <c r="G18" s="13" t="e">
        <f t="shared" si="1"/>
        <v>#DIV/0!</v>
      </c>
      <c r="H18" s="12">
        <f t="shared" si="2"/>
        <v>0</v>
      </c>
      <c r="I18" s="13" t="e">
        <f t="shared" si="3"/>
        <v>#DIV/0!</v>
      </c>
      <c r="J18" s="45" t="s">
        <v>89</v>
      </c>
    </row>
    <row r="19" spans="1:10" ht="31.5" hidden="1" x14ac:dyDescent="0.25">
      <c r="A19" s="2" t="s">
        <v>35</v>
      </c>
      <c r="B19" s="3" t="s">
        <v>36</v>
      </c>
      <c r="C19" s="6">
        <v>0</v>
      </c>
      <c r="D19" s="4">
        <v>0</v>
      </c>
      <c r="E19" s="5">
        <v>0</v>
      </c>
      <c r="F19" s="12">
        <f t="shared" si="5"/>
        <v>0</v>
      </c>
      <c r="G19" s="13" t="e">
        <f t="shared" si="1"/>
        <v>#DIV/0!</v>
      </c>
      <c r="H19" s="12">
        <f t="shared" si="2"/>
        <v>0</v>
      </c>
      <c r="I19" s="13" t="e">
        <f t="shared" si="3"/>
        <v>#DIV/0!</v>
      </c>
      <c r="J19" s="45" t="s">
        <v>90</v>
      </c>
    </row>
    <row r="20" spans="1:10" x14ac:dyDescent="0.25">
      <c r="A20" s="2" t="s">
        <v>37</v>
      </c>
      <c r="B20" s="3" t="s">
        <v>38</v>
      </c>
      <c r="C20" s="6">
        <v>14075.5</v>
      </c>
      <c r="D20" s="4">
        <v>14075.5</v>
      </c>
      <c r="E20" s="5">
        <v>14075.5</v>
      </c>
      <c r="F20" s="12">
        <f t="shared" si="5"/>
        <v>0</v>
      </c>
      <c r="G20" s="13">
        <f t="shared" si="1"/>
        <v>0</v>
      </c>
      <c r="H20" s="12">
        <f t="shared" si="2"/>
        <v>0</v>
      </c>
      <c r="I20" s="13">
        <f t="shared" si="3"/>
        <v>0</v>
      </c>
      <c r="J20" s="45" t="s">
        <v>92</v>
      </c>
    </row>
    <row r="21" spans="1:10" ht="63" x14ac:dyDescent="0.25">
      <c r="A21" s="2" t="s">
        <v>39</v>
      </c>
      <c r="B21" s="3" t="s">
        <v>40</v>
      </c>
      <c r="C21" s="6">
        <v>4100.18</v>
      </c>
      <c r="D21" s="4">
        <v>5096.2259999999997</v>
      </c>
      <c r="E21" s="5">
        <v>4543.4059999999999</v>
      </c>
      <c r="F21" s="12">
        <f t="shared" si="5"/>
        <v>443.22599999999966</v>
      </c>
      <c r="G21" s="13">
        <f t="shared" si="1"/>
        <v>0.10809915662239211</v>
      </c>
      <c r="H21" s="12">
        <f t="shared" si="2"/>
        <v>-552.81999999999971</v>
      </c>
      <c r="I21" s="13">
        <f t="shared" si="3"/>
        <v>-0.10847635093106145</v>
      </c>
      <c r="J21" s="45" t="s">
        <v>99</v>
      </c>
    </row>
    <row r="22" spans="1:10" ht="31.5" hidden="1" x14ac:dyDescent="0.25">
      <c r="A22" s="2" t="s">
        <v>41</v>
      </c>
      <c r="B22" s="3" t="s">
        <v>42</v>
      </c>
      <c r="C22" s="6">
        <v>0</v>
      </c>
      <c r="D22" s="4">
        <v>0</v>
      </c>
      <c r="E22" s="5">
        <v>0</v>
      </c>
      <c r="F22" s="12">
        <f t="shared" si="5"/>
        <v>0</v>
      </c>
      <c r="G22" s="13" t="s">
        <v>12</v>
      </c>
      <c r="H22" s="12">
        <f t="shared" si="2"/>
        <v>0</v>
      </c>
      <c r="I22" s="13" t="e">
        <f t="shared" si="3"/>
        <v>#DIV/0!</v>
      </c>
      <c r="J22" s="45" t="s">
        <v>100</v>
      </c>
    </row>
    <row r="23" spans="1:10" ht="31.5" x14ac:dyDescent="0.25">
      <c r="A23" s="15" t="s">
        <v>43</v>
      </c>
      <c r="B23" s="16" t="s">
        <v>44</v>
      </c>
      <c r="C23" s="25">
        <f>C24+C25+C26</f>
        <v>1500</v>
      </c>
      <c r="D23" s="25">
        <f t="shared" ref="D23:E23" si="6">D24+D25+D26</f>
        <v>3108.6489999999999</v>
      </c>
      <c r="E23" s="25">
        <f t="shared" si="6"/>
        <v>2370.5590000000002</v>
      </c>
      <c r="F23" s="14">
        <f t="shared" si="5"/>
        <v>870.5590000000002</v>
      </c>
      <c r="G23" s="20">
        <f t="shared" si="1"/>
        <v>0.58037266666666687</v>
      </c>
      <c r="H23" s="14">
        <f t="shared" si="2"/>
        <v>-738.08999999999969</v>
      </c>
      <c r="I23" s="20">
        <f t="shared" si="3"/>
        <v>-0.23743111557464347</v>
      </c>
      <c r="J23" s="20"/>
    </row>
    <row r="24" spans="1:10" ht="47.25" x14ac:dyDescent="0.25">
      <c r="A24" s="2" t="s">
        <v>45</v>
      </c>
      <c r="B24" s="3" t="s">
        <v>46</v>
      </c>
      <c r="C24" s="6">
        <v>0</v>
      </c>
      <c r="D24" s="4">
        <v>1608.6489999999999</v>
      </c>
      <c r="E24" s="5">
        <v>870.55899999999997</v>
      </c>
      <c r="F24" s="12">
        <f t="shared" si="5"/>
        <v>870.55899999999997</v>
      </c>
      <c r="G24" s="13" t="e">
        <f t="shared" si="1"/>
        <v>#DIV/0!</v>
      </c>
      <c r="H24" s="12">
        <f t="shared" si="2"/>
        <v>-738.08999999999992</v>
      </c>
      <c r="I24" s="13">
        <f t="shared" si="3"/>
        <v>-0.45882600865695378</v>
      </c>
      <c r="J24" s="45" t="s">
        <v>93</v>
      </c>
    </row>
    <row r="25" spans="1:10" ht="47.25" hidden="1" x14ac:dyDescent="0.25">
      <c r="A25" s="2" t="s">
        <v>47</v>
      </c>
      <c r="B25" s="3" t="s">
        <v>48</v>
      </c>
      <c r="C25" s="6">
        <v>0</v>
      </c>
      <c r="D25" s="4">
        <v>0</v>
      </c>
      <c r="E25" s="5">
        <v>0</v>
      </c>
      <c r="F25" s="12">
        <f t="shared" si="5"/>
        <v>0</v>
      </c>
      <c r="G25" s="13" t="e">
        <f t="shared" si="1"/>
        <v>#DIV/0!</v>
      </c>
      <c r="H25" s="12">
        <f t="shared" si="2"/>
        <v>0</v>
      </c>
      <c r="I25" s="13" t="e">
        <f t="shared" si="3"/>
        <v>#DIV/0!</v>
      </c>
      <c r="J25" s="45" t="s">
        <v>87</v>
      </c>
    </row>
    <row r="26" spans="1:10" ht="63" x14ac:dyDescent="0.25">
      <c r="A26" s="2" t="s">
        <v>49</v>
      </c>
      <c r="B26" s="3" t="s">
        <v>50</v>
      </c>
      <c r="C26" s="6">
        <v>1500</v>
      </c>
      <c r="D26" s="4">
        <v>1500</v>
      </c>
      <c r="E26" s="5">
        <v>1500</v>
      </c>
      <c r="F26" s="12">
        <f t="shared" si="5"/>
        <v>0</v>
      </c>
      <c r="G26" s="13">
        <f t="shared" si="1"/>
        <v>0</v>
      </c>
      <c r="H26" s="12">
        <f t="shared" si="2"/>
        <v>0</v>
      </c>
      <c r="I26" s="13">
        <f t="shared" si="3"/>
        <v>0</v>
      </c>
      <c r="J26" s="45" t="s">
        <v>94</v>
      </c>
    </row>
    <row r="27" spans="1:10" x14ac:dyDescent="0.25">
      <c r="A27" s="15" t="s">
        <v>51</v>
      </c>
      <c r="B27" s="16" t="s">
        <v>52</v>
      </c>
      <c r="C27" s="26">
        <f>C28</f>
        <v>760</v>
      </c>
      <c r="D27" s="26">
        <f t="shared" ref="D27:E27" si="7">D28</f>
        <v>983.87</v>
      </c>
      <c r="E27" s="26">
        <f t="shared" si="7"/>
        <v>983.87</v>
      </c>
      <c r="F27" s="14">
        <f t="shared" si="5"/>
        <v>223.87</v>
      </c>
      <c r="G27" s="20" t="s">
        <v>12</v>
      </c>
      <c r="H27" s="14">
        <f t="shared" si="2"/>
        <v>0</v>
      </c>
      <c r="I27" s="20">
        <f t="shared" si="3"/>
        <v>0</v>
      </c>
      <c r="J27" s="20"/>
    </row>
    <row r="28" spans="1:10" ht="47.25" x14ac:dyDescent="0.25">
      <c r="A28" s="2" t="s">
        <v>53</v>
      </c>
      <c r="B28" s="3" t="s">
        <v>54</v>
      </c>
      <c r="C28" s="8">
        <v>760</v>
      </c>
      <c r="D28" s="4">
        <v>983.87</v>
      </c>
      <c r="E28" s="5">
        <v>983.87</v>
      </c>
      <c r="F28" s="12">
        <f t="shared" si="5"/>
        <v>223.87</v>
      </c>
      <c r="G28" s="13" t="s">
        <v>12</v>
      </c>
      <c r="H28" s="12">
        <f t="shared" si="2"/>
        <v>0</v>
      </c>
      <c r="I28" s="13">
        <f t="shared" si="3"/>
        <v>0</v>
      </c>
      <c r="J28" s="45" t="s">
        <v>95</v>
      </c>
    </row>
    <row r="29" spans="1:10" x14ac:dyDescent="0.25">
      <c r="A29" s="15" t="s">
        <v>55</v>
      </c>
      <c r="B29" s="16" t="s">
        <v>56</v>
      </c>
      <c r="C29" s="25">
        <f>C30</f>
        <v>634.26900000000001</v>
      </c>
      <c r="D29" s="25">
        <f t="shared" ref="D29:E29" si="8">D30</f>
        <v>737.08500000000004</v>
      </c>
      <c r="E29" s="25">
        <f t="shared" si="8"/>
        <v>737.08500000000004</v>
      </c>
      <c r="F29" s="14">
        <f t="shared" si="5"/>
        <v>102.81600000000003</v>
      </c>
      <c r="G29" s="20">
        <f t="shared" si="1"/>
        <v>0.16210156889269389</v>
      </c>
      <c r="H29" s="14">
        <f t="shared" si="2"/>
        <v>0</v>
      </c>
      <c r="I29" s="20">
        <f t="shared" si="3"/>
        <v>0</v>
      </c>
      <c r="J29" s="20"/>
    </row>
    <row r="30" spans="1:10" x14ac:dyDescent="0.25">
      <c r="A30" s="2" t="s">
        <v>57</v>
      </c>
      <c r="B30" s="3" t="s">
        <v>58</v>
      </c>
      <c r="C30" s="6">
        <v>634.26900000000001</v>
      </c>
      <c r="D30" s="4">
        <v>737.08500000000004</v>
      </c>
      <c r="E30" s="5">
        <v>737.08500000000004</v>
      </c>
      <c r="F30" s="12">
        <f t="shared" si="5"/>
        <v>102.81600000000003</v>
      </c>
      <c r="G30" s="13">
        <f t="shared" si="1"/>
        <v>0.16210156889269389</v>
      </c>
      <c r="H30" s="12">
        <f t="shared" si="2"/>
        <v>0</v>
      </c>
      <c r="I30" s="13">
        <f t="shared" si="3"/>
        <v>0</v>
      </c>
      <c r="J30" s="45"/>
    </row>
    <row r="31" spans="1:10" ht="47.25" hidden="1" customHeight="1" x14ac:dyDescent="0.25">
      <c r="A31" s="2" t="s">
        <v>59</v>
      </c>
      <c r="B31" s="3" t="s">
        <v>60</v>
      </c>
      <c r="C31" s="6"/>
      <c r="D31" s="4"/>
      <c r="E31" s="5"/>
      <c r="F31" s="12">
        <f t="shared" si="5"/>
        <v>0</v>
      </c>
      <c r="G31" s="13" t="e">
        <f t="shared" si="1"/>
        <v>#DIV/0!</v>
      </c>
      <c r="H31" s="12">
        <f t="shared" si="2"/>
        <v>0</v>
      </c>
      <c r="I31" s="13" t="e">
        <f t="shared" si="3"/>
        <v>#DIV/0!</v>
      </c>
      <c r="J31" s="45" t="s">
        <v>98</v>
      </c>
    </row>
    <row r="32" spans="1:10" ht="31.5" hidden="1" x14ac:dyDescent="0.25">
      <c r="A32" s="2" t="s">
        <v>61</v>
      </c>
      <c r="B32" s="3" t="s">
        <v>62</v>
      </c>
      <c r="C32" s="6"/>
      <c r="D32" s="4"/>
      <c r="E32" s="5"/>
      <c r="F32" s="12">
        <f t="shared" si="5"/>
        <v>0</v>
      </c>
      <c r="G32" s="13" t="e">
        <f t="shared" si="1"/>
        <v>#DIV/0!</v>
      </c>
      <c r="H32" s="12">
        <f t="shared" si="2"/>
        <v>0</v>
      </c>
      <c r="I32" s="13" t="e">
        <f t="shared" si="3"/>
        <v>#DIV/0!</v>
      </c>
      <c r="J32" s="45" t="s">
        <v>96</v>
      </c>
    </row>
    <row r="33" spans="1:10" ht="49.5" hidden="1" customHeight="1" x14ac:dyDescent="0.25">
      <c r="A33" s="2" t="s">
        <v>63</v>
      </c>
      <c r="B33" s="3" t="s">
        <v>64</v>
      </c>
      <c r="C33" s="6"/>
      <c r="D33" s="4"/>
      <c r="E33" s="5"/>
      <c r="F33" s="12">
        <f t="shared" si="5"/>
        <v>0</v>
      </c>
      <c r="G33" s="13" t="e">
        <f t="shared" si="1"/>
        <v>#DIV/0!</v>
      </c>
      <c r="H33" s="12">
        <f t="shared" si="2"/>
        <v>0</v>
      </c>
      <c r="I33" s="13" t="e">
        <f t="shared" si="3"/>
        <v>#DIV/0!</v>
      </c>
      <c r="J33" s="45" t="s">
        <v>97</v>
      </c>
    </row>
    <row r="34" spans="1:10" ht="31.5" hidden="1" x14ac:dyDescent="0.25">
      <c r="A34" s="15" t="s">
        <v>65</v>
      </c>
      <c r="B34" s="16" t="s">
        <v>66</v>
      </c>
      <c r="C34" s="26">
        <f>C35+C36</f>
        <v>0</v>
      </c>
      <c r="D34" s="26">
        <f t="shared" ref="D34:E34" si="9">D35+D36</f>
        <v>0</v>
      </c>
      <c r="E34" s="26">
        <f t="shared" si="9"/>
        <v>0</v>
      </c>
      <c r="F34" s="14">
        <f t="shared" si="5"/>
        <v>0</v>
      </c>
      <c r="G34" s="20" t="e">
        <f t="shared" si="1"/>
        <v>#DIV/0!</v>
      </c>
      <c r="H34" s="14">
        <f t="shared" si="2"/>
        <v>0</v>
      </c>
      <c r="I34" s="20" t="e">
        <f t="shared" si="3"/>
        <v>#DIV/0!</v>
      </c>
      <c r="J34" s="20"/>
    </row>
    <row r="35" spans="1:10" hidden="1" x14ac:dyDescent="0.25">
      <c r="A35" s="2" t="s">
        <v>67</v>
      </c>
      <c r="B35" s="3" t="s">
        <v>68</v>
      </c>
      <c r="C35" s="8">
        <v>0</v>
      </c>
      <c r="D35" s="4">
        <v>0</v>
      </c>
      <c r="E35" s="5">
        <v>0</v>
      </c>
      <c r="F35" s="12">
        <f t="shared" si="5"/>
        <v>0</v>
      </c>
      <c r="G35" s="13" t="s">
        <v>12</v>
      </c>
      <c r="H35" s="12">
        <f t="shared" si="2"/>
        <v>0</v>
      </c>
      <c r="I35" s="13" t="e">
        <f t="shared" si="3"/>
        <v>#DIV/0!</v>
      </c>
      <c r="J35" s="46"/>
    </row>
    <row r="36" spans="1:10" ht="50.25" hidden="1" customHeight="1" x14ac:dyDescent="0.25">
      <c r="A36" s="2" t="s">
        <v>69</v>
      </c>
      <c r="B36" s="3" t="s">
        <v>70</v>
      </c>
      <c r="C36" s="6">
        <v>0</v>
      </c>
      <c r="D36" s="4">
        <v>0</v>
      </c>
      <c r="E36" s="5">
        <v>0</v>
      </c>
      <c r="F36" s="12">
        <f t="shared" si="5"/>
        <v>0</v>
      </c>
      <c r="G36" s="13" t="s">
        <v>12</v>
      </c>
      <c r="H36" s="12">
        <f t="shared" si="2"/>
        <v>0</v>
      </c>
      <c r="I36" s="13" t="e">
        <f t="shared" si="3"/>
        <v>#DIV/0!</v>
      </c>
      <c r="J36" s="45" t="s">
        <v>101</v>
      </c>
    </row>
    <row r="37" spans="1:10" ht="31.5" hidden="1" x14ac:dyDescent="0.25">
      <c r="A37" s="2" t="s">
        <v>71</v>
      </c>
      <c r="B37" s="3" t="s">
        <v>72</v>
      </c>
      <c r="C37" s="6"/>
      <c r="D37" s="4"/>
      <c r="E37" s="5"/>
      <c r="F37" s="12">
        <f t="shared" si="5"/>
        <v>0</v>
      </c>
      <c r="G37" s="13" t="e">
        <f t="shared" si="1"/>
        <v>#DIV/0!</v>
      </c>
      <c r="H37" s="12">
        <f t="shared" si="2"/>
        <v>0</v>
      </c>
      <c r="I37" s="13" t="e">
        <f t="shared" si="3"/>
        <v>#DIV/0!</v>
      </c>
      <c r="J37" s="45" t="s">
        <v>88</v>
      </c>
    </row>
    <row r="38" spans="1:10" ht="65.25" hidden="1" customHeight="1" x14ac:dyDescent="0.25">
      <c r="A38" s="15" t="s">
        <v>73</v>
      </c>
      <c r="B38" s="16" t="s">
        <v>74</v>
      </c>
      <c r="C38" s="25"/>
      <c r="D38" s="18"/>
      <c r="E38" s="19"/>
      <c r="F38" s="14">
        <f t="shared" si="5"/>
        <v>0</v>
      </c>
      <c r="G38" s="20" t="e">
        <f t="shared" si="1"/>
        <v>#DIV/0!</v>
      </c>
      <c r="H38" s="14">
        <f t="shared" si="2"/>
        <v>0</v>
      </c>
      <c r="I38" s="20" t="e">
        <f t="shared" si="3"/>
        <v>#DIV/0!</v>
      </c>
      <c r="J38" s="20"/>
    </row>
    <row r="39" spans="1:10" ht="63" hidden="1" x14ac:dyDescent="0.25">
      <c r="A39" s="2" t="s">
        <v>75</v>
      </c>
      <c r="B39" s="3" t="s">
        <v>76</v>
      </c>
      <c r="C39" s="6"/>
      <c r="D39" s="4"/>
      <c r="E39" s="5"/>
      <c r="F39" s="12">
        <f t="shared" si="5"/>
        <v>0</v>
      </c>
      <c r="G39" s="13" t="e">
        <f t="shared" si="1"/>
        <v>#DIV/0!</v>
      </c>
      <c r="H39" s="12">
        <f t="shared" si="2"/>
        <v>0</v>
      </c>
      <c r="I39" s="13" t="e">
        <f t="shared" si="3"/>
        <v>#DIV/0!</v>
      </c>
      <c r="J39" s="46"/>
    </row>
    <row r="40" spans="1:10" x14ac:dyDescent="0.25">
      <c r="A40" s="31"/>
      <c r="B40" s="32"/>
      <c r="C40" s="33"/>
      <c r="D40" s="32"/>
      <c r="E40" s="34"/>
      <c r="F40" s="28"/>
      <c r="G40" s="29"/>
      <c r="H40" s="30"/>
      <c r="I40" s="29"/>
      <c r="J40" s="46"/>
    </row>
    <row r="41" spans="1:10" x14ac:dyDescent="0.25">
      <c r="A41" s="36" t="s">
        <v>77</v>
      </c>
      <c r="B41" s="37"/>
      <c r="C41" s="38">
        <f>C34+C29+C27+C23+C17+C6</f>
        <v>44687.816999999995</v>
      </c>
      <c r="D41" s="38">
        <f>D34+D29+D27+D23+D17+D6+D15</f>
        <v>52696.129000000001</v>
      </c>
      <c r="E41" s="38">
        <f t="shared" ref="E41:F41" si="10">E34+E29+E27+E23+E17+E6+E15</f>
        <v>51307.773999999998</v>
      </c>
      <c r="F41" s="38">
        <f t="shared" si="10"/>
        <v>6619.9570000000003</v>
      </c>
      <c r="G41" s="38"/>
      <c r="H41" s="38"/>
      <c r="I41" s="38"/>
      <c r="J41" s="39"/>
    </row>
    <row r="42" spans="1:10" x14ac:dyDescent="0.25">
      <c r="A42" s="27"/>
      <c r="B42" s="27"/>
      <c r="C42" s="35"/>
      <c r="D42" s="27"/>
      <c r="E42" s="27"/>
    </row>
    <row r="43" spans="1:10" x14ac:dyDescent="0.25">
      <c r="A43" s="53"/>
      <c r="B43" s="54"/>
      <c r="C43" s="54"/>
      <c r="D43" s="54"/>
      <c r="E43" s="54"/>
    </row>
  </sheetData>
  <mergeCells count="11">
    <mergeCell ref="A1:J1"/>
    <mergeCell ref="A2:J2"/>
    <mergeCell ref="J3:J4"/>
    <mergeCell ref="A43:E43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dcterms:created xsi:type="dcterms:W3CDTF">2021-04-06T12:16:01Z</dcterms:created>
  <dcterms:modified xsi:type="dcterms:W3CDTF">2024-03-20T07:40:18Z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