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285" windowWidth="14805" windowHeight="7830"/>
  </bookViews>
  <sheets>
    <sheet name="Table2" sheetId="2" r:id="rId1"/>
  </sheets>
  <externalReferences>
    <externalReference r:id="rId2"/>
    <externalReference r:id="rId3"/>
    <externalReference r:id="rId4"/>
  </externalReferences>
  <definedNames>
    <definedName name="_xlnm.Print_Area" localSheetId="0">Table2!$A$1:$M$155</definedName>
  </definedNames>
  <calcPr calcId="152511"/>
</workbook>
</file>

<file path=xl/calcChain.xml><?xml version="1.0" encoding="utf-8"?>
<calcChain xmlns="http://schemas.openxmlformats.org/spreadsheetml/2006/main">
  <c r="E20" i="2" l="1"/>
  <c r="E22" i="2"/>
  <c r="E24" i="2"/>
  <c r="E27" i="2"/>
  <c r="E29" i="2"/>
  <c r="F85" i="2"/>
  <c r="E85" i="2"/>
  <c r="G86" i="2"/>
  <c r="G85" i="2" s="1"/>
  <c r="F106" i="2"/>
  <c r="E106" i="2"/>
  <c r="G107" i="2"/>
  <c r="G106" i="2" s="1"/>
  <c r="F35" i="2"/>
  <c r="E35" i="2"/>
  <c r="G36" i="2"/>
  <c r="G35" i="2" s="1"/>
  <c r="F79" i="2"/>
  <c r="E79" i="2"/>
  <c r="G80" i="2"/>
  <c r="G79" i="2" s="1"/>
  <c r="F74" i="2"/>
  <c r="E74" i="2"/>
  <c r="G75" i="2"/>
  <c r="G74" i="2" s="1"/>
  <c r="G58" i="2"/>
  <c r="F58" i="2"/>
  <c r="E58" i="2"/>
  <c r="G59" i="2"/>
  <c r="F29" i="2"/>
  <c r="G30" i="2"/>
  <c r="G29" i="2" s="1"/>
  <c r="N37" i="2"/>
  <c r="E26" i="2" l="1"/>
  <c r="N24" i="2"/>
  <c r="N16" i="2"/>
  <c r="N17" i="2" s="1"/>
  <c r="F64" i="2"/>
  <c r="E64" i="2"/>
  <c r="G65" i="2"/>
  <c r="G64" i="2" s="1"/>
  <c r="F81" i="2"/>
  <c r="E81" i="2"/>
  <c r="G82" i="2"/>
  <c r="G81" i="2" s="1"/>
  <c r="F87" i="2"/>
  <c r="E87" i="2"/>
  <c r="G88" i="2"/>
  <c r="G87" i="2" s="1"/>
  <c r="E88" i="2"/>
  <c r="F95" i="2"/>
  <c r="E95" i="2"/>
  <c r="G96" i="2"/>
  <c r="G95" i="2" s="1"/>
  <c r="E143" i="2"/>
  <c r="N145" i="2"/>
  <c r="N146" i="2"/>
  <c r="N150" i="2" l="1"/>
  <c r="N151" i="2"/>
  <c r="N152" i="2"/>
  <c r="N141" i="2"/>
  <c r="N144" i="2"/>
  <c r="N149" i="2"/>
  <c r="N147" i="2"/>
  <c r="N143" i="2"/>
  <c r="N140" i="2"/>
  <c r="N138" i="2"/>
  <c r="N136" i="2"/>
  <c r="N134" i="2"/>
  <c r="N132" i="2"/>
  <c r="N130" i="2"/>
  <c r="N126" i="2"/>
  <c r="N122" i="2"/>
  <c r="N118" i="2"/>
  <c r="N109" i="2"/>
  <c r="N104" i="2"/>
  <c r="N102" i="2"/>
  <c r="N99" i="2"/>
  <c r="N95" i="2"/>
  <c r="N93" i="2"/>
  <c r="N90" i="2"/>
  <c r="N87" i="2"/>
  <c r="N83" i="2"/>
  <c r="N81" i="2"/>
  <c r="N77" i="2"/>
  <c r="N72" i="2"/>
  <c r="N70" i="2"/>
  <c r="N68" i="2"/>
  <c r="N66" i="2"/>
  <c r="N64" i="2"/>
  <c r="N62" i="2"/>
  <c r="N60" i="2"/>
  <c r="N56" i="2"/>
  <c r="N53" i="2"/>
  <c r="N51" i="2"/>
  <c r="N49" i="2"/>
  <c r="N47" i="2"/>
  <c r="N45" i="2"/>
  <c r="N42" i="2"/>
  <c r="N40" i="2"/>
  <c r="N38" i="2"/>
  <c r="N33" i="2"/>
  <c r="N31" i="2"/>
  <c r="N27" i="2"/>
  <c r="N22" i="2"/>
  <c r="N20" i="2"/>
  <c r="G114" i="2" l="1"/>
  <c r="M105" i="2"/>
  <c r="M104" i="2" s="1"/>
  <c r="J105" i="2"/>
  <c r="G105" i="2"/>
  <c r="G104" i="2" s="1"/>
  <c r="L104" i="2"/>
  <c r="K104" i="2"/>
  <c r="J104" i="2"/>
  <c r="I104" i="2"/>
  <c r="H104" i="2"/>
  <c r="F104" i="2"/>
  <c r="E104" i="2"/>
  <c r="G73" i="2"/>
  <c r="G72" i="2" s="1"/>
  <c r="E72" i="2"/>
  <c r="F113" i="2"/>
  <c r="E113" i="2"/>
  <c r="M33" i="2"/>
  <c r="G34" i="2"/>
  <c r="G33" i="2" s="1"/>
  <c r="L33" i="2"/>
  <c r="K33" i="2"/>
  <c r="J33" i="2"/>
  <c r="I33" i="2"/>
  <c r="H33" i="2"/>
  <c r="F33" i="2"/>
  <c r="E33" i="2"/>
  <c r="F47" i="2"/>
  <c r="H47" i="2"/>
  <c r="I47" i="2"/>
  <c r="J47" i="2"/>
  <c r="K47" i="2"/>
  <c r="L47" i="2"/>
  <c r="F45" i="2"/>
  <c r="H45" i="2"/>
  <c r="I45" i="2"/>
  <c r="K45" i="2"/>
  <c r="L45" i="2"/>
  <c r="E45" i="2"/>
  <c r="E47" i="2"/>
  <c r="M48" i="2"/>
  <c r="M47" i="2" s="1"/>
  <c r="J48" i="2"/>
  <c r="G48" i="2"/>
  <c r="G47" i="2" s="1"/>
  <c r="M46" i="2"/>
  <c r="M45" i="2" s="1"/>
  <c r="J46" i="2"/>
  <c r="J45" i="2" s="1"/>
  <c r="G46" i="2"/>
  <c r="G45" i="2" s="1"/>
  <c r="M52" i="2"/>
  <c r="M51" i="2" s="1"/>
  <c r="J52" i="2"/>
  <c r="G52" i="2"/>
  <c r="G51" i="2" s="1"/>
  <c r="L51" i="2"/>
  <c r="K51" i="2"/>
  <c r="J51" i="2"/>
  <c r="I51" i="2"/>
  <c r="H51" i="2"/>
  <c r="F51" i="2"/>
  <c r="E51" i="2"/>
  <c r="F143" i="2"/>
  <c r="M57" i="2"/>
  <c r="M56" i="2" s="1"/>
  <c r="J57" i="2"/>
  <c r="J56" i="2" s="1"/>
  <c r="G57" i="2"/>
  <c r="G56" i="2" s="1"/>
  <c r="L56" i="2"/>
  <c r="K56" i="2"/>
  <c r="I56" i="2"/>
  <c r="H56" i="2"/>
  <c r="F56" i="2"/>
  <c r="E56" i="2"/>
  <c r="F42" i="2"/>
  <c r="E42" i="2"/>
  <c r="M43" i="2"/>
  <c r="J43" i="2"/>
  <c r="G43" i="2"/>
  <c r="F72" i="2" l="1"/>
  <c r="G152" i="2"/>
  <c r="F53" i="2" l="1"/>
  <c r="E53" i="2"/>
  <c r="G54" i="2"/>
  <c r="G53" i="2" s="1"/>
  <c r="F70" i="2"/>
  <c r="E70" i="2"/>
  <c r="G71" i="2"/>
  <c r="G70" i="2" s="1"/>
  <c r="G69" i="2" l="1"/>
  <c r="G68" i="2" s="1"/>
  <c r="F68" i="2"/>
  <c r="E68" i="2"/>
  <c r="M69" i="2"/>
  <c r="M68" i="2" s="1"/>
  <c r="J69" i="2"/>
  <c r="J68" i="2" s="1"/>
  <c r="L68" i="2"/>
  <c r="K68" i="2"/>
  <c r="I68" i="2"/>
  <c r="H68" i="2"/>
  <c r="F120" i="2" l="1"/>
  <c r="M123" i="2"/>
  <c r="M122" i="2" s="1"/>
  <c r="J123" i="2"/>
  <c r="J122" i="2" s="1"/>
  <c r="G123" i="2"/>
  <c r="G122" i="2" s="1"/>
  <c r="L122" i="2"/>
  <c r="K122" i="2"/>
  <c r="I122" i="2"/>
  <c r="H122" i="2"/>
  <c r="F122" i="2"/>
  <c r="E122" i="2"/>
  <c r="M100" i="2" l="1"/>
  <c r="M99" i="2" s="1"/>
  <c r="J100" i="2"/>
  <c r="G100" i="2"/>
  <c r="G99" i="2" s="1"/>
  <c r="L99" i="2"/>
  <c r="K99" i="2"/>
  <c r="J99" i="2"/>
  <c r="I99" i="2"/>
  <c r="H99" i="2"/>
  <c r="F99" i="2"/>
  <c r="E99" i="2"/>
  <c r="M154" i="2"/>
  <c r="M153" i="2" s="1"/>
  <c r="L153" i="2"/>
  <c r="K153" i="2"/>
  <c r="M152" i="2"/>
  <c r="M151" i="2"/>
  <c r="M150" i="2"/>
  <c r="L149" i="2"/>
  <c r="K149" i="2"/>
  <c r="M148" i="2"/>
  <c r="K147" i="2"/>
  <c r="M147" i="2" s="1"/>
  <c r="M146" i="2"/>
  <c r="M145" i="2"/>
  <c r="M144" i="2"/>
  <c r="L143" i="2"/>
  <c r="K143" i="2"/>
  <c r="M142" i="2"/>
  <c r="M141" i="2"/>
  <c r="L140" i="2"/>
  <c r="K140" i="2"/>
  <c r="M139" i="2"/>
  <c r="L138" i="2"/>
  <c r="K138" i="2"/>
  <c r="M137" i="2"/>
  <c r="L136" i="2"/>
  <c r="K136" i="2"/>
  <c r="M135" i="2"/>
  <c r="L134" i="2"/>
  <c r="K134" i="2"/>
  <c r="M133" i="2"/>
  <c r="M132" i="2"/>
  <c r="M131" i="2"/>
  <c r="M130" i="2"/>
  <c r="M127" i="2"/>
  <c r="L126" i="2"/>
  <c r="L125" i="2" s="1"/>
  <c r="L124" i="2" s="1"/>
  <c r="K126" i="2"/>
  <c r="K125" i="2" s="1"/>
  <c r="K124" i="2" s="1"/>
  <c r="M121" i="2"/>
  <c r="M120" i="2" s="1"/>
  <c r="L120" i="2"/>
  <c r="K120" i="2"/>
  <c r="M119" i="2"/>
  <c r="M118" i="2" s="1"/>
  <c r="L118" i="2"/>
  <c r="K118" i="2"/>
  <c r="M116" i="2"/>
  <c r="K115" i="2"/>
  <c r="M115" i="2" s="1"/>
  <c r="M110" i="2"/>
  <c r="M109" i="2" s="1"/>
  <c r="M108" i="2" s="1"/>
  <c r="L109" i="2"/>
  <c r="L108" i="2" s="1"/>
  <c r="K109" i="2"/>
  <c r="K108" i="2" s="1"/>
  <c r="M103" i="2"/>
  <c r="M102" i="2" s="1"/>
  <c r="L102" i="2"/>
  <c r="K102" i="2"/>
  <c r="M98" i="2"/>
  <c r="M97" i="2" s="1"/>
  <c r="L97" i="2"/>
  <c r="K97" i="2"/>
  <c r="M94" i="2"/>
  <c r="M93" i="2" s="1"/>
  <c r="M92" i="2" s="1"/>
  <c r="L93" i="2"/>
  <c r="L92" i="2" s="1"/>
  <c r="K93" i="2"/>
  <c r="K92" i="2" s="1"/>
  <c r="M91" i="2"/>
  <c r="M90" i="2" s="1"/>
  <c r="M89" i="2" s="1"/>
  <c r="L90" i="2"/>
  <c r="L89" i="2" s="1"/>
  <c r="K90" i="2"/>
  <c r="K89" i="2" s="1"/>
  <c r="M84" i="2"/>
  <c r="M83" i="2" s="1"/>
  <c r="L83" i="2"/>
  <c r="K83" i="2"/>
  <c r="M78" i="2"/>
  <c r="M77" i="2" s="1"/>
  <c r="L77" i="2"/>
  <c r="K77" i="2"/>
  <c r="M67" i="2"/>
  <c r="M66" i="2" s="1"/>
  <c r="L66" i="2"/>
  <c r="K66" i="2"/>
  <c r="M63" i="2"/>
  <c r="M62" i="2" s="1"/>
  <c r="L62" i="2"/>
  <c r="K62" i="2"/>
  <c r="M61" i="2"/>
  <c r="M60" i="2" s="1"/>
  <c r="L60" i="2"/>
  <c r="K60" i="2"/>
  <c r="M50" i="2"/>
  <c r="M49" i="2" s="1"/>
  <c r="L49" i="2"/>
  <c r="K49" i="2"/>
  <c r="M44" i="2"/>
  <c r="M42" i="2" s="1"/>
  <c r="L42" i="2"/>
  <c r="K42" i="2"/>
  <c r="M41" i="2"/>
  <c r="M40" i="2" s="1"/>
  <c r="L40" i="2"/>
  <c r="K40" i="2"/>
  <c r="M39" i="2"/>
  <c r="K38" i="2"/>
  <c r="M32" i="2"/>
  <c r="M31" i="2" s="1"/>
  <c r="L31" i="2"/>
  <c r="K31" i="2"/>
  <c r="M28" i="2"/>
  <c r="M27" i="2" s="1"/>
  <c r="M26" i="2" s="1"/>
  <c r="L27" i="2"/>
  <c r="L26" i="2" s="1"/>
  <c r="K27" i="2"/>
  <c r="K26" i="2" s="1"/>
  <c r="M25" i="2"/>
  <c r="M24" i="2" s="1"/>
  <c r="L24" i="2"/>
  <c r="K24" i="2"/>
  <c r="M23" i="2"/>
  <c r="M22" i="2" s="1"/>
  <c r="L22" i="2"/>
  <c r="K22" i="2"/>
  <c r="M21" i="2"/>
  <c r="K20" i="2"/>
  <c r="M20" i="2" s="1"/>
  <c r="J21" i="2"/>
  <c r="H20" i="2"/>
  <c r="J20" i="2" s="1"/>
  <c r="F27" i="2"/>
  <c r="F26" i="2" s="1"/>
  <c r="H27" i="2"/>
  <c r="H26" i="2" s="1"/>
  <c r="I27" i="2"/>
  <c r="I26" i="2" s="1"/>
  <c r="F31" i="2"/>
  <c r="H31" i="2"/>
  <c r="I31" i="2"/>
  <c r="E31" i="2"/>
  <c r="E19" i="2" s="1"/>
  <c r="J32" i="2"/>
  <c r="J31" i="2" s="1"/>
  <c r="J28" i="2"/>
  <c r="J27" i="2" s="1"/>
  <c r="J26" i="2" s="1"/>
  <c r="J25" i="2"/>
  <c r="J24" i="2" s="1"/>
  <c r="I24" i="2"/>
  <c r="H24" i="2"/>
  <c r="J23" i="2"/>
  <c r="J22" i="2" s="1"/>
  <c r="I22" i="2"/>
  <c r="H22" i="2"/>
  <c r="H38" i="2"/>
  <c r="F40" i="2"/>
  <c r="H40" i="2"/>
  <c r="I40" i="2"/>
  <c r="E40" i="2"/>
  <c r="H42" i="2"/>
  <c r="I42" i="2"/>
  <c r="J44" i="2"/>
  <c r="J42" i="2" s="1"/>
  <c r="J41" i="2"/>
  <c r="J40" i="2" s="1"/>
  <c r="J39" i="2"/>
  <c r="F49" i="2"/>
  <c r="H49" i="2"/>
  <c r="I49" i="2"/>
  <c r="E49" i="2"/>
  <c r="J50" i="2"/>
  <c r="J49" i="2" s="1"/>
  <c r="J67" i="2"/>
  <c r="J66" i="2" s="1"/>
  <c r="I66" i="2"/>
  <c r="H66" i="2"/>
  <c r="J63" i="2"/>
  <c r="J62" i="2" s="1"/>
  <c r="I62" i="2"/>
  <c r="H62" i="2"/>
  <c r="J61" i="2"/>
  <c r="J60" i="2" s="1"/>
  <c r="I60" i="2"/>
  <c r="H60" i="2"/>
  <c r="J78" i="2"/>
  <c r="J77" i="2" s="1"/>
  <c r="I77" i="2"/>
  <c r="H77" i="2"/>
  <c r="J84" i="2"/>
  <c r="J83" i="2" s="1"/>
  <c r="I83" i="2"/>
  <c r="H83" i="2"/>
  <c r="J91" i="2"/>
  <c r="J90" i="2" s="1"/>
  <c r="J89" i="2" s="1"/>
  <c r="I90" i="2"/>
  <c r="I89" i="2" s="1"/>
  <c r="H90" i="2"/>
  <c r="H89" i="2" s="1"/>
  <c r="J94" i="2"/>
  <c r="J93" i="2" s="1"/>
  <c r="J92" i="2" s="1"/>
  <c r="I93" i="2"/>
  <c r="I92" i="2" s="1"/>
  <c r="H93" i="2"/>
  <c r="H92" i="2" s="1"/>
  <c r="J98" i="2"/>
  <c r="J97" i="2" s="1"/>
  <c r="I97" i="2"/>
  <c r="H97" i="2"/>
  <c r="J110" i="2"/>
  <c r="J109" i="2" s="1"/>
  <c r="J108" i="2" s="1"/>
  <c r="I109" i="2"/>
  <c r="I108" i="2" s="1"/>
  <c r="H109" i="2"/>
  <c r="H108" i="2" s="1"/>
  <c r="J103" i="2"/>
  <c r="J102" i="2" s="1"/>
  <c r="J101" i="2" s="1"/>
  <c r="I102" i="2"/>
  <c r="H102" i="2"/>
  <c r="F115" i="2"/>
  <c r="F112" i="2" s="1"/>
  <c r="E115" i="2"/>
  <c r="E112" i="2" s="1"/>
  <c r="H115" i="2"/>
  <c r="J121" i="2"/>
  <c r="J120" i="2" s="1"/>
  <c r="I120" i="2"/>
  <c r="H120" i="2"/>
  <c r="J119" i="2"/>
  <c r="J118" i="2" s="1"/>
  <c r="I118" i="2"/>
  <c r="H118" i="2"/>
  <c r="J116" i="2"/>
  <c r="J115" i="2"/>
  <c r="J127" i="2"/>
  <c r="I126" i="2"/>
  <c r="H126" i="2"/>
  <c r="H125" i="2" s="1"/>
  <c r="H124" i="2" s="1"/>
  <c r="I140" i="2"/>
  <c r="H140" i="2"/>
  <c r="J154" i="2"/>
  <c r="J153" i="2" s="1"/>
  <c r="I153" i="2"/>
  <c r="H153" i="2"/>
  <c r="J152" i="2"/>
  <c r="J151" i="2"/>
  <c r="J150" i="2"/>
  <c r="I149" i="2"/>
  <c r="H149" i="2"/>
  <c r="J148" i="2"/>
  <c r="H147" i="2"/>
  <c r="J147" i="2" s="1"/>
  <c r="J146" i="2"/>
  <c r="J145" i="2"/>
  <c r="J144" i="2"/>
  <c r="I143" i="2"/>
  <c r="H143" i="2"/>
  <c r="J142" i="2"/>
  <c r="J141" i="2"/>
  <c r="J139" i="2"/>
  <c r="I138" i="2"/>
  <c r="H138" i="2"/>
  <c r="J137" i="2"/>
  <c r="I136" i="2"/>
  <c r="H136" i="2"/>
  <c r="J135" i="2"/>
  <c r="I134" i="2"/>
  <c r="H134" i="2"/>
  <c r="J133" i="2"/>
  <c r="J132" i="2"/>
  <c r="J131" i="2"/>
  <c r="J130" i="2"/>
  <c r="G154" i="2"/>
  <c r="G153" i="2" s="1"/>
  <c r="F153" i="2"/>
  <c r="E153" i="2"/>
  <c r="F60" i="2"/>
  <c r="F55" i="2" s="1"/>
  <c r="E60" i="2"/>
  <c r="F62" i="2"/>
  <c r="E62" i="2"/>
  <c r="F66" i="2"/>
  <c r="E66" i="2"/>
  <c r="F77" i="2"/>
  <c r="E77" i="2"/>
  <c r="F83" i="2"/>
  <c r="E83" i="2"/>
  <c r="F90" i="2"/>
  <c r="F89" i="2" s="1"/>
  <c r="E90" i="2"/>
  <c r="E89" i="2" s="1"/>
  <c r="F93" i="2"/>
  <c r="F92" i="2" s="1"/>
  <c r="E93" i="2"/>
  <c r="E92" i="2" s="1"/>
  <c r="F97" i="2"/>
  <c r="F102" i="2"/>
  <c r="F101" i="2" s="1"/>
  <c r="F109" i="2"/>
  <c r="F108" i="2" s="1"/>
  <c r="F118" i="2"/>
  <c r="F117" i="2" s="1"/>
  <c r="E118" i="2"/>
  <c r="E120" i="2"/>
  <c r="G25" i="2"/>
  <c r="G24" i="2" s="1"/>
  <c r="F24" i="2"/>
  <c r="F22" i="2"/>
  <c r="F19" i="2" s="1"/>
  <c r="G23" i="2"/>
  <c r="G22" i="2" s="1"/>
  <c r="G110" i="2"/>
  <c r="G109" i="2" s="1"/>
  <c r="G108" i="2" s="1"/>
  <c r="E109" i="2"/>
  <c r="E108" i="2" s="1"/>
  <c r="G103" i="2"/>
  <c r="G102" i="2" s="1"/>
  <c r="G101" i="2" s="1"/>
  <c r="E102" i="2"/>
  <c r="E101" i="2" s="1"/>
  <c r="E97" i="2"/>
  <c r="F126" i="2"/>
  <c r="E147" i="2"/>
  <c r="F149" i="2"/>
  <c r="E149" i="2"/>
  <c r="H101" i="2" l="1"/>
  <c r="K37" i="2"/>
  <c r="L101" i="2"/>
  <c r="E76" i="2"/>
  <c r="J134" i="2"/>
  <c r="K101" i="2"/>
  <c r="F76" i="2"/>
  <c r="E55" i="2"/>
  <c r="E37" i="2" s="1"/>
  <c r="I101" i="2"/>
  <c r="H37" i="2"/>
  <c r="M101" i="2"/>
  <c r="F37" i="2"/>
  <c r="F111" i="2"/>
  <c r="J38" i="2"/>
  <c r="M38" i="2"/>
  <c r="K117" i="2"/>
  <c r="K113" i="2" s="1"/>
  <c r="K112" i="2" s="1"/>
  <c r="K111" i="2" s="1"/>
  <c r="M117" i="2"/>
  <c r="M113" i="2" s="1"/>
  <c r="M112" i="2" s="1"/>
  <c r="L55" i="2"/>
  <c r="L37" i="2" s="1"/>
  <c r="J138" i="2"/>
  <c r="L117" i="2"/>
  <c r="M136" i="2"/>
  <c r="M140" i="2"/>
  <c r="I19" i="2"/>
  <c r="K19" i="2"/>
  <c r="K76" i="2"/>
  <c r="J136" i="2"/>
  <c r="J143" i="2"/>
  <c r="J149" i="2"/>
  <c r="L19" i="2"/>
  <c r="M55" i="2"/>
  <c r="M134" i="2"/>
  <c r="K129" i="2"/>
  <c r="K128" i="2" s="1"/>
  <c r="M143" i="2"/>
  <c r="E117" i="2"/>
  <c r="E111" i="2" s="1"/>
  <c r="J140" i="2"/>
  <c r="I117" i="2"/>
  <c r="H76" i="2"/>
  <c r="I55" i="2"/>
  <c r="I37" i="2" s="1"/>
  <c r="K55" i="2"/>
  <c r="M138" i="2"/>
  <c r="M149" i="2"/>
  <c r="I76" i="2"/>
  <c r="L76" i="2"/>
  <c r="J19" i="2"/>
  <c r="J76" i="2"/>
  <c r="M19" i="2"/>
  <c r="M76" i="2"/>
  <c r="M126" i="2"/>
  <c r="M125" i="2" s="1"/>
  <c r="M124" i="2" s="1"/>
  <c r="L129" i="2"/>
  <c r="L128" i="2" s="1"/>
  <c r="H19" i="2"/>
  <c r="H55" i="2"/>
  <c r="J55" i="2"/>
  <c r="J117" i="2"/>
  <c r="H117" i="2"/>
  <c r="J126" i="2"/>
  <c r="J125" i="2" s="1"/>
  <c r="J124" i="2" s="1"/>
  <c r="I125" i="2"/>
  <c r="I124" i="2" s="1"/>
  <c r="I129" i="2"/>
  <c r="I128" i="2" s="1"/>
  <c r="H129" i="2"/>
  <c r="H128" i="2" s="1"/>
  <c r="E126" i="2"/>
  <c r="G126" i="2" s="1"/>
  <c r="E136" i="2"/>
  <c r="E138" i="2"/>
  <c r="O37" i="2" l="1"/>
  <c r="E18" i="2"/>
  <c r="F18" i="2"/>
  <c r="M37" i="2"/>
  <c r="M18" i="2" s="1"/>
  <c r="J37" i="2"/>
  <c r="J18" i="2" s="1"/>
  <c r="I114" i="2"/>
  <c r="I113" i="2" s="1"/>
  <c r="L114" i="2"/>
  <c r="L113" i="2" s="1"/>
  <c r="L112" i="2" s="1"/>
  <c r="L111" i="2" s="1"/>
  <c r="M111" i="2"/>
  <c r="H113" i="2"/>
  <c r="J113" i="2"/>
  <c r="M129" i="2"/>
  <c r="M128" i="2" s="1"/>
  <c r="K18" i="2"/>
  <c r="K17" i="2" s="1"/>
  <c r="K16" i="2" s="1"/>
  <c r="J129" i="2"/>
  <c r="J128" i="2" s="1"/>
  <c r="L18" i="2"/>
  <c r="H18" i="2"/>
  <c r="I18" i="2"/>
  <c r="E125" i="2"/>
  <c r="E124" i="2" s="1"/>
  <c r="G151" i="2"/>
  <c r="G150" i="2"/>
  <c r="G148" i="2"/>
  <c r="G147" i="2"/>
  <c r="G146" i="2"/>
  <c r="G145" i="2"/>
  <c r="G142" i="2"/>
  <c r="G141" i="2"/>
  <c r="G140" i="2"/>
  <c r="G139" i="2"/>
  <c r="F138" i="2"/>
  <c r="G138" i="2" s="1"/>
  <c r="G137" i="2"/>
  <c r="F136" i="2"/>
  <c r="G136" i="2" s="1"/>
  <c r="G135" i="2"/>
  <c r="F134" i="2"/>
  <c r="E134" i="2"/>
  <c r="G133" i="2"/>
  <c r="G132" i="2"/>
  <c r="G131" i="2"/>
  <c r="G130" i="2"/>
  <c r="G127" i="2"/>
  <c r="G125" i="2"/>
  <c r="G124" i="2" s="1"/>
  <c r="F125" i="2"/>
  <c r="F124" i="2" s="1"/>
  <c r="G121" i="2"/>
  <c r="G120" i="2" s="1"/>
  <c r="G119" i="2"/>
  <c r="G118" i="2" s="1"/>
  <c r="G116" i="2"/>
  <c r="G115" i="2" s="1"/>
  <c r="G98" i="2"/>
  <c r="G97" i="2" s="1"/>
  <c r="G94" i="2"/>
  <c r="G93" i="2" s="1"/>
  <c r="G92" i="2" s="1"/>
  <c r="G91" i="2"/>
  <c r="G90" i="2" s="1"/>
  <c r="G89" i="2" s="1"/>
  <c r="G84" i="2"/>
  <c r="G83" i="2" s="1"/>
  <c r="G78" i="2"/>
  <c r="G77" i="2" s="1"/>
  <c r="G76" i="2" s="1"/>
  <c r="G67" i="2"/>
  <c r="G66" i="2" s="1"/>
  <c r="G63" i="2"/>
  <c r="G62" i="2" s="1"/>
  <c r="G61" i="2"/>
  <c r="G60" i="2" s="1"/>
  <c r="G55" i="2" s="1"/>
  <c r="G50" i="2"/>
  <c r="G49" i="2" s="1"/>
  <c r="G44" i="2"/>
  <c r="G42" i="2" s="1"/>
  <c r="G41" i="2"/>
  <c r="G40" i="2" s="1"/>
  <c r="G39" i="2"/>
  <c r="G38" i="2"/>
  <c r="G37" i="2" s="1"/>
  <c r="G32" i="2"/>
  <c r="G31" i="2" s="1"/>
  <c r="G28" i="2"/>
  <c r="G27" i="2" s="1"/>
  <c r="G26" i="2" s="1"/>
  <c r="G21" i="2"/>
  <c r="G20" i="2"/>
  <c r="G19" i="2" s="1"/>
  <c r="I112" i="2" l="1"/>
  <c r="I111" i="2" s="1"/>
  <c r="I17" i="2" s="1"/>
  <c r="I16" i="2" s="1"/>
  <c r="J112" i="2"/>
  <c r="J111" i="2" s="1"/>
  <c r="J17" i="2" s="1"/>
  <c r="H112" i="2"/>
  <c r="H111" i="2" s="1"/>
  <c r="H17" i="2" s="1"/>
  <c r="H16" i="2" s="1"/>
  <c r="L17" i="2"/>
  <c r="L16" i="2" s="1"/>
  <c r="M16" i="2" s="1"/>
  <c r="M17" i="2"/>
  <c r="G117" i="2"/>
  <c r="F129" i="2"/>
  <c r="F128" i="2" s="1"/>
  <c r="F17" i="2" s="1"/>
  <c r="G149" i="2"/>
  <c r="G134" i="2"/>
  <c r="F16" i="2" l="1"/>
  <c r="G18" i="2"/>
  <c r="J16" i="2"/>
  <c r="G113" i="2"/>
  <c r="G112" i="2" s="1"/>
  <c r="G111" i="2" s="1"/>
  <c r="G144" i="2"/>
  <c r="E129" i="2"/>
  <c r="E128" i="2" s="1"/>
  <c r="E17" i="2" s="1"/>
  <c r="E16" i="2" s="1"/>
  <c r="N18" i="2" s="1"/>
  <c r="N19" i="2" s="1"/>
  <c r="G16" i="2" l="1"/>
  <c r="G143" i="2"/>
  <c r="G129" i="2" s="1"/>
  <c r="G128" i="2" s="1"/>
  <c r="G17" i="2" s="1"/>
</calcChain>
</file>

<file path=xl/sharedStrings.xml><?xml version="1.0" encoding="utf-8"?>
<sst xmlns="http://schemas.openxmlformats.org/spreadsheetml/2006/main" count="524" uniqueCount="186">
  <si>
    <t/>
  </si>
  <si>
    <t>ВЕДОМСТВЕННАЯ СТРУКТУРА РАСХОДОВ
БЮДЖЕТА ГОРОДСКОГО ПОСЕЛЕНИЯ "ЕМВА"
НА 2020 ГОД И ПЛАНОВЫЙ ПЕРИОД 2021 И 2022 ГОДОВ</t>
  </si>
  <si>
    <t>Наименование</t>
  </si>
  <si>
    <t>Мин</t>
  </si>
  <si>
    <t>ЦСР</t>
  </si>
  <si>
    <t>ВР</t>
  </si>
  <si>
    <t>Сумма (тыс. рублей)</t>
  </si>
  <si>
    <t>2020 год</t>
  </si>
  <si>
    <t>1</t>
  </si>
  <si>
    <t>2</t>
  </si>
  <si>
    <t>3</t>
  </si>
  <si>
    <t>4</t>
  </si>
  <si>
    <t>5</t>
  </si>
  <si>
    <t>6</t>
  </si>
  <si>
    <t>7</t>
  </si>
  <si>
    <t>ВСЕГО</t>
  </si>
  <si>
    <t>АДМИНИСТРАЦИЯ ГОРОДСКОГО ПОСЕЛЕНИЯ "ЕМВА"</t>
  </si>
  <si>
    <t>925</t>
  </si>
  <si>
    <t>Муниципальная программа "Развитие жилищно-коммунального хозяйства и благоустройства городского поселения "Емва"</t>
  </si>
  <si>
    <t>24 0 00 00000</t>
  </si>
  <si>
    <t>Подпрограмма "Развитие жилищно-коммунального хозяйства"</t>
  </si>
  <si>
    <t>24 1 00 00000</t>
  </si>
  <si>
    <t>Приведение в нормативное состояние жилищного фонда</t>
  </si>
  <si>
    <t>24 1 1А 00000</t>
  </si>
  <si>
    <t>Закупка товаров, работ и услуг для обеспечения государственных (муниципальных) нужд</t>
  </si>
  <si>
    <t>200</t>
  </si>
  <si>
    <t>Оплата коммунальных услуг по муниципальному жилищному фонду</t>
  </si>
  <si>
    <t>24 1 1Б 00000</t>
  </si>
  <si>
    <t>Отчисление региональному оператору на капитальный ремонт</t>
  </si>
  <si>
    <t>24 1 1Г 00000</t>
  </si>
  <si>
    <t>Техническое обслуживание наружных стальных газопроводов, арматуры и сооружений г.Емва</t>
  </si>
  <si>
    <t>24 1 1Е 00000</t>
  </si>
  <si>
    <t>Подпрограмма "Создание условий для комфортабельного проживания населения, в том числе поддержания и улучшения санитарного и эстетического состояния территории"</t>
  </si>
  <si>
    <t>24 2 00 00000</t>
  </si>
  <si>
    <t>Расходы на содержание уличного освещения</t>
  </si>
  <si>
    <t>24 2 2А 00000</t>
  </si>
  <si>
    <t>Содержание зелёных насаждений</t>
  </si>
  <si>
    <t>24 2 2Б 00000</t>
  </si>
  <si>
    <t>Расходы по содержанию бани</t>
  </si>
  <si>
    <t>24 2 2В 00000</t>
  </si>
  <si>
    <t>Иные бюджетные ассигнования</t>
  </si>
  <si>
    <t>800</t>
  </si>
  <si>
    <t>Содержание мест захоронения</t>
  </si>
  <si>
    <t>24 2 2Е 00000</t>
  </si>
  <si>
    <t>Подпрограмма "Содержание дорожно-транспортной сети"</t>
  </si>
  <si>
    <t>24 3 00 00000</t>
  </si>
  <si>
    <t>Содержание и ремонт автомобильных дорог, улично-дорожной сети</t>
  </si>
  <si>
    <t>24 3 3А 00000</t>
  </si>
  <si>
    <t>Содержание автомобильных дорог общего пользования местного значения</t>
  </si>
  <si>
    <t>24 3 3А S2220</t>
  </si>
  <si>
    <t>Организация транспортного обслуживания</t>
  </si>
  <si>
    <t>24 3 3Д 00000</t>
  </si>
  <si>
    <t>Организация паромной переправы</t>
  </si>
  <si>
    <t>24 3 3Д 00100</t>
  </si>
  <si>
    <t>Организация транспортного обслуживания на городских маршрутах</t>
  </si>
  <si>
    <t>24 3 3Ж 00000</t>
  </si>
  <si>
    <t>24 3 3Ж 00100</t>
  </si>
  <si>
    <t>Реализация мероприятий по приведению в нормативное состояние автомобильных дорог местного значения и улиц в населенных пунктах административных центров муниципальных районов и городских (муниципальных) округов Республики Коми</t>
  </si>
  <si>
    <t>24 3 R1 72110</t>
  </si>
  <si>
    <t>Муниципальная программа "Развитие физической культуры и спорта"</t>
  </si>
  <si>
    <t>25 0 00 00000</t>
  </si>
  <si>
    <t>Предоставление субсидий бюджетным, автономным учреждениям и иным некоммерческим организациям</t>
  </si>
  <si>
    <t>600</t>
  </si>
  <si>
    <t>Подпрограмма "Развитие учреждений физической культуры и спорта"</t>
  </si>
  <si>
    <t>25 2 00 00000</t>
  </si>
  <si>
    <t>Выполнение планового объема оказываемых муниципальных услуг, установленного муниципальным заданием</t>
  </si>
  <si>
    <t>25 2 1А 00000</t>
  </si>
  <si>
    <t>Муниципальная программа "Формирование комфортной городской среды на территории ГП "Емва"</t>
  </si>
  <si>
    <t>32 0 00 00000</t>
  </si>
  <si>
    <t>Подпрограмма "Формирование современной городской среды"</t>
  </si>
  <si>
    <t>32 1 00 00000</t>
  </si>
  <si>
    <t>Реализация народного проекта в сфере благоустройства территории, прошедших отбор в рамках проекта "Народный бюджет"</t>
  </si>
  <si>
    <t>32 1 1А S2480</t>
  </si>
  <si>
    <t>Подпрограмма "Формирование комфортной городской среды"</t>
  </si>
  <si>
    <t>32 2 00 00000</t>
  </si>
  <si>
    <t>Субсидии на поддержку муниципальных программ формирования современной городской среды.</t>
  </si>
  <si>
    <t>32 2 F2 55550</t>
  </si>
  <si>
    <t>Реализация мероприятий по благоустройству территорий</t>
  </si>
  <si>
    <t>32 2 F2 72250</t>
  </si>
  <si>
    <t>Непрограммные мероприятия</t>
  </si>
  <si>
    <t>99 0 00 00000</t>
  </si>
  <si>
    <t>Непрограммные расходы</t>
  </si>
  <si>
    <t>99 9 00 00000</t>
  </si>
  <si>
    <t>Расходы в целях обеспечения выполнения функций органов местного самоуправления (руководитель администрации)</t>
  </si>
  <si>
    <t>99 9 00 00200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</si>
  <si>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</si>
  <si>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</si>
  <si>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Осуществление полномочий по формированию, исполнению и контролю за исполнением бюджета поселений</t>
  </si>
  <si>
    <t>99 9 00 64502</t>
  </si>
  <si>
    <t>Межбюджетные трансферты</t>
  </si>
  <si>
    <t>500</t>
  </si>
  <si>
    <t>Субвенции на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частями 3, 4 статьи 3,</t>
  </si>
  <si>
    <t>99 9 00 73150</t>
  </si>
  <si>
    <t>Руководство и управление в сфере установленных функций органов государственной власти Республики Коми, государственных органов Республики Коми, образованных Главой Республики Коми или Правительством Республики Коми (центральный аппарат)</t>
  </si>
  <si>
    <t>99 9 00 82040</t>
  </si>
  <si>
    <t>Резервный фонд по предупреждению и ликвидации чрезвычайных ситуаций и последствий стихийных бедствий</t>
  </si>
  <si>
    <t>99 9 00 92710</t>
  </si>
  <si>
    <t>Выполнение других обязательств государства</t>
  </si>
  <si>
    <t>99 9 00 92920</t>
  </si>
  <si>
    <t>Социальное обеспечение и иные выплаты населению</t>
  </si>
  <si>
    <t>300</t>
  </si>
  <si>
    <t>Условно- утвержденные расходы</t>
  </si>
  <si>
    <t>99 9 00 99990</t>
  </si>
  <si>
    <t>НЕ УКАЗАНО</t>
  </si>
  <si>
    <t>000</t>
  </si>
  <si>
    <t>городского поселения "Емва"</t>
  </si>
  <si>
    <t>Приложение № 2</t>
  </si>
  <si>
    <t>Осуществление меропритяий по предупреждению и пресечению преступлений, профилактики правонарушений</t>
  </si>
  <si>
    <t>24 2 2М 00000</t>
  </si>
  <si>
    <t>Проведение профилактических мероприятий правоохранительной направленности</t>
  </si>
  <si>
    <t>24 2 2М 64583</t>
  </si>
  <si>
    <t>Организация охраны общественного порядка добровольными народными дружинами</t>
  </si>
  <si>
    <t>24 2 2М 64584</t>
  </si>
  <si>
    <t>Субсидия на разработку генеральных планов, правил землепользования и застройки и документации по планировке территорий муниципальных образований</t>
  </si>
  <si>
    <t>24 2 2П S2410</t>
  </si>
  <si>
    <t>к решению Совета</t>
  </si>
  <si>
    <t>Снос аварийных домов</t>
  </si>
  <si>
    <t>24 1 1Д 00000</t>
  </si>
  <si>
    <t>24 1 1Д 64571</t>
  </si>
  <si>
    <t>Реализацию народных проектов в сфере физической культуры и спорта, прошедших отбор в рамках проекта "Народный бюджет"</t>
  </si>
  <si>
    <t>25 1 1В S2500</t>
  </si>
  <si>
    <t>Изменения</t>
  </si>
  <si>
    <t>Расходы на подготовку и проведение выборов</t>
  </si>
  <si>
    <t>99 9 00 64588</t>
  </si>
  <si>
    <t>Реализация мероприятий по учету и управлению объектами муниципальной собственности</t>
  </si>
  <si>
    <t>99 9 00 64587</t>
  </si>
  <si>
    <t>99 9 00 64512</t>
  </si>
  <si>
    <t>Оказание финансовой поддержки субъектам малого и среднего предпринимательства, занимающихся социально значимыми видами деятельности, в рамках реализации регионального проекта «Акселерация субъектов малого и среднего предпринимательства</t>
  </si>
  <si>
    <t>46 1 I5 55272</t>
  </si>
  <si>
    <t>Подпрограмма "Развитие малого и среднего предпринимательства"</t>
  </si>
  <si>
    <t>46 0 00 00000</t>
  </si>
  <si>
    <t>46 1 00 00000</t>
  </si>
  <si>
    <t>Муниципальная программа «Развитие малого и среднего предпринимательства на территории муниципального образования городского поселения «Емва» на 2020-2021 годы»</t>
  </si>
  <si>
    <t>от 20.12.2019 г.  №II-35/171</t>
  </si>
  <si>
    <t>2021 год</t>
  </si>
  <si>
    <t>2022 год</t>
  </si>
  <si>
    <t>24 3 R1 S2110</t>
  </si>
  <si>
    <t xml:space="preserve">Реализация отдельных мероприятий регионального проекта "Дорожная сеть" в части проведения в нормативное состояние автомобильных дорог местного значения и улиц в населенных пунктах административных центров муниципальных образований </t>
  </si>
  <si>
    <t>32 2 F2 S2250</t>
  </si>
  <si>
    <t>Обеспечение населения муниципального образования питьевой водой, соответствующей требованиям безопасности, установленным санитарно-эпидемическим правилам</t>
  </si>
  <si>
    <t>24 2 2Р 64589</t>
  </si>
  <si>
    <t>Сбор и вывоз ТБО с несанкционированных свалок</t>
  </si>
  <si>
    <t>24 2 2Ж 00000</t>
  </si>
  <si>
    <t>Восстановление (ремонт) памятников и систем "Вечного огня"</t>
  </si>
  <si>
    <t>24 2 2Т 64590</t>
  </si>
  <si>
    <t>Осуществление меропритяий по предупреждению и пресечению преступлений, профилактики правонарушений МБ</t>
  </si>
  <si>
    <t>24 2 2М 00100</t>
  </si>
  <si>
    <t>Выполнение мероприятий по обустройству мест захоронения, транспортировки и вывоз в морг тел умерших</t>
  </si>
  <si>
    <t>24 2 2Е 64591</t>
  </si>
  <si>
    <t>Модернизация и ремонт коммунальных систем инженерной инфраструктуры и другого имущества</t>
  </si>
  <si>
    <t>Создание условий для обеспечения жителей поселения услугами бытового обслуживания</t>
  </si>
  <si>
    <t>24 2 2В 64572</t>
  </si>
  <si>
    <t>24 2 2В 64594</t>
  </si>
  <si>
    <t>Исполнение судебных решений в сфере жилищного законодательства</t>
  </si>
  <si>
    <t>Формирование современной городской среды</t>
  </si>
  <si>
    <t>32 1 1А 64567</t>
  </si>
  <si>
    <t>33 1 1А 64567</t>
  </si>
  <si>
    <t>Проведение дезинфекционных мероприятий на открытых пространствах населенных пунктов в целях недопущения распространения новой коронавирусной инфекции (COVID-19)</t>
  </si>
  <si>
    <t>24 2 2У S2120</t>
  </si>
  <si>
    <t>Организация и проведение ремонтных работ муниципальных учреждений спорта</t>
  </si>
  <si>
    <t>25 1 1Г 64592</t>
  </si>
  <si>
    <t>24 1 1И 64593</t>
  </si>
  <si>
    <t>Осуществление мероприятий по сносу аварийного муниципального имущества</t>
  </si>
  <si>
    <t>24 1 1Д 64597</t>
  </si>
  <si>
    <t>Обеспечение мероприятий по проведению ремонтных работ источников холодного водоснабжения</t>
  </si>
  <si>
    <t>24 2 2Ф 64598</t>
  </si>
  <si>
    <t xml:space="preserve">24 2 2Ф 64598 </t>
  </si>
  <si>
    <t>24 3 3А 64503</t>
  </si>
  <si>
    <t>Обеспечение мероприятий по постановке на учет бесхозяйных объектов</t>
  </si>
  <si>
    <t>24 1 1К 64596</t>
  </si>
  <si>
    <t>Содержание автомобильных дорог общего пользования местного значения в рамках выполнения расходных обязательств, отнесенных к полномочиям соответствующих органов местного самоуправления по результатам оценки эффективности деятельности органов местного самоуправления</t>
  </si>
  <si>
    <t>24 3 3А 74090</t>
  </si>
  <si>
    <t>24 3 3К 74090</t>
  </si>
  <si>
    <t>Капитальный ремонт и ремонт автомобильных дорого общего пользования местного значения в рамках выполнения расходных обязательств, отнесенных к полномочиям соответствующих органов местного самоуправления по результатам оценки эффективности деятельности ор</t>
  </si>
  <si>
    <t>24 3 3Б 74090</t>
  </si>
  <si>
    <t>Благоустройство территории в рамках выполнения расходных обязательств, отнесенных к полномочиям соответствующих органов местного самоуправления по результатам оценки эффективности деятельности органов местного самоуправления</t>
  </si>
  <si>
    <t>24 2 2Н 74090</t>
  </si>
  <si>
    <t>Мероприятия по обустройству контейнерных площадок для ТКО в рамках выполнения расходных обязательств, отнесенных к полномочиям соответствующих органов местного самоуправления по результатам оценки эффективности деятельности органов местного самоуправлени</t>
  </si>
  <si>
    <t>24 2 2М 64575</t>
  </si>
  <si>
    <t>25 1 1Д 64600</t>
  </si>
  <si>
    <t>Приобретение оборудования и материалов по соблюдению санитарно-эпидемиологического режима в учреждениях</t>
  </si>
  <si>
    <t>Благоустройство улиц, переулков, проездов</t>
  </si>
  <si>
    <t>24 3 3Б 00000</t>
  </si>
  <si>
    <t>от 24.09.2020 г.  № II-41/201</t>
  </si>
  <si>
    <t>"Приложение № 2</t>
  </si>
  <si>
    <t>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</si>
</sst>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3" x14ac:knownFonts="1">
    <font>
      <sz val="10"/>
      <color rgb="FF000000"/>
      <name val="Times New Roman"/>
    </font>
    <font>
      <b/>
      <sz val="14"/>
      <color rgb="FF000000"/>
      <name val="Times New Roman"/>
    </font>
    <font>
      <b/>
      <sz val="12"/>
      <color rgb="FF000000"/>
      <name val="Times New Roman"/>
    </font>
    <font>
      <b/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FFFFFF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63">
    <xf numFmtId="0" fontId="0" fillId="0" borderId="0" xfId="0" applyFont="1" applyFill="1" applyAlignment="1">
      <alignment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4" fillId="0" borderId="0" xfId="0" applyFont="1" applyAlignment="1">
      <alignment horizontal="right"/>
    </xf>
    <xf numFmtId="0" fontId="0" fillId="0" borderId="0" xfId="0" applyAlignment="1"/>
    <xf numFmtId="0" fontId="3" fillId="2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top" wrapText="1"/>
    </xf>
    <xf numFmtId="0" fontId="0" fillId="0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164" fontId="5" fillId="2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0" fontId="1" fillId="2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top" wrapText="1"/>
    </xf>
    <xf numFmtId="0" fontId="7" fillId="0" borderId="0" xfId="0" applyFont="1" applyAlignment="1"/>
    <xf numFmtId="0" fontId="8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horizontal="right" vertical="center" wrapText="1"/>
    </xf>
    <xf numFmtId="164" fontId="10" fillId="0" borderId="1" xfId="0" applyNumberFormat="1" applyFont="1" applyFill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right" vertical="center" wrapText="1"/>
    </xf>
    <xf numFmtId="0" fontId="11" fillId="2" borderId="1" xfId="0" applyFont="1" applyFill="1" applyBorder="1" applyAlignment="1">
      <alignment horizontal="center" vertical="center" wrapText="1"/>
    </xf>
    <xf numFmtId="4" fontId="7" fillId="0" borderId="0" xfId="0" applyNumberFormat="1" applyFont="1" applyAlignment="1"/>
    <xf numFmtId="164" fontId="0" fillId="0" borderId="0" xfId="0" applyNumberFormat="1" applyFont="1" applyFill="1" applyAlignment="1">
      <alignment vertical="top" wrapText="1"/>
    </xf>
    <xf numFmtId="0" fontId="5" fillId="0" borderId="1" xfId="0" applyFont="1" applyFill="1" applyBorder="1" applyAlignment="1">
      <alignment vertical="center" wrapText="1"/>
    </xf>
    <xf numFmtId="164" fontId="7" fillId="2" borderId="1" xfId="0" applyNumberFormat="1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right" vertical="center" wrapText="1"/>
    </xf>
    <xf numFmtId="0" fontId="7" fillId="3" borderId="0" xfId="0" applyFont="1" applyFill="1" applyAlignment="1">
      <alignment vertical="top" wrapText="1"/>
    </xf>
    <xf numFmtId="0" fontId="7" fillId="3" borderId="0" xfId="0" applyFont="1" applyFill="1" applyAlignment="1"/>
    <xf numFmtId="0" fontId="8" fillId="4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center" vertical="center" wrapText="1"/>
    </xf>
    <xf numFmtId="164" fontId="10" fillId="4" borderId="1" xfId="0" applyNumberFormat="1" applyFont="1" applyFill="1" applyBorder="1" applyAlignment="1">
      <alignment horizontal="right" vertical="center" wrapText="1"/>
    </xf>
    <xf numFmtId="164" fontId="7" fillId="3" borderId="1" xfId="0" applyNumberFormat="1" applyFont="1" applyFill="1" applyBorder="1" applyAlignment="1">
      <alignment horizontal="right" vertical="center" wrapText="1"/>
    </xf>
    <xf numFmtId="164" fontId="10" fillId="3" borderId="1" xfId="0" applyNumberFormat="1" applyFont="1" applyFill="1" applyBorder="1" applyAlignment="1">
      <alignment horizontal="right" vertical="center" wrapText="1"/>
    </xf>
    <xf numFmtId="164" fontId="6" fillId="4" borderId="1" xfId="0" applyNumberFormat="1" applyFont="1" applyFill="1" applyBorder="1" applyAlignment="1">
      <alignment horizontal="right" vertical="center" wrapText="1"/>
    </xf>
    <xf numFmtId="0" fontId="5" fillId="3" borderId="1" xfId="0" applyFont="1" applyFill="1" applyBorder="1" applyAlignment="1">
      <alignment vertical="top" wrapText="1"/>
    </xf>
    <xf numFmtId="0" fontId="0" fillId="3" borderId="1" xfId="0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right" vertical="center" wrapText="1"/>
    </xf>
    <xf numFmtId="0" fontId="0" fillId="3" borderId="0" xfId="0" applyFont="1" applyFill="1" applyAlignment="1">
      <alignment vertical="top" wrapText="1"/>
    </xf>
    <xf numFmtId="0" fontId="0" fillId="3" borderId="1" xfId="0" applyFont="1" applyFill="1" applyBorder="1" applyAlignment="1">
      <alignment vertical="top" wrapText="1"/>
    </xf>
    <xf numFmtId="0" fontId="6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64" fontId="5" fillId="4" borderId="1" xfId="0" applyNumberFormat="1" applyFont="1" applyFill="1" applyBorder="1" applyAlignment="1">
      <alignment horizontal="right" vertical="center" wrapText="1"/>
    </xf>
    <xf numFmtId="0" fontId="5" fillId="3" borderId="0" xfId="0" applyFont="1" applyFill="1" applyAlignment="1">
      <alignment vertical="top" wrapText="1"/>
    </xf>
    <xf numFmtId="4" fontId="0" fillId="0" borderId="0" xfId="0" applyNumberFormat="1" applyFont="1" applyFill="1" applyAlignment="1">
      <alignment vertical="top" wrapText="1"/>
    </xf>
    <xf numFmtId="4" fontId="5" fillId="0" borderId="0" xfId="0" applyNumberFormat="1" applyFont="1" applyFill="1" applyAlignment="1">
      <alignment vertical="top" wrapText="1"/>
    </xf>
    <xf numFmtId="4" fontId="5" fillId="3" borderId="0" xfId="0" applyNumberFormat="1" applyFont="1" applyFill="1" applyAlignment="1">
      <alignment vertical="top" wrapText="1"/>
    </xf>
    <xf numFmtId="0" fontId="6" fillId="3" borderId="0" xfId="0" applyFont="1" applyFill="1" applyAlignment="1">
      <alignment vertical="top" wrapText="1"/>
    </xf>
    <xf numFmtId="0" fontId="12" fillId="0" borderId="0" xfId="0" applyFont="1" applyFill="1" applyAlignment="1">
      <alignment vertical="top" wrapText="1"/>
    </xf>
    <xf numFmtId="0" fontId="1" fillId="2" borderId="0" xfId="0" applyFont="1" applyFill="1" applyAlignment="1">
      <alignment horizontal="center" vertical="top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0;&#1088;&#1080;&#1089;&#1090;&#1080;&#1085;&#1082;&#1072;/AppData/Local/&#1050;&#1077;&#1081;&#1089;&#1080;&#1089;&#1090;&#1077;&#1084;&#1089;/&#1041;&#1102;&#1076;&#1078;&#1077;&#1090;-&#1050;&#1057;/ReportManager/&#1056;&#1063;&#1041;%20&#1076;&#1083;&#1103;%20&#1088;&#1072;&#1073;&#1086;&#1090;&#1099;%20(&#1057;&#1090;&#1086;&#1083;&#1073;&#1086;&#1074;&#1089;&#1082;&#1072;&#1103;)%201(13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0;&#1088;&#1080;&#1089;&#1090;&#1080;&#1085;&#1082;&#1072;/AppData/Local/&#1050;&#1077;&#1081;&#1089;&#1080;&#1089;&#1090;&#1077;&#1084;&#1089;/&#1041;&#1102;&#1076;&#1078;&#1077;&#1090;-&#1050;&#1057;/ReportManager/&#1056;&#1063;&#1041;%20&#1076;&#1083;&#1103;%20&#1088;&#1072;&#1073;&#1086;&#1090;&#1099;%20(&#1057;&#1090;&#1086;&#1083;&#1073;&#1086;&#1074;&#1089;&#1082;&#1072;&#1103;)%201(4)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&#1050;&#1088;&#1080;&#1089;&#1090;&#1080;&#1085;&#1082;&#1072;/AppData/Local/&#1050;&#1077;&#1081;&#1089;&#1080;&#1089;&#1090;&#1077;&#1084;&#1089;/&#1041;&#1102;&#1076;&#1078;&#1077;&#1090;-&#1050;&#1057;/ReportManager/&#1056;&#1063;&#1041;%20&#1076;&#1083;&#1103;%20&#1088;&#1072;&#1073;&#1086;&#1090;&#1099;%20(&#1057;&#1090;&#1086;&#1083;&#1073;&#1086;&#1074;&#1089;&#1082;&#1072;&#1103;)%201(3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9">
          <cell r="C9">
            <v>15821</v>
          </cell>
        </row>
        <row r="10">
          <cell r="C10">
            <v>8759010</v>
          </cell>
        </row>
        <row r="45">
          <cell r="C45">
            <v>838600</v>
          </cell>
        </row>
        <row r="46">
          <cell r="C46">
            <v>535000</v>
          </cell>
        </row>
        <row r="48">
          <cell r="C48">
            <v>435216</v>
          </cell>
        </row>
        <row r="60">
          <cell r="C60">
            <v>15200</v>
          </cell>
        </row>
        <row r="62">
          <cell r="C62">
            <v>913620.68</v>
          </cell>
        </row>
        <row r="64">
          <cell r="C64">
            <v>143771504.94999999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9">
          <cell r="B9">
            <v>50000</v>
          </cell>
        </row>
        <row r="10">
          <cell r="B10">
            <v>1222723.1000000001</v>
          </cell>
        </row>
        <row r="11">
          <cell r="B11">
            <v>1000000</v>
          </cell>
        </row>
        <row r="12">
          <cell r="B12">
            <v>300000</v>
          </cell>
        </row>
        <row r="13">
          <cell r="B13">
            <v>300000</v>
          </cell>
        </row>
        <row r="14">
          <cell r="B14">
            <v>1796900</v>
          </cell>
        </row>
        <row r="15">
          <cell r="B15">
            <v>4500000</v>
          </cell>
        </row>
        <row r="16">
          <cell r="B16">
            <v>50000</v>
          </cell>
        </row>
        <row r="17">
          <cell r="B17">
            <v>200000</v>
          </cell>
        </row>
        <row r="18">
          <cell r="B18">
            <v>1300000</v>
          </cell>
        </row>
        <row r="19">
          <cell r="B19">
            <v>500000</v>
          </cell>
        </row>
        <row r="20">
          <cell r="B20">
            <v>350400</v>
          </cell>
        </row>
        <row r="21">
          <cell r="B21">
            <v>1515000</v>
          </cell>
        </row>
        <row r="22">
          <cell r="B22">
            <v>320000</v>
          </cell>
        </row>
        <row r="23">
          <cell r="B23">
            <v>70000</v>
          </cell>
        </row>
        <row r="24">
          <cell r="B24">
            <v>15000</v>
          </cell>
        </row>
        <row r="25">
          <cell r="B25">
            <v>1000</v>
          </cell>
        </row>
        <row r="26">
          <cell r="B26">
            <v>1050000</v>
          </cell>
        </row>
        <row r="27">
          <cell r="B27">
            <v>615177.98</v>
          </cell>
        </row>
        <row r="28">
          <cell r="B28">
            <v>5000000</v>
          </cell>
        </row>
        <row r="29">
          <cell r="B29">
            <v>278694</v>
          </cell>
        </row>
        <row r="30">
          <cell r="B30">
            <v>980362.61</v>
          </cell>
        </row>
        <row r="31">
          <cell r="B31">
            <v>3770615.15</v>
          </cell>
        </row>
        <row r="32">
          <cell r="B32">
            <v>461613</v>
          </cell>
        </row>
        <row r="33">
          <cell r="B33">
            <v>3154747.47</v>
          </cell>
        </row>
        <row r="34">
          <cell r="B34">
            <v>1374437</v>
          </cell>
        </row>
        <row r="35">
          <cell r="B35">
            <v>5900000</v>
          </cell>
        </row>
        <row r="36">
          <cell r="B36">
            <v>6641256.2199999997</v>
          </cell>
        </row>
        <row r="37">
          <cell r="B37">
            <v>6473950</v>
          </cell>
        </row>
        <row r="38">
          <cell r="B38">
            <v>17434653.539999999</v>
          </cell>
        </row>
        <row r="39">
          <cell r="B39">
            <v>8311569</v>
          </cell>
        </row>
        <row r="40">
          <cell r="B40">
            <v>20202020.199999999</v>
          </cell>
        </row>
        <row r="41">
          <cell r="B41">
            <v>3000000</v>
          </cell>
        </row>
        <row r="42">
          <cell r="B42">
            <v>1141651</v>
          </cell>
        </row>
        <row r="43">
          <cell r="B43">
            <v>25114</v>
          </cell>
        </row>
        <row r="44">
          <cell r="B44">
            <v>933</v>
          </cell>
        </row>
        <row r="45">
          <cell r="B45">
            <v>110000</v>
          </cell>
        </row>
        <row r="46">
          <cell r="B46">
            <v>520000</v>
          </cell>
        </row>
        <row r="47">
          <cell r="B47">
            <v>19502</v>
          </cell>
        </row>
        <row r="48">
          <cell r="B48">
            <v>9612810</v>
          </cell>
        </row>
        <row r="49">
          <cell r="B49">
            <v>100000</v>
          </cell>
        </row>
        <row r="50">
          <cell r="B50">
            <v>1883836.68</v>
          </cell>
        </row>
        <row r="53">
          <cell r="B53">
            <v>667000</v>
          </cell>
        </row>
        <row r="54">
          <cell r="B54">
            <v>1157489</v>
          </cell>
        </row>
        <row r="55">
          <cell r="B55">
            <v>30393050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16">
          <cell r="B16">
            <v>16745634.59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55"/>
  <sheetViews>
    <sheetView tabSelected="1" view="pageBreakPreview" zoomScale="85" zoomScaleNormal="100" zoomScaleSheetLayoutView="85" workbookViewId="0">
      <selection activeCell="G36" sqref="G36"/>
    </sheetView>
  </sheetViews>
  <sheetFormatPr defaultRowHeight="12.75" x14ac:dyDescent="0.2"/>
  <cols>
    <col min="1" max="1" width="59.6640625"/>
    <col min="2" max="2" width="7.6640625"/>
    <col min="3" max="3" width="16.5" customWidth="1"/>
    <col min="4" max="4" width="7"/>
    <col min="5" max="6" width="15.83203125" style="23" hidden="1" customWidth="1"/>
    <col min="7" max="7" width="15.83203125" customWidth="1"/>
    <col min="8" max="8" width="15.83203125" style="39" hidden="1" customWidth="1"/>
    <col min="9" max="9" width="15.83203125" style="23" hidden="1" customWidth="1"/>
    <col min="10" max="10" width="15.83203125" customWidth="1"/>
    <col min="11" max="11" width="15.83203125" style="39" hidden="1" customWidth="1"/>
    <col min="12" max="12" width="15.83203125" style="23" hidden="1" customWidth="1"/>
    <col min="13" max="13" width="15.83203125" customWidth="1"/>
    <col min="14" max="14" width="32.83203125" customWidth="1"/>
    <col min="15" max="15" width="23.6640625" customWidth="1"/>
    <col min="16" max="16" width="12.1640625" customWidth="1"/>
  </cols>
  <sheetData>
    <row r="1" spans="1:14" ht="15.75" x14ac:dyDescent="0.25">
      <c r="G1" s="5"/>
      <c r="J1" s="5"/>
      <c r="M1" s="5" t="s">
        <v>106</v>
      </c>
    </row>
    <row r="2" spans="1:14" ht="15.75" x14ac:dyDescent="0.25">
      <c r="G2" s="5"/>
      <c r="J2" s="5"/>
      <c r="M2" s="5" t="s">
        <v>115</v>
      </c>
    </row>
    <row r="3" spans="1:14" ht="15.75" x14ac:dyDescent="0.25">
      <c r="G3" s="5"/>
      <c r="J3" s="5"/>
      <c r="M3" s="5" t="s">
        <v>105</v>
      </c>
    </row>
    <row r="4" spans="1:14" ht="15.75" x14ac:dyDescent="0.25">
      <c r="G4" s="5"/>
      <c r="J4" s="5"/>
      <c r="M4" s="5" t="s">
        <v>183</v>
      </c>
    </row>
    <row r="5" spans="1:14" ht="15.75" x14ac:dyDescent="0.25">
      <c r="G5" s="5"/>
      <c r="J5" s="5"/>
      <c r="M5" s="5"/>
    </row>
    <row r="6" spans="1:14" s="6" customFormat="1" ht="19.5" customHeight="1" x14ac:dyDescent="0.25">
      <c r="A6" s="5"/>
      <c r="B6" s="5"/>
      <c r="C6" s="5"/>
      <c r="D6" s="5"/>
      <c r="E6" s="31"/>
      <c r="F6" s="24"/>
      <c r="G6" s="5"/>
      <c r="H6" s="40"/>
      <c r="I6" s="24"/>
      <c r="J6" s="5"/>
      <c r="K6" s="40"/>
      <c r="L6" s="24"/>
      <c r="M6" s="5" t="s">
        <v>184</v>
      </c>
    </row>
    <row r="7" spans="1:14" s="6" customFormat="1" ht="15.75" x14ac:dyDescent="0.25">
      <c r="A7" s="5"/>
      <c r="B7" s="5"/>
      <c r="C7" s="5"/>
      <c r="D7" s="5"/>
      <c r="E7" s="31"/>
      <c r="F7" s="24"/>
      <c r="G7" s="5"/>
      <c r="H7" s="40"/>
      <c r="I7" s="24"/>
      <c r="J7" s="5"/>
      <c r="K7" s="40"/>
      <c r="L7" s="24"/>
      <c r="M7" s="5" t="s">
        <v>115</v>
      </c>
    </row>
    <row r="8" spans="1:14" s="6" customFormat="1" ht="19.5" customHeight="1" x14ac:dyDescent="0.25">
      <c r="A8" s="5"/>
      <c r="B8" s="5"/>
      <c r="C8" s="5"/>
      <c r="D8" s="5"/>
      <c r="E8" s="24"/>
      <c r="F8" s="24"/>
      <c r="G8" s="5"/>
      <c r="H8" s="40"/>
      <c r="I8" s="24"/>
      <c r="J8" s="5"/>
      <c r="K8" s="40"/>
      <c r="L8" s="24"/>
      <c r="M8" s="5" t="s">
        <v>105</v>
      </c>
    </row>
    <row r="9" spans="1:14" s="6" customFormat="1" ht="19.5" customHeight="1" x14ac:dyDescent="0.25">
      <c r="A9" s="5"/>
      <c r="B9" s="5"/>
      <c r="C9" s="5"/>
      <c r="D9" s="5"/>
      <c r="E9" s="24"/>
      <c r="F9" s="24"/>
      <c r="G9" s="5"/>
      <c r="H9" s="40"/>
      <c r="I9" s="24"/>
      <c r="J9" s="5"/>
      <c r="K9" s="40"/>
      <c r="L9" s="24"/>
      <c r="M9" s="5" t="s">
        <v>133</v>
      </c>
    </row>
    <row r="10" spans="1:14" x14ac:dyDescent="0.2">
      <c r="A10" t="s">
        <v>0</v>
      </c>
    </row>
    <row r="11" spans="1:14" ht="60" customHeight="1" x14ac:dyDescent="0.2">
      <c r="A11" s="61" t="s">
        <v>1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61"/>
      <c r="M11" s="61"/>
    </row>
    <row r="12" spans="1:14" ht="18.75" x14ac:dyDescent="0.2">
      <c r="A12" s="61" t="s">
        <v>0</v>
      </c>
      <c r="B12" s="61"/>
      <c r="C12" s="61"/>
      <c r="D12" s="61"/>
      <c r="E12" s="61"/>
      <c r="F12" s="61"/>
      <c r="G12" s="61"/>
      <c r="H12" s="61"/>
      <c r="I12" s="61"/>
      <c r="J12" s="61"/>
      <c r="K12" s="61"/>
      <c r="L12" s="61"/>
      <c r="M12" s="61"/>
    </row>
    <row r="13" spans="1:14" ht="17.45" customHeight="1" x14ac:dyDescent="0.2">
      <c r="A13" s="62" t="s">
        <v>2</v>
      </c>
      <c r="B13" s="62" t="s">
        <v>3</v>
      </c>
      <c r="C13" s="62" t="s">
        <v>4</v>
      </c>
      <c r="D13" s="62" t="s">
        <v>5</v>
      </c>
      <c r="E13" s="62" t="s">
        <v>6</v>
      </c>
      <c r="F13" s="62"/>
      <c r="G13" s="62"/>
      <c r="H13" s="62" t="s">
        <v>6</v>
      </c>
      <c r="I13" s="62"/>
      <c r="J13" s="62"/>
      <c r="K13" s="62" t="s">
        <v>6</v>
      </c>
      <c r="L13" s="62"/>
      <c r="M13" s="62"/>
    </row>
    <row r="14" spans="1:14" ht="39" x14ac:dyDescent="0.2">
      <c r="A14" s="62" t="s">
        <v>0</v>
      </c>
      <c r="B14" s="62" t="s">
        <v>0</v>
      </c>
      <c r="C14" s="62" t="s">
        <v>0</v>
      </c>
      <c r="D14" s="62" t="s">
        <v>0</v>
      </c>
      <c r="E14" s="25" t="s">
        <v>7</v>
      </c>
      <c r="F14" s="25" t="s">
        <v>121</v>
      </c>
      <c r="G14" s="22" t="s">
        <v>7</v>
      </c>
      <c r="H14" s="41" t="s">
        <v>134</v>
      </c>
      <c r="I14" s="25" t="s">
        <v>121</v>
      </c>
      <c r="J14" s="30" t="s">
        <v>134</v>
      </c>
      <c r="K14" s="41" t="s">
        <v>135</v>
      </c>
      <c r="L14" s="25" t="s">
        <v>121</v>
      </c>
      <c r="M14" s="30" t="s">
        <v>135</v>
      </c>
    </row>
    <row r="15" spans="1:14" ht="15.75" x14ac:dyDescent="0.2">
      <c r="A15" s="1" t="s">
        <v>8</v>
      </c>
      <c r="B15" s="1" t="s">
        <v>9</v>
      </c>
      <c r="C15" s="1" t="s">
        <v>10</v>
      </c>
      <c r="D15" s="1" t="s">
        <v>11</v>
      </c>
      <c r="E15" s="26" t="s">
        <v>12</v>
      </c>
      <c r="F15" s="26" t="s">
        <v>13</v>
      </c>
      <c r="G15" s="1" t="s">
        <v>14</v>
      </c>
      <c r="H15" s="42" t="s">
        <v>12</v>
      </c>
      <c r="I15" s="26" t="s">
        <v>13</v>
      </c>
      <c r="J15" s="1" t="s">
        <v>14</v>
      </c>
      <c r="K15" s="42" t="s">
        <v>12</v>
      </c>
      <c r="L15" s="26" t="s">
        <v>13</v>
      </c>
      <c r="M15" s="1" t="s">
        <v>14</v>
      </c>
    </row>
    <row r="16" spans="1:14" ht="15.75" x14ac:dyDescent="0.2">
      <c r="A16" s="7" t="s">
        <v>15</v>
      </c>
      <c r="B16" s="2" t="s">
        <v>0</v>
      </c>
      <c r="C16" s="2" t="s">
        <v>0</v>
      </c>
      <c r="D16" s="2" t="s">
        <v>0</v>
      </c>
      <c r="E16" s="27">
        <f>E17</f>
        <v>143771.505</v>
      </c>
      <c r="F16" s="27">
        <f>F17</f>
        <v>2968.7570000000001</v>
      </c>
      <c r="G16" s="14">
        <f>E16+F16</f>
        <v>146740.26200000002</v>
      </c>
      <c r="H16" s="43">
        <f>H17</f>
        <v>50827.66</v>
      </c>
      <c r="I16" s="27">
        <f>I17</f>
        <v>0</v>
      </c>
      <c r="J16" s="14">
        <f>H16+I16</f>
        <v>50827.66</v>
      </c>
      <c r="K16" s="43">
        <f>K17</f>
        <v>46963.017000000007</v>
      </c>
      <c r="L16" s="27">
        <f>L17</f>
        <v>0</v>
      </c>
      <c r="M16" s="14">
        <f>K16+L16</f>
        <v>46963.017000000007</v>
      </c>
      <c r="N16" s="56">
        <f>[1]Документ!$C$64</f>
        <v>143771504.94999999</v>
      </c>
    </row>
    <row r="17" spans="1:14" ht="25.5" x14ac:dyDescent="0.2">
      <c r="A17" s="8" t="s">
        <v>16</v>
      </c>
      <c r="B17" s="9" t="s">
        <v>17</v>
      </c>
      <c r="C17" s="4" t="s">
        <v>0</v>
      </c>
      <c r="D17" s="4" t="s">
        <v>0</v>
      </c>
      <c r="E17" s="27">
        <f>E18+E101+E111+E124+E128</f>
        <v>143771.505</v>
      </c>
      <c r="F17" s="27">
        <f t="shared" ref="F17:G17" si="0">F18+F101+F111+F124+F128</f>
        <v>2968.7570000000001</v>
      </c>
      <c r="G17" s="27">
        <f t="shared" si="0"/>
        <v>146740.26200000002</v>
      </c>
      <c r="H17" s="43">
        <f t="shared" ref="H17:M17" si="1">H18+H101+H111+H124+H128</f>
        <v>50827.66</v>
      </c>
      <c r="I17" s="27">
        <f t="shared" si="1"/>
        <v>0</v>
      </c>
      <c r="J17" s="27">
        <f t="shared" si="1"/>
        <v>50827.66</v>
      </c>
      <c r="K17" s="43">
        <f t="shared" si="1"/>
        <v>46963.017000000007</v>
      </c>
      <c r="L17" s="27">
        <f t="shared" si="1"/>
        <v>0</v>
      </c>
      <c r="M17" s="27">
        <f t="shared" si="1"/>
        <v>46963.017000000007</v>
      </c>
      <c r="N17">
        <f>N16/1000</f>
        <v>143771.50495</v>
      </c>
    </row>
    <row r="18" spans="1:14" ht="38.25" x14ac:dyDescent="0.2">
      <c r="A18" s="10" t="s">
        <v>18</v>
      </c>
      <c r="B18" s="11" t="s">
        <v>17</v>
      </c>
      <c r="C18" s="11" t="s">
        <v>19</v>
      </c>
      <c r="D18" s="1" t="s">
        <v>0</v>
      </c>
      <c r="E18" s="27">
        <f>E19+E37+E76</f>
        <v>66626.53</v>
      </c>
      <c r="F18" s="27">
        <f t="shared" ref="F18:G18" si="2">F19+F37+F76</f>
        <v>2403.2110000000002</v>
      </c>
      <c r="G18" s="27">
        <f t="shared" si="2"/>
        <v>69029.740999999995</v>
      </c>
      <c r="H18" s="43">
        <f t="shared" ref="H18:M18" si="3">H19+H37+H76</f>
        <v>8149.7020000000002</v>
      </c>
      <c r="I18" s="27">
        <f t="shared" si="3"/>
        <v>0</v>
      </c>
      <c r="J18" s="27">
        <f t="shared" si="3"/>
        <v>8149.7020000000002</v>
      </c>
      <c r="K18" s="43">
        <f t="shared" si="3"/>
        <v>8288.3070000000007</v>
      </c>
      <c r="L18" s="27">
        <f t="shared" si="3"/>
        <v>0</v>
      </c>
      <c r="M18" s="27">
        <f t="shared" si="3"/>
        <v>8288.3070000000007</v>
      </c>
      <c r="N18" s="32">
        <f>E16</f>
        <v>143771.505</v>
      </c>
    </row>
    <row r="19" spans="1:14" ht="25.5" x14ac:dyDescent="0.2">
      <c r="A19" s="10" t="s">
        <v>20</v>
      </c>
      <c r="B19" s="11" t="s">
        <v>17</v>
      </c>
      <c r="C19" s="11" t="s">
        <v>21</v>
      </c>
      <c r="D19" s="1" t="s">
        <v>0</v>
      </c>
      <c r="E19" s="27">
        <f>E20+E22+E24+E26+E29+E31+E33+E35</f>
        <v>4669.6229999999996</v>
      </c>
      <c r="F19" s="27">
        <f>F20+F22+F24+F26+F31+F33+F35</f>
        <v>5372</v>
      </c>
      <c r="G19" s="27">
        <f>G20+G22+G24+G26+G31+G33+G35</f>
        <v>10041.623</v>
      </c>
      <c r="H19" s="43">
        <f>H20+H22+H24+H26+H31</f>
        <v>250</v>
      </c>
      <c r="I19" s="27">
        <f t="shared" ref="I19" si="4">I20+I22+I24+I26+I31</f>
        <v>0</v>
      </c>
      <c r="J19" s="27">
        <f t="shared" ref="J19" si="5">J20+J22+J24+J26+J31</f>
        <v>250</v>
      </c>
      <c r="K19" s="43">
        <f>K20+K22+K24+K26+K31</f>
        <v>250</v>
      </c>
      <c r="L19" s="27">
        <f t="shared" ref="L19" si="6">L20+L22+L24+L26+L31</f>
        <v>0</v>
      </c>
      <c r="M19" s="27">
        <f t="shared" ref="M19" si="7">M20+M22+M24+M26+M31</f>
        <v>250</v>
      </c>
      <c r="N19" s="32">
        <f>N18-N17</f>
        <v>5.0000002374872565E-5</v>
      </c>
    </row>
    <row r="20" spans="1:14" ht="15.75" x14ac:dyDescent="0.2">
      <c r="A20" s="10" t="s">
        <v>22</v>
      </c>
      <c r="B20" s="11" t="s">
        <v>17</v>
      </c>
      <c r="C20" s="11" t="s">
        <v>23</v>
      </c>
      <c r="D20" s="1" t="s">
        <v>0</v>
      </c>
      <c r="E20" s="27">
        <f>E21</f>
        <v>50</v>
      </c>
      <c r="F20" s="27">
        <v>0</v>
      </c>
      <c r="G20" s="14">
        <f t="shared" ref="G20:G121" si="8">E20+F20</f>
        <v>50</v>
      </c>
      <c r="H20" s="43">
        <f>H21</f>
        <v>0</v>
      </c>
      <c r="I20" s="27">
        <v>0</v>
      </c>
      <c r="J20" s="14">
        <f t="shared" ref="J20:J21" si="9">H20+I20</f>
        <v>0</v>
      </c>
      <c r="K20" s="43">
        <f>K21</f>
        <v>0</v>
      </c>
      <c r="L20" s="27">
        <v>0</v>
      </c>
      <c r="M20" s="14">
        <f t="shared" ref="M20:M21" si="10">K20+L20</f>
        <v>0</v>
      </c>
      <c r="N20" s="56">
        <f>[2]Документ!$B$9</f>
        <v>50000</v>
      </c>
    </row>
    <row r="21" spans="1:14" ht="25.5" x14ac:dyDescent="0.2">
      <c r="A21" s="12" t="s">
        <v>24</v>
      </c>
      <c r="B21" s="13" t="s">
        <v>17</v>
      </c>
      <c r="C21" s="13" t="s">
        <v>23</v>
      </c>
      <c r="D21" s="13" t="s">
        <v>25</v>
      </c>
      <c r="E21" s="29">
        <v>50</v>
      </c>
      <c r="F21" s="27">
        <v>0</v>
      </c>
      <c r="G21" s="14">
        <f t="shared" si="8"/>
        <v>50</v>
      </c>
      <c r="H21" s="44">
        <v>0</v>
      </c>
      <c r="I21" s="27">
        <v>0</v>
      </c>
      <c r="J21" s="14">
        <f t="shared" si="9"/>
        <v>0</v>
      </c>
      <c r="K21" s="44">
        <v>0</v>
      </c>
      <c r="L21" s="27">
        <v>0</v>
      </c>
      <c r="M21" s="14">
        <f t="shared" si="10"/>
        <v>0</v>
      </c>
    </row>
    <row r="22" spans="1:14" ht="25.5" x14ac:dyDescent="0.2">
      <c r="A22" s="10" t="s">
        <v>26</v>
      </c>
      <c r="B22" s="11" t="s">
        <v>17</v>
      </c>
      <c r="C22" s="11" t="s">
        <v>27</v>
      </c>
      <c r="D22" s="1" t="s">
        <v>0</v>
      </c>
      <c r="E22" s="27">
        <f>E23</f>
        <v>1222.723</v>
      </c>
      <c r="F22" s="27">
        <f t="shared" ref="F22:G22" si="11">F23</f>
        <v>0</v>
      </c>
      <c r="G22" s="27">
        <f t="shared" si="11"/>
        <v>1222.723</v>
      </c>
      <c r="H22" s="43">
        <f>H23</f>
        <v>200</v>
      </c>
      <c r="I22" s="27">
        <f t="shared" ref="I22" si="12">I23</f>
        <v>0</v>
      </c>
      <c r="J22" s="27">
        <f t="shared" ref="J22" si="13">J23</f>
        <v>200</v>
      </c>
      <c r="K22" s="43">
        <f>K23</f>
        <v>200</v>
      </c>
      <c r="L22" s="27">
        <f t="shared" ref="L22" si="14">L23</f>
        <v>0</v>
      </c>
      <c r="M22" s="27">
        <f t="shared" ref="M22" si="15">M23</f>
        <v>200</v>
      </c>
      <c r="N22" s="56">
        <f>[2]Документ!$B$10</f>
        <v>1222723.1000000001</v>
      </c>
    </row>
    <row r="23" spans="1:14" ht="25.5" x14ac:dyDescent="0.2">
      <c r="A23" s="12" t="s">
        <v>24</v>
      </c>
      <c r="B23" s="13" t="s">
        <v>17</v>
      </c>
      <c r="C23" s="13" t="s">
        <v>27</v>
      </c>
      <c r="D23" s="13" t="s">
        <v>25</v>
      </c>
      <c r="E23" s="29">
        <v>1222.723</v>
      </c>
      <c r="F23" s="27">
        <v>0</v>
      </c>
      <c r="G23" s="14">
        <f>F23+E23</f>
        <v>1222.723</v>
      </c>
      <c r="H23" s="44">
        <v>200</v>
      </c>
      <c r="I23" s="27">
        <v>0</v>
      </c>
      <c r="J23" s="14">
        <f>I23+H23</f>
        <v>200</v>
      </c>
      <c r="K23" s="44">
        <v>200</v>
      </c>
      <c r="L23" s="27">
        <v>0</v>
      </c>
      <c r="M23" s="14">
        <f>L23+K23</f>
        <v>200</v>
      </c>
    </row>
    <row r="24" spans="1:14" ht="25.5" x14ac:dyDescent="0.2">
      <c r="A24" s="10" t="s">
        <v>28</v>
      </c>
      <c r="B24" s="11" t="s">
        <v>17</v>
      </c>
      <c r="C24" s="11" t="s">
        <v>29</v>
      </c>
      <c r="D24" s="1" t="s">
        <v>0</v>
      </c>
      <c r="E24" s="27">
        <f>E25</f>
        <v>1000</v>
      </c>
      <c r="F24" s="27">
        <f t="shared" ref="F24:G24" si="16">F25</f>
        <v>0</v>
      </c>
      <c r="G24" s="27">
        <f t="shared" si="16"/>
        <v>1000</v>
      </c>
      <c r="H24" s="43">
        <f>H25</f>
        <v>0</v>
      </c>
      <c r="I24" s="27">
        <f t="shared" ref="I24" si="17">I25</f>
        <v>0</v>
      </c>
      <c r="J24" s="27">
        <f t="shared" ref="J24" si="18">J25</f>
        <v>0</v>
      </c>
      <c r="K24" s="43">
        <f>K25</f>
        <v>0</v>
      </c>
      <c r="L24" s="27">
        <f t="shared" ref="L24" si="19">L25</f>
        <v>0</v>
      </c>
      <c r="M24" s="27">
        <f t="shared" ref="M24" si="20">M25</f>
        <v>0</v>
      </c>
      <c r="N24" s="56">
        <f>[2]Документ!$B$11</f>
        <v>1000000</v>
      </c>
    </row>
    <row r="25" spans="1:14" ht="25.5" x14ac:dyDescent="0.2">
      <c r="A25" s="12" t="s">
        <v>24</v>
      </c>
      <c r="B25" s="13" t="s">
        <v>17</v>
      </c>
      <c r="C25" s="13" t="s">
        <v>29</v>
      </c>
      <c r="D25" s="13" t="s">
        <v>25</v>
      </c>
      <c r="E25" s="29">
        <v>1000</v>
      </c>
      <c r="F25" s="27">
        <v>0</v>
      </c>
      <c r="G25" s="14">
        <f>F25+E25</f>
        <v>1000</v>
      </c>
      <c r="H25" s="44">
        <v>0</v>
      </c>
      <c r="I25" s="27">
        <v>0</v>
      </c>
      <c r="J25" s="14">
        <f>I25+H25</f>
        <v>0</v>
      </c>
      <c r="K25" s="44">
        <v>0</v>
      </c>
      <c r="L25" s="27">
        <v>0</v>
      </c>
      <c r="M25" s="14">
        <f>L25+K25</f>
        <v>0</v>
      </c>
    </row>
    <row r="26" spans="1:14" ht="15.75" x14ac:dyDescent="0.2">
      <c r="A26" s="10" t="s">
        <v>116</v>
      </c>
      <c r="B26" s="11" t="s">
        <v>17</v>
      </c>
      <c r="C26" s="11" t="s">
        <v>117</v>
      </c>
      <c r="D26" s="1" t="s">
        <v>0</v>
      </c>
      <c r="E26" s="27">
        <f>E27+E29</f>
        <v>300</v>
      </c>
      <c r="F26" s="27">
        <f t="shared" ref="F26:G26" si="21">F27+F29</f>
        <v>5000</v>
      </c>
      <c r="G26" s="27">
        <f t="shared" si="21"/>
        <v>5300</v>
      </c>
      <c r="H26" s="43">
        <f t="shared" ref="F26:J27" si="22">H27</f>
        <v>0</v>
      </c>
      <c r="I26" s="27">
        <f t="shared" si="22"/>
        <v>0</v>
      </c>
      <c r="J26" s="27">
        <f t="shared" si="22"/>
        <v>0</v>
      </c>
      <c r="K26" s="43">
        <f t="shared" ref="K26:K27" si="23">K27</f>
        <v>0</v>
      </c>
      <c r="L26" s="27">
        <f t="shared" ref="L26:L27" si="24">L27</f>
        <v>0</v>
      </c>
      <c r="M26" s="27">
        <f t="shared" ref="M26:M27" si="25">M27</f>
        <v>0</v>
      </c>
    </row>
    <row r="27" spans="1:14" ht="15.75" x14ac:dyDescent="0.2">
      <c r="A27" s="4" t="s">
        <v>116</v>
      </c>
      <c r="B27" s="9" t="s">
        <v>17</v>
      </c>
      <c r="C27" s="9" t="s">
        <v>118</v>
      </c>
      <c r="D27" s="3" t="s">
        <v>0</v>
      </c>
      <c r="E27" s="28">
        <f>E28</f>
        <v>300</v>
      </c>
      <c r="F27" s="28">
        <f t="shared" si="22"/>
        <v>0</v>
      </c>
      <c r="G27" s="28">
        <f t="shared" si="22"/>
        <v>300</v>
      </c>
      <c r="H27" s="45">
        <f t="shared" si="22"/>
        <v>0</v>
      </c>
      <c r="I27" s="28">
        <f t="shared" si="22"/>
        <v>0</v>
      </c>
      <c r="J27" s="28">
        <f t="shared" si="22"/>
        <v>0</v>
      </c>
      <c r="K27" s="45">
        <f t="shared" si="23"/>
        <v>0</v>
      </c>
      <c r="L27" s="28">
        <f t="shared" si="24"/>
        <v>0</v>
      </c>
      <c r="M27" s="28">
        <f t="shared" si="25"/>
        <v>0</v>
      </c>
      <c r="N27" s="56">
        <f>[2]Документ!$B$12</f>
        <v>300000</v>
      </c>
    </row>
    <row r="28" spans="1:14" ht="25.5" x14ac:dyDescent="0.2">
      <c r="A28" s="12" t="s">
        <v>24</v>
      </c>
      <c r="B28" s="13" t="s">
        <v>17</v>
      </c>
      <c r="C28" s="13" t="s">
        <v>118</v>
      </c>
      <c r="D28" s="13" t="s">
        <v>25</v>
      </c>
      <c r="E28" s="29">
        <v>300</v>
      </c>
      <c r="F28" s="27">
        <v>0</v>
      </c>
      <c r="G28" s="14">
        <f t="shared" si="8"/>
        <v>300</v>
      </c>
      <c r="H28" s="44">
        <v>0</v>
      </c>
      <c r="I28" s="27">
        <v>0</v>
      </c>
      <c r="J28" s="14">
        <f t="shared" ref="J28:J32" si="26">H28+I28</f>
        <v>0</v>
      </c>
      <c r="K28" s="44">
        <v>0</v>
      </c>
      <c r="L28" s="27">
        <v>0</v>
      </c>
      <c r="M28" s="14">
        <f t="shared" ref="M28" si="27">K28+L28</f>
        <v>0</v>
      </c>
    </row>
    <row r="29" spans="1:14" s="55" customFormat="1" ht="27.75" customHeight="1" x14ac:dyDescent="0.2">
      <c r="A29" s="47" t="s">
        <v>162</v>
      </c>
      <c r="B29" s="53">
        <v>925</v>
      </c>
      <c r="C29" s="53" t="s">
        <v>163</v>
      </c>
      <c r="D29" s="53"/>
      <c r="E29" s="45">
        <f>E30</f>
        <v>0</v>
      </c>
      <c r="F29" s="43">
        <f>F30</f>
        <v>5000</v>
      </c>
      <c r="G29" s="54">
        <f>G30</f>
        <v>5000</v>
      </c>
      <c r="H29" s="45"/>
      <c r="I29" s="43"/>
      <c r="J29" s="54"/>
      <c r="K29" s="45"/>
      <c r="L29" s="43"/>
      <c r="M29" s="54"/>
    </row>
    <row r="30" spans="1:14" s="50" customFormat="1" ht="25.5" x14ac:dyDescent="0.2">
      <c r="A30" s="51" t="s">
        <v>24</v>
      </c>
      <c r="B30" s="48">
        <v>925</v>
      </c>
      <c r="C30" s="52" t="s">
        <v>163</v>
      </c>
      <c r="D30" s="48">
        <v>200</v>
      </c>
      <c r="E30" s="44"/>
      <c r="F30" s="43">
        <v>5000</v>
      </c>
      <c r="G30" s="49">
        <f>F30+E30</f>
        <v>5000</v>
      </c>
      <c r="H30" s="44"/>
      <c r="I30" s="43"/>
      <c r="J30" s="49"/>
      <c r="K30" s="44"/>
      <c r="L30" s="43"/>
      <c r="M30" s="49"/>
    </row>
    <row r="31" spans="1:14" ht="25.5" x14ac:dyDescent="0.2">
      <c r="A31" s="10" t="s">
        <v>30</v>
      </c>
      <c r="B31" s="11" t="s">
        <v>17</v>
      </c>
      <c r="C31" s="11" t="s">
        <v>31</v>
      </c>
      <c r="D31" s="1" t="s">
        <v>0</v>
      </c>
      <c r="E31" s="27">
        <f>E32</f>
        <v>300</v>
      </c>
      <c r="F31" s="27">
        <f t="shared" ref="F31:J33" si="28">F32</f>
        <v>0</v>
      </c>
      <c r="G31" s="27">
        <f t="shared" si="28"/>
        <v>300</v>
      </c>
      <c r="H31" s="43">
        <f t="shared" si="28"/>
        <v>50</v>
      </c>
      <c r="I31" s="27">
        <f t="shared" si="28"/>
        <v>0</v>
      </c>
      <c r="J31" s="27">
        <f t="shared" si="28"/>
        <v>50</v>
      </c>
      <c r="K31" s="43">
        <f t="shared" ref="K31:K33" si="29">K32</f>
        <v>50</v>
      </c>
      <c r="L31" s="27">
        <f t="shared" ref="L31:L33" si="30">L32</f>
        <v>0</v>
      </c>
      <c r="M31" s="27">
        <f t="shared" ref="M31:M33" si="31">M32</f>
        <v>50</v>
      </c>
      <c r="N31" s="56">
        <f>[2]Документ!$B$13</f>
        <v>300000</v>
      </c>
    </row>
    <row r="32" spans="1:14" ht="25.5" x14ac:dyDescent="0.2">
      <c r="A32" s="12" t="s">
        <v>24</v>
      </c>
      <c r="B32" s="13" t="s">
        <v>17</v>
      </c>
      <c r="C32" s="13" t="s">
        <v>31</v>
      </c>
      <c r="D32" s="13" t="s">
        <v>25</v>
      </c>
      <c r="E32" s="29">
        <v>300</v>
      </c>
      <c r="F32" s="27">
        <v>0</v>
      </c>
      <c r="G32" s="14">
        <f t="shared" si="8"/>
        <v>300</v>
      </c>
      <c r="H32" s="44">
        <v>50</v>
      </c>
      <c r="I32" s="27">
        <v>0</v>
      </c>
      <c r="J32" s="14">
        <f t="shared" si="26"/>
        <v>50</v>
      </c>
      <c r="K32" s="44">
        <v>50</v>
      </c>
      <c r="L32" s="27">
        <v>0</v>
      </c>
      <c r="M32" s="14">
        <f t="shared" ref="M32:M39" si="32">K32+L32</f>
        <v>50</v>
      </c>
    </row>
    <row r="33" spans="1:15" s="21" customFormat="1" ht="25.5" x14ac:dyDescent="0.2">
      <c r="A33" s="19" t="s">
        <v>153</v>
      </c>
      <c r="B33" s="11" t="s">
        <v>17</v>
      </c>
      <c r="C33" s="35" t="s">
        <v>161</v>
      </c>
      <c r="D33" s="1" t="s">
        <v>0</v>
      </c>
      <c r="E33" s="27">
        <f>E34</f>
        <v>1796.9</v>
      </c>
      <c r="F33" s="27">
        <f t="shared" si="28"/>
        <v>272</v>
      </c>
      <c r="G33" s="27">
        <f t="shared" si="28"/>
        <v>2068.9</v>
      </c>
      <c r="H33" s="43">
        <f t="shared" si="28"/>
        <v>50</v>
      </c>
      <c r="I33" s="27">
        <f t="shared" si="28"/>
        <v>0</v>
      </c>
      <c r="J33" s="27">
        <f t="shared" si="28"/>
        <v>0</v>
      </c>
      <c r="K33" s="43">
        <f t="shared" si="29"/>
        <v>50</v>
      </c>
      <c r="L33" s="27">
        <f t="shared" si="30"/>
        <v>0</v>
      </c>
      <c r="M33" s="27">
        <f t="shared" si="31"/>
        <v>0</v>
      </c>
      <c r="N33" s="57">
        <f>[2]Документ!$B$14</f>
        <v>1796900</v>
      </c>
    </row>
    <row r="34" spans="1:15" ht="13.5" x14ac:dyDescent="0.2">
      <c r="A34" s="12" t="s">
        <v>40</v>
      </c>
      <c r="B34" s="13" t="s">
        <v>17</v>
      </c>
      <c r="C34" s="17" t="s">
        <v>161</v>
      </c>
      <c r="D34" s="13">
        <v>800</v>
      </c>
      <c r="E34" s="29">
        <v>1796.9</v>
      </c>
      <c r="F34" s="27">
        <v>272</v>
      </c>
      <c r="G34" s="14">
        <f t="shared" ref="G34" si="33">E34+F34</f>
        <v>2068.9</v>
      </c>
      <c r="H34" s="44">
        <v>50</v>
      </c>
      <c r="I34" s="27">
        <v>0</v>
      </c>
      <c r="J34" s="14">
        <v>0</v>
      </c>
      <c r="K34" s="44">
        <v>50</v>
      </c>
      <c r="L34" s="27">
        <v>0</v>
      </c>
      <c r="M34" s="14">
        <v>0</v>
      </c>
    </row>
    <row r="35" spans="1:15" s="55" customFormat="1" ht="25.5" x14ac:dyDescent="0.2">
      <c r="A35" s="47" t="s">
        <v>168</v>
      </c>
      <c r="B35" s="53">
        <v>925</v>
      </c>
      <c r="C35" s="53" t="s">
        <v>169</v>
      </c>
      <c r="D35" s="53"/>
      <c r="E35" s="45">
        <f>E36</f>
        <v>0</v>
      </c>
      <c r="F35" s="45">
        <f t="shared" ref="F35:G35" si="34">F36</f>
        <v>100</v>
      </c>
      <c r="G35" s="45">
        <f t="shared" si="34"/>
        <v>100</v>
      </c>
      <c r="H35" s="45"/>
      <c r="I35" s="43"/>
      <c r="J35" s="54"/>
      <c r="K35" s="45"/>
      <c r="L35" s="43"/>
      <c r="M35" s="54"/>
    </row>
    <row r="36" spans="1:15" s="50" customFormat="1" ht="25.5" x14ac:dyDescent="0.2">
      <c r="A36" s="51" t="s">
        <v>24</v>
      </c>
      <c r="B36" s="48">
        <v>925</v>
      </c>
      <c r="C36" s="52" t="s">
        <v>169</v>
      </c>
      <c r="D36" s="48">
        <v>200</v>
      </c>
      <c r="E36" s="44"/>
      <c r="F36" s="43">
        <v>100</v>
      </c>
      <c r="G36" s="49">
        <f>F36+E36</f>
        <v>100</v>
      </c>
      <c r="H36" s="44"/>
      <c r="I36" s="43"/>
      <c r="J36" s="49"/>
      <c r="K36" s="44"/>
      <c r="L36" s="43"/>
      <c r="M36" s="49"/>
    </row>
    <row r="37" spans="1:15" ht="51" x14ac:dyDescent="0.2">
      <c r="A37" s="10" t="s">
        <v>32</v>
      </c>
      <c r="B37" s="11" t="s">
        <v>17</v>
      </c>
      <c r="C37" s="11" t="s">
        <v>33</v>
      </c>
      <c r="D37" s="1" t="s">
        <v>0</v>
      </c>
      <c r="E37" s="27">
        <f>E38+E40+E42+E45+E47+E49+E51+E53+E55+E64+E66+E68+E70+E72+E74</f>
        <v>16745.634999999998</v>
      </c>
      <c r="F37" s="27">
        <f t="shared" ref="F37:G37" si="35">F38+F40+F42+F45+F47+F49+F51+F53+F55+F64+F66+F68+F70+F72+F74</f>
        <v>-4839.3119999999999</v>
      </c>
      <c r="G37" s="27">
        <f t="shared" si="35"/>
        <v>11906.322999999999</v>
      </c>
      <c r="H37" s="43">
        <f t="shared" ref="H37:M37" si="36">H38+H40+H42+H49+H53+H55+H66+H68+H70+H51+H72</f>
        <v>1750</v>
      </c>
      <c r="I37" s="27">
        <f t="shared" si="36"/>
        <v>0</v>
      </c>
      <c r="J37" s="27">
        <f t="shared" si="36"/>
        <v>1750</v>
      </c>
      <c r="K37" s="43">
        <f t="shared" si="36"/>
        <v>1750</v>
      </c>
      <c r="L37" s="27">
        <f t="shared" si="36"/>
        <v>0</v>
      </c>
      <c r="M37" s="27">
        <f t="shared" si="36"/>
        <v>1750</v>
      </c>
      <c r="N37" s="56">
        <f>[3]Документ!$B$16</f>
        <v>16745634.59</v>
      </c>
      <c r="O37">
        <f>N37/1000-E37</f>
        <v>-4.0999999691848643E-4</v>
      </c>
    </row>
    <row r="38" spans="1:15" ht="15.75" x14ac:dyDescent="0.2">
      <c r="A38" s="10" t="s">
        <v>34</v>
      </c>
      <c r="B38" s="11" t="s">
        <v>17</v>
      </c>
      <c r="C38" s="11" t="s">
        <v>35</v>
      </c>
      <c r="D38" s="1" t="s">
        <v>0</v>
      </c>
      <c r="E38" s="27">
        <v>4500</v>
      </c>
      <c r="F38" s="27">
        <v>0</v>
      </c>
      <c r="G38" s="14">
        <f t="shared" si="8"/>
        <v>4500</v>
      </c>
      <c r="H38" s="43">
        <f>H39</f>
        <v>1700</v>
      </c>
      <c r="I38" s="27">
        <v>0</v>
      </c>
      <c r="J38" s="14">
        <f t="shared" ref="J38:J44" si="37">H38+I38</f>
        <v>1700</v>
      </c>
      <c r="K38" s="43">
        <f>K39</f>
        <v>1700</v>
      </c>
      <c r="L38" s="27">
        <v>0</v>
      </c>
      <c r="M38" s="14">
        <f t="shared" si="32"/>
        <v>1700</v>
      </c>
      <c r="N38" s="56">
        <f>[2]Документ!$B$15</f>
        <v>4500000</v>
      </c>
    </row>
    <row r="39" spans="1:15" ht="25.5" x14ac:dyDescent="0.2">
      <c r="A39" s="12" t="s">
        <v>24</v>
      </c>
      <c r="B39" s="13" t="s">
        <v>17</v>
      </c>
      <c r="C39" s="13" t="s">
        <v>35</v>
      </c>
      <c r="D39" s="13" t="s">
        <v>25</v>
      </c>
      <c r="E39" s="29">
        <v>4500</v>
      </c>
      <c r="F39" s="27">
        <v>0</v>
      </c>
      <c r="G39" s="14">
        <f t="shared" si="8"/>
        <v>4500</v>
      </c>
      <c r="H39" s="44">
        <v>1700</v>
      </c>
      <c r="I39" s="27">
        <v>0</v>
      </c>
      <c r="J39" s="14">
        <f t="shared" si="37"/>
        <v>1700</v>
      </c>
      <c r="K39" s="44">
        <v>1700</v>
      </c>
      <c r="L39" s="27">
        <v>0</v>
      </c>
      <c r="M39" s="14">
        <f t="shared" si="32"/>
        <v>1700</v>
      </c>
    </row>
    <row r="40" spans="1:15" ht="15.75" x14ac:dyDescent="0.2">
      <c r="A40" s="10" t="s">
        <v>36</v>
      </c>
      <c r="B40" s="11" t="s">
        <v>17</v>
      </c>
      <c r="C40" s="11" t="s">
        <v>37</v>
      </c>
      <c r="D40" s="1" t="s">
        <v>0</v>
      </c>
      <c r="E40" s="27">
        <f>E41</f>
        <v>50</v>
      </c>
      <c r="F40" s="27">
        <f t="shared" ref="F40:J40" si="38">F41</f>
        <v>0</v>
      </c>
      <c r="G40" s="27">
        <f t="shared" si="38"/>
        <v>50</v>
      </c>
      <c r="H40" s="43">
        <f t="shared" si="38"/>
        <v>0</v>
      </c>
      <c r="I40" s="27">
        <f t="shared" si="38"/>
        <v>0</v>
      </c>
      <c r="J40" s="27">
        <f t="shared" si="38"/>
        <v>0</v>
      </c>
      <c r="K40" s="43">
        <f t="shared" ref="K40" si="39">K41</f>
        <v>0</v>
      </c>
      <c r="L40" s="27">
        <f t="shared" ref="L40" si="40">L41</f>
        <v>0</v>
      </c>
      <c r="M40" s="27">
        <f t="shared" ref="M40" si="41">M41</f>
        <v>0</v>
      </c>
      <c r="N40" s="56">
        <f>[2]Документ!$B$16</f>
        <v>50000</v>
      </c>
    </row>
    <row r="41" spans="1:15" ht="25.5" x14ac:dyDescent="0.2">
      <c r="A41" s="12" t="s">
        <v>24</v>
      </c>
      <c r="B41" s="13" t="s">
        <v>17</v>
      </c>
      <c r="C41" s="13" t="s">
        <v>37</v>
      </c>
      <c r="D41" s="13" t="s">
        <v>25</v>
      </c>
      <c r="E41" s="29">
        <v>50</v>
      </c>
      <c r="F41" s="27">
        <v>0</v>
      </c>
      <c r="G41" s="14">
        <f t="shared" si="8"/>
        <v>50</v>
      </c>
      <c r="H41" s="44">
        <v>0</v>
      </c>
      <c r="I41" s="27">
        <v>0</v>
      </c>
      <c r="J41" s="14">
        <f t="shared" si="37"/>
        <v>0</v>
      </c>
      <c r="K41" s="44">
        <v>0</v>
      </c>
      <c r="L41" s="27">
        <v>0</v>
      </c>
      <c r="M41" s="14">
        <f t="shared" ref="M41" si="42">K41+L41</f>
        <v>0</v>
      </c>
    </row>
    <row r="42" spans="1:15" ht="15.75" x14ac:dyDescent="0.2">
      <c r="A42" s="10" t="s">
        <v>38</v>
      </c>
      <c r="B42" s="11" t="s">
        <v>17</v>
      </c>
      <c r="C42" s="11" t="s">
        <v>39</v>
      </c>
      <c r="D42" s="1" t="s">
        <v>0</v>
      </c>
      <c r="E42" s="27">
        <f>E43+E44</f>
        <v>200</v>
      </c>
      <c r="F42" s="27">
        <f t="shared" ref="F42:G42" si="43">F43+F44</f>
        <v>0</v>
      </c>
      <c r="G42" s="27">
        <f t="shared" si="43"/>
        <v>200</v>
      </c>
      <c r="H42" s="43">
        <f t="shared" ref="H42:J42" si="44">H44</f>
        <v>0</v>
      </c>
      <c r="I42" s="27">
        <f t="shared" si="44"/>
        <v>0</v>
      </c>
      <c r="J42" s="27">
        <f t="shared" si="44"/>
        <v>0</v>
      </c>
      <c r="K42" s="43">
        <f t="shared" ref="K42" si="45">K44</f>
        <v>0</v>
      </c>
      <c r="L42" s="27">
        <f t="shared" ref="L42" si="46">L44</f>
        <v>0</v>
      </c>
      <c r="M42" s="27">
        <f t="shared" ref="M42" si="47">M44</f>
        <v>0</v>
      </c>
      <c r="N42" s="56">
        <f>[2]Документ!$B$17</f>
        <v>200000</v>
      </c>
    </row>
    <row r="43" spans="1:15" ht="25.5" x14ac:dyDescent="0.2">
      <c r="A43" s="12" t="s">
        <v>24</v>
      </c>
      <c r="B43" s="13" t="s">
        <v>17</v>
      </c>
      <c r="C43" s="13" t="s">
        <v>39</v>
      </c>
      <c r="D43" s="13">
        <v>200</v>
      </c>
      <c r="E43" s="29">
        <v>200</v>
      </c>
      <c r="F43" s="27">
        <v>0</v>
      </c>
      <c r="G43" s="14">
        <f t="shared" ref="G43" si="48">E43+F43</f>
        <v>200</v>
      </c>
      <c r="H43" s="44">
        <v>0</v>
      </c>
      <c r="I43" s="27">
        <v>0</v>
      </c>
      <c r="J43" s="14">
        <f t="shared" ref="J43" si="49">H43+I43</f>
        <v>0</v>
      </c>
      <c r="K43" s="44">
        <v>0</v>
      </c>
      <c r="L43" s="27">
        <v>0</v>
      </c>
      <c r="M43" s="14">
        <f t="shared" ref="M43" si="50">K43+L43</f>
        <v>0</v>
      </c>
    </row>
    <row r="44" spans="1:15" ht="13.5" x14ac:dyDescent="0.2">
      <c r="A44" s="12" t="s">
        <v>40</v>
      </c>
      <c r="B44" s="13" t="s">
        <v>17</v>
      </c>
      <c r="C44" s="13" t="s">
        <v>39</v>
      </c>
      <c r="D44" s="13" t="s">
        <v>41</v>
      </c>
      <c r="E44" s="29">
        <v>0</v>
      </c>
      <c r="F44" s="27">
        <v>0</v>
      </c>
      <c r="G44" s="14">
        <f t="shared" si="8"/>
        <v>0</v>
      </c>
      <c r="H44" s="44">
        <v>0</v>
      </c>
      <c r="I44" s="27">
        <v>0</v>
      </c>
      <c r="J44" s="14">
        <f t="shared" si="37"/>
        <v>0</v>
      </c>
      <c r="K44" s="44">
        <v>0</v>
      </c>
      <c r="L44" s="27">
        <v>0</v>
      </c>
      <c r="M44" s="14">
        <f t="shared" ref="M44" si="51">K44+L44</f>
        <v>0</v>
      </c>
    </row>
    <row r="45" spans="1:15" s="21" customFormat="1" ht="25.5" x14ac:dyDescent="0.2">
      <c r="A45" s="19" t="s">
        <v>149</v>
      </c>
      <c r="B45" s="11" t="s">
        <v>17</v>
      </c>
      <c r="C45" s="35" t="s">
        <v>151</v>
      </c>
      <c r="D45" s="1" t="s">
        <v>0</v>
      </c>
      <c r="E45" s="27">
        <f>E46</f>
        <v>1300</v>
      </c>
      <c r="F45" s="27">
        <f t="shared" ref="F45:M45" si="52">F46</f>
        <v>0</v>
      </c>
      <c r="G45" s="27">
        <f t="shared" si="52"/>
        <v>1300</v>
      </c>
      <c r="H45" s="43">
        <f t="shared" si="52"/>
        <v>0</v>
      </c>
      <c r="I45" s="27">
        <f t="shared" si="52"/>
        <v>0</v>
      </c>
      <c r="J45" s="27">
        <f t="shared" si="52"/>
        <v>0</v>
      </c>
      <c r="K45" s="43">
        <f t="shared" si="52"/>
        <v>0</v>
      </c>
      <c r="L45" s="27">
        <f t="shared" si="52"/>
        <v>0</v>
      </c>
      <c r="M45" s="27">
        <f t="shared" si="52"/>
        <v>0</v>
      </c>
      <c r="N45" s="57">
        <f>[2]Документ!$B$18</f>
        <v>1300000</v>
      </c>
    </row>
    <row r="46" spans="1:15" ht="25.5" x14ac:dyDescent="0.2">
      <c r="A46" s="12" t="s">
        <v>24</v>
      </c>
      <c r="B46" s="13" t="s">
        <v>17</v>
      </c>
      <c r="C46" s="17" t="s">
        <v>151</v>
      </c>
      <c r="D46" s="13">
        <v>200</v>
      </c>
      <c r="E46" s="29">
        <v>1300</v>
      </c>
      <c r="F46" s="27">
        <v>0</v>
      </c>
      <c r="G46" s="14">
        <f t="shared" ref="G46" si="53">E46+F46</f>
        <v>1300</v>
      </c>
      <c r="H46" s="44">
        <v>0</v>
      </c>
      <c r="I46" s="27">
        <v>0</v>
      </c>
      <c r="J46" s="14">
        <f t="shared" ref="J46" si="54">H46+I46</f>
        <v>0</v>
      </c>
      <c r="K46" s="44">
        <v>0</v>
      </c>
      <c r="L46" s="27">
        <v>0</v>
      </c>
      <c r="M46" s="14">
        <f t="shared" ref="M46" si="55">K46+L46</f>
        <v>0</v>
      </c>
    </row>
    <row r="47" spans="1:15" s="21" customFormat="1" ht="25.5" x14ac:dyDescent="0.2">
      <c r="A47" s="19" t="s">
        <v>150</v>
      </c>
      <c r="B47" s="11" t="s">
        <v>17</v>
      </c>
      <c r="C47" s="35" t="s">
        <v>152</v>
      </c>
      <c r="D47" s="1" t="s">
        <v>0</v>
      </c>
      <c r="E47" s="27">
        <f>E48</f>
        <v>500</v>
      </c>
      <c r="F47" s="27">
        <f t="shared" ref="F47:M47" si="56">F48</f>
        <v>0</v>
      </c>
      <c r="G47" s="27">
        <f t="shared" si="56"/>
        <v>500</v>
      </c>
      <c r="H47" s="43">
        <f t="shared" si="56"/>
        <v>0</v>
      </c>
      <c r="I47" s="27">
        <f t="shared" si="56"/>
        <v>0</v>
      </c>
      <c r="J47" s="27">
        <f t="shared" si="56"/>
        <v>0</v>
      </c>
      <c r="K47" s="43">
        <f t="shared" si="56"/>
        <v>0</v>
      </c>
      <c r="L47" s="27">
        <f t="shared" si="56"/>
        <v>0</v>
      </c>
      <c r="M47" s="27">
        <f t="shared" si="56"/>
        <v>0</v>
      </c>
      <c r="N47" s="57">
        <f>[2]Документ!$B$19</f>
        <v>500000</v>
      </c>
    </row>
    <row r="48" spans="1:15" ht="25.5" x14ac:dyDescent="0.2">
      <c r="A48" s="12" t="s">
        <v>24</v>
      </c>
      <c r="B48" s="13" t="s">
        <v>17</v>
      </c>
      <c r="C48" s="17" t="s">
        <v>152</v>
      </c>
      <c r="D48" s="13">
        <v>200</v>
      </c>
      <c r="E48" s="29">
        <v>500</v>
      </c>
      <c r="F48" s="27">
        <v>0</v>
      </c>
      <c r="G48" s="14">
        <f t="shared" ref="G48" si="57">E48+F48</f>
        <v>500</v>
      </c>
      <c r="H48" s="44">
        <v>0</v>
      </c>
      <c r="I48" s="27">
        <v>0</v>
      </c>
      <c r="J48" s="14">
        <f t="shared" ref="J48" si="58">H48+I48</f>
        <v>0</v>
      </c>
      <c r="K48" s="44">
        <v>0</v>
      </c>
      <c r="L48" s="27">
        <v>0</v>
      </c>
      <c r="M48" s="14">
        <f t="shared" ref="M48" si="59">K48+L48</f>
        <v>0</v>
      </c>
    </row>
    <row r="49" spans="1:14" ht="15.75" x14ac:dyDescent="0.2">
      <c r="A49" s="10" t="s">
        <v>42</v>
      </c>
      <c r="B49" s="11" t="s">
        <v>17</v>
      </c>
      <c r="C49" s="11" t="s">
        <v>43</v>
      </c>
      <c r="D49" s="1" t="s">
        <v>0</v>
      </c>
      <c r="E49" s="27">
        <f>E50</f>
        <v>350.4</v>
      </c>
      <c r="F49" s="27">
        <f t="shared" ref="F49:J51" si="60">F50</f>
        <v>0</v>
      </c>
      <c r="G49" s="27">
        <f t="shared" si="60"/>
        <v>350.4</v>
      </c>
      <c r="H49" s="43">
        <f t="shared" si="60"/>
        <v>50</v>
      </c>
      <c r="I49" s="27">
        <f t="shared" si="60"/>
        <v>0</v>
      </c>
      <c r="J49" s="27">
        <f t="shared" si="60"/>
        <v>50</v>
      </c>
      <c r="K49" s="43">
        <f t="shared" ref="K49:K51" si="61">K50</f>
        <v>50</v>
      </c>
      <c r="L49" s="27">
        <f t="shared" ref="L49:L51" si="62">L50</f>
        <v>0</v>
      </c>
      <c r="M49" s="27">
        <f t="shared" ref="M49:M51" si="63">M50</f>
        <v>50</v>
      </c>
      <c r="N49" s="56">
        <f>[2]Документ!$B$20</f>
        <v>350400</v>
      </c>
    </row>
    <row r="50" spans="1:14" ht="25.5" x14ac:dyDescent="0.2">
      <c r="A50" s="16" t="s">
        <v>24</v>
      </c>
      <c r="B50" s="13" t="s">
        <v>17</v>
      </c>
      <c r="C50" s="13" t="s">
        <v>43</v>
      </c>
      <c r="D50" s="13" t="s">
        <v>25</v>
      </c>
      <c r="E50" s="29">
        <v>350.4</v>
      </c>
      <c r="F50" s="27">
        <v>0</v>
      </c>
      <c r="G50" s="14">
        <f t="shared" si="8"/>
        <v>350.4</v>
      </c>
      <c r="H50" s="44">
        <v>50</v>
      </c>
      <c r="I50" s="27">
        <v>0</v>
      </c>
      <c r="J50" s="14">
        <f t="shared" ref="J50" si="64">H50+I50</f>
        <v>50</v>
      </c>
      <c r="K50" s="44">
        <v>50</v>
      </c>
      <c r="L50" s="27">
        <v>0</v>
      </c>
      <c r="M50" s="14">
        <f t="shared" ref="M50" si="65">K50+L50</f>
        <v>50</v>
      </c>
    </row>
    <row r="51" spans="1:14" s="21" customFormat="1" ht="25.5" x14ac:dyDescent="0.2">
      <c r="A51" s="19" t="s">
        <v>147</v>
      </c>
      <c r="B51" s="11" t="s">
        <v>17</v>
      </c>
      <c r="C51" s="35" t="s">
        <v>148</v>
      </c>
      <c r="D51" s="1" t="s">
        <v>0</v>
      </c>
      <c r="E51" s="27">
        <f>E52</f>
        <v>1515</v>
      </c>
      <c r="F51" s="27">
        <f t="shared" si="60"/>
        <v>0</v>
      </c>
      <c r="G51" s="27">
        <f t="shared" si="60"/>
        <v>1515</v>
      </c>
      <c r="H51" s="43">
        <f t="shared" si="60"/>
        <v>0</v>
      </c>
      <c r="I51" s="27">
        <f t="shared" si="60"/>
        <v>0</v>
      </c>
      <c r="J51" s="27">
        <f t="shared" si="60"/>
        <v>0</v>
      </c>
      <c r="K51" s="43">
        <f t="shared" si="61"/>
        <v>0</v>
      </c>
      <c r="L51" s="27">
        <f t="shared" si="62"/>
        <v>0</v>
      </c>
      <c r="M51" s="27">
        <f t="shared" si="63"/>
        <v>0</v>
      </c>
      <c r="N51" s="57">
        <f>[2]Документ!$B$21</f>
        <v>1515000</v>
      </c>
    </row>
    <row r="52" spans="1:14" ht="25.5" x14ac:dyDescent="0.2">
      <c r="A52" s="16" t="s">
        <v>24</v>
      </c>
      <c r="B52" s="13" t="s">
        <v>17</v>
      </c>
      <c r="C52" s="17" t="s">
        <v>148</v>
      </c>
      <c r="D52" s="13" t="s">
        <v>25</v>
      </c>
      <c r="E52" s="29">
        <v>1515</v>
      </c>
      <c r="F52" s="27">
        <v>0</v>
      </c>
      <c r="G52" s="14">
        <f t="shared" ref="G52" si="66">E52+F52</f>
        <v>1515</v>
      </c>
      <c r="H52" s="44">
        <v>0</v>
      </c>
      <c r="I52" s="27">
        <v>0</v>
      </c>
      <c r="J52" s="14">
        <f t="shared" ref="J52" si="67">H52+I52</f>
        <v>0</v>
      </c>
      <c r="K52" s="44">
        <v>0</v>
      </c>
      <c r="L52" s="27">
        <v>0</v>
      </c>
      <c r="M52" s="14">
        <f t="shared" ref="M52" si="68">K52+L52</f>
        <v>0</v>
      </c>
    </row>
    <row r="53" spans="1:14" ht="13.5" x14ac:dyDescent="0.2">
      <c r="A53" s="33" t="s">
        <v>141</v>
      </c>
      <c r="B53" s="20">
        <v>925</v>
      </c>
      <c r="C53" s="20" t="s">
        <v>142</v>
      </c>
      <c r="D53" s="20"/>
      <c r="E53" s="28">
        <f>E54</f>
        <v>320</v>
      </c>
      <c r="F53" s="28">
        <f t="shared" ref="F53:G53" si="69">F54</f>
        <v>0</v>
      </c>
      <c r="G53" s="28">
        <f t="shared" si="69"/>
        <v>320</v>
      </c>
      <c r="H53" s="44"/>
      <c r="I53" s="27"/>
      <c r="J53" s="14">
        <v>0</v>
      </c>
      <c r="K53" s="44"/>
      <c r="L53" s="27"/>
      <c r="M53" s="14">
        <v>0</v>
      </c>
      <c r="N53" s="56">
        <f>[2]Документ!$B$22</f>
        <v>320000</v>
      </c>
    </row>
    <row r="54" spans="1:14" ht="25.5" x14ac:dyDescent="0.2">
      <c r="A54" s="16" t="s">
        <v>24</v>
      </c>
      <c r="B54" s="17">
        <v>925</v>
      </c>
      <c r="C54" s="17" t="s">
        <v>142</v>
      </c>
      <c r="D54" s="17">
        <v>200</v>
      </c>
      <c r="E54" s="29">
        <v>320</v>
      </c>
      <c r="F54" s="34">
        <v>0</v>
      </c>
      <c r="G54" s="15">
        <f>F54+E54</f>
        <v>320</v>
      </c>
      <c r="H54" s="45"/>
      <c r="I54" s="27"/>
      <c r="J54" s="15">
        <v>0</v>
      </c>
      <c r="K54" s="45"/>
      <c r="L54" s="27"/>
      <c r="M54" s="15">
        <v>0</v>
      </c>
    </row>
    <row r="55" spans="1:14" ht="36.75" customHeight="1" x14ac:dyDescent="0.2">
      <c r="A55" s="10" t="s">
        <v>107</v>
      </c>
      <c r="B55" s="11" t="s">
        <v>17</v>
      </c>
      <c r="C55" s="11" t="s">
        <v>108</v>
      </c>
      <c r="D55" s="1" t="s">
        <v>0</v>
      </c>
      <c r="E55" s="27">
        <f>E60+E62+E56+E58</f>
        <v>86</v>
      </c>
      <c r="F55" s="27">
        <f t="shared" ref="F55:G55" si="70">F60+F62+F56+F58</f>
        <v>79.17</v>
      </c>
      <c r="G55" s="27">
        <f t="shared" si="70"/>
        <v>165.17000000000002</v>
      </c>
      <c r="H55" s="43">
        <f>H60+H62</f>
        <v>0</v>
      </c>
      <c r="I55" s="27">
        <f t="shared" ref="I55" si="71">I60+I62</f>
        <v>0</v>
      </c>
      <c r="J55" s="27">
        <f t="shared" ref="J55" si="72">J60+J62</f>
        <v>0</v>
      </c>
      <c r="K55" s="43">
        <f>K60+K62</f>
        <v>0</v>
      </c>
      <c r="L55" s="27">
        <f t="shared" ref="L55" si="73">L60+L62</f>
        <v>0</v>
      </c>
      <c r="M55" s="27">
        <f t="shared" ref="M55" si="74">M60+M62</f>
        <v>0</v>
      </c>
    </row>
    <row r="56" spans="1:14" ht="35.450000000000003" customHeight="1" x14ac:dyDescent="0.2">
      <c r="A56" s="10" t="s">
        <v>145</v>
      </c>
      <c r="B56" s="9" t="s">
        <v>17</v>
      </c>
      <c r="C56" s="9" t="s">
        <v>146</v>
      </c>
      <c r="D56" s="3" t="s">
        <v>0</v>
      </c>
      <c r="E56" s="28">
        <f>E57</f>
        <v>70</v>
      </c>
      <c r="F56" s="28">
        <f t="shared" ref="F56:G60" si="75">F57</f>
        <v>0</v>
      </c>
      <c r="G56" s="28">
        <f t="shared" si="75"/>
        <v>70</v>
      </c>
      <c r="H56" s="45">
        <f>H57</f>
        <v>0</v>
      </c>
      <c r="I56" s="28">
        <f t="shared" ref="I56:I60" si="76">I57</f>
        <v>0</v>
      </c>
      <c r="J56" s="28">
        <f t="shared" ref="J56:J60" si="77">J57</f>
        <v>0</v>
      </c>
      <c r="K56" s="45">
        <f>K57</f>
        <v>0</v>
      </c>
      <c r="L56" s="28">
        <f t="shared" ref="L56:L60" si="78">L57</f>
        <v>0</v>
      </c>
      <c r="M56" s="28">
        <f t="shared" ref="M56:M60" si="79">M57</f>
        <v>0</v>
      </c>
      <c r="N56" s="56">
        <f>[2]Документ!$B$23</f>
        <v>70000</v>
      </c>
    </row>
    <row r="57" spans="1:14" ht="25.5" x14ac:dyDescent="0.2">
      <c r="A57" s="12" t="s">
        <v>24</v>
      </c>
      <c r="B57" s="13" t="s">
        <v>17</v>
      </c>
      <c r="C57" s="13" t="s">
        <v>146</v>
      </c>
      <c r="D57" s="13" t="s">
        <v>25</v>
      </c>
      <c r="E57" s="29">
        <v>70</v>
      </c>
      <c r="F57" s="27">
        <v>0</v>
      </c>
      <c r="G57" s="14">
        <f t="shared" ref="G57" si="80">E57+F57</f>
        <v>70</v>
      </c>
      <c r="H57" s="44">
        <v>0</v>
      </c>
      <c r="I57" s="27">
        <v>0</v>
      </c>
      <c r="J57" s="14">
        <f t="shared" ref="J57" si="81">H57+I57</f>
        <v>0</v>
      </c>
      <c r="K57" s="44">
        <v>0</v>
      </c>
      <c r="L57" s="27">
        <v>0</v>
      </c>
      <c r="M57" s="14">
        <f t="shared" ref="M57" si="82">K57+L57</f>
        <v>0</v>
      </c>
    </row>
    <row r="58" spans="1:14" s="55" customFormat="1" ht="25.5" x14ac:dyDescent="0.2">
      <c r="A58" s="47" t="s">
        <v>107</v>
      </c>
      <c r="B58" s="53">
        <v>925</v>
      </c>
      <c r="C58" s="53" t="s">
        <v>178</v>
      </c>
      <c r="D58" s="53"/>
      <c r="E58" s="45">
        <f>E59</f>
        <v>0</v>
      </c>
      <c r="F58" s="43">
        <f>F59</f>
        <v>79.17</v>
      </c>
      <c r="G58" s="54">
        <f>G59</f>
        <v>79.17</v>
      </c>
      <c r="H58" s="45"/>
      <c r="I58" s="43"/>
      <c r="J58" s="54"/>
      <c r="K58" s="45"/>
      <c r="L58" s="43"/>
      <c r="M58" s="54"/>
    </row>
    <row r="59" spans="1:14" s="50" customFormat="1" ht="25.5" x14ac:dyDescent="0.2">
      <c r="A59" s="51" t="s">
        <v>24</v>
      </c>
      <c r="B59" s="48">
        <v>925</v>
      </c>
      <c r="C59" s="52" t="s">
        <v>178</v>
      </c>
      <c r="D59" s="48">
        <v>200</v>
      </c>
      <c r="E59" s="44"/>
      <c r="F59" s="43">
        <v>79.17</v>
      </c>
      <c r="G59" s="49">
        <f>F59+E59</f>
        <v>79.17</v>
      </c>
      <c r="H59" s="44"/>
      <c r="I59" s="43"/>
      <c r="J59" s="49"/>
      <c r="K59" s="44"/>
      <c r="L59" s="43"/>
      <c r="M59" s="49"/>
    </row>
    <row r="60" spans="1:14" ht="25.5" x14ac:dyDescent="0.2">
      <c r="A60" s="4" t="s">
        <v>109</v>
      </c>
      <c r="B60" s="9" t="s">
        <v>17</v>
      </c>
      <c r="C60" s="9" t="s">
        <v>110</v>
      </c>
      <c r="D60" s="3" t="s">
        <v>0</v>
      </c>
      <c r="E60" s="28">
        <f>E61</f>
        <v>15</v>
      </c>
      <c r="F60" s="28">
        <f t="shared" si="75"/>
        <v>0</v>
      </c>
      <c r="G60" s="28">
        <f t="shared" si="75"/>
        <v>15</v>
      </c>
      <c r="H60" s="45">
        <f>H61</f>
        <v>0</v>
      </c>
      <c r="I60" s="28">
        <f t="shared" si="76"/>
        <v>0</v>
      </c>
      <c r="J60" s="28">
        <f t="shared" si="77"/>
        <v>0</v>
      </c>
      <c r="K60" s="45">
        <f>K61</f>
        <v>0</v>
      </c>
      <c r="L60" s="28">
        <f t="shared" si="78"/>
        <v>0</v>
      </c>
      <c r="M60" s="28">
        <f t="shared" si="79"/>
        <v>0</v>
      </c>
      <c r="N60" s="56">
        <f>[2]Документ!$B$24</f>
        <v>15000</v>
      </c>
    </row>
    <row r="61" spans="1:14" ht="25.5" x14ac:dyDescent="0.2">
      <c r="A61" s="12" t="s">
        <v>24</v>
      </c>
      <c r="B61" s="13" t="s">
        <v>17</v>
      </c>
      <c r="C61" s="13" t="s">
        <v>110</v>
      </c>
      <c r="D61" s="13" t="s">
        <v>25</v>
      </c>
      <c r="E61" s="29">
        <v>15</v>
      </c>
      <c r="F61" s="27">
        <v>0</v>
      </c>
      <c r="G61" s="14">
        <f t="shared" si="8"/>
        <v>15</v>
      </c>
      <c r="H61" s="44">
        <v>0</v>
      </c>
      <c r="I61" s="27">
        <v>0</v>
      </c>
      <c r="J61" s="14">
        <f t="shared" ref="J61" si="83">H61+I61</f>
        <v>0</v>
      </c>
      <c r="K61" s="44">
        <v>0</v>
      </c>
      <c r="L61" s="27">
        <v>0</v>
      </c>
      <c r="M61" s="14">
        <f t="shared" ref="M61" si="84">K61+L61</f>
        <v>0</v>
      </c>
    </row>
    <row r="62" spans="1:14" ht="25.5" x14ac:dyDescent="0.2">
      <c r="A62" s="4" t="s">
        <v>111</v>
      </c>
      <c r="B62" s="9" t="s">
        <v>17</v>
      </c>
      <c r="C62" s="9" t="s">
        <v>112</v>
      </c>
      <c r="D62" s="3" t="s">
        <v>0</v>
      </c>
      <c r="E62" s="28">
        <f>E63</f>
        <v>1</v>
      </c>
      <c r="F62" s="28">
        <f t="shared" ref="F62:G62" si="85">F63</f>
        <v>0</v>
      </c>
      <c r="G62" s="28">
        <f t="shared" si="85"/>
        <v>1</v>
      </c>
      <c r="H62" s="45">
        <f>H63</f>
        <v>0</v>
      </c>
      <c r="I62" s="28">
        <f t="shared" ref="I62" si="86">I63</f>
        <v>0</v>
      </c>
      <c r="J62" s="28">
        <f t="shared" ref="J62" si="87">J63</f>
        <v>0</v>
      </c>
      <c r="K62" s="45">
        <f>K63</f>
        <v>0</v>
      </c>
      <c r="L62" s="28">
        <f t="shared" ref="L62" si="88">L63</f>
        <v>0</v>
      </c>
      <c r="M62" s="28">
        <f t="shared" ref="M62" si="89">M63</f>
        <v>0</v>
      </c>
      <c r="N62" s="56">
        <f>[2]Документ!$B$25</f>
        <v>1000</v>
      </c>
    </row>
    <row r="63" spans="1:14" ht="25.5" x14ac:dyDescent="0.2">
      <c r="A63" s="12" t="s">
        <v>24</v>
      </c>
      <c r="B63" s="13" t="s">
        <v>17</v>
      </c>
      <c r="C63" s="13" t="s">
        <v>112</v>
      </c>
      <c r="D63" s="13" t="s">
        <v>25</v>
      </c>
      <c r="E63" s="29">
        <v>1</v>
      </c>
      <c r="F63" s="27">
        <v>0</v>
      </c>
      <c r="G63" s="14">
        <f t="shared" si="8"/>
        <v>1</v>
      </c>
      <c r="H63" s="44">
        <v>0</v>
      </c>
      <c r="I63" s="27">
        <v>0</v>
      </c>
      <c r="J63" s="14">
        <f t="shared" ref="J63" si="90">H63+I63</f>
        <v>0</v>
      </c>
      <c r="K63" s="44">
        <v>0</v>
      </c>
      <c r="L63" s="27">
        <v>0</v>
      </c>
      <c r="M63" s="14">
        <f t="shared" ref="M63" si="91">K63+L63</f>
        <v>0</v>
      </c>
    </row>
    <row r="64" spans="1:14" s="55" customFormat="1" ht="76.5" x14ac:dyDescent="0.2">
      <c r="A64" s="47" t="s">
        <v>177</v>
      </c>
      <c r="B64" s="53">
        <v>925</v>
      </c>
      <c r="C64" s="53" t="s">
        <v>176</v>
      </c>
      <c r="D64" s="53"/>
      <c r="E64" s="45">
        <f>E65</f>
        <v>1050</v>
      </c>
      <c r="F64" s="43">
        <f>F65</f>
        <v>0</v>
      </c>
      <c r="G64" s="54">
        <f>G65</f>
        <v>1050</v>
      </c>
      <c r="H64" s="45"/>
      <c r="I64" s="43"/>
      <c r="J64" s="54"/>
      <c r="K64" s="45"/>
      <c r="L64" s="43"/>
      <c r="M64" s="54"/>
      <c r="N64" s="58">
        <f>[2]Документ!$B$26</f>
        <v>1050000</v>
      </c>
    </row>
    <row r="65" spans="1:16" s="50" customFormat="1" ht="25.5" x14ac:dyDescent="0.2">
      <c r="A65" s="51" t="s">
        <v>24</v>
      </c>
      <c r="B65" s="48">
        <v>925</v>
      </c>
      <c r="C65" s="52" t="s">
        <v>176</v>
      </c>
      <c r="D65" s="48">
        <v>200</v>
      </c>
      <c r="E65" s="44">
        <v>1050</v>
      </c>
      <c r="F65" s="43">
        <v>0</v>
      </c>
      <c r="G65" s="49">
        <f>F65+E65</f>
        <v>1050</v>
      </c>
      <c r="H65" s="44"/>
      <c r="I65" s="43"/>
      <c r="J65" s="49"/>
      <c r="K65" s="44"/>
      <c r="L65" s="43"/>
      <c r="M65" s="49"/>
    </row>
    <row r="66" spans="1:16" ht="38.25" x14ac:dyDescent="0.2">
      <c r="A66" s="4" t="s">
        <v>113</v>
      </c>
      <c r="B66" s="9" t="s">
        <v>17</v>
      </c>
      <c r="C66" s="9" t="s">
        <v>114</v>
      </c>
      <c r="D66" s="3" t="s">
        <v>0</v>
      </c>
      <c r="E66" s="28">
        <f>E67</f>
        <v>615.178</v>
      </c>
      <c r="F66" s="28">
        <f t="shared" ref="F66:G66" si="92">F67</f>
        <v>0</v>
      </c>
      <c r="G66" s="28">
        <f t="shared" si="92"/>
        <v>615.178</v>
      </c>
      <c r="H66" s="45">
        <f>H67</f>
        <v>0</v>
      </c>
      <c r="I66" s="28">
        <f t="shared" ref="I66:I68" si="93">I67</f>
        <v>0</v>
      </c>
      <c r="J66" s="28">
        <f t="shared" ref="J66:J68" si="94">J67</f>
        <v>0</v>
      </c>
      <c r="K66" s="45">
        <f>K67</f>
        <v>0</v>
      </c>
      <c r="L66" s="28">
        <f t="shared" ref="L66:L68" si="95">L67</f>
        <v>0</v>
      </c>
      <c r="M66" s="28">
        <f t="shared" ref="M66:M68" si="96">M67</f>
        <v>0</v>
      </c>
      <c r="N66" s="56">
        <f>[2]Документ!$B$27</f>
        <v>615177.98</v>
      </c>
    </row>
    <row r="67" spans="1:16" ht="25.5" x14ac:dyDescent="0.2">
      <c r="A67" s="12" t="s">
        <v>24</v>
      </c>
      <c r="B67" s="13" t="s">
        <v>17</v>
      </c>
      <c r="C67" s="13" t="s">
        <v>114</v>
      </c>
      <c r="D67" s="13" t="s">
        <v>25</v>
      </c>
      <c r="E67" s="29">
        <v>615.178</v>
      </c>
      <c r="F67" s="27">
        <v>0</v>
      </c>
      <c r="G67" s="14">
        <f t="shared" si="8"/>
        <v>615.178</v>
      </c>
      <c r="H67" s="44">
        <v>0</v>
      </c>
      <c r="I67" s="27">
        <v>0</v>
      </c>
      <c r="J67" s="14">
        <f t="shared" ref="J67" si="97">H67+I67</f>
        <v>0</v>
      </c>
      <c r="K67" s="44">
        <v>0</v>
      </c>
      <c r="L67" s="27">
        <v>0</v>
      </c>
      <c r="M67" s="14">
        <f t="shared" ref="M67" si="98">K67+L67</f>
        <v>0</v>
      </c>
    </row>
    <row r="68" spans="1:16" s="21" customFormat="1" ht="51" x14ac:dyDescent="0.2">
      <c r="A68" s="19" t="s">
        <v>139</v>
      </c>
      <c r="B68" s="9" t="s">
        <v>17</v>
      </c>
      <c r="C68" s="20" t="s">
        <v>140</v>
      </c>
      <c r="D68" s="3" t="s">
        <v>0</v>
      </c>
      <c r="E68" s="28">
        <f>E69</f>
        <v>5000</v>
      </c>
      <c r="F68" s="28">
        <f t="shared" ref="F68:G68" si="99">F69</f>
        <v>-5000</v>
      </c>
      <c r="G68" s="28">
        <f t="shared" si="99"/>
        <v>0</v>
      </c>
      <c r="H68" s="45">
        <f>H69</f>
        <v>0</v>
      </c>
      <c r="I68" s="28">
        <f t="shared" si="93"/>
        <v>0</v>
      </c>
      <c r="J68" s="28">
        <f t="shared" si="94"/>
        <v>0</v>
      </c>
      <c r="K68" s="45">
        <f>K69</f>
        <v>0</v>
      </c>
      <c r="L68" s="28">
        <f t="shared" si="95"/>
        <v>0</v>
      </c>
      <c r="M68" s="28">
        <f t="shared" si="96"/>
        <v>0</v>
      </c>
      <c r="N68" s="57">
        <f>[2]Документ!$B$28</f>
        <v>5000000</v>
      </c>
    </row>
    <row r="69" spans="1:16" ht="25.5" x14ac:dyDescent="0.2">
      <c r="A69" s="12" t="s">
        <v>24</v>
      </c>
      <c r="B69" s="13" t="s">
        <v>17</v>
      </c>
      <c r="C69" s="17" t="s">
        <v>140</v>
      </c>
      <c r="D69" s="13" t="s">
        <v>25</v>
      </c>
      <c r="E69" s="29">
        <v>5000</v>
      </c>
      <c r="F69" s="27">
        <v>-5000</v>
      </c>
      <c r="G69" s="14">
        <f>F69+E69</f>
        <v>0</v>
      </c>
      <c r="H69" s="44">
        <v>0</v>
      </c>
      <c r="I69" s="27">
        <v>0</v>
      </c>
      <c r="J69" s="14">
        <f t="shared" ref="J69" si="100">H69+I69</f>
        <v>0</v>
      </c>
      <c r="K69" s="44">
        <v>0</v>
      </c>
      <c r="L69" s="27">
        <v>0</v>
      </c>
      <c r="M69" s="14">
        <f t="shared" ref="M69" si="101">K69+L69</f>
        <v>0</v>
      </c>
    </row>
    <row r="70" spans="1:16" s="21" customFormat="1" ht="25.5" x14ac:dyDescent="0.2">
      <c r="A70" s="19" t="s">
        <v>143</v>
      </c>
      <c r="B70" s="20">
        <v>925</v>
      </c>
      <c r="C70" s="20" t="s">
        <v>144</v>
      </c>
      <c r="D70" s="20"/>
      <c r="E70" s="28">
        <f>E71</f>
        <v>278.69400000000002</v>
      </c>
      <c r="F70" s="28">
        <f t="shared" ref="F70:G72" si="102">F71</f>
        <v>0</v>
      </c>
      <c r="G70" s="28">
        <f t="shared" si="102"/>
        <v>278.69400000000002</v>
      </c>
      <c r="H70" s="45"/>
      <c r="I70" s="27"/>
      <c r="J70" s="15"/>
      <c r="K70" s="45"/>
      <c r="L70" s="27"/>
      <c r="M70" s="15"/>
      <c r="N70" s="57">
        <f>[2]Документ!$B$29</f>
        <v>278694</v>
      </c>
    </row>
    <row r="71" spans="1:16" ht="25.5" x14ac:dyDescent="0.2">
      <c r="A71" s="12" t="s">
        <v>24</v>
      </c>
      <c r="B71" s="13">
        <v>925</v>
      </c>
      <c r="C71" s="17" t="s">
        <v>144</v>
      </c>
      <c r="D71" s="13">
        <v>200</v>
      </c>
      <c r="E71" s="29">
        <v>278.69400000000002</v>
      </c>
      <c r="F71" s="27">
        <v>0</v>
      </c>
      <c r="G71" s="14">
        <f>F71+E71</f>
        <v>278.69400000000002</v>
      </c>
      <c r="H71" s="44"/>
      <c r="I71" s="27"/>
      <c r="J71" s="14"/>
      <c r="K71" s="44"/>
      <c r="L71" s="27"/>
      <c r="M71" s="14"/>
    </row>
    <row r="72" spans="1:16" s="21" customFormat="1" ht="51" x14ac:dyDescent="0.2">
      <c r="A72" s="19" t="s">
        <v>157</v>
      </c>
      <c r="B72" s="20">
        <v>925</v>
      </c>
      <c r="C72" s="20" t="s">
        <v>158</v>
      </c>
      <c r="D72" s="20"/>
      <c r="E72" s="28">
        <f>E73</f>
        <v>980.36300000000006</v>
      </c>
      <c r="F72" s="28">
        <f t="shared" si="102"/>
        <v>0</v>
      </c>
      <c r="G72" s="28">
        <f t="shared" si="102"/>
        <v>980.36300000000006</v>
      </c>
      <c r="H72" s="45"/>
      <c r="I72" s="27"/>
      <c r="J72" s="15"/>
      <c r="K72" s="45"/>
      <c r="L72" s="27"/>
      <c r="M72" s="15"/>
      <c r="N72" s="57">
        <f>[2]Документ!$B$30</f>
        <v>980362.61</v>
      </c>
    </row>
    <row r="73" spans="1:16" ht="25.5" x14ac:dyDescent="0.2">
      <c r="A73" s="12" t="s">
        <v>24</v>
      </c>
      <c r="B73" s="13">
        <v>925</v>
      </c>
      <c r="C73" s="17" t="s">
        <v>158</v>
      </c>
      <c r="D73" s="13">
        <v>200</v>
      </c>
      <c r="E73" s="29">
        <v>980.36300000000006</v>
      </c>
      <c r="F73" s="27">
        <v>0</v>
      </c>
      <c r="G73" s="14">
        <f>F73+E73</f>
        <v>980.36300000000006</v>
      </c>
      <c r="H73" s="44"/>
      <c r="I73" s="27"/>
      <c r="J73" s="14"/>
      <c r="K73" s="44"/>
      <c r="L73" s="27"/>
      <c r="M73" s="14"/>
    </row>
    <row r="74" spans="1:16" s="55" customFormat="1" ht="25.5" x14ac:dyDescent="0.2">
      <c r="A74" s="47" t="s">
        <v>164</v>
      </c>
      <c r="B74" s="53">
        <v>925</v>
      </c>
      <c r="C74" s="53" t="s">
        <v>165</v>
      </c>
      <c r="D74" s="53"/>
      <c r="E74" s="45">
        <f>E75</f>
        <v>0</v>
      </c>
      <c r="F74" s="45">
        <f t="shared" ref="F74:G74" si="103">F75</f>
        <v>81.518000000000001</v>
      </c>
      <c r="G74" s="45">
        <f t="shared" si="103"/>
        <v>81.518000000000001</v>
      </c>
      <c r="H74" s="45"/>
      <c r="I74" s="43"/>
      <c r="J74" s="54"/>
      <c r="K74" s="45"/>
      <c r="L74" s="43"/>
      <c r="M74" s="54"/>
    </row>
    <row r="75" spans="1:16" s="50" customFormat="1" ht="25.5" x14ac:dyDescent="0.2">
      <c r="A75" s="51" t="s">
        <v>24</v>
      </c>
      <c r="B75" s="48">
        <v>925</v>
      </c>
      <c r="C75" s="52" t="s">
        <v>166</v>
      </c>
      <c r="D75" s="48">
        <v>200</v>
      </c>
      <c r="E75" s="44"/>
      <c r="F75" s="43">
        <v>81.518000000000001</v>
      </c>
      <c r="G75" s="49">
        <f>F75+E75</f>
        <v>81.518000000000001</v>
      </c>
      <c r="H75" s="44"/>
      <c r="I75" s="43"/>
      <c r="J75" s="49"/>
      <c r="K75" s="44"/>
      <c r="L75" s="43"/>
      <c r="M75" s="49"/>
    </row>
    <row r="76" spans="1:16" ht="24.75" customHeight="1" x14ac:dyDescent="0.2">
      <c r="A76" s="10" t="s">
        <v>44</v>
      </c>
      <c r="B76" s="11" t="s">
        <v>17</v>
      </c>
      <c r="C76" s="11" t="s">
        <v>45</v>
      </c>
      <c r="D76" s="1" t="s">
        <v>0</v>
      </c>
      <c r="E76" s="27">
        <f>E77+E79+E81+E83+E87+E89+E92+E95+E99+E85</f>
        <v>45211.271999999997</v>
      </c>
      <c r="F76" s="27">
        <f t="shared" ref="F76:G76" si="104">F77+F79+F81+F83+F87+F89+F92+F95+F99+F85</f>
        <v>1870.5229999999999</v>
      </c>
      <c r="G76" s="27">
        <f t="shared" si="104"/>
        <v>47081.794999999998</v>
      </c>
      <c r="H76" s="43">
        <f>H77+H83+H89+H92+H97</f>
        <v>6149.7020000000002</v>
      </c>
      <c r="I76" s="27">
        <f t="shared" ref="I76" si="105">I77+I83+I89+I92+I97</f>
        <v>0</v>
      </c>
      <c r="J76" s="27">
        <f t="shared" ref="J76" si="106">J77+J83+J89+J92+J97</f>
        <v>6149.7020000000002</v>
      </c>
      <c r="K76" s="43">
        <f>K77+K83+K89+K92+K97</f>
        <v>6288.3070000000007</v>
      </c>
      <c r="L76" s="27">
        <f t="shared" ref="L76" si="107">L77+L83+L89+L92+L97</f>
        <v>0</v>
      </c>
      <c r="M76" s="27">
        <f t="shared" ref="M76" si="108">M77+M83+M89+M92+M97</f>
        <v>6288.3070000000007</v>
      </c>
      <c r="O76" s="32"/>
      <c r="P76" s="32"/>
    </row>
    <row r="77" spans="1:16" ht="25.5" x14ac:dyDescent="0.2">
      <c r="A77" s="10" t="s">
        <v>46</v>
      </c>
      <c r="B77" s="11" t="s">
        <v>17</v>
      </c>
      <c r="C77" s="11" t="s">
        <v>47</v>
      </c>
      <c r="D77" s="1" t="s">
        <v>0</v>
      </c>
      <c r="E77" s="27">
        <f>E78</f>
        <v>3770.6149999999998</v>
      </c>
      <c r="F77" s="27">
        <f t="shared" ref="F77:G77" si="109">F78</f>
        <v>0</v>
      </c>
      <c r="G77" s="27">
        <f t="shared" si="109"/>
        <v>3770.6149999999998</v>
      </c>
      <c r="H77" s="43">
        <f>H78</f>
        <v>2994.9540000000002</v>
      </c>
      <c r="I77" s="27">
        <f t="shared" ref="I77" si="110">I78</f>
        <v>0</v>
      </c>
      <c r="J77" s="27">
        <f t="shared" ref="J77" si="111">J78</f>
        <v>2994.9540000000002</v>
      </c>
      <c r="K77" s="43">
        <f>K78</f>
        <v>3133.5590000000002</v>
      </c>
      <c r="L77" s="27">
        <f t="shared" ref="L77" si="112">L78</f>
        <v>0</v>
      </c>
      <c r="M77" s="27">
        <f t="shared" ref="M77" si="113">M78</f>
        <v>3133.5590000000002</v>
      </c>
      <c r="N77" s="32">
        <f>[2]Документ!$B$31</f>
        <v>3770615.15</v>
      </c>
      <c r="O77" s="32"/>
      <c r="P77" s="32"/>
    </row>
    <row r="78" spans="1:16" ht="25.5" x14ac:dyDescent="0.2">
      <c r="A78" s="12" t="s">
        <v>24</v>
      </c>
      <c r="B78" s="13" t="s">
        <v>17</v>
      </c>
      <c r="C78" s="13" t="s">
        <v>47</v>
      </c>
      <c r="D78" s="13" t="s">
        <v>25</v>
      </c>
      <c r="E78" s="29">
        <v>3770.6149999999998</v>
      </c>
      <c r="F78" s="27">
        <v>0</v>
      </c>
      <c r="G78" s="14">
        <f t="shared" si="8"/>
        <v>3770.6149999999998</v>
      </c>
      <c r="H78" s="44">
        <v>2994.9540000000002</v>
      </c>
      <c r="I78" s="27">
        <v>0</v>
      </c>
      <c r="J78" s="14">
        <f t="shared" ref="J78" si="114">H78+I78</f>
        <v>2994.9540000000002</v>
      </c>
      <c r="K78" s="44">
        <v>3133.5590000000002</v>
      </c>
      <c r="L78" s="27">
        <v>0</v>
      </c>
      <c r="M78" s="14">
        <f t="shared" ref="M78" si="115">K78+L78</f>
        <v>3133.5590000000002</v>
      </c>
    </row>
    <row r="79" spans="1:16" s="55" customFormat="1" ht="25.5" x14ac:dyDescent="0.2">
      <c r="A79" s="47" t="s">
        <v>48</v>
      </c>
      <c r="B79" s="53">
        <v>925</v>
      </c>
      <c r="C79" s="53" t="s">
        <v>167</v>
      </c>
      <c r="D79" s="53"/>
      <c r="E79" s="45">
        <f>E80</f>
        <v>0</v>
      </c>
      <c r="F79" s="45">
        <f t="shared" ref="F79:G79" si="116">F80</f>
        <v>1946.779</v>
      </c>
      <c r="G79" s="45">
        <f t="shared" si="116"/>
        <v>1946.779</v>
      </c>
      <c r="H79" s="45"/>
      <c r="I79" s="43"/>
      <c r="J79" s="54"/>
      <c r="K79" s="45"/>
      <c r="L79" s="43"/>
      <c r="M79" s="54"/>
    </row>
    <row r="80" spans="1:16" s="50" customFormat="1" ht="25.5" x14ac:dyDescent="0.2">
      <c r="A80" s="51" t="s">
        <v>24</v>
      </c>
      <c r="B80" s="48">
        <v>925</v>
      </c>
      <c r="C80" s="52" t="s">
        <v>167</v>
      </c>
      <c r="D80" s="48">
        <v>200</v>
      </c>
      <c r="E80" s="44"/>
      <c r="F80" s="43">
        <v>1946.779</v>
      </c>
      <c r="G80" s="49">
        <f>F80+E80</f>
        <v>1946.779</v>
      </c>
      <c r="H80" s="44"/>
      <c r="I80" s="43"/>
      <c r="J80" s="49"/>
      <c r="K80" s="44"/>
      <c r="L80" s="43"/>
      <c r="M80" s="49"/>
    </row>
    <row r="81" spans="1:14" s="55" customFormat="1" ht="76.5" x14ac:dyDescent="0.2">
      <c r="A81" s="47" t="s">
        <v>170</v>
      </c>
      <c r="B81" s="53">
        <v>925</v>
      </c>
      <c r="C81" s="53" t="s">
        <v>171</v>
      </c>
      <c r="D81" s="53"/>
      <c r="E81" s="45">
        <f>E82</f>
        <v>461.613</v>
      </c>
      <c r="F81" s="43">
        <f>F82</f>
        <v>0</v>
      </c>
      <c r="G81" s="54">
        <f>G82</f>
        <v>461.613</v>
      </c>
      <c r="H81" s="45"/>
      <c r="I81" s="43"/>
      <c r="J81" s="54"/>
      <c r="K81" s="45"/>
      <c r="L81" s="43"/>
      <c r="M81" s="54"/>
      <c r="N81" s="58">
        <f>[2]Документ!$B$32</f>
        <v>461613</v>
      </c>
    </row>
    <row r="82" spans="1:14" s="50" customFormat="1" ht="25.5" x14ac:dyDescent="0.2">
      <c r="A82" s="51" t="s">
        <v>24</v>
      </c>
      <c r="B82" s="48">
        <v>925</v>
      </c>
      <c r="C82" s="52" t="s">
        <v>171</v>
      </c>
      <c r="D82" s="48">
        <v>200</v>
      </c>
      <c r="E82" s="44">
        <v>461.613</v>
      </c>
      <c r="F82" s="43">
        <v>0</v>
      </c>
      <c r="G82" s="49">
        <f>F82+E82</f>
        <v>461.613</v>
      </c>
      <c r="H82" s="44"/>
      <c r="I82" s="43"/>
      <c r="J82" s="49"/>
      <c r="K82" s="44"/>
      <c r="L82" s="43"/>
      <c r="M82" s="49"/>
    </row>
    <row r="83" spans="1:14" ht="25.5" x14ac:dyDescent="0.2">
      <c r="A83" s="4" t="s">
        <v>48</v>
      </c>
      <c r="B83" s="9" t="s">
        <v>17</v>
      </c>
      <c r="C83" s="9" t="s">
        <v>49</v>
      </c>
      <c r="D83" s="3" t="s">
        <v>0</v>
      </c>
      <c r="E83" s="28">
        <f>E84</f>
        <v>3154.7469999999998</v>
      </c>
      <c r="F83" s="28">
        <f t="shared" ref="F83:G83" si="117">F84</f>
        <v>0</v>
      </c>
      <c r="G83" s="28">
        <f t="shared" si="117"/>
        <v>3154.7469999999998</v>
      </c>
      <c r="H83" s="45">
        <f>H84</f>
        <v>3154.748</v>
      </c>
      <c r="I83" s="28">
        <f t="shared" ref="I83" si="118">I84</f>
        <v>0</v>
      </c>
      <c r="J83" s="28">
        <f t="shared" ref="J83" si="119">J84</f>
        <v>3154.748</v>
      </c>
      <c r="K83" s="45">
        <f>K84</f>
        <v>3154.748</v>
      </c>
      <c r="L83" s="28">
        <f t="shared" ref="L83" si="120">L84</f>
        <v>0</v>
      </c>
      <c r="M83" s="28">
        <f t="shared" ref="M83" si="121">M84</f>
        <v>3154.748</v>
      </c>
      <c r="N83" s="56">
        <f>[2]Документ!$B$33</f>
        <v>3154747.47</v>
      </c>
    </row>
    <row r="84" spans="1:14" ht="25.5" x14ac:dyDescent="0.2">
      <c r="A84" s="12" t="s">
        <v>24</v>
      </c>
      <c r="B84" s="13" t="s">
        <v>17</v>
      </c>
      <c r="C84" s="13" t="s">
        <v>49</v>
      </c>
      <c r="D84" s="13" t="s">
        <v>25</v>
      </c>
      <c r="E84" s="29">
        <v>3154.7469999999998</v>
      </c>
      <c r="F84" s="27">
        <v>0</v>
      </c>
      <c r="G84" s="14">
        <f t="shared" si="8"/>
        <v>3154.7469999999998</v>
      </c>
      <c r="H84" s="44">
        <v>3154.748</v>
      </c>
      <c r="I84" s="27">
        <v>0</v>
      </c>
      <c r="J84" s="14">
        <f t="shared" ref="J84" si="122">H84+I84</f>
        <v>3154.748</v>
      </c>
      <c r="K84" s="44">
        <v>3154.748</v>
      </c>
      <c r="L84" s="27">
        <v>0</v>
      </c>
      <c r="M84" s="14">
        <f t="shared" ref="M84" si="123">K84+L84</f>
        <v>3154.748</v>
      </c>
    </row>
    <row r="85" spans="1:14" s="55" customFormat="1" ht="13.5" x14ac:dyDescent="0.2">
      <c r="A85" s="47" t="s">
        <v>181</v>
      </c>
      <c r="B85" s="53">
        <v>925</v>
      </c>
      <c r="C85" s="53" t="s">
        <v>182</v>
      </c>
      <c r="D85" s="53"/>
      <c r="E85" s="45">
        <f>E86</f>
        <v>0</v>
      </c>
      <c r="F85" s="45">
        <f t="shared" ref="F85:G85" si="124">F86</f>
        <v>5</v>
      </c>
      <c r="G85" s="45">
        <f t="shared" si="124"/>
        <v>5</v>
      </c>
      <c r="H85" s="45"/>
      <c r="I85" s="43"/>
      <c r="J85" s="54"/>
      <c r="K85" s="45"/>
      <c r="L85" s="43"/>
      <c r="M85" s="54"/>
    </row>
    <row r="86" spans="1:14" s="50" customFormat="1" ht="25.5" x14ac:dyDescent="0.2">
      <c r="A86" s="51" t="s">
        <v>24</v>
      </c>
      <c r="B86" s="48">
        <v>925</v>
      </c>
      <c r="C86" s="52" t="s">
        <v>182</v>
      </c>
      <c r="D86" s="48">
        <v>200</v>
      </c>
      <c r="E86" s="44"/>
      <c r="F86" s="43">
        <v>5</v>
      </c>
      <c r="G86" s="49">
        <f>E86+F86</f>
        <v>5</v>
      </c>
      <c r="H86" s="44"/>
      <c r="I86" s="43"/>
      <c r="J86" s="49"/>
      <c r="K86" s="44"/>
      <c r="L86" s="43"/>
      <c r="M86" s="49"/>
    </row>
    <row r="87" spans="1:14" s="55" customFormat="1" ht="63.75" x14ac:dyDescent="0.2">
      <c r="A87" s="47" t="s">
        <v>175</v>
      </c>
      <c r="B87" s="53">
        <v>925</v>
      </c>
      <c r="C87" s="53" t="s">
        <v>174</v>
      </c>
      <c r="D87" s="53"/>
      <c r="E87" s="45">
        <f>E88</f>
        <v>1374.4369999999999</v>
      </c>
      <c r="F87" s="43">
        <f>F88</f>
        <v>0</v>
      </c>
      <c r="G87" s="54">
        <f>G88</f>
        <v>1374.4369999999999</v>
      </c>
      <c r="H87" s="45"/>
      <c r="I87" s="43"/>
      <c r="J87" s="54"/>
      <c r="K87" s="45"/>
      <c r="L87" s="43"/>
      <c r="M87" s="54"/>
      <c r="N87" s="58">
        <f>[2]Документ!$B$34</f>
        <v>1374437</v>
      </c>
    </row>
    <row r="88" spans="1:14" s="50" customFormat="1" ht="25.5" x14ac:dyDescent="0.2">
      <c r="A88" s="51" t="s">
        <v>24</v>
      </c>
      <c r="B88" s="48">
        <v>925</v>
      </c>
      <c r="C88" s="52" t="s">
        <v>174</v>
      </c>
      <c r="D88" s="48">
        <v>200</v>
      </c>
      <c r="E88" s="44">
        <f>1374.437</f>
        <v>1374.4369999999999</v>
      </c>
      <c r="F88" s="43">
        <v>0</v>
      </c>
      <c r="G88" s="49">
        <f>F88+E88</f>
        <v>1374.4369999999999</v>
      </c>
      <c r="H88" s="44"/>
      <c r="I88" s="43"/>
      <c r="J88" s="49"/>
      <c r="K88" s="44"/>
      <c r="L88" s="43"/>
      <c r="M88" s="49"/>
    </row>
    <row r="89" spans="1:14" ht="15.75" x14ac:dyDescent="0.2">
      <c r="A89" s="10" t="s">
        <v>50</v>
      </c>
      <c r="B89" s="11" t="s">
        <v>17</v>
      </c>
      <c r="C89" s="11" t="s">
        <v>51</v>
      </c>
      <c r="D89" s="1" t="s">
        <v>0</v>
      </c>
      <c r="E89" s="27">
        <f>E90</f>
        <v>5900</v>
      </c>
      <c r="F89" s="27">
        <f t="shared" ref="F89:G90" si="125">F90</f>
        <v>0</v>
      </c>
      <c r="G89" s="27">
        <f t="shared" si="125"/>
        <v>5900</v>
      </c>
      <c r="H89" s="43">
        <f>H90</f>
        <v>0</v>
      </c>
      <c r="I89" s="27">
        <f t="shared" ref="I89:I90" si="126">I90</f>
        <v>0</v>
      </c>
      <c r="J89" s="27">
        <f t="shared" ref="J89:J90" si="127">J90</f>
        <v>0</v>
      </c>
      <c r="K89" s="43">
        <f>K90</f>
        <v>0</v>
      </c>
      <c r="L89" s="27">
        <f t="shared" ref="L89:L90" si="128">L90</f>
        <v>0</v>
      </c>
      <c r="M89" s="27">
        <f t="shared" ref="M89:M90" si="129">M90</f>
        <v>0</v>
      </c>
    </row>
    <row r="90" spans="1:14" ht="15.75" x14ac:dyDescent="0.2">
      <c r="A90" s="4" t="s">
        <v>52</v>
      </c>
      <c r="B90" s="9" t="s">
        <v>17</v>
      </c>
      <c r="C90" s="9" t="s">
        <v>53</v>
      </c>
      <c r="D90" s="3" t="s">
        <v>0</v>
      </c>
      <c r="E90" s="28">
        <f>E91</f>
        <v>5900</v>
      </c>
      <c r="F90" s="28">
        <f t="shared" si="125"/>
        <v>0</v>
      </c>
      <c r="G90" s="28">
        <f t="shared" si="125"/>
        <v>5900</v>
      </c>
      <c r="H90" s="45">
        <f>H91</f>
        <v>0</v>
      </c>
      <c r="I90" s="28">
        <f t="shared" si="126"/>
        <v>0</v>
      </c>
      <c r="J90" s="28">
        <f t="shared" si="127"/>
        <v>0</v>
      </c>
      <c r="K90" s="45">
        <f>K91</f>
        <v>0</v>
      </c>
      <c r="L90" s="28">
        <f t="shared" si="128"/>
        <v>0</v>
      </c>
      <c r="M90" s="28">
        <f t="shared" si="129"/>
        <v>0</v>
      </c>
      <c r="N90" s="56">
        <f>[2]Документ!$B$35</f>
        <v>5900000</v>
      </c>
    </row>
    <row r="91" spans="1:14" ht="25.5" x14ac:dyDescent="0.2">
      <c r="A91" s="12" t="s">
        <v>24</v>
      </c>
      <c r="B91" s="13" t="s">
        <v>17</v>
      </c>
      <c r="C91" s="13" t="s">
        <v>53</v>
      </c>
      <c r="D91" s="13" t="s">
        <v>25</v>
      </c>
      <c r="E91" s="29">
        <v>5900</v>
      </c>
      <c r="F91" s="27">
        <v>0</v>
      </c>
      <c r="G91" s="14">
        <f t="shared" si="8"/>
        <v>5900</v>
      </c>
      <c r="H91" s="44">
        <v>0</v>
      </c>
      <c r="I91" s="27">
        <v>0</v>
      </c>
      <c r="J91" s="14">
        <f t="shared" ref="J91" si="130">H91+I91</f>
        <v>0</v>
      </c>
      <c r="K91" s="44">
        <v>0</v>
      </c>
      <c r="L91" s="27">
        <v>0</v>
      </c>
      <c r="M91" s="14">
        <f t="shared" ref="M91" si="131">K91+L91</f>
        <v>0</v>
      </c>
    </row>
    <row r="92" spans="1:14" ht="25.5" x14ac:dyDescent="0.2">
      <c r="A92" s="10" t="s">
        <v>54</v>
      </c>
      <c r="B92" s="11" t="s">
        <v>17</v>
      </c>
      <c r="C92" s="11" t="s">
        <v>55</v>
      </c>
      <c r="D92" s="1" t="s">
        <v>0</v>
      </c>
      <c r="E92" s="27">
        <f>E93</f>
        <v>6641.2560000000003</v>
      </c>
      <c r="F92" s="27">
        <f t="shared" ref="F92:G93" si="132">F93</f>
        <v>-81.256</v>
      </c>
      <c r="G92" s="27">
        <f t="shared" si="132"/>
        <v>6560</v>
      </c>
      <c r="H92" s="43">
        <f>H93</f>
        <v>0</v>
      </c>
      <c r="I92" s="27">
        <f t="shared" ref="I92:I93" si="133">I93</f>
        <v>0</v>
      </c>
      <c r="J92" s="27">
        <f t="shared" ref="J92:J93" si="134">J93</f>
        <v>0</v>
      </c>
      <c r="K92" s="43">
        <f>K93</f>
        <v>0</v>
      </c>
      <c r="L92" s="27">
        <f t="shared" ref="L92:L93" si="135">L93</f>
        <v>0</v>
      </c>
      <c r="M92" s="27">
        <f t="shared" ref="M92:M93" si="136">M93</f>
        <v>0</v>
      </c>
      <c r="N92" s="56"/>
    </row>
    <row r="93" spans="1:14" ht="25.5" x14ac:dyDescent="0.2">
      <c r="A93" s="4" t="s">
        <v>54</v>
      </c>
      <c r="B93" s="9" t="s">
        <v>17</v>
      </c>
      <c r="C93" s="9" t="s">
        <v>56</v>
      </c>
      <c r="D93" s="3" t="s">
        <v>0</v>
      </c>
      <c r="E93" s="28">
        <f>E94</f>
        <v>6641.2560000000003</v>
      </c>
      <c r="F93" s="28">
        <f t="shared" si="132"/>
        <v>-81.256</v>
      </c>
      <c r="G93" s="28">
        <f t="shared" si="132"/>
        <v>6560</v>
      </c>
      <c r="H93" s="45">
        <f>H94</f>
        <v>0</v>
      </c>
      <c r="I93" s="28">
        <f t="shared" si="133"/>
        <v>0</v>
      </c>
      <c r="J93" s="28">
        <f t="shared" si="134"/>
        <v>0</v>
      </c>
      <c r="K93" s="45">
        <f>K94</f>
        <v>0</v>
      </c>
      <c r="L93" s="28">
        <f t="shared" si="135"/>
        <v>0</v>
      </c>
      <c r="M93" s="28">
        <f t="shared" si="136"/>
        <v>0</v>
      </c>
      <c r="N93" s="56">
        <f>[2]Документ!$B$36</f>
        <v>6641256.2199999997</v>
      </c>
    </row>
    <row r="94" spans="1:14" ht="25.5" x14ac:dyDescent="0.2">
      <c r="A94" s="12" t="s">
        <v>24</v>
      </c>
      <c r="B94" s="13" t="s">
        <v>17</v>
      </c>
      <c r="C94" s="13" t="s">
        <v>56</v>
      </c>
      <c r="D94" s="13" t="s">
        <v>25</v>
      </c>
      <c r="E94" s="29">
        <v>6641.2560000000003</v>
      </c>
      <c r="F94" s="27">
        <v>-81.256</v>
      </c>
      <c r="G94" s="14">
        <f t="shared" si="8"/>
        <v>6560</v>
      </c>
      <c r="H94" s="44">
        <v>0</v>
      </c>
      <c r="I94" s="27">
        <v>0</v>
      </c>
      <c r="J94" s="14">
        <f t="shared" ref="J94" si="137">H94+I94</f>
        <v>0</v>
      </c>
      <c r="K94" s="44">
        <v>0</v>
      </c>
      <c r="L94" s="27">
        <v>0</v>
      </c>
      <c r="M94" s="14">
        <f t="shared" ref="M94" si="138">K94+L94</f>
        <v>0</v>
      </c>
    </row>
    <row r="95" spans="1:14" s="55" customFormat="1" ht="76.5" x14ac:dyDescent="0.2">
      <c r="A95" s="47" t="s">
        <v>173</v>
      </c>
      <c r="B95" s="53">
        <v>925</v>
      </c>
      <c r="C95" s="53" t="s">
        <v>172</v>
      </c>
      <c r="D95" s="53"/>
      <c r="E95" s="45">
        <f>E96</f>
        <v>6473.95</v>
      </c>
      <c r="F95" s="43">
        <f>F96</f>
        <v>0</v>
      </c>
      <c r="G95" s="54">
        <f>G96</f>
        <v>6473.95</v>
      </c>
      <c r="H95" s="45"/>
      <c r="I95" s="43"/>
      <c r="J95" s="54"/>
      <c r="K95" s="45"/>
      <c r="L95" s="43"/>
      <c r="M95" s="54"/>
      <c r="N95" s="58">
        <f>[2]Документ!$B$37</f>
        <v>6473950</v>
      </c>
    </row>
    <row r="96" spans="1:14" s="50" customFormat="1" ht="25.5" x14ac:dyDescent="0.2">
      <c r="A96" s="51" t="s">
        <v>24</v>
      </c>
      <c r="B96" s="48">
        <v>925</v>
      </c>
      <c r="C96" s="52" t="s">
        <v>172</v>
      </c>
      <c r="D96" s="48">
        <v>200</v>
      </c>
      <c r="E96" s="44">
        <v>6473.95</v>
      </c>
      <c r="F96" s="43">
        <v>0</v>
      </c>
      <c r="G96" s="49">
        <f>F96+E96</f>
        <v>6473.95</v>
      </c>
      <c r="H96" s="44"/>
      <c r="I96" s="43"/>
      <c r="J96" s="49"/>
      <c r="K96" s="44"/>
      <c r="L96" s="43"/>
      <c r="M96" s="49"/>
    </row>
    <row r="97" spans="1:14" ht="63.75" hidden="1" x14ac:dyDescent="0.2">
      <c r="A97" s="4" t="s">
        <v>57</v>
      </c>
      <c r="B97" s="9" t="s">
        <v>17</v>
      </c>
      <c r="C97" s="9" t="s">
        <v>58</v>
      </c>
      <c r="D97" s="3" t="s">
        <v>0</v>
      </c>
      <c r="E97" s="28">
        <f>E98</f>
        <v>0</v>
      </c>
      <c r="F97" s="28">
        <f t="shared" ref="F97:G97" si="139">F98</f>
        <v>0</v>
      </c>
      <c r="G97" s="28">
        <f t="shared" si="139"/>
        <v>0</v>
      </c>
      <c r="H97" s="45">
        <f>H98</f>
        <v>0</v>
      </c>
      <c r="I97" s="28">
        <f t="shared" ref="I97" si="140">I98</f>
        <v>0</v>
      </c>
      <c r="J97" s="28">
        <f t="shared" ref="J97" si="141">J98</f>
        <v>0</v>
      </c>
      <c r="K97" s="45">
        <f>K98</f>
        <v>0</v>
      </c>
      <c r="L97" s="28">
        <f t="shared" ref="L97" si="142">L98</f>
        <v>0</v>
      </c>
      <c r="M97" s="28">
        <f t="shared" ref="M97" si="143">M98</f>
        <v>0</v>
      </c>
      <c r="N97" s="56">
        <v>0</v>
      </c>
    </row>
    <row r="98" spans="1:14" ht="25.5" hidden="1" x14ac:dyDescent="0.2">
      <c r="A98" s="12" t="s">
        <v>24</v>
      </c>
      <c r="B98" s="13" t="s">
        <v>17</v>
      </c>
      <c r="C98" s="13" t="s">
        <v>58</v>
      </c>
      <c r="D98" s="13" t="s">
        <v>25</v>
      </c>
      <c r="E98" s="29">
        <v>0</v>
      </c>
      <c r="F98" s="27">
        <v>0</v>
      </c>
      <c r="G98" s="14">
        <f t="shared" si="8"/>
        <v>0</v>
      </c>
      <c r="H98" s="44">
        <v>0</v>
      </c>
      <c r="I98" s="27">
        <v>0</v>
      </c>
      <c r="J98" s="14">
        <f t="shared" ref="J98" si="144">H98+I98</f>
        <v>0</v>
      </c>
      <c r="K98" s="44">
        <v>0</v>
      </c>
      <c r="L98" s="27">
        <v>0</v>
      </c>
      <c r="M98" s="14">
        <f t="shared" ref="M98" si="145">K98+L98</f>
        <v>0</v>
      </c>
    </row>
    <row r="99" spans="1:14" ht="63.75" x14ac:dyDescent="0.2">
      <c r="A99" s="4" t="s">
        <v>137</v>
      </c>
      <c r="B99" s="9" t="s">
        <v>17</v>
      </c>
      <c r="C99" s="9" t="s">
        <v>136</v>
      </c>
      <c r="D99" s="3" t="s">
        <v>0</v>
      </c>
      <c r="E99" s="28">
        <f>E100</f>
        <v>17434.653999999999</v>
      </c>
      <c r="F99" s="28">
        <f t="shared" ref="F99" si="146">F100</f>
        <v>0</v>
      </c>
      <c r="G99" s="28">
        <f t="shared" ref="G99" si="147">G100</f>
        <v>17434.653999999999</v>
      </c>
      <c r="H99" s="45">
        <f>H100</f>
        <v>0</v>
      </c>
      <c r="I99" s="28">
        <f t="shared" ref="I99" si="148">I100</f>
        <v>0</v>
      </c>
      <c r="J99" s="28">
        <f t="shared" ref="J99" si="149">J100</f>
        <v>0</v>
      </c>
      <c r="K99" s="45">
        <f>K100</f>
        <v>0</v>
      </c>
      <c r="L99" s="28">
        <f t="shared" ref="L99" si="150">L100</f>
        <v>0</v>
      </c>
      <c r="M99" s="28">
        <f t="shared" ref="M99" si="151">M100</f>
        <v>0</v>
      </c>
      <c r="N99" s="56">
        <f>[2]Документ!$B$38</f>
        <v>17434653.539999999</v>
      </c>
    </row>
    <row r="100" spans="1:14" ht="25.5" x14ac:dyDescent="0.2">
      <c r="A100" s="12" t="s">
        <v>24</v>
      </c>
      <c r="B100" s="13" t="s">
        <v>17</v>
      </c>
      <c r="C100" s="13" t="s">
        <v>136</v>
      </c>
      <c r="D100" s="13" t="s">
        <v>25</v>
      </c>
      <c r="E100" s="29">
        <v>17434.653999999999</v>
      </c>
      <c r="F100" s="27">
        <v>0</v>
      </c>
      <c r="G100" s="14">
        <f t="shared" ref="G100" si="152">E100+F100</f>
        <v>17434.653999999999</v>
      </c>
      <c r="H100" s="44">
        <v>0</v>
      </c>
      <c r="I100" s="27">
        <v>0</v>
      </c>
      <c r="J100" s="14">
        <f t="shared" ref="J100" si="153">H100+I100</f>
        <v>0</v>
      </c>
      <c r="K100" s="44">
        <v>0</v>
      </c>
      <c r="L100" s="27">
        <v>0</v>
      </c>
      <c r="M100" s="14">
        <f t="shared" ref="M100" si="154">K100+L100</f>
        <v>0</v>
      </c>
    </row>
    <row r="101" spans="1:14" ht="25.5" x14ac:dyDescent="0.2">
      <c r="A101" s="10" t="s">
        <v>59</v>
      </c>
      <c r="B101" s="11" t="s">
        <v>17</v>
      </c>
      <c r="C101" s="11" t="s">
        <v>60</v>
      </c>
      <c r="D101" s="1" t="s">
        <v>0</v>
      </c>
      <c r="E101" s="27">
        <f>E102+E108+E104+E106</f>
        <v>32217.539000000001</v>
      </c>
      <c r="F101" s="27">
        <f t="shared" ref="F101:G101" si="155">F102+F108+F104+F106</f>
        <v>150</v>
      </c>
      <c r="G101" s="27">
        <f t="shared" si="155"/>
        <v>32367.539000000001</v>
      </c>
      <c r="H101" s="43">
        <f t="shared" ref="H101:M101" si="156">H102+H108+H104</f>
        <v>25000</v>
      </c>
      <c r="I101" s="27">
        <f t="shared" si="156"/>
        <v>0</v>
      </c>
      <c r="J101" s="27">
        <f t="shared" si="156"/>
        <v>25000</v>
      </c>
      <c r="K101" s="43">
        <f t="shared" si="156"/>
        <v>20000</v>
      </c>
      <c r="L101" s="27">
        <f t="shared" si="156"/>
        <v>0</v>
      </c>
      <c r="M101" s="27">
        <f t="shared" si="156"/>
        <v>20000</v>
      </c>
    </row>
    <row r="102" spans="1:14" s="21" customFormat="1" ht="38.25" x14ac:dyDescent="0.2">
      <c r="A102" s="19" t="s">
        <v>119</v>
      </c>
      <c r="B102" s="20" t="s">
        <v>17</v>
      </c>
      <c r="C102" s="20" t="s">
        <v>120</v>
      </c>
      <c r="D102" s="20" t="s">
        <v>0</v>
      </c>
      <c r="E102" s="28">
        <f>E103</f>
        <v>667</v>
      </c>
      <c r="F102" s="28">
        <f t="shared" ref="F102:G104" si="157">F103</f>
        <v>0</v>
      </c>
      <c r="G102" s="28">
        <f t="shared" si="157"/>
        <v>667</v>
      </c>
      <c r="H102" s="45">
        <f>H103</f>
        <v>0</v>
      </c>
      <c r="I102" s="28">
        <f t="shared" ref="I102:I104" si="158">I103</f>
        <v>0</v>
      </c>
      <c r="J102" s="28">
        <f t="shared" ref="J102:J104" si="159">J103</f>
        <v>0</v>
      </c>
      <c r="K102" s="45">
        <f>K103</f>
        <v>0</v>
      </c>
      <c r="L102" s="28">
        <f t="shared" ref="L102:L104" si="160">L103</f>
        <v>0</v>
      </c>
      <c r="M102" s="28">
        <f t="shared" ref="M102:M104" si="161">M103</f>
        <v>0</v>
      </c>
      <c r="N102" s="57">
        <f>[2]Документ!$B$53</f>
        <v>667000</v>
      </c>
    </row>
    <row r="103" spans="1:14" s="18" customFormat="1" ht="25.5" x14ac:dyDescent="0.2">
      <c r="A103" s="16" t="s">
        <v>61</v>
      </c>
      <c r="B103" s="17" t="s">
        <v>17</v>
      </c>
      <c r="C103" s="17" t="s">
        <v>160</v>
      </c>
      <c r="D103" s="17" t="s">
        <v>62</v>
      </c>
      <c r="E103" s="29">
        <v>667</v>
      </c>
      <c r="F103" s="27">
        <v>0</v>
      </c>
      <c r="G103" s="14">
        <f>F103+E103</f>
        <v>667</v>
      </c>
      <c r="H103" s="44">
        <v>0</v>
      </c>
      <c r="I103" s="27">
        <v>0</v>
      </c>
      <c r="J103" s="14">
        <f>I103+H103</f>
        <v>0</v>
      </c>
      <c r="K103" s="44">
        <v>0</v>
      </c>
      <c r="L103" s="27">
        <v>0</v>
      </c>
      <c r="M103" s="14">
        <f>L103+K103</f>
        <v>0</v>
      </c>
    </row>
    <row r="104" spans="1:14" s="21" customFormat="1" ht="25.5" x14ac:dyDescent="0.2">
      <c r="A104" s="19" t="s">
        <v>159</v>
      </c>
      <c r="B104" s="20" t="s">
        <v>17</v>
      </c>
      <c r="C104" s="20" t="s">
        <v>160</v>
      </c>
      <c r="D104" s="20" t="s">
        <v>0</v>
      </c>
      <c r="E104" s="28">
        <f>E105</f>
        <v>1157.489</v>
      </c>
      <c r="F104" s="28">
        <f t="shared" si="157"/>
        <v>0</v>
      </c>
      <c r="G104" s="28">
        <f t="shared" si="157"/>
        <v>1157.489</v>
      </c>
      <c r="H104" s="45">
        <f>H105</f>
        <v>0</v>
      </c>
      <c r="I104" s="28">
        <f t="shared" si="158"/>
        <v>0</v>
      </c>
      <c r="J104" s="28">
        <f t="shared" si="159"/>
        <v>0</v>
      </c>
      <c r="K104" s="45">
        <f>K105</f>
        <v>0</v>
      </c>
      <c r="L104" s="28">
        <f t="shared" si="160"/>
        <v>0</v>
      </c>
      <c r="M104" s="28">
        <f t="shared" si="161"/>
        <v>0</v>
      </c>
      <c r="N104" s="57">
        <f>[2]Документ!$B$54</f>
        <v>1157489</v>
      </c>
    </row>
    <row r="105" spans="1:14" s="18" customFormat="1" ht="25.5" x14ac:dyDescent="0.2">
      <c r="A105" s="16" t="s">
        <v>61</v>
      </c>
      <c r="B105" s="17" t="s">
        <v>17</v>
      </c>
      <c r="C105" s="17" t="s">
        <v>160</v>
      </c>
      <c r="D105" s="17" t="s">
        <v>62</v>
      </c>
      <c r="E105" s="29">
        <v>1157.489</v>
      </c>
      <c r="F105" s="27">
        <v>0</v>
      </c>
      <c r="G105" s="14">
        <f>F105+E105</f>
        <v>1157.489</v>
      </c>
      <c r="H105" s="44">
        <v>0</v>
      </c>
      <c r="I105" s="27">
        <v>0</v>
      </c>
      <c r="J105" s="14">
        <f>I105+H105</f>
        <v>0</v>
      </c>
      <c r="K105" s="44">
        <v>0</v>
      </c>
      <c r="L105" s="27">
        <v>0</v>
      </c>
      <c r="M105" s="14">
        <f>L105+K105</f>
        <v>0</v>
      </c>
    </row>
    <row r="106" spans="1:14" s="55" customFormat="1" ht="25.5" x14ac:dyDescent="0.2">
      <c r="A106" s="47" t="s">
        <v>180</v>
      </c>
      <c r="B106" s="53">
        <v>925</v>
      </c>
      <c r="C106" s="53" t="s">
        <v>179</v>
      </c>
      <c r="D106" s="53"/>
      <c r="E106" s="45">
        <f>E107</f>
        <v>0</v>
      </c>
      <c r="F106" s="45">
        <f t="shared" ref="F106:G106" si="162">F107</f>
        <v>150</v>
      </c>
      <c r="G106" s="45">
        <f t="shared" si="162"/>
        <v>150</v>
      </c>
      <c r="H106" s="45"/>
      <c r="I106" s="43"/>
      <c r="J106" s="54"/>
      <c r="K106" s="45"/>
      <c r="L106" s="43"/>
      <c r="M106" s="54"/>
    </row>
    <row r="107" spans="1:14" s="59" customFormat="1" ht="25.5" x14ac:dyDescent="0.2">
      <c r="A107" s="51" t="s">
        <v>61</v>
      </c>
      <c r="B107" s="52">
        <v>925</v>
      </c>
      <c r="C107" s="52" t="s">
        <v>179</v>
      </c>
      <c r="D107" s="52">
        <v>600</v>
      </c>
      <c r="E107" s="44"/>
      <c r="F107" s="43">
        <v>150</v>
      </c>
      <c r="G107" s="49">
        <f>F107+E107</f>
        <v>150</v>
      </c>
      <c r="H107" s="44"/>
      <c r="I107" s="43"/>
      <c r="J107" s="49"/>
      <c r="K107" s="44"/>
      <c r="L107" s="43"/>
      <c r="M107" s="49"/>
    </row>
    <row r="108" spans="1:14" ht="25.5" x14ac:dyDescent="0.2">
      <c r="A108" s="10" t="s">
        <v>63</v>
      </c>
      <c r="B108" s="11" t="s">
        <v>17</v>
      </c>
      <c r="C108" s="11" t="s">
        <v>64</v>
      </c>
      <c r="D108" s="1" t="s">
        <v>0</v>
      </c>
      <c r="E108" s="27">
        <f>E109</f>
        <v>30393.05</v>
      </c>
      <c r="F108" s="27">
        <f t="shared" ref="F108:G109" si="163">F109</f>
        <v>0</v>
      </c>
      <c r="G108" s="27">
        <f t="shared" si="163"/>
        <v>30393.05</v>
      </c>
      <c r="H108" s="43">
        <f>H109</f>
        <v>25000</v>
      </c>
      <c r="I108" s="27">
        <f t="shared" ref="I108:I109" si="164">I109</f>
        <v>0</v>
      </c>
      <c r="J108" s="27">
        <f t="shared" ref="J108:J109" si="165">J109</f>
        <v>25000</v>
      </c>
      <c r="K108" s="43">
        <f>K109</f>
        <v>20000</v>
      </c>
      <c r="L108" s="27">
        <f t="shared" ref="L108:L109" si="166">L109</f>
        <v>0</v>
      </c>
      <c r="M108" s="27">
        <f t="shared" ref="M108:M109" si="167">M109</f>
        <v>20000</v>
      </c>
    </row>
    <row r="109" spans="1:14" ht="38.25" x14ac:dyDescent="0.2">
      <c r="A109" s="10" t="s">
        <v>65</v>
      </c>
      <c r="B109" s="11" t="s">
        <v>17</v>
      </c>
      <c r="C109" s="11" t="s">
        <v>66</v>
      </c>
      <c r="D109" s="1" t="s">
        <v>0</v>
      </c>
      <c r="E109" s="27">
        <f>E110</f>
        <v>30393.05</v>
      </c>
      <c r="F109" s="27">
        <f t="shared" si="163"/>
        <v>0</v>
      </c>
      <c r="G109" s="27">
        <f t="shared" si="163"/>
        <v>30393.05</v>
      </c>
      <c r="H109" s="43">
        <f>H110</f>
        <v>25000</v>
      </c>
      <c r="I109" s="27">
        <f t="shared" si="164"/>
        <v>0</v>
      </c>
      <c r="J109" s="27">
        <f t="shared" si="165"/>
        <v>25000</v>
      </c>
      <c r="K109" s="43">
        <f>K110</f>
        <v>20000</v>
      </c>
      <c r="L109" s="27">
        <f t="shared" si="166"/>
        <v>0</v>
      </c>
      <c r="M109" s="27">
        <f t="shared" si="167"/>
        <v>20000</v>
      </c>
      <c r="N109" s="56">
        <f>[2]Документ!$B$55</f>
        <v>30393050</v>
      </c>
    </row>
    <row r="110" spans="1:14" ht="25.5" x14ac:dyDescent="0.2">
      <c r="A110" s="12" t="s">
        <v>61</v>
      </c>
      <c r="B110" s="13" t="s">
        <v>17</v>
      </c>
      <c r="C110" s="13" t="s">
        <v>66</v>
      </c>
      <c r="D110" s="13" t="s">
        <v>62</v>
      </c>
      <c r="E110" s="29">
        <v>30393.05</v>
      </c>
      <c r="F110" s="27">
        <v>0</v>
      </c>
      <c r="G110" s="14">
        <f>F110+E110</f>
        <v>30393.05</v>
      </c>
      <c r="H110" s="44">
        <v>25000</v>
      </c>
      <c r="I110" s="27">
        <v>0</v>
      </c>
      <c r="J110" s="14">
        <f>I110+H110</f>
        <v>25000</v>
      </c>
      <c r="K110" s="44">
        <v>20000</v>
      </c>
      <c r="L110" s="27">
        <v>0</v>
      </c>
      <c r="M110" s="14">
        <f>L110+K110</f>
        <v>20000</v>
      </c>
    </row>
    <row r="111" spans="1:14" ht="25.5" x14ac:dyDescent="0.2">
      <c r="A111" s="10" t="s">
        <v>67</v>
      </c>
      <c r="B111" s="11" t="s">
        <v>17</v>
      </c>
      <c r="C111" s="11" t="s">
        <v>68</v>
      </c>
      <c r="D111" s="1" t="s">
        <v>0</v>
      </c>
      <c r="E111" s="27">
        <f>E112+E117</f>
        <v>28513.589</v>
      </c>
      <c r="F111" s="27">
        <f t="shared" ref="F111:G111" si="168">F112+F117</f>
        <v>0</v>
      </c>
      <c r="G111" s="27">
        <f t="shared" si="168"/>
        <v>28513.589</v>
      </c>
      <c r="H111" s="43">
        <f t="shared" ref="H111:M111" si="169">H112+H117</f>
        <v>5867.1239999999998</v>
      </c>
      <c r="I111" s="27">
        <f t="shared" si="169"/>
        <v>0</v>
      </c>
      <c r="J111" s="27">
        <f t="shared" si="169"/>
        <v>5867.1239999999998</v>
      </c>
      <c r="K111" s="43">
        <f t="shared" si="169"/>
        <v>6001.6350000000002</v>
      </c>
      <c r="L111" s="27">
        <f t="shared" si="169"/>
        <v>0</v>
      </c>
      <c r="M111" s="27">
        <f t="shared" si="169"/>
        <v>6001.6350000000002</v>
      </c>
    </row>
    <row r="112" spans="1:14" ht="25.5" hidden="1" x14ac:dyDescent="0.2">
      <c r="A112" s="10" t="s">
        <v>69</v>
      </c>
      <c r="B112" s="11" t="s">
        <v>17</v>
      </c>
      <c r="C112" s="11" t="s">
        <v>70</v>
      </c>
      <c r="D112" s="1" t="s">
        <v>0</v>
      </c>
      <c r="E112" s="27">
        <f>E113+E115</f>
        <v>0</v>
      </c>
      <c r="F112" s="27">
        <f t="shared" ref="F112:M112" si="170">F113+F115</f>
        <v>0</v>
      </c>
      <c r="G112" s="27">
        <f t="shared" si="170"/>
        <v>0</v>
      </c>
      <c r="H112" s="43">
        <f t="shared" si="170"/>
        <v>0</v>
      </c>
      <c r="I112" s="27">
        <f t="shared" si="170"/>
        <v>0</v>
      </c>
      <c r="J112" s="27">
        <f t="shared" si="170"/>
        <v>0</v>
      </c>
      <c r="K112" s="43">
        <f t="shared" si="170"/>
        <v>0</v>
      </c>
      <c r="L112" s="27">
        <f t="shared" si="170"/>
        <v>0</v>
      </c>
      <c r="M112" s="27">
        <f t="shared" si="170"/>
        <v>0</v>
      </c>
    </row>
    <row r="113" spans="1:14" ht="15.75" hidden="1" x14ac:dyDescent="0.2">
      <c r="A113" s="10" t="s">
        <v>154</v>
      </c>
      <c r="B113" s="11" t="s">
        <v>17</v>
      </c>
      <c r="C113" s="35" t="s">
        <v>156</v>
      </c>
      <c r="D113" s="1" t="s">
        <v>0</v>
      </c>
      <c r="E113" s="27">
        <f>E114</f>
        <v>0</v>
      </c>
      <c r="F113" s="27">
        <f t="shared" ref="F113:M113" si="171">F114</f>
        <v>0</v>
      </c>
      <c r="G113" s="27">
        <f t="shared" si="171"/>
        <v>0</v>
      </c>
      <c r="H113" s="43">
        <f t="shared" si="171"/>
        <v>0</v>
      </c>
      <c r="I113" s="27">
        <f t="shared" si="171"/>
        <v>0</v>
      </c>
      <c r="J113" s="27">
        <f t="shared" si="171"/>
        <v>0</v>
      </c>
      <c r="K113" s="43">
        <f t="shared" si="171"/>
        <v>0</v>
      </c>
      <c r="L113" s="27">
        <f t="shared" si="171"/>
        <v>0</v>
      </c>
      <c r="M113" s="27">
        <f t="shared" si="171"/>
        <v>0</v>
      </c>
      <c r="N113" s="56">
        <v>0</v>
      </c>
    </row>
    <row r="114" spans="1:14" s="18" customFormat="1" ht="25.5" hidden="1" x14ac:dyDescent="0.2">
      <c r="A114" s="16" t="s">
        <v>24</v>
      </c>
      <c r="B114" s="36" t="s">
        <v>17</v>
      </c>
      <c r="C114" s="36" t="s">
        <v>155</v>
      </c>
      <c r="D114" s="37">
        <v>200</v>
      </c>
      <c r="E114" s="38">
        <v>0</v>
      </c>
      <c r="F114" s="38">
        <v>0</v>
      </c>
      <c r="G114" s="38">
        <f>F114+E114</f>
        <v>0</v>
      </c>
      <c r="H114" s="46">
        <v>0</v>
      </c>
      <c r="I114" s="38">
        <f>I117</f>
        <v>0</v>
      </c>
      <c r="J114" s="38">
        <v>0</v>
      </c>
      <c r="K114" s="46">
        <v>0</v>
      </c>
      <c r="L114" s="38">
        <f>L117</f>
        <v>0</v>
      </c>
      <c r="M114" s="38">
        <v>0</v>
      </c>
    </row>
    <row r="115" spans="1:14" ht="38.25" hidden="1" x14ac:dyDescent="0.2">
      <c r="A115" s="4" t="s">
        <v>71</v>
      </c>
      <c r="B115" s="9" t="s">
        <v>17</v>
      </c>
      <c r="C115" s="9" t="s">
        <v>72</v>
      </c>
      <c r="D115" s="3" t="s">
        <v>0</v>
      </c>
      <c r="E115" s="28">
        <f>E116</f>
        <v>0</v>
      </c>
      <c r="F115" s="28">
        <f t="shared" ref="F115:G115" si="172">F116</f>
        <v>0</v>
      </c>
      <c r="G115" s="28">
        <f t="shared" si="172"/>
        <v>0</v>
      </c>
      <c r="H115" s="45">
        <f>H116</f>
        <v>0</v>
      </c>
      <c r="I115" s="27">
        <v>0</v>
      </c>
      <c r="J115" s="14">
        <f t="shared" ref="J115:J116" si="173">H115+I115</f>
        <v>0</v>
      </c>
      <c r="K115" s="45">
        <f>K116</f>
        <v>0</v>
      </c>
      <c r="L115" s="27">
        <v>0</v>
      </c>
      <c r="M115" s="14">
        <f t="shared" ref="M115:M116" si="174">K115+L115</f>
        <v>0</v>
      </c>
    </row>
    <row r="116" spans="1:14" ht="25.5" hidden="1" x14ac:dyDescent="0.2">
      <c r="A116" s="12" t="s">
        <v>24</v>
      </c>
      <c r="B116" s="13" t="s">
        <v>17</v>
      </c>
      <c r="C116" s="13" t="s">
        <v>72</v>
      </c>
      <c r="D116" s="13" t="s">
        <v>25</v>
      </c>
      <c r="E116" s="29">
        <v>0</v>
      </c>
      <c r="F116" s="27">
        <v>0</v>
      </c>
      <c r="G116" s="14">
        <f t="shared" si="8"/>
        <v>0</v>
      </c>
      <c r="H116" s="44">
        <v>0</v>
      </c>
      <c r="I116" s="27">
        <v>0</v>
      </c>
      <c r="J116" s="14">
        <f t="shared" si="173"/>
        <v>0</v>
      </c>
      <c r="K116" s="44">
        <v>0</v>
      </c>
      <c r="L116" s="27">
        <v>0</v>
      </c>
      <c r="M116" s="14">
        <f t="shared" si="174"/>
        <v>0</v>
      </c>
    </row>
    <row r="117" spans="1:14" ht="25.5" x14ac:dyDescent="0.2">
      <c r="A117" s="10" t="s">
        <v>73</v>
      </c>
      <c r="B117" s="11" t="s">
        <v>17</v>
      </c>
      <c r="C117" s="11" t="s">
        <v>74</v>
      </c>
      <c r="D117" s="1" t="s">
        <v>0</v>
      </c>
      <c r="E117" s="27">
        <f>E118+E120+E122</f>
        <v>28513.589</v>
      </c>
      <c r="F117" s="27">
        <f t="shared" ref="F117:G117" si="175">F118+F120+F122</f>
        <v>0</v>
      </c>
      <c r="G117" s="27">
        <f t="shared" si="175"/>
        <v>28513.589</v>
      </c>
      <c r="H117" s="43">
        <f>H118+H120</f>
        <v>5867.1239999999998</v>
      </c>
      <c r="I117" s="27">
        <f t="shared" ref="I117" si="176">I118+I120</f>
        <v>0</v>
      </c>
      <c r="J117" s="27">
        <f t="shared" ref="J117" si="177">J118+J120</f>
        <v>5867.1239999999998</v>
      </c>
      <c r="K117" s="43">
        <f>K118+K120</f>
        <v>6001.6350000000002</v>
      </c>
      <c r="L117" s="27">
        <f t="shared" ref="L117" si="178">L118+L120</f>
        <v>0</v>
      </c>
      <c r="M117" s="27">
        <f t="shared" ref="M117" si="179">M118+M120</f>
        <v>6001.6350000000002</v>
      </c>
    </row>
    <row r="118" spans="1:14" ht="25.5" x14ac:dyDescent="0.2">
      <c r="A118" s="4" t="s">
        <v>75</v>
      </c>
      <c r="B118" s="9" t="s">
        <v>17</v>
      </c>
      <c r="C118" s="9" t="s">
        <v>76</v>
      </c>
      <c r="D118" s="3" t="s">
        <v>0</v>
      </c>
      <c r="E118" s="28">
        <f>E119</f>
        <v>8311.5689999999995</v>
      </c>
      <c r="F118" s="28">
        <f t="shared" ref="F118:G118" si="180">F119</f>
        <v>0</v>
      </c>
      <c r="G118" s="28">
        <f t="shared" si="180"/>
        <v>8311.5689999999995</v>
      </c>
      <c r="H118" s="45">
        <f>H119</f>
        <v>5867.1239999999998</v>
      </c>
      <c r="I118" s="28">
        <f t="shared" ref="I118" si="181">I119</f>
        <v>0</v>
      </c>
      <c r="J118" s="28">
        <f t="shared" ref="J118" si="182">J119</f>
        <v>5867.1239999999998</v>
      </c>
      <c r="K118" s="45">
        <f>K119</f>
        <v>6001.6350000000002</v>
      </c>
      <c r="L118" s="28">
        <f t="shared" ref="L118" si="183">L119</f>
        <v>0</v>
      </c>
      <c r="M118" s="28">
        <f t="shared" ref="M118" si="184">M119</f>
        <v>6001.6350000000002</v>
      </c>
      <c r="N118" s="56">
        <f>[2]Документ!$B$39</f>
        <v>8311569</v>
      </c>
    </row>
    <row r="119" spans="1:14" ht="25.5" x14ac:dyDescent="0.2">
      <c r="A119" s="12" t="s">
        <v>24</v>
      </c>
      <c r="B119" s="13" t="s">
        <v>17</v>
      </c>
      <c r="C119" s="13" t="s">
        <v>76</v>
      </c>
      <c r="D119" s="13" t="s">
        <v>25</v>
      </c>
      <c r="E119" s="29">
        <v>8311.5689999999995</v>
      </c>
      <c r="F119" s="27">
        <v>0</v>
      </c>
      <c r="G119" s="14">
        <f t="shared" si="8"/>
        <v>8311.5689999999995</v>
      </c>
      <c r="H119" s="44">
        <v>5867.1239999999998</v>
      </c>
      <c r="I119" s="27">
        <v>0</v>
      </c>
      <c r="J119" s="14">
        <f t="shared" ref="J119" si="185">H119+I119</f>
        <v>5867.1239999999998</v>
      </c>
      <c r="K119" s="44">
        <v>6001.6350000000002</v>
      </c>
      <c r="L119" s="27">
        <v>0</v>
      </c>
      <c r="M119" s="14">
        <f t="shared" ref="M119" si="186">K119+L119</f>
        <v>6001.6350000000002</v>
      </c>
    </row>
    <row r="120" spans="1:14" ht="15.75" hidden="1" x14ac:dyDescent="0.2">
      <c r="A120" s="4" t="s">
        <v>77</v>
      </c>
      <c r="B120" s="9" t="s">
        <v>17</v>
      </c>
      <c r="C120" s="9" t="s">
        <v>78</v>
      </c>
      <c r="D120" s="3" t="s">
        <v>0</v>
      </c>
      <c r="E120" s="28">
        <f>E121</f>
        <v>0</v>
      </c>
      <c r="F120" s="28">
        <f t="shared" ref="F120:G120" si="187">F121</f>
        <v>0</v>
      </c>
      <c r="G120" s="28">
        <f t="shared" si="187"/>
        <v>0</v>
      </c>
      <c r="H120" s="45">
        <f>H121</f>
        <v>0</v>
      </c>
      <c r="I120" s="28">
        <f t="shared" ref="I120" si="188">I121</f>
        <v>0</v>
      </c>
      <c r="J120" s="28">
        <f t="shared" ref="J120" si="189">J121</f>
        <v>0</v>
      </c>
      <c r="K120" s="45">
        <f>K121</f>
        <v>0</v>
      </c>
      <c r="L120" s="28">
        <f t="shared" ref="L120" si="190">L121</f>
        <v>0</v>
      </c>
      <c r="M120" s="28">
        <f t="shared" ref="M120" si="191">M121</f>
        <v>0</v>
      </c>
    </row>
    <row r="121" spans="1:14" ht="25.5" hidden="1" x14ac:dyDescent="0.2">
      <c r="A121" s="12" t="s">
        <v>24</v>
      </c>
      <c r="B121" s="13" t="s">
        <v>17</v>
      </c>
      <c r="C121" s="13" t="s">
        <v>78</v>
      </c>
      <c r="D121" s="13" t="s">
        <v>25</v>
      </c>
      <c r="E121" s="29">
        <v>0</v>
      </c>
      <c r="F121" s="27">
        <v>0</v>
      </c>
      <c r="G121" s="14">
        <f t="shared" si="8"/>
        <v>0</v>
      </c>
      <c r="H121" s="44">
        <v>0</v>
      </c>
      <c r="I121" s="27">
        <v>0</v>
      </c>
      <c r="J121" s="14">
        <f t="shared" ref="J121" si="192">H121+I121</f>
        <v>0</v>
      </c>
      <c r="K121" s="44">
        <v>0</v>
      </c>
      <c r="L121" s="27">
        <v>0</v>
      </c>
      <c r="M121" s="14">
        <f t="shared" ref="M121" si="193">K121+L121</f>
        <v>0</v>
      </c>
    </row>
    <row r="122" spans="1:14" ht="15.75" x14ac:dyDescent="0.2">
      <c r="A122" s="4" t="s">
        <v>77</v>
      </c>
      <c r="B122" s="9" t="s">
        <v>17</v>
      </c>
      <c r="C122" s="9" t="s">
        <v>138</v>
      </c>
      <c r="D122" s="3" t="s">
        <v>0</v>
      </c>
      <c r="E122" s="28">
        <f>E123</f>
        <v>20202.02</v>
      </c>
      <c r="F122" s="28">
        <f t="shared" ref="F122" si="194">F123</f>
        <v>0</v>
      </c>
      <c r="G122" s="28">
        <f t="shared" ref="G122" si="195">G123</f>
        <v>20202.02</v>
      </c>
      <c r="H122" s="45">
        <f>H123</f>
        <v>0</v>
      </c>
      <c r="I122" s="28">
        <f t="shared" ref="I122" si="196">I123</f>
        <v>0</v>
      </c>
      <c r="J122" s="28">
        <f t="shared" ref="J122" si="197">J123</f>
        <v>0</v>
      </c>
      <c r="K122" s="45">
        <f>K123</f>
        <v>0</v>
      </c>
      <c r="L122" s="28">
        <f t="shared" ref="L122" si="198">L123</f>
        <v>0</v>
      </c>
      <c r="M122" s="28">
        <f t="shared" ref="M122" si="199">M123</f>
        <v>0</v>
      </c>
      <c r="N122" s="56">
        <f>[2]Документ!$B$40</f>
        <v>20202020.199999999</v>
      </c>
    </row>
    <row r="123" spans="1:14" ht="25.5" x14ac:dyDescent="0.2">
      <c r="A123" s="12" t="s">
        <v>24</v>
      </c>
      <c r="B123" s="13" t="s">
        <v>17</v>
      </c>
      <c r="C123" s="13" t="s">
        <v>138</v>
      </c>
      <c r="D123" s="13" t="s">
        <v>25</v>
      </c>
      <c r="E123" s="29">
        <v>20202.02</v>
      </c>
      <c r="F123" s="27">
        <v>0</v>
      </c>
      <c r="G123" s="14">
        <f t="shared" ref="G123" si="200">E123+F123</f>
        <v>20202.02</v>
      </c>
      <c r="H123" s="44">
        <v>0</v>
      </c>
      <c r="I123" s="27">
        <v>0</v>
      </c>
      <c r="J123" s="14">
        <f t="shared" ref="J123" si="201">H123+I123</f>
        <v>0</v>
      </c>
      <c r="K123" s="44">
        <v>0</v>
      </c>
      <c r="L123" s="27">
        <v>0</v>
      </c>
      <c r="M123" s="14">
        <f t="shared" ref="M123" si="202">K123+L123</f>
        <v>0</v>
      </c>
    </row>
    <row r="124" spans="1:14" s="21" customFormat="1" ht="51" x14ac:dyDescent="0.2">
      <c r="A124" s="19" t="s">
        <v>132</v>
      </c>
      <c r="B124" s="20">
        <v>925</v>
      </c>
      <c r="C124" s="20" t="s">
        <v>130</v>
      </c>
      <c r="D124" s="20"/>
      <c r="E124" s="28">
        <f>E125</f>
        <v>3000</v>
      </c>
      <c r="F124" s="27">
        <f t="shared" ref="F124:F125" si="203">F125</f>
        <v>0</v>
      </c>
      <c r="G124" s="15">
        <f t="shared" ref="G124:G125" si="204">G125</f>
        <v>3000</v>
      </c>
      <c r="H124" s="45">
        <f>H125</f>
        <v>0</v>
      </c>
      <c r="I124" s="27">
        <f t="shared" ref="I124:M125" si="205">I125</f>
        <v>0</v>
      </c>
      <c r="J124" s="15">
        <f t="shared" si="205"/>
        <v>0</v>
      </c>
      <c r="K124" s="45">
        <f>K125</f>
        <v>0</v>
      </c>
      <c r="L124" s="27">
        <f t="shared" si="205"/>
        <v>0</v>
      </c>
      <c r="M124" s="15">
        <f t="shared" si="205"/>
        <v>0</v>
      </c>
    </row>
    <row r="125" spans="1:14" s="21" customFormat="1" ht="25.5" x14ac:dyDescent="0.2">
      <c r="A125" s="19" t="s">
        <v>129</v>
      </c>
      <c r="B125" s="20">
        <v>925</v>
      </c>
      <c r="C125" s="20" t="s">
        <v>131</v>
      </c>
      <c r="D125" s="20"/>
      <c r="E125" s="28">
        <f>E126</f>
        <v>3000</v>
      </c>
      <c r="F125" s="27">
        <f t="shared" si="203"/>
        <v>0</v>
      </c>
      <c r="G125" s="15">
        <f t="shared" si="204"/>
        <v>3000</v>
      </c>
      <c r="H125" s="45">
        <f>H126</f>
        <v>0</v>
      </c>
      <c r="I125" s="27">
        <f t="shared" si="205"/>
        <v>0</v>
      </c>
      <c r="J125" s="15">
        <f t="shared" si="205"/>
        <v>0</v>
      </c>
      <c r="K125" s="45">
        <f>K126</f>
        <v>0</v>
      </c>
      <c r="L125" s="27">
        <f t="shared" si="205"/>
        <v>0</v>
      </c>
      <c r="M125" s="15">
        <f t="shared" si="205"/>
        <v>0</v>
      </c>
    </row>
    <row r="126" spans="1:14" ht="63.75" x14ac:dyDescent="0.2">
      <c r="A126" s="12" t="s">
        <v>127</v>
      </c>
      <c r="B126" s="13">
        <v>925</v>
      </c>
      <c r="C126" s="17" t="s">
        <v>128</v>
      </c>
      <c r="D126" s="13"/>
      <c r="E126" s="29">
        <f>E127</f>
        <v>3000</v>
      </c>
      <c r="F126" s="27">
        <f>F127</f>
        <v>0</v>
      </c>
      <c r="G126" s="14">
        <f>F126+E126</f>
        <v>3000</v>
      </c>
      <c r="H126" s="44">
        <f>H127</f>
        <v>0</v>
      </c>
      <c r="I126" s="27">
        <f>I127</f>
        <v>0</v>
      </c>
      <c r="J126" s="14">
        <f>I126+H126</f>
        <v>0</v>
      </c>
      <c r="K126" s="44">
        <f>K127</f>
        <v>0</v>
      </c>
      <c r="L126" s="27">
        <f>L127</f>
        <v>0</v>
      </c>
      <c r="M126" s="14">
        <f>L126+K126</f>
        <v>0</v>
      </c>
      <c r="N126" s="56">
        <f>[2]Документ!$B$41</f>
        <v>3000000</v>
      </c>
    </row>
    <row r="127" spans="1:14" ht="13.5" x14ac:dyDescent="0.2">
      <c r="A127" s="12" t="s">
        <v>40</v>
      </c>
      <c r="B127" s="13">
        <v>925</v>
      </c>
      <c r="C127" s="17" t="s">
        <v>128</v>
      </c>
      <c r="D127" s="13">
        <v>800</v>
      </c>
      <c r="E127" s="29">
        <v>3000</v>
      </c>
      <c r="F127" s="27">
        <v>0</v>
      </c>
      <c r="G127" s="14">
        <f>F127+E127</f>
        <v>3000</v>
      </c>
      <c r="H127" s="44">
        <v>0</v>
      </c>
      <c r="I127" s="27">
        <v>0</v>
      </c>
      <c r="J127" s="14">
        <f>I127+H127</f>
        <v>0</v>
      </c>
      <c r="K127" s="44">
        <v>0</v>
      </c>
      <c r="L127" s="27">
        <v>0</v>
      </c>
      <c r="M127" s="14">
        <f>L127+K127</f>
        <v>0</v>
      </c>
    </row>
    <row r="128" spans="1:14" ht="15.75" x14ac:dyDescent="0.2">
      <c r="A128" s="10" t="s">
        <v>79</v>
      </c>
      <c r="B128" s="11" t="s">
        <v>17</v>
      </c>
      <c r="C128" s="11" t="s">
        <v>80</v>
      </c>
      <c r="D128" s="1" t="s">
        <v>0</v>
      </c>
      <c r="E128" s="27">
        <f>E129</f>
        <v>13413.847000000002</v>
      </c>
      <c r="F128" s="27">
        <f t="shared" ref="F128:M128" si="206">F129</f>
        <v>415.54599999999999</v>
      </c>
      <c r="G128" s="15">
        <f t="shared" si="206"/>
        <v>13829.393000000002</v>
      </c>
      <c r="H128" s="43">
        <f>H129</f>
        <v>11810.834000000003</v>
      </c>
      <c r="I128" s="27">
        <f t="shared" si="206"/>
        <v>0</v>
      </c>
      <c r="J128" s="15">
        <f t="shared" si="206"/>
        <v>11810.834000000003</v>
      </c>
      <c r="K128" s="43">
        <f>K129</f>
        <v>12673.075000000001</v>
      </c>
      <c r="L128" s="27">
        <f t="shared" si="206"/>
        <v>0</v>
      </c>
      <c r="M128" s="15">
        <f t="shared" si="206"/>
        <v>12673.075000000001</v>
      </c>
    </row>
    <row r="129" spans="1:14" ht="15.75" x14ac:dyDescent="0.2">
      <c r="A129" s="10" t="s">
        <v>81</v>
      </c>
      <c r="B129" s="11" t="s">
        <v>17</v>
      </c>
      <c r="C129" s="11" t="s">
        <v>82</v>
      </c>
      <c r="D129" s="1" t="s">
        <v>0</v>
      </c>
      <c r="E129" s="27">
        <f>E130+E132+E134+E136+E140+E143+E147+E149+E153+E138</f>
        <v>13413.847000000002</v>
      </c>
      <c r="F129" s="27">
        <f t="shared" ref="F129:G129" si="207">F130+F132+F134+F136+F138+F140+F143+F147+F149+F153</f>
        <v>415.54599999999999</v>
      </c>
      <c r="G129" s="15">
        <f t="shared" si="207"/>
        <v>13829.393000000002</v>
      </c>
      <c r="H129" s="43">
        <f>H130+H132+H134+H136+H140+H143+H147+H149+H153+H138</f>
        <v>11810.834000000003</v>
      </c>
      <c r="I129" s="27">
        <f t="shared" ref="I129:J129" si="208">I130+I132+I134+I136+I138+I140+I143+I147+I149+I153</f>
        <v>0</v>
      </c>
      <c r="J129" s="15">
        <f t="shared" si="208"/>
        <v>11810.834000000003</v>
      </c>
      <c r="K129" s="43">
        <f>K130+K132+K134+K136+K140+K143+K147+K149+K153+K138</f>
        <v>12673.075000000001</v>
      </c>
      <c r="L129" s="27">
        <f t="shared" ref="L129:M129" si="209">L130+L132+L134+L136+L138+L140+L143+L147+L149+L153</f>
        <v>0</v>
      </c>
      <c r="M129" s="15">
        <f t="shared" si="209"/>
        <v>12673.075000000001</v>
      </c>
    </row>
    <row r="130" spans="1:14" ht="38.25" x14ac:dyDescent="0.2">
      <c r="A130" s="4" t="s">
        <v>83</v>
      </c>
      <c r="B130" s="9" t="s">
        <v>17</v>
      </c>
      <c r="C130" s="9" t="s">
        <v>84</v>
      </c>
      <c r="D130" s="3" t="s">
        <v>0</v>
      </c>
      <c r="E130" s="28">
        <v>1141.6510000000001</v>
      </c>
      <c r="F130" s="27">
        <v>0</v>
      </c>
      <c r="G130" s="14">
        <f t="shared" ref="G130:G135" si="210">E130+F130</f>
        <v>1141.6510000000001</v>
      </c>
      <c r="H130" s="45">
        <v>1141.6510000000001</v>
      </c>
      <c r="I130" s="27">
        <v>0</v>
      </c>
      <c r="J130" s="14">
        <f t="shared" ref="J130:J135" si="211">H130+I130</f>
        <v>1141.6510000000001</v>
      </c>
      <c r="K130" s="45">
        <v>1141.6510000000001</v>
      </c>
      <c r="L130" s="27">
        <v>0</v>
      </c>
      <c r="M130" s="14">
        <f t="shared" ref="M130:M135" si="212">K130+L130</f>
        <v>1141.6510000000001</v>
      </c>
      <c r="N130" s="56">
        <f>[2]Документ!$B$42</f>
        <v>1141651</v>
      </c>
    </row>
    <row r="131" spans="1:14" ht="63.75" x14ac:dyDescent="0.2">
      <c r="A131" s="12" t="s">
        <v>85</v>
      </c>
      <c r="B131" s="13" t="s">
        <v>17</v>
      </c>
      <c r="C131" s="13" t="s">
        <v>84</v>
      </c>
      <c r="D131" s="13" t="s">
        <v>86</v>
      </c>
      <c r="E131" s="29">
        <v>1141.6510000000001</v>
      </c>
      <c r="F131" s="27">
        <v>0</v>
      </c>
      <c r="G131" s="14">
        <f t="shared" si="210"/>
        <v>1141.6510000000001</v>
      </c>
      <c r="H131" s="44">
        <v>1141.6510000000001</v>
      </c>
      <c r="I131" s="27">
        <v>0</v>
      </c>
      <c r="J131" s="14">
        <f t="shared" si="211"/>
        <v>1141.6510000000001</v>
      </c>
      <c r="K131" s="44">
        <v>1141.6510000000001</v>
      </c>
      <c r="L131" s="27">
        <v>0</v>
      </c>
      <c r="M131" s="14">
        <f t="shared" si="212"/>
        <v>1141.6510000000001</v>
      </c>
    </row>
    <row r="132" spans="1:14" ht="38.25" x14ac:dyDescent="0.2">
      <c r="A132" s="4" t="s">
        <v>87</v>
      </c>
      <c r="B132" s="9" t="s">
        <v>17</v>
      </c>
      <c r="C132" s="9" t="s">
        <v>88</v>
      </c>
      <c r="D132" s="3" t="s">
        <v>0</v>
      </c>
      <c r="E132" s="28">
        <v>25.114000000000001</v>
      </c>
      <c r="F132" s="27">
        <v>0</v>
      </c>
      <c r="G132" s="14">
        <f t="shared" si="210"/>
        <v>25.114000000000001</v>
      </c>
      <c r="H132" s="45">
        <v>25.114000000000001</v>
      </c>
      <c r="I132" s="27">
        <v>0</v>
      </c>
      <c r="J132" s="14">
        <f t="shared" si="211"/>
        <v>25.114000000000001</v>
      </c>
      <c r="K132" s="45">
        <v>25.114000000000001</v>
      </c>
      <c r="L132" s="27">
        <v>0</v>
      </c>
      <c r="M132" s="14">
        <f t="shared" si="212"/>
        <v>25.114000000000001</v>
      </c>
      <c r="N132" s="56">
        <f>[2]Документ!$B$43</f>
        <v>25114</v>
      </c>
    </row>
    <row r="133" spans="1:14" ht="13.5" x14ac:dyDescent="0.2">
      <c r="A133" s="12" t="s">
        <v>89</v>
      </c>
      <c r="B133" s="13" t="s">
        <v>17</v>
      </c>
      <c r="C133" s="13" t="s">
        <v>88</v>
      </c>
      <c r="D133" s="13" t="s">
        <v>90</v>
      </c>
      <c r="E133" s="29">
        <v>25.114000000000001</v>
      </c>
      <c r="F133" s="27">
        <v>0</v>
      </c>
      <c r="G133" s="14">
        <f t="shared" si="210"/>
        <v>25.114000000000001</v>
      </c>
      <c r="H133" s="44">
        <v>25.114000000000001</v>
      </c>
      <c r="I133" s="27">
        <v>0</v>
      </c>
      <c r="J133" s="14">
        <f t="shared" si="211"/>
        <v>25.114000000000001</v>
      </c>
      <c r="K133" s="44">
        <v>25.114000000000001</v>
      </c>
      <c r="L133" s="27">
        <v>0</v>
      </c>
      <c r="M133" s="14">
        <f t="shared" si="212"/>
        <v>25.114000000000001</v>
      </c>
    </row>
    <row r="134" spans="1:14" ht="38.25" x14ac:dyDescent="0.2">
      <c r="A134" s="4" t="s">
        <v>87</v>
      </c>
      <c r="B134" s="9" t="s">
        <v>17</v>
      </c>
      <c r="C134" s="20" t="s">
        <v>126</v>
      </c>
      <c r="D134" s="3" t="s">
        <v>0</v>
      </c>
      <c r="E134" s="28">
        <f>E135</f>
        <v>0.93300000000000005</v>
      </c>
      <c r="F134" s="27">
        <f>F135</f>
        <v>0</v>
      </c>
      <c r="G134" s="14">
        <f t="shared" si="210"/>
        <v>0.93300000000000005</v>
      </c>
      <c r="H134" s="45">
        <f>H135</f>
        <v>0</v>
      </c>
      <c r="I134" s="27">
        <f>I135</f>
        <v>0</v>
      </c>
      <c r="J134" s="14">
        <f t="shared" si="211"/>
        <v>0</v>
      </c>
      <c r="K134" s="45">
        <f>K135</f>
        <v>0</v>
      </c>
      <c r="L134" s="27">
        <f>L135</f>
        <v>0</v>
      </c>
      <c r="M134" s="14">
        <f t="shared" si="212"/>
        <v>0</v>
      </c>
      <c r="N134" s="56">
        <f>[2]Документ!$B$44</f>
        <v>933</v>
      </c>
    </row>
    <row r="135" spans="1:14" ht="13.5" x14ac:dyDescent="0.2">
      <c r="A135" s="12" t="s">
        <v>89</v>
      </c>
      <c r="B135" s="13" t="s">
        <v>17</v>
      </c>
      <c r="C135" s="17" t="s">
        <v>126</v>
      </c>
      <c r="D135" s="13" t="s">
        <v>90</v>
      </c>
      <c r="E135" s="29">
        <v>0.93300000000000005</v>
      </c>
      <c r="F135" s="27">
        <v>0</v>
      </c>
      <c r="G135" s="14">
        <f t="shared" si="210"/>
        <v>0.93300000000000005</v>
      </c>
      <c r="H135" s="44">
        <v>0</v>
      </c>
      <c r="I135" s="27">
        <v>0</v>
      </c>
      <c r="J135" s="14">
        <f t="shared" si="211"/>
        <v>0</v>
      </c>
      <c r="K135" s="44">
        <v>0</v>
      </c>
      <c r="L135" s="27">
        <v>0</v>
      </c>
      <c r="M135" s="14">
        <f t="shared" si="212"/>
        <v>0</v>
      </c>
    </row>
    <row r="136" spans="1:14" s="21" customFormat="1" ht="25.5" x14ac:dyDescent="0.2">
      <c r="A136" s="19" t="s">
        <v>124</v>
      </c>
      <c r="B136" s="20">
        <v>925</v>
      </c>
      <c r="C136" s="20" t="s">
        <v>125</v>
      </c>
      <c r="D136" s="20"/>
      <c r="E136" s="28">
        <f>E137</f>
        <v>110</v>
      </c>
      <c r="F136" s="27">
        <f>F137</f>
        <v>0</v>
      </c>
      <c r="G136" s="15">
        <f>F136+E136</f>
        <v>110</v>
      </c>
      <c r="H136" s="45">
        <f>H137</f>
        <v>0</v>
      </c>
      <c r="I136" s="27">
        <f>I137</f>
        <v>0</v>
      </c>
      <c r="J136" s="15">
        <f>I136+H136</f>
        <v>0</v>
      </c>
      <c r="K136" s="45">
        <f>K137</f>
        <v>0</v>
      </c>
      <c r="L136" s="27">
        <f>L137</f>
        <v>0</v>
      </c>
      <c r="M136" s="15">
        <f>L136+K136</f>
        <v>0</v>
      </c>
      <c r="N136" s="57">
        <f>[2]Документ!$B$45</f>
        <v>110000</v>
      </c>
    </row>
    <row r="137" spans="1:14" ht="13.5" x14ac:dyDescent="0.2">
      <c r="A137" s="12" t="s">
        <v>40</v>
      </c>
      <c r="B137" s="13">
        <v>925</v>
      </c>
      <c r="C137" s="17" t="s">
        <v>125</v>
      </c>
      <c r="D137" s="13">
        <v>244</v>
      </c>
      <c r="E137" s="29">
        <v>110</v>
      </c>
      <c r="F137" s="27">
        <v>0</v>
      </c>
      <c r="G137" s="14">
        <f>F137+E137</f>
        <v>110</v>
      </c>
      <c r="H137" s="44">
        <v>0</v>
      </c>
      <c r="I137" s="27">
        <v>0</v>
      </c>
      <c r="J137" s="14">
        <f>I137+H137</f>
        <v>0</v>
      </c>
      <c r="K137" s="44">
        <v>0</v>
      </c>
      <c r="L137" s="27">
        <v>0</v>
      </c>
      <c r="M137" s="14">
        <f>L137+K137</f>
        <v>0</v>
      </c>
    </row>
    <row r="138" spans="1:14" s="21" customFormat="1" ht="13.5" x14ac:dyDescent="0.2">
      <c r="A138" s="19" t="s">
        <v>122</v>
      </c>
      <c r="B138" s="20">
        <v>925</v>
      </c>
      <c r="C138" s="20" t="s">
        <v>123</v>
      </c>
      <c r="D138" s="20"/>
      <c r="E138" s="28">
        <f>E139</f>
        <v>520</v>
      </c>
      <c r="F138" s="27">
        <f>F139</f>
        <v>0</v>
      </c>
      <c r="G138" s="15">
        <f>F138+E138</f>
        <v>520</v>
      </c>
      <c r="H138" s="45">
        <f>H139</f>
        <v>0</v>
      </c>
      <c r="I138" s="27">
        <f>I139</f>
        <v>0</v>
      </c>
      <c r="J138" s="15">
        <f>I138+H138</f>
        <v>0</v>
      </c>
      <c r="K138" s="45">
        <f>K139</f>
        <v>0</v>
      </c>
      <c r="L138" s="27">
        <f>L139</f>
        <v>0</v>
      </c>
      <c r="M138" s="15">
        <f>L138+K138</f>
        <v>0</v>
      </c>
      <c r="N138" s="57">
        <f>[2]Документ!$B$46</f>
        <v>520000</v>
      </c>
    </row>
    <row r="139" spans="1:14" ht="13.5" x14ac:dyDescent="0.2">
      <c r="A139" s="12" t="s">
        <v>40</v>
      </c>
      <c r="B139" s="13">
        <v>925</v>
      </c>
      <c r="C139" s="17" t="s">
        <v>123</v>
      </c>
      <c r="D139" s="13">
        <v>800</v>
      </c>
      <c r="E139" s="29">
        <v>520</v>
      </c>
      <c r="F139" s="27">
        <v>0</v>
      </c>
      <c r="G139" s="14">
        <f>F139+E139</f>
        <v>520</v>
      </c>
      <c r="H139" s="44">
        <v>0</v>
      </c>
      <c r="I139" s="27">
        <v>0</v>
      </c>
      <c r="J139" s="14">
        <f>I139+H139</f>
        <v>0</v>
      </c>
      <c r="K139" s="44">
        <v>0</v>
      </c>
      <c r="L139" s="27">
        <v>0</v>
      </c>
      <c r="M139" s="14">
        <f>L139+K139</f>
        <v>0</v>
      </c>
    </row>
    <row r="140" spans="1:14" ht="76.5" x14ac:dyDescent="0.2">
      <c r="A140" s="4" t="s">
        <v>91</v>
      </c>
      <c r="B140" s="9" t="s">
        <v>17</v>
      </c>
      <c r="C140" s="9" t="s">
        <v>92</v>
      </c>
      <c r="D140" s="3" t="s">
        <v>0</v>
      </c>
      <c r="E140" s="28">
        <v>19.501999999999999</v>
      </c>
      <c r="F140" s="27">
        <v>0</v>
      </c>
      <c r="G140" s="14">
        <f t="shared" ref="G140:G151" si="213">E140+F140</f>
        <v>19.501999999999999</v>
      </c>
      <c r="H140" s="45">
        <f>H141+H142</f>
        <v>19.942999999999998</v>
      </c>
      <c r="I140" s="28">
        <f t="shared" ref="I140:J140" si="214">I141+I142</f>
        <v>0</v>
      </c>
      <c r="J140" s="28">
        <f t="shared" si="214"/>
        <v>19.942999999999998</v>
      </c>
      <c r="K140" s="45">
        <f>K141+K142</f>
        <v>20.484000000000002</v>
      </c>
      <c r="L140" s="28">
        <f t="shared" ref="L140" si="215">L141+L142</f>
        <v>0</v>
      </c>
      <c r="M140" s="28">
        <f t="shared" ref="M140" si="216">M141+M142</f>
        <v>20.484000000000002</v>
      </c>
      <c r="N140" s="56">
        <f>[2]Документ!$B$47</f>
        <v>19502</v>
      </c>
    </row>
    <row r="141" spans="1:14" ht="63.75" x14ac:dyDescent="0.2">
      <c r="A141" s="12" t="s">
        <v>85</v>
      </c>
      <c r="B141" s="13" t="s">
        <v>17</v>
      </c>
      <c r="C141" s="13" t="s">
        <v>92</v>
      </c>
      <c r="D141" s="13" t="s">
        <v>86</v>
      </c>
      <c r="E141" s="29">
        <v>15.821</v>
      </c>
      <c r="F141" s="27">
        <v>0</v>
      </c>
      <c r="G141" s="14">
        <f t="shared" si="213"/>
        <v>15.821</v>
      </c>
      <c r="H141" s="44">
        <v>15.821</v>
      </c>
      <c r="I141" s="27">
        <v>0</v>
      </c>
      <c r="J141" s="14">
        <f t="shared" ref="J141:J148" si="217">H141+I141</f>
        <v>15.821</v>
      </c>
      <c r="K141" s="44">
        <v>15.821</v>
      </c>
      <c r="L141" s="27">
        <v>0</v>
      </c>
      <c r="M141" s="14">
        <f t="shared" ref="M141:M148" si="218">K141+L141</f>
        <v>15.821</v>
      </c>
      <c r="N141" s="56">
        <f>[1]Документ!$C$9</f>
        <v>15821</v>
      </c>
    </row>
    <row r="142" spans="1:14" ht="25.5" x14ac:dyDescent="0.2">
      <c r="A142" s="12" t="s">
        <v>24</v>
      </c>
      <c r="B142" s="13" t="s">
        <v>17</v>
      </c>
      <c r="C142" s="13" t="s">
        <v>92</v>
      </c>
      <c r="D142" s="13" t="s">
        <v>25</v>
      </c>
      <c r="E142" s="29">
        <v>3.681</v>
      </c>
      <c r="F142" s="27">
        <v>0</v>
      </c>
      <c r="G142" s="14">
        <f t="shared" si="213"/>
        <v>3.681</v>
      </c>
      <c r="H142" s="44">
        <v>4.1219999999999999</v>
      </c>
      <c r="I142" s="27">
        <v>0</v>
      </c>
      <c r="J142" s="14">
        <f t="shared" si="217"/>
        <v>4.1219999999999999</v>
      </c>
      <c r="K142" s="44">
        <v>4.6630000000000003</v>
      </c>
      <c r="L142" s="27">
        <v>0</v>
      </c>
      <c r="M142" s="14">
        <f t="shared" si="218"/>
        <v>4.6630000000000003</v>
      </c>
    </row>
    <row r="143" spans="1:14" ht="63.75" x14ac:dyDescent="0.2">
      <c r="A143" s="4" t="s">
        <v>93</v>
      </c>
      <c r="B143" s="9" t="s">
        <v>17</v>
      </c>
      <c r="C143" s="9" t="s">
        <v>94</v>
      </c>
      <c r="D143" s="3" t="s">
        <v>0</v>
      </c>
      <c r="E143" s="28">
        <f>E144+E145+E146</f>
        <v>9612.8100000000013</v>
      </c>
      <c r="F143" s="27">
        <f>F144+F145+F146</f>
        <v>80</v>
      </c>
      <c r="G143" s="14">
        <f t="shared" si="213"/>
        <v>9692.8100000000013</v>
      </c>
      <c r="H143" s="45">
        <f>H144+H145+H146</f>
        <v>8944.2100000000009</v>
      </c>
      <c r="I143" s="27">
        <f>I145</f>
        <v>0</v>
      </c>
      <c r="J143" s="14">
        <f t="shared" si="217"/>
        <v>8944.2100000000009</v>
      </c>
      <c r="K143" s="45">
        <f>K144+K145+K146</f>
        <v>8944.2100000000009</v>
      </c>
      <c r="L143" s="27">
        <f>L145</f>
        <v>0</v>
      </c>
      <c r="M143" s="14">
        <f t="shared" si="218"/>
        <v>8944.2100000000009</v>
      </c>
      <c r="N143" s="56">
        <f>[2]Документ!$B$48</f>
        <v>9612810</v>
      </c>
    </row>
    <row r="144" spans="1:14" ht="63.75" x14ac:dyDescent="0.2">
      <c r="A144" s="12" t="s">
        <v>85</v>
      </c>
      <c r="B144" s="13" t="s">
        <v>17</v>
      </c>
      <c r="C144" s="13" t="s">
        <v>94</v>
      </c>
      <c r="D144" s="13" t="s">
        <v>86</v>
      </c>
      <c r="E144" s="29">
        <v>8759.01</v>
      </c>
      <c r="F144" s="27">
        <v>0</v>
      </c>
      <c r="G144" s="14">
        <f t="shared" si="213"/>
        <v>8759.01</v>
      </c>
      <c r="H144" s="44">
        <v>8759.01</v>
      </c>
      <c r="I144" s="27">
        <v>0</v>
      </c>
      <c r="J144" s="14">
        <f t="shared" si="217"/>
        <v>8759.01</v>
      </c>
      <c r="K144" s="44">
        <v>8759.01</v>
      </c>
      <c r="L144" s="27">
        <v>0</v>
      </c>
      <c r="M144" s="14">
        <f t="shared" si="218"/>
        <v>8759.01</v>
      </c>
      <c r="N144" s="56">
        <f>[1]Документ!$C$10</f>
        <v>8759010</v>
      </c>
    </row>
    <row r="145" spans="1:14" ht="25.5" x14ac:dyDescent="0.2">
      <c r="A145" s="12" t="s">
        <v>24</v>
      </c>
      <c r="B145" s="13" t="s">
        <v>17</v>
      </c>
      <c r="C145" s="13" t="s">
        <v>94</v>
      </c>
      <c r="D145" s="13" t="s">
        <v>25</v>
      </c>
      <c r="E145" s="29">
        <v>838.6</v>
      </c>
      <c r="F145" s="27">
        <v>80</v>
      </c>
      <c r="G145" s="14">
        <f t="shared" si="213"/>
        <v>918.6</v>
      </c>
      <c r="H145" s="44">
        <v>170</v>
      </c>
      <c r="I145" s="27">
        <v>0</v>
      </c>
      <c r="J145" s="14">
        <f t="shared" si="217"/>
        <v>170</v>
      </c>
      <c r="K145" s="44">
        <v>170</v>
      </c>
      <c r="L145" s="27">
        <v>0</v>
      </c>
      <c r="M145" s="14">
        <f t="shared" si="218"/>
        <v>170</v>
      </c>
      <c r="N145" s="56">
        <f>[1]Документ!$C$45</f>
        <v>838600</v>
      </c>
    </row>
    <row r="146" spans="1:14" ht="13.5" x14ac:dyDescent="0.2">
      <c r="A146" s="12" t="s">
        <v>40</v>
      </c>
      <c r="B146" s="13" t="s">
        <v>17</v>
      </c>
      <c r="C146" s="13" t="s">
        <v>94</v>
      </c>
      <c r="D146" s="13" t="s">
        <v>41</v>
      </c>
      <c r="E146" s="29">
        <v>15.2</v>
      </c>
      <c r="F146" s="27">
        <v>0</v>
      </c>
      <c r="G146" s="14">
        <f t="shared" si="213"/>
        <v>15.2</v>
      </c>
      <c r="H146" s="44">
        <v>15.2</v>
      </c>
      <c r="I146" s="27">
        <v>0</v>
      </c>
      <c r="J146" s="14">
        <f t="shared" si="217"/>
        <v>15.2</v>
      </c>
      <c r="K146" s="44">
        <v>15.2</v>
      </c>
      <c r="L146" s="27">
        <v>0</v>
      </c>
      <c r="M146" s="14">
        <f t="shared" si="218"/>
        <v>15.2</v>
      </c>
      <c r="N146" s="56">
        <f>[1]Документ!$C$60</f>
        <v>15200</v>
      </c>
    </row>
    <row r="147" spans="1:14" ht="38.25" x14ac:dyDescent="0.2">
      <c r="A147" s="4" t="s">
        <v>95</v>
      </c>
      <c r="B147" s="9" t="s">
        <v>17</v>
      </c>
      <c r="C147" s="9" t="s">
        <v>96</v>
      </c>
      <c r="D147" s="3" t="s">
        <v>0</v>
      </c>
      <c r="E147" s="28">
        <f>E148</f>
        <v>100</v>
      </c>
      <c r="F147" s="27">
        <v>0</v>
      </c>
      <c r="G147" s="14">
        <f t="shared" si="213"/>
        <v>100</v>
      </c>
      <c r="H147" s="45">
        <f>H148</f>
        <v>100</v>
      </c>
      <c r="I147" s="27">
        <v>0</v>
      </c>
      <c r="J147" s="14">
        <f t="shared" si="217"/>
        <v>100</v>
      </c>
      <c r="K147" s="45">
        <f>K148</f>
        <v>100</v>
      </c>
      <c r="L147" s="27">
        <v>0</v>
      </c>
      <c r="M147" s="14">
        <f t="shared" si="218"/>
        <v>100</v>
      </c>
      <c r="N147" s="56">
        <f>[2]Документ!$B$49</f>
        <v>100000</v>
      </c>
    </row>
    <row r="148" spans="1:14" ht="13.5" x14ac:dyDescent="0.2">
      <c r="A148" s="12" t="s">
        <v>40</v>
      </c>
      <c r="B148" s="13" t="s">
        <v>17</v>
      </c>
      <c r="C148" s="13" t="s">
        <v>96</v>
      </c>
      <c r="D148" s="13" t="s">
        <v>41</v>
      </c>
      <c r="E148" s="29">
        <v>100</v>
      </c>
      <c r="F148" s="27">
        <v>0</v>
      </c>
      <c r="G148" s="14">
        <f t="shared" si="213"/>
        <v>100</v>
      </c>
      <c r="H148" s="44">
        <v>100</v>
      </c>
      <c r="I148" s="27">
        <v>0</v>
      </c>
      <c r="J148" s="14">
        <f t="shared" si="217"/>
        <v>100</v>
      </c>
      <c r="K148" s="44">
        <v>100</v>
      </c>
      <c r="L148" s="27">
        <v>0</v>
      </c>
      <c r="M148" s="14">
        <f t="shared" si="218"/>
        <v>100</v>
      </c>
    </row>
    <row r="149" spans="1:14" ht="15.75" x14ac:dyDescent="0.2">
      <c r="A149" s="4" t="s">
        <v>97</v>
      </c>
      <c r="B149" s="9" t="s">
        <v>17</v>
      </c>
      <c r="C149" s="9" t="s">
        <v>98</v>
      </c>
      <c r="D149" s="3" t="s">
        <v>0</v>
      </c>
      <c r="E149" s="28">
        <f>E150+E151+E152</f>
        <v>1883.837</v>
      </c>
      <c r="F149" s="28">
        <f t="shared" ref="F149:G149" si="219">F150+F151+F152</f>
        <v>335.54599999999999</v>
      </c>
      <c r="G149" s="28">
        <f t="shared" si="219"/>
        <v>2219.3829999999998</v>
      </c>
      <c r="H149" s="45">
        <f>H150+H151+H152</f>
        <v>511.21600000000001</v>
      </c>
      <c r="I149" s="28">
        <f t="shared" ref="I149" si="220">I150+I151+I152</f>
        <v>0</v>
      </c>
      <c r="J149" s="28">
        <f t="shared" ref="J149" si="221">J150+J151+J152</f>
        <v>511.21600000000001</v>
      </c>
      <c r="K149" s="45">
        <f>K150+K151+K152</f>
        <v>511.21600000000001</v>
      </c>
      <c r="L149" s="28">
        <f t="shared" ref="L149" si="222">L150+L151+L152</f>
        <v>0</v>
      </c>
      <c r="M149" s="28">
        <f t="shared" ref="M149" si="223">M150+M151+M152</f>
        <v>511.21600000000001</v>
      </c>
      <c r="N149" s="56">
        <f>[2]Документ!$B$50</f>
        <v>1883836.68</v>
      </c>
    </row>
    <row r="150" spans="1:14" ht="25.5" x14ac:dyDescent="0.2">
      <c r="A150" s="12" t="s">
        <v>24</v>
      </c>
      <c r="B150" s="13" t="s">
        <v>17</v>
      </c>
      <c r="C150" s="13" t="s">
        <v>98</v>
      </c>
      <c r="D150" s="13" t="s">
        <v>25</v>
      </c>
      <c r="E150" s="29">
        <v>535</v>
      </c>
      <c r="F150" s="27">
        <v>-3.7440000000000002</v>
      </c>
      <c r="G150" s="14">
        <f t="shared" si="213"/>
        <v>531.25599999999997</v>
      </c>
      <c r="H150" s="44">
        <v>50</v>
      </c>
      <c r="I150" s="27">
        <v>0</v>
      </c>
      <c r="J150" s="14">
        <f t="shared" ref="J150:J152" si="224">H150+I150</f>
        <v>50</v>
      </c>
      <c r="K150" s="44">
        <v>50</v>
      </c>
      <c r="L150" s="27">
        <v>0</v>
      </c>
      <c r="M150" s="14">
        <f t="shared" ref="M150:M152" si="225">K150+L150</f>
        <v>50</v>
      </c>
      <c r="N150" s="56">
        <f>[1]Документ!$C$46</f>
        <v>535000</v>
      </c>
    </row>
    <row r="151" spans="1:14" ht="13.5" x14ac:dyDescent="0.2">
      <c r="A151" s="12" t="s">
        <v>99</v>
      </c>
      <c r="B151" s="13" t="s">
        <v>17</v>
      </c>
      <c r="C151" s="13" t="s">
        <v>98</v>
      </c>
      <c r="D151" s="13" t="s">
        <v>100</v>
      </c>
      <c r="E151" s="29">
        <v>435.21600000000001</v>
      </c>
      <c r="F151" s="27">
        <v>0</v>
      </c>
      <c r="G151" s="14">
        <f t="shared" si="213"/>
        <v>435.21600000000001</v>
      </c>
      <c r="H151" s="44">
        <v>435.21600000000001</v>
      </c>
      <c r="I151" s="27">
        <v>0</v>
      </c>
      <c r="J151" s="14">
        <f t="shared" si="224"/>
        <v>435.21600000000001</v>
      </c>
      <c r="K151" s="44">
        <v>435.21600000000001</v>
      </c>
      <c r="L151" s="27">
        <v>0</v>
      </c>
      <c r="M151" s="14">
        <f t="shared" si="225"/>
        <v>435.21600000000001</v>
      </c>
      <c r="N151" s="56">
        <f>[1]Документ!$C$48</f>
        <v>435216</v>
      </c>
    </row>
    <row r="152" spans="1:14" ht="13.5" x14ac:dyDescent="0.2">
      <c r="A152" s="12" t="s">
        <v>40</v>
      </c>
      <c r="B152" s="13" t="s">
        <v>17</v>
      </c>
      <c r="C152" s="13" t="s">
        <v>98</v>
      </c>
      <c r="D152" s="13" t="s">
        <v>41</v>
      </c>
      <c r="E152" s="29">
        <v>913.62099999999998</v>
      </c>
      <c r="F152" s="27">
        <v>339.29</v>
      </c>
      <c r="G152" s="14">
        <f>F152+E152</f>
        <v>1252.9110000000001</v>
      </c>
      <c r="H152" s="44">
        <v>26</v>
      </c>
      <c r="I152" s="27">
        <v>0</v>
      </c>
      <c r="J152" s="14">
        <f t="shared" si="224"/>
        <v>26</v>
      </c>
      <c r="K152" s="44">
        <v>26</v>
      </c>
      <c r="L152" s="27">
        <v>0</v>
      </c>
      <c r="M152" s="14">
        <f t="shared" si="225"/>
        <v>26</v>
      </c>
      <c r="N152" s="56">
        <f>[1]Документ!$C$62</f>
        <v>913620.68</v>
      </c>
    </row>
    <row r="153" spans="1:14" ht="15.75" x14ac:dyDescent="0.2">
      <c r="A153" s="4" t="s">
        <v>101</v>
      </c>
      <c r="B153" s="9" t="s">
        <v>17</v>
      </c>
      <c r="C153" s="9" t="s">
        <v>102</v>
      </c>
      <c r="D153" s="3" t="s">
        <v>0</v>
      </c>
      <c r="E153" s="28">
        <f>E154</f>
        <v>0</v>
      </c>
      <c r="F153" s="28">
        <f t="shared" ref="F153:G153" si="226">F154</f>
        <v>0</v>
      </c>
      <c r="G153" s="28">
        <f t="shared" si="226"/>
        <v>0</v>
      </c>
      <c r="H153" s="45">
        <f>H154</f>
        <v>1068.7</v>
      </c>
      <c r="I153" s="28">
        <f t="shared" ref="I153" si="227">I154</f>
        <v>0</v>
      </c>
      <c r="J153" s="28">
        <f t="shared" ref="J153" si="228">J154</f>
        <v>1068.7</v>
      </c>
      <c r="K153" s="45">
        <f>K154</f>
        <v>1930.4</v>
      </c>
      <c r="L153" s="28">
        <f t="shared" ref="L153" si="229">L154</f>
        <v>0</v>
      </c>
      <c r="M153" s="28">
        <f t="shared" ref="M153" si="230">M154</f>
        <v>1930.4</v>
      </c>
    </row>
    <row r="154" spans="1:14" ht="13.5" x14ac:dyDescent="0.2">
      <c r="A154" s="12" t="s">
        <v>103</v>
      </c>
      <c r="B154" s="13" t="s">
        <v>17</v>
      </c>
      <c r="C154" s="13" t="s">
        <v>102</v>
      </c>
      <c r="D154" s="13" t="s">
        <v>104</v>
      </c>
      <c r="E154" s="29">
        <v>0</v>
      </c>
      <c r="F154" s="27">
        <v>0</v>
      </c>
      <c r="G154" s="14">
        <f>F154+E154</f>
        <v>0</v>
      </c>
      <c r="H154" s="44">
        <v>1068.7</v>
      </c>
      <c r="I154" s="27">
        <v>0</v>
      </c>
      <c r="J154" s="14">
        <f>I154+H154</f>
        <v>1068.7</v>
      </c>
      <c r="K154" s="44">
        <v>1930.4</v>
      </c>
      <c r="L154" s="27">
        <v>0</v>
      </c>
      <c r="M154" s="14">
        <f>L154+K154</f>
        <v>1930.4</v>
      </c>
    </row>
    <row r="155" spans="1:14" ht="19.5" customHeight="1" x14ac:dyDescent="0.2">
      <c r="J155" s="60" t="s">
        <v>185</v>
      </c>
    </row>
  </sheetData>
  <mergeCells count="9">
    <mergeCell ref="A11:M11"/>
    <mergeCell ref="A12:M12"/>
    <mergeCell ref="A13:A14"/>
    <mergeCell ref="B13:B14"/>
    <mergeCell ref="C13:C14"/>
    <mergeCell ref="D13:D14"/>
    <mergeCell ref="K13:M13"/>
    <mergeCell ref="H13:J13"/>
    <mergeCell ref="E13:G13"/>
  </mergeCells>
  <pageMargins left="0.70866141732283472" right="0.70866141732283472" top="0.74803149606299213" bottom="0.74803149606299213" header="0.31496062992125984" footer="0.31496062992125984"/>
  <pageSetup paperSize="9" scale="70" fitToHeight="0" orientation="portrait" r:id="rId1"/>
  <headerFooter>
    <oddHeader>&amp;C&amp;P</oddHead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2020-09-25T06:30:09Z</dcterms:modified>
</cp:coreProperties>
</file>