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345" windowWidth="14805" windowHeight="7770"/>
  </bookViews>
  <sheets>
    <sheet name="Table2" sheetId="2" r:id="rId1"/>
  </sheets>
  <externalReferences>
    <externalReference r:id="rId2"/>
    <externalReference r:id="rId3"/>
    <externalReference r:id="rId4"/>
  </externalReferences>
  <definedNames>
    <definedName name="_xlnm.Print_Area" localSheetId="0">Table2!$A$1:$M$162</definedName>
  </definedNames>
  <calcPr calcId="152511"/>
</workbook>
</file>

<file path=xl/calcChain.xml><?xml version="1.0" encoding="utf-8"?>
<calcChain xmlns="http://schemas.openxmlformats.org/spreadsheetml/2006/main">
  <c r="I46" i="2" l="1"/>
  <c r="H46" i="2"/>
  <c r="I116" i="2"/>
  <c r="F59" i="2" l="1"/>
  <c r="H59" i="2"/>
  <c r="I59" i="2"/>
  <c r="J59" i="2"/>
  <c r="K59" i="2"/>
  <c r="L59" i="2"/>
  <c r="M59" i="2"/>
  <c r="E59" i="2"/>
  <c r="G60" i="2"/>
  <c r="G59" i="2" s="1"/>
  <c r="O17" i="2" l="1"/>
  <c r="M160" i="2"/>
  <c r="J160" i="2"/>
  <c r="J159" i="2" s="1"/>
  <c r="G160" i="2"/>
  <c r="G159" i="2" s="1"/>
  <c r="M159" i="2"/>
  <c r="L159" i="2"/>
  <c r="K159" i="2"/>
  <c r="I159" i="2"/>
  <c r="H159" i="2"/>
  <c r="F159" i="2"/>
  <c r="E159" i="2"/>
  <c r="M158" i="2"/>
  <c r="J158" i="2"/>
  <c r="G158" i="2"/>
  <c r="M157" i="2"/>
  <c r="J157" i="2"/>
  <c r="G157" i="2"/>
  <c r="M156" i="2"/>
  <c r="J156" i="2"/>
  <c r="G156" i="2"/>
  <c r="G155" i="2" s="1"/>
  <c r="L155" i="2"/>
  <c r="K155" i="2"/>
  <c r="I155" i="2"/>
  <c r="H155" i="2"/>
  <c r="F155" i="2"/>
  <c r="E155" i="2"/>
  <c r="M154" i="2"/>
  <c r="J154" i="2"/>
  <c r="G154" i="2"/>
  <c r="K153" i="2"/>
  <c r="M153" i="2" s="1"/>
  <c r="J153" i="2"/>
  <c r="H153" i="2"/>
  <c r="E153" i="2"/>
  <c r="G153" i="2" s="1"/>
  <c r="M152" i="2"/>
  <c r="J152" i="2"/>
  <c r="G152" i="2"/>
  <c r="M151" i="2"/>
  <c r="J151" i="2"/>
  <c r="G151" i="2"/>
  <c r="F151" i="2"/>
  <c r="M150" i="2"/>
  <c r="J150" i="2"/>
  <c r="G150" i="2"/>
  <c r="F150" i="2"/>
  <c r="L149" i="2"/>
  <c r="K149" i="2"/>
  <c r="I149" i="2"/>
  <c r="H149" i="2"/>
  <c r="F149" i="2"/>
  <c r="E149" i="2"/>
  <c r="G149" i="2" s="1"/>
  <c r="M148" i="2"/>
  <c r="J148" i="2"/>
  <c r="G148" i="2"/>
  <c r="M147" i="2"/>
  <c r="J147" i="2"/>
  <c r="J146" i="2" s="1"/>
  <c r="G147" i="2"/>
  <c r="L146" i="2"/>
  <c r="K146" i="2"/>
  <c r="I146" i="2"/>
  <c r="H146" i="2"/>
  <c r="G146" i="2"/>
  <c r="M145" i="2"/>
  <c r="J145" i="2"/>
  <c r="G145" i="2"/>
  <c r="L144" i="2"/>
  <c r="M144" i="2" s="1"/>
  <c r="K144" i="2"/>
  <c r="I144" i="2"/>
  <c r="H144" i="2"/>
  <c r="F144" i="2"/>
  <c r="E144" i="2"/>
  <c r="M143" i="2"/>
  <c r="J143" i="2"/>
  <c r="G143" i="2"/>
  <c r="M142" i="2"/>
  <c r="L142" i="2"/>
  <c r="K142" i="2"/>
  <c r="I142" i="2"/>
  <c r="H142" i="2"/>
  <c r="F142" i="2"/>
  <c r="E142" i="2"/>
  <c r="M141" i="2"/>
  <c r="J141" i="2"/>
  <c r="G141" i="2"/>
  <c r="L140" i="2"/>
  <c r="K140" i="2"/>
  <c r="M140" i="2" s="1"/>
  <c r="I140" i="2"/>
  <c r="H140" i="2"/>
  <c r="F140" i="2"/>
  <c r="E140" i="2"/>
  <c r="G140" i="2" s="1"/>
  <c r="M139" i="2"/>
  <c r="J139" i="2"/>
  <c r="G139" i="2"/>
  <c r="M138" i="2"/>
  <c r="J138" i="2"/>
  <c r="G138" i="2"/>
  <c r="M137" i="2"/>
  <c r="J137" i="2"/>
  <c r="F137" i="2"/>
  <c r="G137" i="2" s="1"/>
  <c r="G136" i="2" s="1"/>
  <c r="M136" i="2"/>
  <c r="J136" i="2"/>
  <c r="F136" i="2"/>
  <c r="E136" i="2"/>
  <c r="F135" i="2"/>
  <c r="F134" i="2" s="1"/>
  <c r="M133" i="2"/>
  <c r="J133" i="2"/>
  <c r="G133" i="2"/>
  <c r="L132" i="2"/>
  <c r="K132" i="2"/>
  <c r="M132" i="2" s="1"/>
  <c r="M131" i="2" s="1"/>
  <c r="M130" i="2" s="1"/>
  <c r="I132" i="2"/>
  <c r="I131" i="2" s="1"/>
  <c r="I130" i="2" s="1"/>
  <c r="H132" i="2"/>
  <c r="F132" i="2"/>
  <c r="E132" i="2"/>
  <c r="E131" i="2" s="1"/>
  <c r="E130" i="2" s="1"/>
  <c r="L131" i="2"/>
  <c r="L130" i="2" s="1"/>
  <c r="H131" i="2"/>
  <c r="H130" i="2"/>
  <c r="M129" i="2"/>
  <c r="J129" i="2"/>
  <c r="J128" i="2" s="1"/>
  <c r="G129" i="2"/>
  <c r="G128" i="2" s="1"/>
  <c r="M128" i="2"/>
  <c r="L128" i="2"/>
  <c r="K128" i="2"/>
  <c r="I128" i="2"/>
  <c r="H128" i="2"/>
  <c r="F128" i="2"/>
  <c r="E128" i="2"/>
  <c r="M127" i="2"/>
  <c r="M126" i="2" s="1"/>
  <c r="J127" i="2"/>
  <c r="J126" i="2" s="1"/>
  <c r="G127" i="2"/>
  <c r="L126" i="2"/>
  <c r="K126" i="2"/>
  <c r="I126" i="2"/>
  <c r="H126" i="2"/>
  <c r="G126" i="2"/>
  <c r="F126" i="2"/>
  <c r="E126" i="2"/>
  <c r="M125" i="2"/>
  <c r="M124" i="2" s="1"/>
  <c r="J125" i="2"/>
  <c r="J124" i="2" s="1"/>
  <c r="J123" i="2" s="1"/>
  <c r="G125" i="2"/>
  <c r="L124" i="2"/>
  <c r="K124" i="2"/>
  <c r="K123" i="2" s="1"/>
  <c r="I124" i="2"/>
  <c r="H124" i="2"/>
  <c r="G124" i="2"/>
  <c r="F124" i="2"/>
  <c r="F123" i="2" s="1"/>
  <c r="E124" i="2"/>
  <c r="M122" i="2"/>
  <c r="J122" i="2"/>
  <c r="G122" i="2"/>
  <c r="K121" i="2"/>
  <c r="M121" i="2" s="1"/>
  <c r="M118" i="2" s="1"/>
  <c r="H121" i="2"/>
  <c r="J121" i="2" s="1"/>
  <c r="G121" i="2"/>
  <c r="F121" i="2"/>
  <c r="E121" i="2"/>
  <c r="G120" i="2"/>
  <c r="G119" i="2" s="1"/>
  <c r="G118" i="2" s="1"/>
  <c r="M119" i="2"/>
  <c r="K119" i="2"/>
  <c r="J119" i="2"/>
  <c r="H119" i="2"/>
  <c r="H118" i="2" s="1"/>
  <c r="F119" i="2"/>
  <c r="F118" i="2" s="1"/>
  <c r="E119" i="2"/>
  <c r="E118" i="2" s="1"/>
  <c r="M116" i="2"/>
  <c r="M115" i="2" s="1"/>
  <c r="M114" i="2" s="1"/>
  <c r="J116" i="2"/>
  <c r="J115" i="2" s="1"/>
  <c r="J114" i="2" s="1"/>
  <c r="G116" i="2"/>
  <c r="G115" i="2" s="1"/>
  <c r="G114" i="2" s="1"/>
  <c r="L115" i="2"/>
  <c r="L114" i="2" s="1"/>
  <c r="K115" i="2"/>
  <c r="I115" i="2"/>
  <c r="I114" i="2" s="1"/>
  <c r="H115" i="2"/>
  <c r="H114" i="2" s="1"/>
  <c r="F115" i="2"/>
  <c r="F114" i="2" s="1"/>
  <c r="E115" i="2"/>
  <c r="E114" i="2" s="1"/>
  <c r="K114" i="2"/>
  <c r="K107" i="2" s="1"/>
  <c r="G113" i="2"/>
  <c r="G112" i="2"/>
  <c r="F112" i="2"/>
  <c r="E112" i="2"/>
  <c r="M111" i="2"/>
  <c r="J111" i="2"/>
  <c r="G111" i="2"/>
  <c r="G110" i="2" s="1"/>
  <c r="M110" i="2"/>
  <c r="L110" i="2"/>
  <c r="K110" i="2"/>
  <c r="J110" i="2"/>
  <c r="I110" i="2"/>
  <c r="H110" i="2"/>
  <c r="F110" i="2"/>
  <c r="E110" i="2"/>
  <c r="M109" i="2"/>
  <c r="M108" i="2" s="1"/>
  <c r="M107" i="2" s="1"/>
  <c r="J109" i="2"/>
  <c r="G109" i="2"/>
  <c r="G108" i="2" s="1"/>
  <c r="L108" i="2"/>
  <c r="L107" i="2" s="1"/>
  <c r="K108" i="2"/>
  <c r="J108" i="2"/>
  <c r="I108" i="2"/>
  <c r="H108" i="2"/>
  <c r="H107" i="2" s="1"/>
  <c r="F108" i="2"/>
  <c r="E108" i="2"/>
  <c r="M106" i="2"/>
  <c r="M105" i="2" s="1"/>
  <c r="J106" i="2"/>
  <c r="J105" i="2" s="1"/>
  <c r="G106" i="2"/>
  <c r="L105" i="2"/>
  <c r="K105" i="2"/>
  <c r="I105" i="2"/>
  <c r="H105" i="2"/>
  <c r="G105" i="2"/>
  <c r="F105" i="2"/>
  <c r="E105" i="2"/>
  <c r="M104" i="2"/>
  <c r="M103" i="2" s="1"/>
  <c r="J104" i="2"/>
  <c r="J103" i="2" s="1"/>
  <c r="G104" i="2"/>
  <c r="L103" i="2"/>
  <c r="K103" i="2"/>
  <c r="I103" i="2"/>
  <c r="H103" i="2"/>
  <c r="G103" i="2"/>
  <c r="F103" i="2"/>
  <c r="E103" i="2"/>
  <c r="G102" i="2"/>
  <c r="G101" i="2" s="1"/>
  <c r="F101" i="2"/>
  <c r="E101" i="2"/>
  <c r="M100" i="2"/>
  <c r="M99" i="2" s="1"/>
  <c r="M98" i="2" s="1"/>
  <c r="J100" i="2"/>
  <c r="J99" i="2" s="1"/>
  <c r="J98" i="2" s="1"/>
  <c r="G100" i="2"/>
  <c r="L99" i="2"/>
  <c r="K99" i="2"/>
  <c r="K98" i="2" s="1"/>
  <c r="I99" i="2"/>
  <c r="H99" i="2"/>
  <c r="H98" i="2" s="1"/>
  <c r="G99" i="2"/>
  <c r="G98" i="2" s="1"/>
  <c r="F99" i="2"/>
  <c r="F98" i="2" s="1"/>
  <c r="E99" i="2"/>
  <c r="L98" i="2"/>
  <c r="I98" i="2"/>
  <c r="E98" i="2"/>
  <c r="M97" i="2"/>
  <c r="M96" i="2" s="1"/>
  <c r="M95" i="2" s="1"/>
  <c r="J97" i="2"/>
  <c r="J96" i="2" s="1"/>
  <c r="G97" i="2"/>
  <c r="G96" i="2" s="1"/>
  <c r="G95" i="2" s="1"/>
  <c r="L96" i="2"/>
  <c r="L95" i="2" s="1"/>
  <c r="K96" i="2"/>
  <c r="K95" i="2" s="1"/>
  <c r="I96" i="2"/>
  <c r="I95" i="2" s="1"/>
  <c r="H96" i="2"/>
  <c r="H95" i="2" s="1"/>
  <c r="F96" i="2"/>
  <c r="E96" i="2"/>
  <c r="J95" i="2"/>
  <c r="F95" i="2"/>
  <c r="E95" i="2"/>
  <c r="G94" i="2"/>
  <c r="G93" i="2" s="1"/>
  <c r="E94" i="2"/>
  <c r="F93" i="2"/>
  <c r="E93" i="2"/>
  <c r="G92" i="2"/>
  <c r="G91" i="2"/>
  <c r="F91" i="2"/>
  <c r="E91" i="2"/>
  <c r="M90" i="2"/>
  <c r="J90" i="2"/>
  <c r="G90" i="2"/>
  <c r="G89" i="2" s="1"/>
  <c r="M89" i="2"/>
  <c r="L89" i="2"/>
  <c r="K89" i="2"/>
  <c r="J89" i="2"/>
  <c r="I89" i="2"/>
  <c r="H89" i="2"/>
  <c r="F89" i="2"/>
  <c r="E89" i="2"/>
  <c r="G88" i="2"/>
  <c r="G87" i="2" s="1"/>
  <c r="F87" i="2"/>
  <c r="E87" i="2"/>
  <c r="G86" i="2"/>
  <c r="G85" i="2" s="1"/>
  <c r="F85" i="2"/>
  <c r="E85" i="2"/>
  <c r="M84" i="2"/>
  <c r="M83" i="2" s="1"/>
  <c r="J84" i="2"/>
  <c r="G84" i="2"/>
  <c r="G83" i="2" s="1"/>
  <c r="L83" i="2"/>
  <c r="K83" i="2"/>
  <c r="J83" i="2"/>
  <c r="I83" i="2"/>
  <c r="H83" i="2"/>
  <c r="F83" i="2"/>
  <c r="E83" i="2"/>
  <c r="G81" i="2"/>
  <c r="G80" i="2" s="1"/>
  <c r="F80" i="2"/>
  <c r="E80" i="2"/>
  <c r="G79" i="2"/>
  <c r="G78" i="2" s="1"/>
  <c r="F78" i="2"/>
  <c r="E78" i="2"/>
  <c r="G77" i="2"/>
  <c r="G76" i="2" s="1"/>
  <c r="F76" i="2"/>
  <c r="E76" i="2"/>
  <c r="M75" i="2"/>
  <c r="M74" i="2" s="1"/>
  <c r="J75" i="2"/>
  <c r="J74" i="2" s="1"/>
  <c r="G75" i="2"/>
  <c r="G74" i="2" s="1"/>
  <c r="L74" i="2"/>
  <c r="K74" i="2"/>
  <c r="I74" i="2"/>
  <c r="H74" i="2"/>
  <c r="F74" i="2"/>
  <c r="E74" i="2"/>
  <c r="M73" i="2"/>
  <c r="M72" i="2" s="1"/>
  <c r="J73" i="2"/>
  <c r="J72" i="2" s="1"/>
  <c r="G73" i="2"/>
  <c r="G72" i="2" s="1"/>
  <c r="L72" i="2"/>
  <c r="K72" i="2"/>
  <c r="I72" i="2"/>
  <c r="H72" i="2"/>
  <c r="F72" i="2"/>
  <c r="E72" i="2"/>
  <c r="G71" i="2"/>
  <c r="G70" i="2" s="1"/>
  <c r="F70" i="2"/>
  <c r="E70" i="2"/>
  <c r="M69" i="2"/>
  <c r="M68" i="2" s="1"/>
  <c r="J69" i="2"/>
  <c r="J68" i="2" s="1"/>
  <c r="G69" i="2"/>
  <c r="L68" i="2"/>
  <c r="K68" i="2"/>
  <c r="I68" i="2"/>
  <c r="I61" i="2" s="1"/>
  <c r="H68" i="2"/>
  <c r="G68" i="2"/>
  <c r="F68" i="2"/>
  <c r="E68" i="2"/>
  <c r="M67" i="2"/>
  <c r="M66" i="2" s="1"/>
  <c r="J67" i="2"/>
  <c r="J66" i="2" s="1"/>
  <c r="G67" i="2"/>
  <c r="L66" i="2"/>
  <c r="L61" i="2" s="1"/>
  <c r="K66" i="2"/>
  <c r="I66" i="2"/>
  <c r="H66" i="2"/>
  <c r="H61" i="2" s="1"/>
  <c r="G66" i="2"/>
  <c r="F66" i="2"/>
  <c r="E66" i="2"/>
  <c r="G65" i="2"/>
  <c r="G64" i="2" s="1"/>
  <c r="F64" i="2"/>
  <c r="E64" i="2"/>
  <c r="M63" i="2"/>
  <c r="M62" i="2" s="1"/>
  <c r="J63" i="2"/>
  <c r="J62" i="2" s="1"/>
  <c r="G63" i="2"/>
  <c r="G62" i="2" s="1"/>
  <c r="L62" i="2"/>
  <c r="K62" i="2"/>
  <c r="I62" i="2"/>
  <c r="H62" i="2"/>
  <c r="F62" i="2"/>
  <c r="E62" i="2"/>
  <c r="M61" i="2"/>
  <c r="G58" i="2"/>
  <c r="G57" i="2"/>
  <c r="F57" i="2"/>
  <c r="E57" i="2"/>
  <c r="M56" i="2"/>
  <c r="M55" i="2" s="1"/>
  <c r="J56" i="2"/>
  <c r="J55" i="2" s="1"/>
  <c r="G56" i="2"/>
  <c r="L55" i="2"/>
  <c r="K55" i="2"/>
  <c r="I55" i="2"/>
  <c r="H55" i="2"/>
  <c r="G55" i="2"/>
  <c r="F55" i="2"/>
  <c r="E55" i="2"/>
  <c r="M54" i="2"/>
  <c r="M53" i="2" s="1"/>
  <c r="J54" i="2"/>
  <c r="J53" i="2" s="1"/>
  <c r="G54" i="2"/>
  <c r="L53" i="2"/>
  <c r="K53" i="2"/>
  <c r="I53" i="2"/>
  <c r="H53" i="2"/>
  <c r="G53" i="2"/>
  <c r="F53" i="2"/>
  <c r="E53" i="2"/>
  <c r="M52" i="2"/>
  <c r="M51" i="2" s="1"/>
  <c r="J52" i="2"/>
  <c r="J51" i="2" s="1"/>
  <c r="G52" i="2"/>
  <c r="L51" i="2"/>
  <c r="K51" i="2"/>
  <c r="I51" i="2"/>
  <c r="H51" i="2"/>
  <c r="G51" i="2"/>
  <c r="F51" i="2"/>
  <c r="E51" i="2"/>
  <c r="M50" i="2"/>
  <c r="M49" i="2" s="1"/>
  <c r="J50" i="2"/>
  <c r="J49" i="2" s="1"/>
  <c r="G50" i="2"/>
  <c r="L49" i="2"/>
  <c r="K49" i="2"/>
  <c r="I49" i="2"/>
  <c r="H49" i="2"/>
  <c r="G49" i="2"/>
  <c r="F49" i="2"/>
  <c r="E49" i="2"/>
  <c r="M48" i="2"/>
  <c r="M46" i="2" s="1"/>
  <c r="J48" i="2"/>
  <c r="G48" i="2"/>
  <c r="M47" i="2"/>
  <c r="J47" i="2"/>
  <c r="J46" i="2" s="1"/>
  <c r="G47" i="2"/>
  <c r="G46" i="2" s="1"/>
  <c r="L46" i="2"/>
  <c r="K46" i="2"/>
  <c r="F46" i="2"/>
  <c r="E46" i="2"/>
  <c r="M45" i="2"/>
  <c r="J45" i="2"/>
  <c r="G45" i="2"/>
  <c r="G44" i="2" s="1"/>
  <c r="M44" i="2"/>
  <c r="L44" i="2"/>
  <c r="K44" i="2"/>
  <c r="J44" i="2"/>
  <c r="I44" i="2"/>
  <c r="H44" i="2"/>
  <c r="F44" i="2"/>
  <c r="E44" i="2"/>
  <c r="G43" i="2"/>
  <c r="G42" i="2" s="1"/>
  <c r="M42" i="2"/>
  <c r="L42" i="2"/>
  <c r="K42" i="2"/>
  <c r="J42" i="2"/>
  <c r="I42" i="2"/>
  <c r="H42" i="2"/>
  <c r="F42" i="2"/>
  <c r="E42" i="2"/>
  <c r="M41" i="2"/>
  <c r="J41" i="2"/>
  <c r="G41" i="2"/>
  <c r="K40" i="2"/>
  <c r="M40" i="2" s="1"/>
  <c r="H40" i="2"/>
  <c r="J40" i="2" s="1"/>
  <c r="G40" i="2"/>
  <c r="F40" i="2"/>
  <c r="E40" i="2"/>
  <c r="G38" i="2"/>
  <c r="G37" i="2" s="1"/>
  <c r="F37" i="2"/>
  <c r="E37" i="2"/>
  <c r="G36" i="2"/>
  <c r="G35" i="2" s="1"/>
  <c r="M35" i="2"/>
  <c r="L35" i="2"/>
  <c r="K35" i="2"/>
  <c r="J35" i="2"/>
  <c r="I35" i="2"/>
  <c r="H35" i="2"/>
  <c r="F35" i="2"/>
  <c r="E35" i="2"/>
  <c r="M34" i="2"/>
  <c r="M33" i="2" s="1"/>
  <c r="J34" i="2"/>
  <c r="J33" i="2" s="1"/>
  <c r="G34" i="2"/>
  <c r="G33" i="2" s="1"/>
  <c r="L33" i="2"/>
  <c r="K33" i="2"/>
  <c r="I33" i="2"/>
  <c r="H33" i="2"/>
  <c r="F33" i="2"/>
  <c r="E33" i="2"/>
  <c r="G32" i="2"/>
  <c r="G31" i="2" s="1"/>
  <c r="F31" i="2"/>
  <c r="E31" i="2"/>
  <c r="M30" i="2"/>
  <c r="M29" i="2" s="1"/>
  <c r="M28" i="2" s="1"/>
  <c r="J30" i="2"/>
  <c r="J29" i="2" s="1"/>
  <c r="J28" i="2" s="1"/>
  <c r="G30" i="2"/>
  <c r="G29" i="2" s="1"/>
  <c r="L29" i="2"/>
  <c r="L28" i="2" s="1"/>
  <c r="K29" i="2"/>
  <c r="K28" i="2" s="1"/>
  <c r="I29" i="2"/>
  <c r="I28" i="2" s="1"/>
  <c r="H29" i="2"/>
  <c r="H28" i="2" s="1"/>
  <c r="F29" i="2"/>
  <c r="F28" i="2" s="1"/>
  <c r="E29" i="2"/>
  <c r="G27" i="2"/>
  <c r="G26" i="2" s="1"/>
  <c r="M26" i="2"/>
  <c r="L26" i="2"/>
  <c r="K26" i="2"/>
  <c r="J26" i="2"/>
  <c r="I26" i="2"/>
  <c r="H26" i="2"/>
  <c r="F26" i="2"/>
  <c r="E26" i="2"/>
  <c r="M25" i="2"/>
  <c r="J25" i="2"/>
  <c r="J24" i="2" s="1"/>
  <c r="G25" i="2"/>
  <c r="G24" i="2" s="1"/>
  <c r="M24" i="2"/>
  <c r="L24" i="2"/>
  <c r="K24" i="2"/>
  <c r="I24" i="2"/>
  <c r="H24" i="2"/>
  <c r="F24" i="2"/>
  <c r="E24" i="2"/>
  <c r="M23" i="2"/>
  <c r="M22" i="2" s="1"/>
  <c r="J23" i="2"/>
  <c r="J22" i="2" s="1"/>
  <c r="G23" i="2"/>
  <c r="L22" i="2"/>
  <c r="L19" i="2" s="1"/>
  <c r="K22" i="2"/>
  <c r="I22" i="2"/>
  <c r="H22" i="2"/>
  <c r="G22" i="2"/>
  <c r="F22" i="2"/>
  <c r="E22" i="2"/>
  <c r="M21" i="2"/>
  <c r="J21" i="2"/>
  <c r="F21" i="2"/>
  <c r="G21" i="2" s="1"/>
  <c r="G20" i="2" s="1"/>
  <c r="K20" i="2"/>
  <c r="M20" i="2" s="1"/>
  <c r="H20" i="2"/>
  <c r="J20" i="2" s="1"/>
  <c r="E20" i="2"/>
  <c r="I19" i="2" l="1"/>
  <c r="G28" i="2"/>
  <c r="H19" i="2"/>
  <c r="I82" i="2"/>
  <c r="I107" i="2"/>
  <c r="J118" i="2"/>
  <c r="J117" i="2" s="1"/>
  <c r="M123" i="2"/>
  <c r="M117" i="2" s="1"/>
  <c r="E123" i="2"/>
  <c r="E117" i="2" s="1"/>
  <c r="J132" i="2"/>
  <c r="J131" i="2" s="1"/>
  <c r="J130" i="2" s="1"/>
  <c r="J142" i="2"/>
  <c r="K135" i="2"/>
  <c r="K134" i="2" s="1"/>
  <c r="J155" i="2"/>
  <c r="E39" i="2"/>
  <c r="J61" i="2"/>
  <c r="E82" i="2"/>
  <c r="G82" i="2"/>
  <c r="K82" i="2"/>
  <c r="H82" i="2"/>
  <c r="E107" i="2"/>
  <c r="G107" i="2"/>
  <c r="F117" i="2"/>
  <c r="K118" i="2"/>
  <c r="G123" i="2"/>
  <c r="L123" i="2"/>
  <c r="L120" i="2" s="1"/>
  <c r="L119" i="2" s="1"/>
  <c r="L118" i="2" s="1"/>
  <c r="L117" i="2" s="1"/>
  <c r="I123" i="2"/>
  <c r="I120" i="2" s="1"/>
  <c r="I119" i="2" s="1"/>
  <c r="I118" i="2" s="1"/>
  <c r="I117" i="2" s="1"/>
  <c r="L135" i="2"/>
  <c r="L134" i="2" s="1"/>
  <c r="M149" i="2"/>
  <c r="F61" i="2"/>
  <c r="F39" i="2" s="1"/>
  <c r="K61" i="2"/>
  <c r="F82" i="2"/>
  <c r="L82" i="2"/>
  <c r="K131" i="2"/>
  <c r="K130" i="2" s="1"/>
  <c r="J140" i="2"/>
  <c r="G142" i="2"/>
  <c r="J144" i="2"/>
  <c r="H135" i="2"/>
  <c r="H134" i="2" s="1"/>
  <c r="J149" i="2"/>
  <c r="J135" i="2"/>
  <c r="J134" i="2" s="1"/>
  <c r="I39" i="2"/>
  <c r="I18" i="2" s="1"/>
  <c r="I17" i="2" s="1"/>
  <c r="I16" i="2" s="1"/>
  <c r="M39" i="2"/>
  <c r="H39" i="2"/>
  <c r="H18" i="2" s="1"/>
  <c r="J19" i="2"/>
  <c r="L39" i="2"/>
  <c r="L18" i="2" s="1"/>
  <c r="L17" i="2" s="1"/>
  <c r="L16" i="2" s="1"/>
  <c r="M19" i="2"/>
  <c r="G19" i="2"/>
  <c r="J82" i="2"/>
  <c r="F107" i="2"/>
  <c r="J107" i="2"/>
  <c r="H123" i="2"/>
  <c r="H117" i="2" s="1"/>
  <c r="E135" i="2"/>
  <c r="E134" i="2" s="1"/>
  <c r="G144" i="2"/>
  <c r="G135" i="2" s="1"/>
  <c r="G134" i="2" s="1"/>
  <c r="M146" i="2"/>
  <c r="K19" i="2"/>
  <c r="F20" i="2"/>
  <c r="F19" i="2" s="1"/>
  <c r="E28" i="2"/>
  <c r="E19" i="2" s="1"/>
  <c r="E18" i="2" s="1"/>
  <c r="K39" i="2"/>
  <c r="G61" i="2"/>
  <c r="G39" i="2" s="1"/>
  <c r="K117" i="2"/>
  <c r="F131" i="2"/>
  <c r="F130" i="2" s="1"/>
  <c r="G132" i="2"/>
  <c r="G131" i="2" s="1"/>
  <c r="G130" i="2" s="1"/>
  <c r="M155" i="2"/>
  <c r="M82" i="2"/>
  <c r="J39" i="2"/>
  <c r="J18" i="2" s="1"/>
  <c r="J17" i="2" s="1"/>
  <c r="J16" i="2" s="1"/>
  <c r="G117" i="2"/>
  <c r="I135" i="2"/>
  <c r="I134" i="2" s="1"/>
  <c r="N37" i="2"/>
  <c r="O37" i="2" s="1"/>
  <c r="F18" i="2" l="1"/>
  <c r="F17" i="2" s="1"/>
  <c r="F16" i="2" s="1"/>
  <c r="H17" i="2"/>
  <c r="H16" i="2" s="1"/>
  <c r="E17" i="2"/>
  <c r="E16" i="2" s="1"/>
  <c r="K18" i="2"/>
  <c r="K17" i="2" s="1"/>
  <c r="K16" i="2" s="1"/>
  <c r="G18" i="2"/>
  <c r="G17" i="2" s="1"/>
  <c r="G16" i="2" s="1"/>
  <c r="M135" i="2"/>
  <c r="M134" i="2" s="1"/>
  <c r="M18" i="2"/>
  <c r="N24" i="2"/>
  <c r="N147" i="2"/>
  <c r="N148" i="2"/>
  <c r="M17" i="2" l="1"/>
  <c r="M16" i="2" s="1"/>
  <c r="N152" i="2"/>
  <c r="N153" i="2"/>
  <c r="N154" i="2"/>
  <c r="N143" i="2"/>
  <c r="N146" i="2"/>
  <c r="N151" i="2"/>
  <c r="N149" i="2"/>
  <c r="N145" i="2"/>
  <c r="N142" i="2"/>
  <c r="N140" i="2"/>
  <c r="N138" i="2"/>
  <c r="N136" i="2"/>
  <c r="N134" i="2"/>
  <c r="N132" i="2"/>
  <c r="N128" i="2"/>
  <c r="N124" i="2"/>
  <c r="N120" i="2"/>
  <c r="N111" i="2"/>
  <c r="N106" i="2"/>
  <c r="N104" i="2"/>
  <c r="N101" i="2"/>
  <c r="N97" i="2"/>
  <c r="N95" i="2"/>
  <c r="N92" i="2"/>
  <c r="N89" i="2"/>
  <c r="N85" i="2"/>
  <c r="N83" i="2"/>
  <c r="N79" i="2"/>
  <c r="N74" i="2"/>
  <c r="N72" i="2"/>
  <c r="N70" i="2"/>
  <c r="N68" i="2"/>
  <c r="N66" i="2"/>
  <c r="N64" i="2"/>
  <c r="N62" i="2"/>
  <c r="N56" i="2"/>
  <c r="N53" i="2"/>
  <c r="N51" i="2"/>
  <c r="N49" i="2"/>
  <c r="N47" i="2"/>
  <c r="N45" i="2"/>
  <c r="N42" i="2"/>
  <c r="N40" i="2"/>
  <c r="N38" i="2"/>
  <c r="N33" i="2"/>
  <c r="N31" i="2"/>
  <c r="N27" i="2"/>
  <c r="N22" i="2"/>
  <c r="N20" i="2"/>
  <c r="N18" i="2" l="1"/>
  <c r="N17" i="2" l="1"/>
  <c r="N16" i="2" s="1"/>
  <c r="O16" i="2" s="1"/>
  <c r="N19" i="2" l="1"/>
</calcChain>
</file>

<file path=xl/sharedStrings.xml><?xml version="1.0" encoding="utf-8"?>
<sst xmlns="http://schemas.openxmlformats.org/spreadsheetml/2006/main" count="540" uniqueCount="192">
  <si>
    <t/>
  </si>
  <si>
    <t>ВЕДОМСТВЕННАЯ СТРУКТУРА РАСХОДОВ
БЮДЖЕТА ГОРОДСКОГО ПОСЕЛЕНИЯ "ЕМВА"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</si>
  <si>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</si>
  <si>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</si>
  <si>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</si>
  <si>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</si>
  <si>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</si>
  <si>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</si>
  <si>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</si>
  <si>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</si>
  <si>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</si>
  <si>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</si>
  <si>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</si>
  <si>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</si>
  <si>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</si>
  <si>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</si>
  <si>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</si>
  <si>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</si>
  <si>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</si>
  <si>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</si>
  <si>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</si>
  <si>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</si>
  <si>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</si>
  <si>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</si>
  <si>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</si>
  <si>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</si>
  <si>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</si>
  <si>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</si>
  <si>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</si>
  <si>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</si>
  <si>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</si>
  <si>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</si>
  <si>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</si>
  <si>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</si>
  <si>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</si>
  <si>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</si>
  <si>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</si>
  <si>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</si>
  <si>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</si>
  <si>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</si>
  <si>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</si>
  <si>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</si>
  <si>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</si>
  <si>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</si>
  <si>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</si>
  <si>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</si>
  <si>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</si>
  <si>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</si>
  <si>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</si>
  <si>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</si>
  <si>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</si>
  <si>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</si>
  <si>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</si>
  <si>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</si>
  <si>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</si>
  <si>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</si>
  <si>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</si>
  <si>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</si>
  <si>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</si>
  <si>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</si>
  <si>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</si>
  <si>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</si>
  <si>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</si>
  <si>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</si>
  <si>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</si>
  <si>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</si>
  <si>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</si>
  <si>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</si>
  <si>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</si>
  <si>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</si>
  <si>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</si>
  <si>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</si>
  <si>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</si>
  <si>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</si>
  <si>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</si>
  <si>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</si>
  <si>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</si>
  <si>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</si>
  <si>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</si>
  <si>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</si>
  <si>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</si>
  <si>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</si>
  <si>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</si>
  <si>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</si>
  <si>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</si>
  <si>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</si>
  <si>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</si>
  <si>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</si>
  <si>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</si>
  <si>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</si>
  <si>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</si>
  <si>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</si>
  <si>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</si>
  <si>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</si>
  <si>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</si>
  <si>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</si>
  <si>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</si>
  <si>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</si>
  <si>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</si>
  <si>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</si>
  <si>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</si>
  <si>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</si>
  <si>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</si>
  <si>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</si>
  <si>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</si>
  <si>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</si>
  <si>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2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</si>
  <si>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</si>
  <si>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</si>
  <si>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</si>
  <si>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</si>
  <si>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</si>
  <si>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</si>
  <si>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</si>
  <si>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</si>
  <si>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</si>
  <si>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</si>
  <si>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</si>
  <si>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</si>
  <si>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</si>
  <si>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</si>
  <si>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Изменения</t>
  </si>
  <si>
    <t>Расходы на подготовку и проведение выборов</t>
  </si>
  <si>
    <t>99 9 00 64588</t>
  </si>
  <si>
    <t>Реализация мероприятий по учету и управлению объектами муниципальной собственности</t>
  </si>
  <si>
    <t>99 9 00 64587</t>
  </si>
  <si>
    <t>99 9 00 64512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</si>
  <si>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</si>
  <si>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1 I5 55272</t>
  </si>
  <si>
    <t>Подпрограмма "Развитие малого и среднего предпринимательства"</t>
  </si>
  <si>
    <t>46 0 00 00000</t>
  </si>
  <si>
    <t>46 1 00 00000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</si>
  <si>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</si>
  <si>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от 20.12.2019 г.  №II-35/171</t>
  </si>
  <si>
    <t>2021 год</t>
  </si>
  <si>
    <t>2022 год</t>
  </si>
  <si>
    <t>24 3 R1 S2110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</si>
  <si>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</si>
  <si>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</si>
  <si>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</si>
  <si>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</si>
  <si>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</si>
  <si>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</si>
  <si>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</si>
  <si>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</si>
  <si>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</si>
  <si>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</si>
  <si>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</si>
  <si>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</si>
  <si>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</si>
  <si>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</si>
  <si>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</si>
  <si>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</si>
  <si>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Исполнение судебных решений в сфере жилищного законодательства</t>
  </si>
  <si>
    <t>Формирование современной городской среды</t>
  </si>
  <si>
    <t>32 1 1А 64567</t>
  </si>
  <si>
    <t>33 1 1А 64567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</si>
  <si>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</si>
  <si>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</si>
  <si>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</si>
  <si>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</si>
  <si>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24 1 1И 64593</t>
  </si>
  <si>
    <t>Осуществление мероприятий по сносу аварийного муниципального имущества</t>
  </si>
  <si>
    <t>24 1 1Д 64597</t>
  </si>
  <si>
    <t>Обеспечение мероприятий по проведению ремонтных работ источников холодного водоснабжения</t>
  </si>
  <si>
    <t>24 2 2Ф 64598</t>
  </si>
  <si>
    <t xml:space="preserve">24 2 2Ф 64598 </t>
  </si>
  <si>
    <t>24 3 3А 64503</t>
  </si>
  <si>
    <t>Обеспечение мероприятий по постановке на учет бесхозяйных объектов</t>
  </si>
  <si>
    <t>24 1 1К 64596</t>
  </si>
  <si>
    <t>Содержание автомобильных дорог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</si>
  <si>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24 3 3А 74090</t>
  </si>
  <si>
    <t>24 3 3К 74090</t>
  </si>
  <si>
    <t>Капитальный ремонт и ремонт автомобильных дорого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</t>
  </si>
  <si>
    <t>24 3 3Б 74090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</si>
  <si>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</si>
  <si>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24 2 2Н 74090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</si>
  <si>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</si>
  <si>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24 2 2М 64575</t>
  </si>
  <si>
    <t>25 1 1Д 64600</t>
  </si>
  <si>
    <t>Приобретение оборудования и материалов по соблюдению санитарно-эпидемиологического режима в учреждениях</t>
  </si>
  <si>
    <t>Благоустройство улиц, переулков, проездов</t>
  </si>
  <si>
    <t>24 3 3Б 00000</t>
  </si>
  <si>
    <t>Содержание объектов муниципальной собственности (Отчисление региональному оператору на капитальный ремонт)</t>
  </si>
  <si>
    <t>Содержание объектов муниципальной собственности (Расходы на содержание уличного освещения)</t>
  </si>
  <si>
    <t>24 1 1Г 64586</t>
  </si>
  <si>
    <t>24 2 2А 64586</t>
  </si>
  <si>
    <t>Благоустройство территорий ГП "Емва"</t>
  </si>
  <si>
    <t>24 2 2И 00000</t>
  </si>
  <si>
    <t>от 04.12.2020 г.  № II-43/214</t>
  </si>
  <si>
    <t>"Приложение № 2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</si>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</sst>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8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7" fillId="0" borderId="0" xfId="0" applyNumberFormat="1" applyFont="1" applyAlignment="1"/>
    <xf numFmtId="164" fontId="0" fillId="0" borderId="0" xfId="0" applyNumberFormat="1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/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4" fontId="5" fillId="3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3" fillId="3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9">
          <cell r="B9">
            <v>50000</v>
          </cell>
        </row>
        <row r="10">
          <cell r="B10">
            <v>1222723.1000000001</v>
          </cell>
        </row>
        <row r="11">
          <cell r="B11">
            <v>1000000</v>
          </cell>
        </row>
        <row r="12">
          <cell r="B12">
            <v>300000</v>
          </cell>
        </row>
        <row r="13">
          <cell r="B13">
            <v>300000</v>
          </cell>
        </row>
        <row r="14">
          <cell r="B14">
            <v>1796900</v>
          </cell>
        </row>
        <row r="15">
          <cell r="B15">
            <v>4500000</v>
          </cell>
        </row>
        <row r="16">
          <cell r="B16">
            <v>50000</v>
          </cell>
        </row>
        <row r="17">
          <cell r="B17">
            <v>200000</v>
          </cell>
        </row>
        <row r="18">
          <cell r="B18">
            <v>1300000</v>
          </cell>
        </row>
        <row r="19">
          <cell r="B19">
            <v>500000</v>
          </cell>
        </row>
        <row r="20">
          <cell r="B20">
            <v>350400</v>
          </cell>
        </row>
        <row r="21">
          <cell r="B21">
            <v>1515000</v>
          </cell>
        </row>
        <row r="22">
          <cell r="B22">
            <v>320000</v>
          </cell>
        </row>
        <row r="23">
          <cell r="B23">
            <v>70000</v>
          </cell>
        </row>
        <row r="24">
          <cell r="B24">
            <v>15000</v>
          </cell>
        </row>
        <row r="25">
          <cell r="B25">
            <v>1000</v>
          </cell>
        </row>
        <row r="26">
          <cell r="B26">
            <v>1050000</v>
          </cell>
        </row>
        <row r="27">
          <cell r="B27">
            <v>615177.98</v>
          </cell>
        </row>
        <row r="28">
          <cell r="B28">
            <v>5000000</v>
          </cell>
        </row>
        <row r="29">
          <cell r="B29">
            <v>278694</v>
          </cell>
        </row>
        <row r="30">
          <cell r="B30">
            <v>980362.61</v>
          </cell>
        </row>
        <row r="31">
          <cell r="B31">
            <v>3770615.15</v>
          </cell>
        </row>
        <row r="32">
          <cell r="B32">
            <v>461613</v>
          </cell>
        </row>
        <row r="33">
          <cell r="B33">
            <v>3154747.47</v>
          </cell>
        </row>
        <row r="34">
          <cell r="B34">
            <v>1374437</v>
          </cell>
        </row>
        <row r="35">
          <cell r="B35">
            <v>5900000</v>
          </cell>
        </row>
        <row r="36">
          <cell r="B36">
            <v>6641256.2199999997</v>
          </cell>
        </row>
        <row r="37">
          <cell r="B37">
            <v>6473950</v>
          </cell>
        </row>
        <row r="38">
          <cell r="B38">
            <v>17434653.539999999</v>
          </cell>
        </row>
        <row r="39">
          <cell r="B39">
            <v>8311569</v>
          </cell>
        </row>
        <row r="40">
          <cell r="B40">
            <v>20202020.199999999</v>
          </cell>
        </row>
        <row r="41">
          <cell r="B41">
            <v>3000000</v>
          </cell>
        </row>
        <row r="42">
          <cell r="B42">
            <v>1141651</v>
          </cell>
        </row>
        <row r="43">
          <cell r="B43">
            <v>25114</v>
          </cell>
        </row>
        <row r="44">
          <cell r="B44">
            <v>933</v>
          </cell>
        </row>
        <row r="45">
          <cell r="B45">
            <v>110000</v>
          </cell>
        </row>
        <row r="46">
          <cell r="B46">
            <v>520000</v>
          </cell>
        </row>
        <row r="47">
          <cell r="B47">
            <v>19502</v>
          </cell>
        </row>
        <row r="48">
          <cell r="B48">
            <v>9612810</v>
          </cell>
        </row>
        <row r="49">
          <cell r="B49">
            <v>100000</v>
          </cell>
        </row>
        <row r="50">
          <cell r="B50">
            <v>1883836.68</v>
          </cell>
        </row>
        <row r="53">
          <cell r="B53">
            <v>667000</v>
          </cell>
        </row>
        <row r="54">
          <cell r="B54">
            <v>1157489</v>
          </cell>
        </row>
        <row r="55">
          <cell r="B55">
            <v>30393050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6">
          <cell r="B16">
            <v>16745634.59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9">
          <cell r="C9">
            <v>15821</v>
          </cell>
        </row>
        <row r="10">
          <cell r="C10">
            <v>8759010</v>
          </cell>
        </row>
        <row r="45">
          <cell r="C45">
            <v>838600</v>
          </cell>
        </row>
        <row r="46">
          <cell r="C46">
            <v>535000</v>
          </cell>
        </row>
        <row r="48">
          <cell r="C48">
            <v>435216</v>
          </cell>
        </row>
        <row r="60">
          <cell r="C60">
            <v>15200</v>
          </cell>
        </row>
        <row r="62">
          <cell r="C62">
            <v>913620.68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1"/>
  <sheetViews>
    <sheetView tabSelected="1" view="pageBreakPreview" zoomScale="85" zoomScaleNormal="100" zoomScaleSheetLayoutView="85" workbookViewId="0">
      <selection activeCell="M161" sqref="M161"/>
    </sheetView>
  </sheetViews>
  <sheetFormatPr defaultRowHeight="12.75" x14ac:dyDescent="0.2"/>
  <cols>
    <col min="1" max="1" width="59.6640625"/>
    <col min="2" max="2" width="7.6640625"/>
    <col min="3" max="3" width="16.5" customWidth="1"/>
    <col min="4" max="4" width="7"/>
    <col min="5" max="6" width="15.83203125" style="17" hidden="1" customWidth="1"/>
    <col min="7" max="7" width="15.83203125" customWidth="1"/>
    <col min="8" max="8" width="15.83203125" style="26" hidden="1" customWidth="1"/>
    <col min="9" max="9" width="15.83203125" style="17" hidden="1" customWidth="1"/>
    <col min="10" max="10" width="15.83203125" customWidth="1"/>
    <col min="11" max="11" width="15.83203125" style="26" hidden="1" customWidth="1"/>
    <col min="12" max="12" width="15.83203125" style="17" hidden="1" customWidth="1"/>
    <col min="13" max="13" width="15.83203125" customWidth="1"/>
    <col min="14" max="14" width="32.83203125" customWidth="1"/>
    <col min="15" max="15" width="23.6640625" customWidth="1"/>
    <col min="16" max="16" width="12.1640625" customWidth="1"/>
  </cols>
  <sheetData>
    <row r="1" spans="1:15" ht="15.75" x14ac:dyDescent="0.25">
      <c r="G1" s="5"/>
      <c r="J1" s="5"/>
      <c r="M1" s="5" t="s">
        <v>106</v>
      </c>
    </row>
    <row r="2" spans="1:15" ht="15.75" x14ac:dyDescent="0.25">
      <c r="G2" s="5"/>
      <c r="J2" s="5"/>
      <c r="M2" s="5" t="s">
        <v>115</v>
      </c>
    </row>
    <row r="3" spans="1:15" ht="15.75" x14ac:dyDescent="0.25">
      <c r="G3" s="5"/>
      <c r="J3" s="5"/>
      <c r="M3" s="5" t="s">
        <v>105</v>
      </c>
    </row>
    <row r="4" spans="1:15" ht="15.75" x14ac:dyDescent="0.25">
      <c r="G4" s="5"/>
      <c r="J4" s="5"/>
      <c r="M4" s="5" t="s">
        <v>189</v>
      </c>
    </row>
    <row r="5" spans="1:15" ht="15.75" x14ac:dyDescent="0.25">
      <c r="G5" s="5"/>
      <c r="J5" s="5"/>
      <c r="M5" s="5"/>
    </row>
    <row r="6" spans="1:15" s="6" customFormat="1" ht="19.5" customHeight="1" x14ac:dyDescent="0.25">
      <c r="A6" s="5"/>
      <c r="B6" s="42"/>
      <c r="C6" s="5"/>
      <c r="D6" s="5"/>
      <c r="E6" s="24"/>
      <c r="F6" s="18"/>
      <c r="G6" s="5"/>
      <c r="H6" s="27"/>
      <c r="I6" s="18"/>
      <c r="J6" s="5"/>
      <c r="K6" s="27"/>
      <c r="L6" s="18"/>
      <c r="M6" s="5" t="s">
        <v>190</v>
      </c>
    </row>
    <row r="7" spans="1:15" s="6" customFormat="1" ht="15.75" x14ac:dyDescent="0.25">
      <c r="A7" s="5"/>
      <c r="B7" s="42"/>
      <c r="C7" s="5"/>
      <c r="D7" s="5"/>
      <c r="E7" s="24"/>
      <c r="F7" s="18"/>
      <c r="G7" s="5"/>
      <c r="H7" s="27"/>
      <c r="I7" s="18"/>
      <c r="J7" s="5"/>
      <c r="K7" s="27"/>
      <c r="L7" s="18"/>
      <c r="M7" s="5" t="s">
        <v>115</v>
      </c>
    </row>
    <row r="8" spans="1:15" s="6" customFormat="1" ht="19.5" customHeight="1" x14ac:dyDescent="0.25">
      <c r="A8" s="5"/>
      <c r="B8" s="42"/>
      <c r="C8" s="5"/>
      <c r="D8" s="5"/>
      <c r="E8" s="18"/>
      <c r="F8" s="18"/>
      <c r="G8" s="5"/>
      <c r="H8" s="27"/>
      <c r="I8" s="18"/>
      <c r="J8" s="5"/>
      <c r="K8" s="27"/>
      <c r="L8" s="18"/>
      <c r="M8" s="5" t="s">
        <v>105</v>
      </c>
    </row>
    <row r="9" spans="1:15" s="6" customFormat="1" ht="19.5" customHeight="1" x14ac:dyDescent="0.25">
      <c r="A9" s="5"/>
      <c r="B9" s="42"/>
      <c r="C9" s="5"/>
      <c r="D9" s="5"/>
      <c r="E9" s="18"/>
      <c r="F9" s="18"/>
      <c r="G9" s="5"/>
      <c r="H9" s="27"/>
      <c r="I9" s="18"/>
      <c r="J9" s="5"/>
      <c r="K9" s="27"/>
      <c r="L9" s="18"/>
      <c r="M9" s="5" t="s">
        <v>133</v>
      </c>
    </row>
    <row r="10" spans="1:15" x14ac:dyDescent="0.2">
      <c r="A10" t="s">
        <v>0</v>
      </c>
    </row>
    <row r="11" spans="1:15" ht="60" customHeight="1" x14ac:dyDescent="0.2">
      <c r="A11" s="44" t="s">
        <v>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5" ht="18.75" x14ac:dyDescent="0.2">
      <c r="A12" s="44" t="s">
        <v>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1:15" ht="17.45" customHeight="1" x14ac:dyDescent="0.2">
      <c r="A13" s="45" t="s">
        <v>2</v>
      </c>
      <c r="B13" s="46" t="s">
        <v>3</v>
      </c>
      <c r="C13" s="45" t="s">
        <v>4</v>
      </c>
      <c r="D13" s="45" t="s">
        <v>5</v>
      </c>
      <c r="E13" s="45" t="s">
        <v>6</v>
      </c>
      <c r="F13" s="45"/>
      <c r="G13" s="45"/>
      <c r="H13" s="45" t="s">
        <v>6</v>
      </c>
      <c r="I13" s="45"/>
      <c r="J13" s="45"/>
      <c r="K13" s="45" t="s">
        <v>6</v>
      </c>
      <c r="L13" s="45"/>
      <c r="M13" s="45"/>
    </row>
    <row r="14" spans="1:15" ht="39" x14ac:dyDescent="0.2">
      <c r="A14" s="45" t="s">
        <v>0</v>
      </c>
      <c r="B14" s="46" t="s">
        <v>0</v>
      </c>
      <c r="C14" s="45" t="s">
        <v>0</v>
      </c>
      <c r="D14" s="45" t="s">
        <v>0</v>
      </c>
      <c r="E14" s="19" t="s">
        <v>7</v>
      </c>
      <c r="F14" s="19" t="s">
        <v>121</v>
      </c>
      <c r="G14" s="16" t="s">
        <v>7</v>
      </c>
      <c r="H14" s="28" t="s">
        <v>134</v>
      </c>
      <c r="I14" s="19" t="s">
        <v>121</v>
      </c>
      <c r="J14" s="23" t="s">
        <v>134</v>
      </c>
      <c r="K14" s="28" t="s">
        <v>135</v>
      </c>
      <c r="L14" s="19" t="s">
        <v>121</v>
      </c>
      <c r="M14" s="23" t="s">
        <v>135</v>
      </c>
    </row>
    <row r="15" spans="1:15" ht="15.75" x14ac:dyDescent="0.2">
      <c r="A15" s="1" t="s">
        <v>8</v>
      </c>
      <c r="B15" s="3" t="s">
        <v>9</v>
      </c>
      <c r="C15" s="1" t="s">
        <v>10</v>
      </c>
      <c r="D15" s="1" t="s">
        <v>11</v>
      </c>
      <c r="E15" s="20" t="s">
        <v>12</v>
      </c>
      <c r="F15" s="20" t="s">
        <v>13</v>
      </c>
      <c r="G15" s="1" t="s">
        <v>14</v>
      </c>
      <c r="H15" s="29" t="s">
        <v>12</v>
      </c>
      <c r="I15" s="20" t="s">
        <v>13</v>
      </c>
      <c r="J15" s="1" t="s">
        <v>14</v>
      </c>
      <c r="K15" s="29" t="s">
        <v>12</v>
      </c>
      <c r="L15" s="20" t="s">
        <v>13</v>
      </c>
      <c r="M15" s="1" t="s">
        <v>14</v>
      </c>
    </row>
    <row r="16" spans="1:15" ht="15.75" x14ac:dyDescent="0.2">
      <c r="A16" s="36" t="s">
        <v>15</v>
      </c>
      <c r="B16" s="38" t="s">
        <v>0</v>
      </c>
      <c r="C16" s="2" t="s">
        <v>0</v>
      </c>
      <c r="D16" s="2" t="s">
        <v>0</v>
      </c>
      <c r="E16" s="21">
        <f t="shared" ref="E16:F16" si="0">E17</f>
        <v>146740.26200000002</v>
      </c>
      <c r="F16" s="21">
        <f t="shared" si="0"/>
        <v>3948.7075800000002</v>
      </c>
      <c r="G16" s="21">
        <f>G17</f>
        <v>150688.96958</v>
      </c>
      <c r="H16" s="21">
        <f>H17</f>
        <v>50827.66</v>
      </c>
      <c r="I16" s="21">
        <f t="shared" ref="I16:J16" si="1">I17</f>
        <v>0</v>
      </c>
      <c r="J16" s="21">
        <f t="shared" si="1"/>
        <v>50827.66</v>
      </c>
      <c r="K16" s="21">
        <f>K17</f>
        <v>46963.017000000007</v>
      </c>
      <c r="L16" s="21">
        <f t="shared" ref="L16:M16" si="2">L17</f>
        <v>0</v>
      </c>
      <c r="M16" s="21">
        <f t="shared" si="2"/>
        <v>46963.017000000007</v>
      </c>
      <c r="N16" s="21">
        <f>N17</f>
        <v>171854.26200000002</v>
      </c>
      <c r="O16" s="39">
        <f>M16+N16</f>
        <v>218817.27900000004</v>
      </c>
    </row>
    <row r="17" spans="1:15" ht="25.5" x14ac:dyDescent="0.2">
      <c r="A17" s="7" t="s">
        <v>16</v>
      </c>
      <c r="B17" s="8" t="s">
        <v>17</v>
      </c>
      <c r="C17" s="4" t="s">
        <v>0</v>
      </c>
      <c r="D17" s="4" t="s">
        <v>0</v>
      </c>
      <c r="E17" s="21">
        <f t="shared" ref="E17:F17" si="3">E18+E107+E117+E130+E134</f>
        <v>146740.26200000002</v>
      </c>
      <c r="F17" s="21">
        <f t="shared" si="3"/>
        <v>3948.7075800000002</v>
      </c>
      <c r="G17" s="21">
        <f>G18+G107+G117+G130+G134</f>
        <v>150688.96958</v>
      </c>
      <c r="H17" s="21">
        <f>H18+H107+H117+H130+H134</f>
        <v>50827.66</v>
      </c>
      <c r="I17" s="21">
        <f t="shared" ref="I17:J17" si="4">I18+I107+I117+I130+I134</f>
        <v>0</v>
      </c>
      <c r="J17" s="21">
        <f t="shared" si="4"/>
        <v>50827.66</v>
      </c>
      <c r="K17" s="21">
        <f t="shared" ref="K17:O17" si="5">K18+K107+K117+K130+K134</f>
        <v>46963.017000000007</v>
      </c>
      <c r="L17" s="21">
        <f t="shared" si="5"/>
        <v>0</v>
      </c>
      <c r="M17" s="21">
        <f t="shared" si="5"/>
        <v>46963.017000000007</v>
      </c>
      <c r="N17" s="21">
        <f t="shared" si="5"/>
        <v>171854.26200000002</v>
      </c>
      <c r="O17" s="21">
        <f t="shared" si="5"/>
        <v>0</v>
      </c>
    </row>
    <row r="18" spans="1:15" ht="38.25" x14ac:dyDescent="0.2">
      <c r="A18" s="37" t="s">
        <v>18</v>
      </c>
      <c r="B18" s="8" t="s">
        <v>17</v>
      </c>
      <c r="C18" s="8" t="s">
        <v>19</v>
      </c>
      <c r="D18" s="3" t="s">
        <v>0</v>
      </c>
      <c r="E18" s="21">
        <f t="shared" ref="E18:M18" si="6">E19+E39+E82</f>
        <v>69029.740999999995</v>
      </c>
      <c r="F18" s="21">
        <f t="shared" si="6"/>
        <v>3903.71758</v>
      </c>
      <c r="G18" s="21">
        <f t="shared" si="6"/>
        <v>72933.458580000006</v>
      </c>
      <c r="H18" s="21">
        <f t="shared" si="6"/>
        <v>8149.7020000000002</v>
      </c>
      <c r="I18" s="21">
        <f t="shared" si="6"/>
        <v>16100</v>
      </c>
      <c r="J18" s="21">
        <f t="shared" si="6"/>
        <v>24249.702000000001</v>
      </c>
      <c r="K18" s="21">
        <f t="shared" si="6"/>
        <v>8288.3070000000007</v>
      </c>
      <c r="L18" s="21">
        <f t="shared" si="6"/>
        <v>0</v>
      </c>
      <c r="M18" s="21">
        <f t="shared" si="6"/>
        <v>8288.3070000000007</v>
      </c>
      <c r="N18" s="25">
        <f>E16</f>
        <v>146740.26200000002</v>
      </c>
    </row>
    <row r="19" spans="1:15" ht="25.5" x14ac:dyDescent="0.2">
      <c r="A19" s="37" t="s">
        <v>20</v>
      </c>
      <c r="B19" s="8" t="s">
        <v>17</v>
      </c>
      <c r="C19" s="8" t="s">
        <v>21</v>
      </c>
      <c r="D19" s="3" t="s">
        <v>0</v>
      </c>
      <c r="E19" s="21">
        <f>E20+E22+E24+E28+E33+E35+E37+E26</f>
        <v>10041.623</v>
      </c>
      <c r="F19" s="21">
        <f>F20+F22+F24+F28+F33+F35+F37+F26</f>
        <v>2502.0450000000001</v>
      </c>
      <c r="G19" s="21">
        <f t="shared" ref="G19" si="7">G20+G22+G24+G28+G33+G35+G37+G26</f>
        <v>12543.668</v>
      </c>
      <c r="H19" s="21">
        <f>H20+H22+H24+H28+H33</f>
        <v>250</v>
      </c>
      <c r="I19" s="21">
        <f t="shared" ref="I19:J19" si="8">I20+I22+I24+I28+I33</f>
        <v>0</v>
      </c>
      <c r="J19" s="21">
        <f t="shared" si="8"/>
        <v>250</v>
      </c>
      <c r="K19" s="21">
        <f>K20+K22+K24+K28+K33</f>
        <v>250</v>
      </c>
      <c r="L19" s="21">
        <f t="shared" ref="L19:M19" si="9">L20+L22+L24+L28+L33</f>
        <v>0</v>
      </c>
      <c r="M19" s="21">
        <f t="shared" si="9"/>
        <v>250</v>
      </c>
      <c r="N19" s="25">
        <f>N18-N17</f>
        <v>-25114</v>
      </c>
    </row>
    <row r="20" spans="1:15" ht="15.75" x14ac:dyDescent="0.2">
      <c r="A20" s="37" t="s">
        <v>22</v>
      </c>
      <c r="B20" s="8" t="s">
        <v>17</v>
      </c>
      <c r="C20" s="8" t="s">
        <v>23</v>
      </c>
      <c r="D20" s="3" t="s">
        <v>0</v>
      </c>
      <c r="E20" s="21">
        <f>E21</f>
        <v>50</v>
      </c>
      <c r="F20" s="21">
        <f t="shared" ref="F20:G20" si="10">F21</f>
        <v>-17.799999999999997</v>
      </c>
      <c r="G20" s="21">
        <f t="shared" si="10"/>
        <v>32.200000000000003</v>
      </c>
      <c r="H20" s="21">
        <f>H21</f>
        <v>0</v>
      </c>
      <c r="I20" s="21">
        <v>0</v>
      </c>
      <c r="J20" s="39">
        <f>H20+I20</f>
        <v>0</v>
      </c>
      <c r="K20" s="21">
        <f>K21</f>
        <v>0</v>
      </c>
      <c r="L20" s="21">
        <v>0</v>
      </c>
      <c r="M20" s="39">
        <f>K20+L20</f>
        <v>0</v>
      </c>
      <c r="N20" s="32">
        <f>[1]Документ!$B$9</f>
        <v>50000</v>
      </c>
    </row>
    <row r="21" spans="1:15" ht="25.5" x14ac:dyDescent="0.2">
      <c r="A21" s="9" t="s">
        <v>24</v>
      </c>
      <c r="B21" s="10" t="s">
        <v>17</v>
      </c>
      <c r="C21" s="10" t="s">
        <v>23</v>
      </c>
      <c r="D21" s="10" t="s">
        <v>25</v>
      </c>
      <c r="E21" s="22">
        <v>50</v>
      </c>
      <c r="F21" s="21">
        <f>-32.8+15</f>
        <v>-17.799999999999997</v>
      </c>
      <c r="G21" s="39">
        <f>E21+F21</f>
        <v>32.200000000000003</v>
      </c>
      <c r="H21" s="22">
        <v>0</v>
      </c>
      <c r="I21" s="21">
        <v>0</v>
      </c>
      <c r="J21" s="39">
        <f>H21+I21</f>
        <v>0</v>
      </c>
      <c r="K21" s="22">
        <v>0</v>
      </c>
      <c r="L21" s="21">
        <v>0</v>
      </c>
      <c r="M21" s="39">
        <f>K21+L21</f>
        <v>0</v>
      </c>
    </row>
    <row r="22" spans="1:15" ht="25.5" x14ac:dyDescent="0.2">
      <c r="A22" s="37" t="s">
        <v>26</v>
      </c>
      <c r="B22" s="8" t="s">
        <v>17</v>
      </c>
      <c r="C22" s="8" t="s">
        <v>27</v>
      </c>
      <c r="D22" s="3" t="s">
        <v>0</v>
      </c>
      <c r="E22" s="21">
        <f>E23</f>
        <v>1222.723</v>
      </c>
      <c r="F22" s="21">
        <f t="shared" ref="F22:G22" si="11">F23</f>
        <v>120</v>
      </c>
      <c r="G22" s="21">
        <f t="shared" si="11"/>
        <v>1342.723</v>
      </c>
      <c r="H22" s="21">
        <f>H23</f>
        <v>200</v>
      </c>
      <c r="I22" s="21">
        <f t="shared" ref="I22:J22" si="12">I23</f>
        <v>0</v>
      </c>
      <c r="J22" s="21">
        <f t="shared" si="12"/>
        <v>200</v>
      </c>
      <c r="K22" s="21">
        <f>K23</f>
        <v>200</v>
      </c>
      <c r="L22" s="21">
        <f t="shared" ref="L22:M22" si="13">L23</f>
        <v>0</v>
      </c>
      <c r="M22" s="21">
        <f t="shared" si="13"/>
        <v>200</v>
      </c>
      <c r="N22" s="32">
        <f>[1]Документ!$B$10</f>
        <v>1222723.1000000001</v>
      </c>
    </row>
    <row r="23" spans="1:15" ht="25.5" x14ac:dyDescent="0.2">
      <c r="A23" s="9" t="s">
        <v>24</v>
      </c>
      <c r="B23" s="10" t="s">
        <v>17</v>
      </c>
      <c r="C23" s="10" t="s">
        <v>27</v>
      </c>
      <c r="D23" s="10" t="s">
        <v>25</v>
      </c>
      <c r="E23" s="22">
        <v>1222.723</v>
      </c>
      <c r="F23" s="21">
        <v>120</v>
      </c>
      <c r="G23" s="39">
        <f>F23+E23</f>
        <v>1342.723</v>
      </c>
      <c r="H23" s="22">
        <v>200</v>
      </c>
      <c r="I23" s="21">
        <v>0</v>
      </c>
      <c r="J23" s="39">
        <f>I23+H23</f>
        <v>200</v>
      </c>
      <c r="K23" s="22">
        <v>200</v>
      </c>
      <c r="L23" s="21">
        <v>0</v>
      </c>
      <c r="M23" s="39">
        <f>L23+K23</f>
        <v>200</v>
      </c>
    </row>
    <row r="24" spans="1:15" ht="25.5" x14ac:dyDescent="0.2">
      <c r="A24" s="37" t="s">
        <v>28</v>
      </c>
      <c r="B24" s="8" t="s">
        <v>17</v>
      </c>
      <c r="C24" s="8" t="s">
        <v>29</v>
      </c>
      <c r="D24" s="3" t="s">
        <v>0</v>
      </c>
      <c r="E24" s="21">
        <f>E25</f>
        <v>1000</v>
      </c>
      <c r="F24" s="21">
        <f t="shared" ref="F24:G24" si="14">F25</f>
        <v>8.0399999999999991</v>
      </c>
      <c r="G24" s="21">
        <f t="shared" si="14"/>
        <v>1008.04</v>
      </c>
      <c r="H24" s="21">
        <f>H25</f>
        <v>0</v>
      </c>
      <c r="I24" s="21">
        <f t="shared" ref="I24:J24" si="15">I25</f>
        <v>0</v>
      </c>
      <c r="J24" s="21">
        <f t="shared" si="15"/>
        <v>0</v>
      </c>
      <c r="K24" s="21">
        <f>K25</f>
        <v>0</v>
      </c>
      <c r="L24" s="21">
        <f t="shared" ref="L24:M24" si="16">L25</f>
        <v>0</v>
      </c>
      <c r="M24" s="21">
        <f t="shared" si="16"/>
        <v>0</v>
      </c>
      <c r="N24" s="32">
        <f>[1]Документ!$B$11</f>
        <v>1000000</v>
      </c>
    </row>
    <row r="25" spans="1:15" ht="25.5" x14ac:dyDescent="0.2">
      <c r="A25" s="9" t="s">
        <v>24</v>
      </c>
      <c r="B25" s="10" t="s">
        <v>17</v>
      </c>
      <c r="C25" s="10" t="s">
        <v>29</v>
      </c>
      <c r="D25" s="10" t="s">
        <v>25</v>
      </c>
      <c r="E25" s="22">
        <v>1000</v>
      </c>
      <c r="F25" s="21">
        <v>8.0399999999999991</v>
      </c>
      <c r="G25" s="39">
        <f>F25+E25</f>
        <v>1008.04</v>
      </c>
      <c r="H25" s="22">
        <v>0</v>
      </c>
      <c r="I25" s="21">
        <v>0</v>
      </c>
      <c r="J25" s="39">
        <f>I25+H25</f>
        <v>0</v>
      </c>
      <c r="K25" s="22">
        <v>0</v>
      </c>
      <c r="L25" s="21">
        <v>0</v>
      </c>
      <c r="M25" s="39">
        <f>L25+K25</f>
        <v>0</v>
      </c>
    </row>
    <row r="26" spans="1:15" ht="38.25" x14ac:dyDescent="0.2">
      <c r="A26" s="4" t="s">
        <v>183</v>
      </c>
      <c r="B26" s="8" t="s">
        <v>17</v>
      </c>
      <c r="C26" s="8" t="s">
        <v>185</v>
      </c>
      <c r="D26" s="8"/>
      <c r="E26" s="21">
        <f>E27</f>
        <v>0</v>
      </c>
      <c r="F26" s="21">
        <f t="shared" ref="F26:M26" si="17">F27</f>
        <v>2395.7049999999999</v>
      </c>
      <c r="G26" s="21">
        <f t="shared" si="17"/>
        <v>2395.7049999999999</v>
      </c>
      <c r="H26" s="21">
        <f t="shared" si="17"/>
        <v>0</v>
      </c>
      <c r="I26" s="21">
        <f t="shared" si="17"/>
        <v>0</v>
      </c>
      <c r="J26" s="21">
        <f t="shared" si="17"/>
        <v>0</v>
      </c>
      <c r="K26" s="21">
        <f t="shared" si="17"/>
        <v>0</v>
      </c>
      <c r="L26" s="21">
        <f t="shared" si="17"/>
        <v>0</v>
      </c>
      <c r="M26" s="21">
        <f t="shared" si="17"/>
        <v>0</v>
      </c>
    </row>
    <row r="27" spans="1:15" ht="25.5" x14ac:dyDescent="0.2">
      <c r="A27" s="9" t="s">
        <v>24</v>
      </c>
      <c r="B27" s="12" t="s">
        <v>17</v>
      </c>
      <c r="C27" s="12" t="s">
        <v>185</v>
      </c>
      <c r="D27" s="10">
        <v>200</v>
      </c>
      <c r="E27" s="22">
        <v>0</v>
      </c>
      <c r="F27" s="21">
        <v>2395.7049999999999</v>
      </c>
      <c r="G27" s="39">
        <f>F27+E27</f>
        <v>2395.7049999999999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32">
        <f>[1]Документ!$B$12</f>
        <v>300000</v>
      </c>
    </row>
    <row r="28" spans="1:15" ht="15.75" x14ac:dyDescent="0.2">
      <c r="A28" s="37" t="s">
        <v>116</v>
      </c>
      <c r="B28" s="8" t="s">
        <v>17</v>
      </c>
      <c r="C28" s="8" t="s">
        <v>117</v>
      </c>
      <c r="D28" s="3" t="s">
        <v>0</v>
      </c>
      <c r="E28" s="21">
        <f>E29+E31</f>
        <v>5300</v>
      </c>
      <c r="F28" s="21">
        <f t="shared" ref="F28:G28" si="18">F29+F31</f>
        <v>0</v>
      </c>
      <c r="G28" s="21">
        <f t="shared" si="18"/>
        <v>5300</v>
      </c>
      <c r="H28" s="21">
        <f t="shared" ref="F28:M29" si="19">H29</f>
        <v>0</v>
      </c>
      <c r="I28" s="21">
        <f t="shared" si="19"/>
        <v>0</v>
      </c>
      <c r="J28" s="21">
        <f t="shared" si="19"/>
        <v>0</v>
      </c>
      <c r="K28" s="21">
        <f t="shared" si="19"/>
        <v>0</v>
      </c>
      <c r="L28" s="21">
        <f t="shared" si="19"/>
        <v>0</v>
      </c>
      <c r="M28" s="21">
        <f t="shared" si="19"/>
        <v>0</v>
      </c>
    </row>
    <row r="29" spans="1:15" s="31" customFormat="1" ht="27.75" customHeight="1" x14ac:dyDescent="0.2">
      <c r="A29" s="4" t="s">
        <v>116</v>
      </c>
      <c r="B29" s="8">
        <v>925</v>
      </c>
      <c r="C29" s="8" t="s">
        <v>118</v>
      </c>
      <c r="D29" s="3" t="s">
        <v>0</v>
      </c>
      <c r="E29" s="21">
        <f>E30</f>
        <v>300</v>
      </c>
      <c r="F29" s="21">
        <f t="shared" si="19"/>
        <v>0</v>
      </c>
      <c r="G29" s="21">
        <f t="shared" si="19"/>
        <v>300</v>
      </c>
      <c r="H29" s="21">
        <f t="shared" si="19"/>
        <v>0</v>
      </c>
      <c r="I29" s="21">
        <f t="shared" si="19"/>
        <v>0</v>
      </c>
      <c r="J29" s="21">
        <f t="shared" si="19"/>
        <v>0</v>
      </c>
      <c r="K29" s="21">
        <f t="shared" si="19"/>
        <v>0</v>
      </c>
      <c r="L29" s="21">
        <f t="shared" si="19"/>
        <v>0</v>
      </c>
      <c r="M29" s="21">
        <f t="shared" si="19"/>
        <v>0</v>
      </c>
    </row>
    <row r="30" spans="1:15" s="30" customFormat="1" ht="25.5" x14ac:dyDescent="0.2">
      <c r="A30" s="9" t="s">
        <v>24</v>
      </c>
      <c r="B30" s="10">
        <v>925</v>
      </c>
      <c r="C30" s="10" t="s">
        <v>118</v>
      </c>
      <c r="D30" s="10" t="s">
        <v>25</v>
      </c>
      <c r="E30" s="22">
        <v>300</v>
      </c>
      <c r="F30" s="21">
        <v>0</v>
      </c>
      <c r="G30" s="39">
        <f>E30+F30</f>
        <v>300</v>
      </c>
      <c r="H30" s="22">
        <v>0</v>
      </c>
      <c r="I30" s="21">
        <v>0</v>
      </c>
      <c r="J30" s="39">
        <f>H30+I30</f>
        <v>0</v>
      </c>
      <c r="K30" s="22">
        <v>0</v>
      </c>
      <c r="L30" s="21">
        <v>0</v>
      </c>
      <c r="M30" s="39">
        <f>K30+L30</f>
        <v>0</v>
      </c>
    </row>
    <row r="31" spans="1:15" ht="25.5" x14ac:dyDescent="0.2">
      <c r="A31" s="4" t="s">
        <v>162</v>
      </c>
      <c r="B31" s="8" t="s">
        <v>17</v>
      </c>
      <c r="C31" s="8" t="s">
        <v>163</v>
      </c>
      <c r="D31" s="8"/>
      <c r="E31" s="21">
        <f>E32</f>
        <v>5000</v>
      </c>
      <c r="F31" s="21">
        <f>F32</f>
        <v>0</v>
      </c>
      <c r="G31" s="39">
        <f>G32</f>
        <v>5000</v>
      </c>
      <c r="H31" s="21"/>
      <c r="I31" s="21"/>
      <c r="J31" s="39"/>
      <c r="K31" s="21"/>
      <c r="L31" s="21"/>
      <c r="M31" s="39"/>
      <c r="N31" s="32">
        <f>[1]Документ!$B$13</f>
        <v>300000</v>
      </c>
    </row>
    <row r="32" spans="1:15" ht="25.5" x14ac:dyDescent="0.2">
      <c r="A32" s="9" t="s">
        <v>24</v>
      </c>
      <c r="B32" s="10" t="s">
        <v>17</v>
      </c>
      <c r="C32" s="12" t="s">
        <v>163</v>
      </c>
      <c r="D32" s="10">
        <v>200</v>
      </c>
      <c r="E32" s="22">
        <v>5000</v>
      </c>
      <c r="F32" s="21">
        <v>0</v>
      </c>
      <c r="G32" s="39">
        <f>F32+E32</f>
        <v>5000</v>
      </c>
      <c r="H32" s="22"/>
      <c r="I32" s="21"/>
      <c r="J32" s="39"/>
      <c r="K32" s="22"/>
      <c r="L32" s="21"/>
      <c r="M32" s="39"/>
    </row>
    <row r="33" spans="1:15" s="15" customFormat="1" ht="25.5" x14ac:dyDescent="0.2">
      <c r="A33" s="37" t="s">
        <v>30</v>
      </c>
      <c r="B33" s="8" t="s">
        <v>17</v>
      </c>
      <c r="C33" s="8" t="s">
        <v>31</v>
      </c>
      <c r="D33" s="3" t="s">
        <v>0</v>
      </c>
      <c r="E33" s="21">
        <f>E34</f>
        <v>300</v>
      </c>
      <c r="F33" s="21">
        <f t="shared" ref="F33:M35" si="20">F34</f>
        <v>-3.9</v>
      </c>
      <c r="G33" s="21">
        <f t="shared" si="20"/>
        <v>296.10000000000002</v>
      </c>
      <c r="H33" s="21">
        <f t="shared" si="20"/>
        <v>50</v>
      </c>
      <c r="I33" s="21">
        <f t="shared" si="20"/>
        <v>0</v>
      </c>
      <c r="J33" s="21">
        <f t="shared" si="20"/>
        <v>50</v>
      </c>
      <c r="K33" s="21">
        <f t="shared" si="20"/>
        <v>50</v>
      </c>
      <c r="L33" s="21">
        <f t="shared" si="20"/>
        <v>0</v>
      </c>
      <c r="M33" s="21">
        <f t="shared" si="20"/>
        <v>50</v>
      </c>
      <c r="N33" s="33">
        <f>[1]Документ!$B$14</f>
        <v>1796900</v>
      </c>
    </row>
    <row r="34" spans="1:15" ht="25.5" x14ac:dyDescent="0.2">
      <c r="A34" s="9" t="s">
        <v>24</v>
      </c>
      <c r="B34" s="10" t="s">
        <v>17</v>
      </c>
      <c r="C34" s="10" t="s">
        <v>31</v>
      </c>
      <c r="D34" s="10" t="s">
        <v>25</v>
      </c>
      <c r="E34" s="22">
        <v>300</v>
      </c>
      <c r="F34" s="21">
        <v>-3.9</v>
      </c>
      <c r="G34" s="39">
        <f>E34+F34</f>
        <v>296.10000000000002</v>
      </c>
      <c r="H34" s="22">
        <v>50</v>
      </c>
      <c r="I34" s="21">
        <v>0</v>
      </c>
      <c r="J34" s="39">
        <f>H34+I34</f>
        <v>50</v>
      </c>
      <c r="K34" s="22">
        <v>50</v>
      </c>
      <c r="L34" s="21">
        <v>0</v>
      </c>
      <c r="M34" s="39">
        <f>K34+L34</f>
        <v>50</v>
      </c>
    </row>
    <row r="35" spans="1:15" s="31" customFormat="1" ht="25.5" x14ac:dyDescent="0.2">
      <c r="A35" s="4" t="s">
        <v>153</v>
      </c>
      <c r="B35" s="14">
        <v>925</v>
      </c>
      <c r="C35" s="8" t="s">
        <v>161</v>
      </c>
      <c r="D35" s="3" t="s">
        <v>0</v>
      </c>
      <c r="E35" s="21">
        <f>E36</f>
        <v>2068.9</v>
      </c>
      <c r="F35" s="21">
        <f t="shared" si="20"/>
        <v>0</v>
      </c>
      <c r="G35" s="21">
        <f t="shared" si="20"/>
        <v>2068.9</v>
      </c>
      <c r="H35" s="21">
        <f t="shared" si="20"/>
        <v>50</v>
      </c>
      <c r="I35" s="21">
        <f t="shared" si="20"/>
        <v>0</v>
      </c>
      <c r="J35" s="21">
        <f t="shared" si="20"/>
        <v>0</v>
      </c>
      <c r="K35" s="21">
        <f t="shared" si="20"/>
        <v>50</v>
      </c>
      <c r="L35" s="21">
        <f t="shared" si="20"/>
        <v>0</v>
      </c>
      <c r="M35" s="21">
        <f t="shared" si="20"/>
        <v>0</v>
      </c>
    </row>
    <row r="36" spans="1:15" s="30" customFormat="1" ht="13.5" x14ac:dyDescent="0.2">
      <c r="A36" s="9" t="s">
        <v>40</v>
      </c>
      <c r="B36" s="10">
        <v>925</v>
      </c>
      <c r="C36" s="12" t="s">
        <v>161</v>
      </c>
      <c r="D36" s="10">
        <v>800</v>
      </c>
      <c r="E36" s="22">
        <v>2068.9</v>
      </c>
      <c r="F36" s="21">
        <v>0</v>
      </c>
      <c r="G36" s="39">
        <f>E36+F36</f>
        <v>2068.9</v>
      </c>
      <c r="H36" s="22">
        <v>50</v>
      </c>
      <c r="I36" s="21">
        <v>0</v>
      </c>
      <c r="J36" s="39">
        <v>0</v>
      </c>
      <c r="K36" s="22">
        <v>50</v>
      </c>
      <c r="L36" s="21">
        <v>0</v>
      </c>
      <c r="M36" s="39">
        <v>0</v>
      </c>
    </row>
    <row r="37" spans="1:15" ht="25.5" x14ac:dyDescent="0.2">
      <c r="A37" s="4" t="s">
        <v>168</v>
      </c>
      <c r="B37" s="8" t="s">
        <v>17</v>
      </c>
      <c r="C37" s="8" t="s">
        <v>169</v>
      </c>
      <c r="D37" s="8"/>
      <c r="E37" s="21">
        <f>E38</f>
        <v>100</v>
      </c>
      <c r="F37" s="21">
        <f t="shared" ref="F37:G37" si="21">F38</f>
        <v>0</v>
      </c>
      <c r="G37" s="21">
        <f t="shared" si="21"/>
        <v>100</v>
      </c>
      <c r="H37" s="21"/>
      <c r="I37" s="21"/>
      <c r="J37" s="39"/>
      <c r="K37" s="21"/>
      <c r="L37" s="21"/>
      <c r="M37" s="39"/>
      <c r="N37" s="32">
        <f>[2]Документ!$B$16</f>
        <v>16745634.59</v>
      </c>
      <c r="O37">
        <f>N37/1000-E37</f>
        <v>16645.634590000001</v>
      </c>
    </row>
    <row r="38" spans="1:15" ht="25.5" x14ac:dyDescent="0.2">
      <c r="A38" s="9" t="s">
        <v>24</v>
      </c>
      <c r="B38" s="12" t="s">
        <v>17</v>
      </c>
      <c r="C38" s="12" t="s">
        <v>169</v>
      </c>
      <c r="D38" s="10">
        <v>200</v>
      </c>
      <c r="E38" s="22">
        <v>100</v>
      </c>
      <c r="F38" s="21">
        <v>0</v>
      </c>
      <c r="G38" s="39">
        <f>F38+E38</f>
        <v>100</v>
      </c>
      <c r="H38" s="22"/>
      <c r="I38" s="21"/>
      <c r="J38" s="39"/>
      <c r="K38" s="22"/>
      <c r="L38" s="21"/>
      <c r="M38" s="39"/>
      <c r="N38" s="32">
        <f>[1]Документ!$B$15</f>
        <v>4500000</v>
      </c>
    </row>
    <row r="39" spans="1:15" ht="51" x14ac:dyDescent="0.2">
      <c r="A39" s="37" t="s">
        <v>32</v>
      </c>
      <c r="B39" s="8" t="s">
        <v>17</v>
      </c>
      <c r="C39" s="8" t="s">
        <v>33</v>
      </c>
      <c r="D39" s="3" t="s">
        <v>0</v>
      </c>
      <c r="E39" s="21">
        <f>E40+E44+E46+E49+E51+E53+E55+E57+E61+E70+E72+E74+E76+E78+E80+E42+E59</f>
        <v>11911.322999999999</v>
      </c>
      <c r="F39" s="21">
        <f t="shared" ref="F39:G39" si="22">F40+F44+F46+F49+F51+F53+F55+F57+F61+F70+F72+F74+F76+F78+F80+F42+F59</f>
        <v>1481.6725799999999</v>
      </c>
      <c r="G39" s="21">
        <f t="shared" si="22"/>
        <v>13392.995579999999</v>
      </c>
      <c r="H39" s="21">
        <f t="shared" ref="H39:M39" si="23">H40+H44+H46+H49+H51+H53+H55+H57+H61+H70+H72+H74+H76+H78+H80+H42</f>
        <v>1750</v>
      </c>
      <c r="I39" s="21">
        <f t="shared" si="23"/>
        <v>1700</v>
      </c>
      <c r="J39" s="21">
        <f t="shared" si="23"/>
        <v>3450</v>
      </c>
      <c r="K39" s="21">
        <f t="shared" si="23"/>
        <v>1750</v>
      </c>
      <c r="L39" s="21">
        <f t="shared" si="23"/>
        <v>0</v>
      </c>
      <c r="M39" s="21">
        <f t="shared" si="23"/>
        <v>1750</v>
      </c>
    </row>
    <row r="40" spans="1:15" ht="15.75" x14ac:dyDescent="0.2">
      <c r="A40" s="37" t="s">
        <v>34</v>
      </c>
      <c r="B40" s="8" t="s">
        <v>17</v>
      </c>
      <c r="C40" s="8" t="s">
        <v>35</v>
      </c>
      <c r="D40" s="3" t="s">
        <v>0</v>
      </c>
      <c r="E40" s="21">
        <f>E41</f>
        <v>4500</v>
      </c>
      <c r="F40" s="21">
        <f t="shared" ref="F40:G40" si="24">F41</f>
        <v>43.472580000000001</v>
      </c>
      <c r="G40" s="21">
        <f t="shared" si="24"/>
        <v>4543.4725799999997</v>
      </c>
      <c r="H40" s="21">
        <f>H41</f>
        <v>1700</v>
      </c>
      <c r="I40" s="21">
        <v>0</v>
      </c>
      <c r="J40" s="39">
        <f>H40+I40</f>
        <v>1700</v>
      </c>
      <c r="K40" s="21">
        <f>K41</f>
        <v>1700</v>
      </c>
      <c r="L40" s="21">
        <v>0</v>
      </c>
      <c r="M40" s="39">
        <f>K40+L40</f>
        <v>1700</v>
      </c>
      <c r="N40" s="32">
        <f>[1]Документ!$B$16</f>
        <v>50000</v>
      </c>
    </row>
    <row r="41" spans="1:15" ht="25.5" x14ac:dyDescent="0.2">
      <c r="A41" s="9" t="s">
        <v>24</v>
      </c>
      <c r="B41" s="10" t="s">
        <v>17</v>
      </c>
      <c r="C41" s="10" t="s">
        <v>35</v>
      </c>
      <c r="D41" s="10" t="s">
        <v>25</v>
      </c>
      <c r="E41" s="22">
        <v>4500</v>
      </c>
      <c r="F41" s="21">
        <v>43.472580000000001</v>
      </c>
      <c r="G41" s="39">
        <f>E41+F41</f>
        <v>4543.4725799999997</v>
      </c>
      <c r="H41" s="22">
        <v>1700</v>
      </c>
      <c r="I41" s="21">
        <v>0</v>
      </c>
      <c r="J41" s="39">
        <f>H41+I41</f>
        <v>1700</v>
      </c>
      <c r="K41" s="22">
        <v>1700</v>
      </c>
      <c r="L41" s="21">
        <v>0</v>
      </c>
      <c r="M41" s="39">
        <f>K41+L41</f>
        <v>1700</v>
      </c>
    </row>
    <row r="42" spans="1:15" ht="25.5" x14ac:dyDescent="0.2">
      <c r="A42" s="4" t="s">
        <v>184</v>
      </c>
      <c r="B42" s="8" t="s">
        <v>17</v>
      </c>
      <c r="C42" s="8" t="s">
        <v>186</v>
      </c>
      <c r="D42" s="8"/>
      <c r="E42" s="21">
        <f>E43</f>
        <v>0</v>
      </c>
      <c r="F42" s="21">
        <f t="shared" ref="F42:M42" si="25">F43</f>
        <v>1200</v>
      </c>
      <c r="G42" s="21">
        <f t="shared" si="25"/>
        <v>1200</v>
      </c>
      <c r="H42" s="21">
        <f t="shared" si="25"/>
        <v>0</v>
      </c>
      <c r="I42" s="21">
        <f t="shared" si="25"/>
        <v>0</v>
      </c>
      <c r="J42" s="21">
        <f t="shared" si="25"/>
        <v>0</v>
      </c>
      <c r="K42" s="21">
        <f t="shared" si="25"/>
        <v>0</v>
      </c>
      <c r="L42" s="21">
        <f t="shared" si="25"/>
        <v>0</v>
      </c>
      <c r="M42" s="21">
        <f t="shared" si="25"/>
        <v>0</v>
      </c>
      <c r="N42" s="32">
        <f>[1]Документ!$B$17</f>
        <v>200000</v>
      </c>
    </row>
    <row r="43" spans="1:15" ht="25.5" x14ac:dyDescent="0.2">
      <c r="A43" s="9" t="s">
        <v>24</v>
      </c>
      <c r="B43" s="10" t="s">
        <v>17</v>
      </c>
      <c r="C43" s="12" t="s">
        <v>186</v>
      </c>
      <c r="D43" s="10">
        <v>200</v>
      </c>
      <c r="E43" s="22">
        <v>0</v>
      </c>
      <c r="F43" s="21">
        <v>1200</v>
      </c>
      <c r="G43" s="39">
        <f>F43+E43</f>
        <v>1200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</row>
    <row r="44" spans="1:15" ht="15.75" x14ac:dyDescent="0.2">
      <c r="A44" s="37" t="s">
        <v>36</v>
      </c>
      <c r="B44" s="8" t="s">
        <v>17</v>
      </c>
      <c r="C44" s="8" t="s">
        <v>37</v>
      </c>
      <c r="D44" s="3" t="s">
        <v>0</v>
      </c>
      <c r="E44" s="21">
        <f>E45</f>
        <v>55</v>
      </c>
      <c r="F44" s="21">
        <f t="shared" ref="F44:M44" si="26">F45</f>
        <v>-51.4</v>
      </c>
      <c r="G44" s="21">
        <f t="shared" si="26"/>
        <v>3.6000000000000014</v>
      </c>
      <c r="H44" s="21">
        <f t="shared" si="26"/>
        <v>0</v>
      </c>
      <c r="I44" s="21">
        <f t="shared" si="26"/>
        <v>0</v>
      </c>
      <c r="J44" s="21">
        <f t="shared" si="26"/>
        <v>0</v>
      </c>
      <c r="K44" s="21">
        <f t="shared" si="26"/>
        <v>0</v>
      </c>
      <c r="L44" s="21">
        <f t="shared" si="26"/>
        <v>0</v>
      </c>
      <c r="M44" s="21">
        <f t="shared" si="26"/>
        <v>0</v>
      </c>
    </row>
    <row r="45" spans="1:15" s="15" customFormat="1" ht="25.5" x14ac:dyDescent="0.2">
      <c r="A45" s="9" t="s">
        <v>24</v>
      </c>
      <c r="B45" s="12" t="s">
        <v>17</v>
      </c>
      <c r="C45" s="10" t="s">
        <v>37</v>
      </c>
      <c r="D45" s="10" t="s">
        <v>25</v>
      </c>
      <c r="E45" s="22">
        <v>55</v>
      </c>
      <c r="F45" s="21">
        <v>-51.4</v>
      </c>
      <c r="G45" s="39">
        <f>E45+F45</f>
        <v>3.6000000000000014</v>
      </c>
      <c r="H45" s="22">
        <v>0</v>
      </c>
      <c r="I45" s="21">
        <v>0</v>
      </c>
      <c r="J45" s="39">
        <f>H45+I45</f>
        <v>0</v>
      </c>
      <c r="K45" s="22">
        <v>0</v>
      </c>
      <c r="L45" s="21">
        <v>0</v>
      </c>
      <c r="M45" s="39">
        <f>K45+L45</f>
        <v>0</v>
      </c>
      <c r="N45" s="33">
        <f>[1]Документ!$B$18</f>
        <v>1300000</v>
      </c>
    </row>
    <row r="46" spans="1:15" ht="15.75" x14ac:dyDescent="0.2">
      <c r="A46" s="37" t="s">
        <v>38</v>
      </c>
      <c r="B46" s="8" t="s">
        <v>17</v>
      </c>
      <c r="C46" s="8" t="s">
        <v>39</v>
      </c>
      <c r="D46" s="3" t="s">
        <v>0</v>
      </c>
      <c r="E46" s="21">
        <f>E47+E48</f>
        <v>200</v>
      </c>
      <c r="F46" s="21">
        <f t="shared" ref="F46:G46" si="27">F47+F48</f>
        <v>-3.5</v>
      </c>
      <c r="G46" s="21">
        <f t="shared" si="27"/>
        <v>196.5</v>
      </c>
      <c r="H46" s="21">
        <f>H47</f>
        <v>0</v>
      </c>
      <c r="I46" s="21">
        <f t="shared" ref="I46:J46" si="28">I47</f>
        <v>1700</v>
      </c>
      <c r="J46" s="21">
        <f t="shared" si="28"/>
        <v>1700</v>
      </c>
      <c r="K46" s="21">
        <f t="shared" ref="K46:M46" si="29">K48</f>
        <v>0</v>
      </c>
      <c r="L46" s="21">
        <f t="shared" si="29"/>
        <v>0</v>
      </c>
      <c r="M46" s="21">
        <f t="shared" si="29"/>
        <v>0</v>
      </c>
    </row>
    <row r="47" spans="1:15" s="15" customFormat="1" ht="25.5" x14ac:dyDescent="0.2">
      <c r="A47" s="9" t="s">
        <v>24</v>
      </c>
      <c r="B47" s="12" t="s">
        <v>17</v>
      </c>
      <c r="C47" s="10" t="s">
        <v>39</v>
      </c>
      <c r="D47" s="10">
        <v>200</v>
      </c>
      <c r="E47" s="22">
        <v>200</v>
      </c>
      <c r="F47" s="21">
        <v>-3.5</v>
      </c>
      <c r="G47" s="39">
        <f>E47+F47</f>
        <v>196.5</v>
      </c>
      <c r="H47" s="22">
        <v>0</v>
      </c>
      <c r="I47" s="21">
        <v>1700</v>
      </c>
      <c r="J47" s="39">
        <f>H47+I47</f>
        <v>1700</v>
      </c>
      <c r="K47" s="22">
        <v>0</v>
      </c>
      <c r="L47" s="21">
        <v>0</v>
      </c>
      <c r="M47" s="39">
        <f>K47+L47</f>
        <v>0</v>
      </c>
      <c r="N47" s="33">
        <f>[1]Документ!$B$19</f>
        <v>500000</v>
      </c>
    </row>
    <row r="48" spans="1:15" ht="13.5" x14ac:dyDescent="0.2">
      <c r="A48" s="9" t="s">
        <v>40</v>
      </c>
      <c r="B48" s="10" t="s">
        <v>17</v>
      </c>
      <c r="C48" s="10" t="s">
        <v>39</v>
      </c>
      <c r="D48" s="10" t="s">
        <v>41</v>
      </c>
      <c r="E48" s="22">
        <v>0</v>
      </c>
      <c r="F48" s="21">
        <v>0</v>
      </c>
      <c r="G48" s="39">
        <f>E48+F48</f>
        <v>0</v>
      </c>
      <c r="H48" s="22">
        <v>0</v>
      </c>
      <c r="I48" s="21">
        <v>0</v>
      </c>
      <c r="J48" s="39">
        <f>H48+I48</f>
        <v>0</v>
      </c>
      <c r="K48" s="22">
        <v>0</v>
      </c>
      <c r="L48" s="21">
        <v>0</v>
      </c>
      <c r="M48" s="39">
        <f>K48+L48</f>
        <v>0</v>
      </c>
    </row>
    <row r="49" spans="1:14" ht="25.5" x14ac:dyDescent="0.2">
      <c r="A49" s="4" t="s">
        <v>149</v>
      </c>
      <c r="B49" s="8" t="s">
        <v>17</v>
      </c>
      <c r="C49" s="8" t="s">
        <v>151</v>
      </c>
      <c r="D49" s="3" t="s">
        <v>0</v>
      </c>
      <c r="E49" s="21">
        <f>E50</f>
        <v>1300</v>
      </c>
      <c r="F49" s="21">
        <f t="shared" ref="F49:M49" si="30">F50</f>
        <v>0</v>
      </c>
      <c r="G49" s="21">
        <f t="shared" si="30"/>
        <v>1300</v>
      </c>
      <c r="H49" s="21">
        <f t="shared" si="30"/>
        <v>0</v>
      </c>
      <c r="I49" s="21">
        <f t="shared" si="30"/>
        <v>0</v>
      </c>
      <c r="J49" s="21">
        <f t="shared" si="30"/>
        <v>0</v>
      </c>
      <c r="K49" s="21">
        <f t="shared" si="30"/>
        <v>0</v>
      </c>
      <c r="L49" s="21">
        <f t="shared" si="30"/>
        <v>0</v>
      </c>
      <c r="M49" s="21">
        <f t="shared" si="30"/>
        <v>0</v>
      </c>
      <c r="N49" s="32">
        <f>[1]Документ!$B$20</f>
        <v>350400</v>
      </c>
    </row>
    <row r="50" spans="1:14" ht="25.5" x14ac:dyDescent="0.2">
      <c r="A50" s="9" t="s">
        <v>24</v>
      </c>
      <c r="B50" s="10" t="s">
        <v>17</v>
      </c>
      <c r="C50" s="12" t="s">
        <v>151</v>
      </c>
      <c r="D50" s="10">
        <v>200</v>
      </c>
      <c r="E50" s="22">
        <v>1300</v>
      </c>
      <c r="F50" s="21">
        <v>0</v>
      </c>
      <c r="G50" s="39">
        <f>E50+F50</f>
        <v>1300</v>
      </c>
      <c r="H50" s="22">
        <v>0</v>
      </c>
      <c r="I50" s="21">
        <v>0</v>
      </c>
      <c r="J50" s="39">
        <f>H50+I50</f>
        <v>0</v>
      </c>
      <c r="K50" s="22">
        <v>0</v>
      </c>
      <c r="L50" s="21">
        <v>0</v>
      </c>
      <c r="M50" s="39">
        <f>K50+L50</f>
        <v>0</v>
      </c>
    </row>
    <row r="51" spans="1:14" s="15" customFormat="1" ht="25.5" x14ac:dyDescent="0.2">
      <c r="A51" s="4" t="s">
        <v>150</v>
      </c>
      <c r="B51" s="8" t="s">
        <v>17</v>
      </c>
      <c r="C51" s="8" t="s">
        <v>152</v>
      </c>
      <c r="D51" s="3" t="s">
        <v>0</v>
      </c>
      <c r="E51" s="21">
        <f>E52</f>
        <v>500</v>
      </c>
      <c r="F51" s="21">
        <f t="shared" ref="F51:M51" si="31">F52</f>
        <v>0</v>
      </c>
      <c r="G51" s="21">
        <f t="shared" si="31"/>
        <v>500</v>
      </c>
      <c r="H51" s="21">
        <f t="shared" si="31"/>
        <v>0</v>
      </c>
      <c r="I51" s="21">
        <f t="shared" si="31"/>
        <v>0</v>
      </c>
      <c r="J51" s="21">
        <f t="shared" si="31"/>
        <v>0</v>
      </c>
      <c r="K51" s="21">
        <f t="shared" si="31"/>
        <v>0</v>
      </c>
      <c r="L51" s="21">
        <f t="shared" si="31"/>
        <v>0</v>
      </c>
      <c r="M51" s="21">
        <f t="shared" si="31"/>
        <v>0</v>
      </c>
      <c r="N51" s="33">
        <f>[1]Документ!$B$21</f>
        <v>1515000</v>
      </c>
    </row>
    <row r="52" spans="1:14" ht="25.5" x14ac:dyDescent="0.2">
      <c r="A52" s="9" t="s">
        <v>24</v>
      </c>
      <c r="B52" s="10" t="s">
        <v>17</v>
      </c>
      <c r="C52" s="12" t="s">
        <v>152</v>
      </c>
      <c r="D52" s="10">
        <v>200</v>
      </c>
      <c r="E52" s="22">
        <v>500</v>
      </c>
      <c r="F52" s="21">
        <v>0</v>
      </c>
      <c r="G52" s="39">
        <f>E52+F52</f>
        <v>500</v>
      </c>
      <c r="H52" s="22">
        <v>0</v>
      </c>
      <c r="I52" s="21">
        <v>0</v>
      </c>
      <c r="J52" s="39">
        <f>H52+I52</f>
        <v>0</v>
      </c>
      <c r="K52" s="22">
        <v>0</v>
      </c>
      <c r="L52" s="21">
        <v>0</v>
      </c>
      <c r="M52" s="39">
        <f>K52+L52</f>
        <v>0</v>
      </c>
    </row>
    <row r="53" spans="1:14" ht="15.75" x14ac:dyDescent="0.2">
      <c r="A53" s="37" t="s">
        <v>42</v>
      </c>
      <c r="B53" s="14">
        <v>925</v>
      </c>
      <c r="C53" s="8" t="s">
        <v>43</v>
      </c>
      <c r="D53" s="3" t="s">
        <v>0</v>
      </c>
      <c r="E53" s="21">
        <f>E54</f>
        <v>350.4</v>
      </c>
      <c r="F53" s="21">
        <f t="shared" ref="F53:M55" si="32">F54</f>
        <v>-42.9</v>
      </c>
      <c r="G53" s="21">
        <f t="shared" si="32"/>
        <v>307.5</v>
      </c>
      <c r="H53" s="21">
        <f t="shared" si="32"/>
        <v>50</v>
      </c>
      <c r="I53" s="21">
        <f t="shared" si="32"/>
        <v>0</v>
      </c>
      <c r="J53" s="21">
        <f t="shared" si="32"/>
        <v>50</v>
      </c>
      <c r="K53" s="21">
        <f t="shared" si="32"/>
        <v>50</v>
      </c>
      <c r="L53" s="21">
        <f t="shared" si="32"/>
        <v>0</v>
      </c>
      <c r="M53" s="21">
        <f t="shared" si="32"/>
        <v>50</v>
      </c>
      <c r="N53" s="32">
        <f>[1]Документ!$B$22</f>
        <v>320000</v>
      </c>
    </row>
    <row r="54" spans="1:14" ht="25.5" x14ac:dyDescent="0.2">
      <c r="A54" s="11" t="s">
        <v>24</v>
      </c>
      <c r="B54" s="12">
        <v>925</v>
      </c>
      <c r="C54" s="10" t="s">
        <v>43</v>
      </c>
      <c r="D54" s="10" t="s">
        <v>25</v>
      </c>
      <c r="E54" s="22">
        <v>350.4</v>
      </c>
      <c r="F54" s="21">
        <v>-42.9</v>
      </c>
      <c r="G54" s="39">
        <f>E54+F54</f>
        <v>307.5</v>
      </c>
      <c r="H54" s="22">
        <v>50</v>
      </c>
      <c r="I54" s="21">
        <v>0</v>
      </c>
      <c r="J54" s="39">
        <f>H54+I54</f>
        <v>50</v>
      </c>
      <c r="K54" s="22">
        <v>50</v>
      </c>
      <c r="L54" s="21">
        <v>0</v>
      </c>
      <c r="M54" s="39">
        <f>K54+L54</f>
        <v>50</v>
      </c>
    </row>
    <row r="55" spans="1:14" ht="25.5" x14ac:dyDescent="0.2">
      <c r="A55" s="4" t="s">
        <v>147</v>
      </c>
      <c r="B55" s="8" t="s">
        <v>17</v>
      </c>
      <c r="C55" s="8" t="s">
        <v>148</v>
      </c>
      <c r="D55" s="3" t="s">
        <v>0</v>
      </c>
      <c r="E55" s="21">
        <f>E56</f>
        <v>1515</v>
      </c>
      <c r="F55" s="21">
        <f t="shared" si="32"/>
        <v>0</v>
      </c>
      <c r="G55" s="21">
        <f t="shared" si="32"/>
        <v>1515</v>
      </c>
      <c r="H55" s="21">
        <f t="shared" si="32"/>
        <v>0</v>
      </c>
      <c r="I55" s="21">
        <f t="shared" si="32"/>
        <v>0</v>
      </c>
      <c r="J55" s="21">
        <f t="shared" si="32"/>
        <v>0</v>
      </c>
      <c r="K55" s="21">
        <f t="shared" si="32"/>
        <v>0</v>
      </c>
      <c r="L55" s="21">
        <f t="shared" si="32"/>
        <v>0</v>
      </c>
      <c r="M55" s="21">
        <f t="shared" si="32"/>
        <v>0</v>
      </c>
    </row>
    <row r="56" spans="1:14" ht="35.450000000000003" customHeight="1" x14ac:dyDescent="0.2">
      <c r="A56" s="11" t="s">
        <v>24</v>
      </c>
      <c r="B56" s="12" t="s">
        <v>17</v>
      </c>
      <c r="C56" s="12" t="s">
        <v>148</v>
      </c>
      <c r="D56" s="10" t="s">
        <v>25</v>
      </c>
      <c r="E56" s="22">
        <v>1515</v>
      </c>
      <c r="F56" s="21">
        <v>0</v>
      </c>
      <c r="G56" s="39">
        <f>E56+F56</f>
        <v>1515</v>
      </c>
      <c r="H56" s="22">
        <v>0</v>
      </c>
      <c r="I56" s="21">
        <v>0</v>
      </c>
      <c r="J56" s="39">
        <f>H56+I56</f>
        <v>0</v>
      </c>
      <c r="K56" s="22">
        <v>0</v>
      </c>
      <c r="L56" s="21">
        <v>0</v>
      </c>
      <c r="M56" s="39">
        <f>K56+L56</f>
        <v>0</v>
      </c>
      <c r="N56" s="32">
        <f>[1]Документ!$B$23</f>
        <v>70000</v>
      </c>
    </row>
    <row r="57" spans="1:14" ht="13.5" x14ac:dyDescent="0.2">
      <c r="A57" s="37" t="s">
        <v>141</v>
      </c>
      <c r="B57" s="8" t="s">
        <v>17</v>
      </c>
      <c r="C57" s="8" t="s">
        <v>142</v>
      </c>
      <c r="D57" s="8"/>
      <c r="E57" s="21">
        <f>E58</f>
        <v>320</v>
      </c>
      <c r="F57" s="21">
        <f t="shared" ref="F57:G57" si="33">F58</f>
        <v>0</v>
      </c>
      <c r="G57" s="21">
        <f t="shared" si="33"/>
        <v>320</v>
      </c>
      <c r="H57" s="22"/>
      <c r="I57" s="21"/>
      <c r="J57" s="39">
        <v>0</v>
      </c>
      <c r="K57" s="22"/>
      <c r="L57" s="21"/>
      <c r="M57" s="39">
        <v>0</v>
      </c>
    </row>
    <row r="58" spans="1:14" s="31" customFormat="1" ht="25.5" x14ac:dyDescent="0.2">
      <c r="A58" s="11" t="s">
        <v>24</v>
      </c>
      <c r="B58" s="12">
        <v>925</v>
      </c>
      <c r="C58" s="12" t="s">
        <v>142</v>
      </c>
      <c r="D58" s="12">
        <v>200</v>
      </c>
      <c r="E58" s="22">
        <v>320</v>
      </c>
      <c r="F58" s="22">
        <v>0</v>
      </c>
      <c r="G58" s="39">
        <f>F58+E58</f>
        <v>320</v>
      </c>
      <c r="H58" s="21"/>
      <c r="I58" s="21"/>
      <c r="J58" s="39">
        <v>0</v>
      </c>
      <c r="K58" s="21"/>
      <c r="L58" s="21"/>
      <c r="M58" s="39">
        <v>0</v>
      </c>
    </row>
    <row r="59" spans="1:14" s="43" customFormat="1" ht="13.5" x14ac:dyDescent="0.2">
      <c r="A59" s="4" t="s">
        <v>187</v>
      </c>
      <c r="B59" s="8">
        <v>925</v>
      </c>
      <c r="C59" s="8" t="s">
        <v>188</v>
      </c>
      <c r="D59" s="8"/>
      <c r="E59" s="21">
        <f>E60</f>
        <v>0</v>
      </c>
      <c r="F59" s="21">
        <f t="shared" ref="F59:M59" si="34">F60</f>
        <v>350</v>
      </c>
      <c r="G59" s="21">
        <f t="shared" si="34"/>
        <v>350</v>
      </c>
      <c r="H59" s="21">
        <f t="shared" si="34"/>
        <v>0</v>
      </c>
      <c r="I59" s="21">
        <f t="shared" si="34"/>
        <v>0</v>
      </c>
      <c r="J59" s="21">
        <f t="shared" si="34"/>
        <v>0</v>
      </c>
      <c r="K59" s="21">
        <f t="shared" si="34"/>
        <v>0</v>
      </c>
      <c r="L59" s="21">
        <f t="shared" si="34"/>
        <v>0</v>
      </c>
      <c r="M59" s="21">
        <f t="shared" si="34"/>
        <v>0</v>
      </c>
    </row>
    <row r="60" spans="1:14" s="31" customFormat="1" ht="25.5" x14ac:dyDescent="0.2">
      <c r="A60" s="11" t="s">
        <v>24</v>
      </c>
      <c r="B60" s="12">
        <v>925</v>
      </c>
      <c r="C60" s="12" t="s">
        <v>188</v>
      </c>
      <c r="D60" s="12">
        <v>200</v>
      </c>
      <c r="E60" s="22"/>
      <c r="F60" s="22">
        <v>350</v>
      </c>
      <c r="G60" s="39">
        <f>F60+E60</f>
        <v>350</v>
      </c>
      <c r="H60" s="21"/>
      <c r="I60" s="21"/>
      <c r="J60" s="39"/>
      <c r="K60" s="21"/>
      <c r="L60" s="21"/>
      <c r="M60" s="39"/>
    </row>
    <row r="61" spans="1:14" s="30" customFormat="1" ht="25.5" x14ac:dyDescent="0.2">
      <c r="A61" s="37" t="s">
        <v>107</v>
      </c>
      <c r="B61" s="8">
        <v>925</v>
      </c>
      <c r="C61" s="8" t="s">
        <v>108</v>
      </c>
      <c r="D61" s="3" t="s">
        <v>0</v>
      </c>
      <c r="E61" s="21">
        <v>165.17</v>
      </c>
      <c r="F61" s="21">
        <f t="shared" ref="F61:G61" si="35">F66+F68+F62+F64</f>
        <v>-14</v>
      </c>
      <c r="G61" s="21">
        <f t="shared" si="35"/>
        <v>151.17000000000002</v>
      </c>
      <c r="H61" s="21">
        <f>H66+H68</f>
        <v>0</v>
      </c>
      <c r="I61" s="21">
        <f t="shared" ref="I61:J61" si="36">I66+I68</f>
        <v>0</v>
      </c>
      <c r="J61" s="21">
        <f t="shared" si="36"/>
        <v>0</v>
      </c>
      <c r="K61" s="21">
        <f>K66+K68</f>
        <v>0</v>
      </c>
      <c r="L61" s="21">
        <f t="shared" ref="L61:M61" si="37">L66+L68</f>
        <v>0</v>
      </c>
      <c r="M61" s="21">
        <f t="shared" si="37"/>
        <v>0</v>
      </c>
    </row>
    <row r="62" spans="1:14" ht="38.25" x14ac:dyDescent="0.2">
      <c r="A62" s="37" t="s">
        <v>145</v>
      </c>
      <c r="B62" s="8" t="s">
        <v>17</v>
      </c>
      <c r="C62" s="8" t="s">
        <v>146</v>
      </c>
      <c r="D62" s="3" t="s">
        <v>0</v>
      </c>
      <c r="E62" s="21">
        <f>E63</f>
        <v>70</v>
      </c>
      <c r="F62" s="21">
        <f t="shared" ref="F62:G66" si="38">F63</f>
        <v>-14</v>
      </c>
      <c r="G62" s="21">
        <f t="shared" si="38"/>
        <v>56</v>
      </c>
      <c r="H62" s="21">
        <f>H63</f>
        <v>0</v>
      </c>
      <c r="I62" s="21">
        <f t="shared" ref="I62:J66" si="39">I63</f>
        <v>0</v>
      </c>
      <c r="J62" s="21">
        <f t="shared" si="39"/>
        <v>0</v>
      </c>
      <c r="K62" s="21">
        <f>K63</f>
        <v>0</v>
      </c>
      <c r="L62" s="21">
        <f t="shared" ref="L62:M66" si="40">L63</f>
        <v>0</v>
      </c>
      <c r="M62" s="21">
        <f t="shared" si="40"/>
        <v>0</v>
      </c>
      <c r="N62" s="32">
        <f>[1]Документ!$B$24</f>
        <v>15000</v>
      </c>
    </row>
    <row r="63" spans="1:14" ht="25.5" x14ac:dyDescent="0.2">
      <c r="A63" s="9" t="s">
        <v>24</v>
      </c>
      <c r="B63" s="10" t="s">
        <v>17</v>
      </c>
      <c r="C63" s="10" t="s">
        <v>146</v>
      </c>
      <c r="D63" s="10" t="s">
        <v>25</v>
      </c>
      <c r="E63" s="22">
        <v>70</v>
      </c>
      <c r="F63" s="21">
        <v>-14</v>
      </c>
      <c r="G63" s="39">
        <f>E63+F63</f>
        <v>56</v>
      </c>
      <c r="H63" s="22">
        <v>0</v>
      </c>
      <c r="I63" s="21">
        <v>0</v>
      </c>
      <c r="J63" s="39">
        <f>H63+I63</f>
        <v>0</v>
      </c>
      <c r="K63" s="22">
        <v>0</v>
      </c>
      <c r="L63" s="21">
        <v>0</v>
      </c>
      <c r="M63" s="39">
        <f>K63+L63</f>
        <v>0</v>
      </c>
    </row>
    <row r="64" spans="1:14" ht="25.5" x14ac:dyDescent="0.2">
      <c r="A64" s="4" t="s">
        <v>107</v>
      </c>
      <c r="B64" s="8" t="s">
        <v>17</v>
      </c>
      <c r="C64" s="8" t="s">
        <v>178</v>
      </c>
      <c r="D64" s="8"/>
      <c r="E64" s="21">
        <f>E65</f>
        <v>79.17</v>
      </c>
      <c r="F64" s="21">
        <f>F65</f>
        <v>0</v>
      </c>
      <c r="G64" s="39">
        <f>G65</f>
        <v>79.17</v>
      </c>
      <c r="H64" s="21"/>
      <c r="I64" s="21"/>
      <c r="J64" s="39"/>
      <c r="K64" s="21"/>
      <c r="L64" s="21"/>
      <c r="M64" s="39"/>
      <c r="N64" s="32">
        <f>[1]Документ!$B$25</f>
        <v>1000</v>
      </c>
    </row>
    <row r="65" spans="1:16" ht="25.5" x14ac:dyDescent="0.2">
      <c r="A65" s="9" t="s">
        <v>24</v>
      </c>
      <c r="B65" s="10" t="s">
        <v>17</v>
      </c>
      <c r="C65" s="12" t="s">
        <v>178</v>
      </c>
      <c r="D65" s="10">
        <v>200</v>
      </c>
      <c r="E65" s="22">
        <v>79.17</v>
      </c>
      <c r="F65" s="21">
        <v>0</v>
      </c>
      <c r="G65" s="39">
        <f>F65+E65</f>
        <v>79.17</v>
      </c>
      <c r="H65" s="22"/>
      <c r="I65" s="21"/>
      <c r="J65" s="39"/>
      <c r="K65" s="22"/>
      <c r="L65" s="21"/>
      <c r="M65" s="39"/>
    </row>
    <row r="66" spans="1:16" s="31" customFormat="1" ht="25.5" x14ac:dyDescent="0.2">
      <c r="A66" s="4" t="s">
        <v>109</v>
      </c>
      <c r="B66" s="14">
        <v>925</v>
      </c>
      <c r="C66" s="8" t="s">
        <v>110</v>
      </c>
      <c r="D66" s="3" t="s">
        <v>0</v>
      </c>
      <c r="E66" s="21">
        <f>E67</f>
        <v>15</v>
      </c>
      <c r="F66" s="21">
        <f t="shared" si="38"/>
        <v>0</v>
      </c>
      <c r="G66" s="21">
        <f t="shared" si="38"/>
        <v>15</v>
      </c>
      <c r="H66" s="21">
        <f>H67</f>
        <v>0</v>
      </c>
      <c r="I66" s="21">
        <f t="shared" si="39"/>
        <v>0</v>
      </c>
      <c r="J66" s="21">
        <f t="shared" si="39"/>
        <v>0</v>
      </c>
      <c r="K66" s="21">
        <f>K67</f>
        <v>0</v>
      </c>
      <c r="L66" s="21">
        <f t="shared" si="40"/>
        <v>0</v>
      </c>
      <c r="M66" s="21">
        <f t="shared" si="40"/>
        <v>0</v>
      </c>
      <c r="N66" s="34">
        <f>[1]Документ!$B$26</f>
        <v>1050000</v>
      </c>
    </row>
    <row r="67" spans="1:16" s="30" customFormat="1" ht="25.5" x14ac:dyDescent="0.2">
      <c r="A67" s="9" t="s">
        <v>24</v>
      </c>
      <c r="B67" s="10">
        <v>925</v>
      </c>
      <c r="C67" s="10" t="s">
        <v>110</v>
      </c>
      <c r="D67" s="10" t="s">
        <v>25</v>
      </c>
      <c r="E67" s="22">
        <v>15</v>
      </c>
      <c r="F67" s="21">
        <v>0</v>
      </c>
      <c r="G67" s="39">
        <f>E67+F67</f>
        <v>15</v>
      </c>
      <c r="H67" s="22">
        <v>0</v>
      </c>
      <c r="I67" s="21">
        <v>0</v>
      </c>
      <c r="J67" s="39">
        <f>H67+I67</f>
        <v>0</v>
      </c>
      <c r="K67" s="22">
        <v>0</v>
      </c>
      <c r="L67" s="21">
        <v>0</v>
      </c>
      <c r="M67" s="39">
        <f>K67+L67</f>
        <v>0</v>
      </c>
    </row>
    <row r="68" spans="1:16" ht="25.5" x14ac:dyDescent="0.2">
      <c r="A68" s="4" t="s">
        <v>111</v>
      </c>
      <c r="B68" s="8" t="s">
        <v>17</v>
      </c>
      <c r="C68" s="8" t="s">
        <v>112</v>
      </c>
      <c r="D68" s="3" t="s">
        <v>0</v>
      </c>
      <c r="E68" s="21">
        <f>E69</f>
        <v>1</v>
      </c>
      <c r="F68" s="21">
        <f t="shared" ref="F68:G68" si="41">F69</f>
        <v>0</v>
      </c>
      <c r="G68" s="21">
        <f t="shared" si="41"/>
        <v>1</v>
      </c>
      <c r="H68" s="21">
        <f>H69</f>
        <v>0</v>
      </c>
      <c r="I68" s="21">
        <f t="shared" ref="I68:J68" si="42">I69</f>
        <v>0</v>
      </c>
      <c r="J68" s="21">
        <f t="shared" si="42"/>
        <v>0</v>
      </c>
      <c r="K68" s="21">
        <f>K69</f>
        <v>0</v>
      </c>
      <c r="L68" s="21">
        <f t="shared" ref="L68:M68" si="43">L69</f>
        <v>0</v>
      </c>
      <c r="M68" s="21">
        <f t="shared" si="43"/>
        <v>0</v>
      </c>
      <c r="N68" s="32">
        <f>[1]Документ!$B$27</f>
        <v>615177.98</v>
      </c>
    </row>
    <row r="69" spans="1:16" ht="25.5" x14ac:dyDescent="0.2">
      <c r="A69" s="9" t="s">
        <v>24</v>
      </c>
      <c r="B69" s="10" t="s">
        <v>17</v>
      </c>
      <c r="C69" s="10" t="s">
        <v>112</v>
      </c>
      <c r="D69" s="10" t="s">
        <v>25</v>
      </c>
      <c r="E69" s="22">
        <v>1</v>
      </c>
      <c r="F69" s="21">
        <v>0</v>
      </c>
      <c r="G69" s="39">
        <f>E69+F69</f>
        <v>1</v>
      </c>
      <c r="H69" s="22">
        <v>0</v>
      </c>
      <c r="I69" s="21">
        <v>0</v>
      </c>
      <c r="J69" s="39">
        <f>H69+I69</f>
        <v>0</v>
      </c>
      <c r="K69" s="22">
        <v>0</v>
      </c>
      <c r="L69" s="21">
        <v>0</v>
      </c>
      <c r="M69" s="39">
        <f>K69+L69</f>
        <v>0</v>
      </c>
    </row>
    <row r="70" spans="1:16" s="15" customFormat="1" ht="76.5" x14ac:dyDescent="0.2">
      <c r="A70" s="4" t="s">
        <v>177</v>
      </c>
      <c r="B70" s="8" t="s">
        <v>17</v>
      </c>
      <c r="C70" s="8" t="s">
        <v>176</v>
      </c>
      <c r="D70" s="8"/>
      <c r="E70" s="21">
        <f>E71</f>
        <v>1050</v>
      </c>
      <c r="F70" s="21">
        <f>F71</f>
        <v>0</v>
      </c>
      <c r="G70" s="39">
        <f>G71</f>
        <v>1050</v>
      </c>
      <c r="H70" s="21"/>
      <c r="I70" s="21"/>
      <c r="J70" s="39"/>
      <c r="K70" s="21"/>
      <c r="L70" s="21"/>
      <c r="M70" s="39"/>
      <c r="N70" s="33">
        <f>[1]Документ!$B$28</f>
        <v>5000000</v>
      </c>
    </row>
    <row r="71" spans="1:16" ht="25.5" x14ac:dyDescent="0.2">
      <c r="A71" s="9" t="s">
        <v>24</v>
      </c>
      <c r="B71" s="10" t="s">
        <v>17</v>
      </c>
      <c r="C71" s="12" t="s">
        <v>176</v>
      </c>
      <c r="D71" s="10">
        <v>200</v>
      </c>
      <c r="E71" s="22">
        <v>1050</v>
      </c>
      <c r="F71" s="21">
        <v>0</v>
      </c>
      <c r="G71" s="39">
        <f>F71+E71</f>
        <v>1050</v>
      </c>
      <c r="H71" s="22"/>
      <c r="I71" s="21"/>
      <c r="J71" s="39"/>
      <c r="K71" s="22"/>
      <c r="L71" s="21"/>
      <c r="M71" s="39"/>
    </row>
    <row r="72" spans="1:16" s="15" customFormat="1" ht="38.25" x14ac:dyDescent="0.2">
      <c r="A72" s="4" t="s">
        <v>113</v>
      </c>
      <c r="B72" s="14">
        <v>925</v>
      </c>
      <c r="C72" s="8" t="s">
        <v>114</v>
      </c>
      <c r="D72" s="3" t="s">
        <v>0</v>
      </c>
      <c r="E72" s="21">
        <f>E73</f>
        <v>615.178</v>
      </c>
      <c r="F72" s="21">
        <f t="shared" ref="F72:G72" si="44">F73</f>
        <v>0</v>
      </c>
      <c r="G72" s="21">
        <f t="shared" si="44"/>
        <v>615.178</v>
      </c>
      <c r="H72" s="21">
        <f>H73</f>
        <v>0</v>
      </c>
      <c r="I72" s="21">
        <f t="shared" ref="I72:J74" si="45">I73</f>
        <v>0</v>
      </c>
      <c r="J72" s="21">
        <f t="shared" si="45"/>
        <v>0</v>
      </c>
      <c r="K72" s="21">
        <f>K73</f>
        <v>0</v>
      </c>
      <c r="L72" s="21">
        <f t="shared" ref="L72:M74" si="46">L73</f>
        <v>0</v>
      </c>
      <c r="M72" s="21">
        <f t="shared" si="46"/>
        <v>0</v>
      </c>
      <c r="N72" s="33">
        <f>[1]Документ!$B$29</f>
        <v>278694</v>
      </c>
    </row>
    <row r="73" spans="1:16" ht="25.5" x14ac:dyDescent="0.2">
      <c r="A73" s="9" t="s">
        <v>24</v>
      </c>
      <c r="B73" s="10">
        <v>925</v>
      </c>
      <c r="C73" s="10" t="s">
        <v>114</v>
      </c>
      <c r="D73" s="10" t="s">
        <v>25</v>
      </c>
      <c r="E73" s="22">
        <v>615.178</v>
      </c>
      <c r="F73" s="21">
        <v>0</v>
      </c>
      <c r="G73" s="39">
        <f>E73+F73</f>
        <v>615.178</v>
      </c>
      <c r="H73" s="22">
        <v>0</v>
      </c>
      <c r="I73" s="21">
        <v>0</v>
      </c>
      <c r="J73" s="39">
        <f>H73+I73</f>
        <v>0</v>
      </c>
      <c r="K73" s="22">
        <v>0</v>
      </c>
      <c r="L73" s="21">
        <v>0</v>
      </c>
      <c r="M73" s="39">
        <f>K73+L73</f>
        <v>0</v>
      </c>
    </row>
    <row r="74" spans="1:16" s="15" customFormat="1" ht="51" x14ac:dyDescent="0.2">
      <c r="A74" s="4" t="s">
        <v>139</v>
      </c>
      <c r="B74" s="14">
        <v>925</v>
      </c>
      <c r="C74" s="8" t="s">
        <v>140</v>
      </c>
      <c r="D74" s="3" t="s">
        <v>0</v>
      </c>
      <c r="E74" s="21">
        <f>E75</f>
        <v>0</v>
      </c>
      <c r="F74" s="21">
        <f t="shared" ref="F74:G74" si="47">F75</f>
        <v>0</v>
      </c>
      <c r="G74" s="21">
        <f t="shared" si="47"/>
        <v>0</v>
      </c>
      <c r="H74" s="21">
        <f>H75</f>
        <v>0</v>
      </c>
      <c r="I74" s="21">
        <f t="shared" si="45"/>
        <v>0</v>
      </c>
      <c r="J74" s="21">
        <f t="shared" si="45"/>
        <v>0</v>
      </c>
      <c r="K74" s="21">
        <f>K75</f>
        <v>0</v>
      </c>
      <c r="L74" s="21">
        <f t="shared" si="46"/>
        <v>0</v>
      </c>
      <c r="M74" s="21">
        <f t="shared" si="46"/>
        <v>0</v>
      </c>
      <c r="N74" s="33">
        <f>[1]Документ!$B$30</f>
        <v>980362.61</v>
      </c>
    </row>
    <row r="75" spans="1:16" ht="25.5" x14ac:dyDescent="0.2">
      <c r="A75" s="9" t="s">
        <v>24</v>
      </c>
      <c r="B75" s="10">
        <v>925</v>
      </c>
      <c r="C75" s="12" t="s">
        <v>140</v>
      </c>
      <c r="D75" s="10" t="s">
        <v>25</v>
      </c>
      <c r="E75" s="22">
        <v>0</v>
      </c>
      <c r="F75" s="21">
        <v>0</v>
      </c>
      <c r="G75" s="39">
        <f>F75+E75</f>
        <v>0</v>
      </c>
      <c r="H75" s="22">
        <v>0</v>
      </c>
      <c r="I75" s="21">
        <v>0</v>
      </c>
      <c r="J75" s="39">
        <f>H75+I75</f>
        <v>0</v>
      </c>
      <c r="K75" s="22">
        <v>0</v>
      </c>
      <c r="L75" s="21">
        <v>0</v>
      </c>
      <c r="M75" s="39">
        <f>K75+L75</f>
        <v>0</v>
      </c>
    </row>
    <row r="76" spans="1:16" s="31" customFormat="1" ht="25.5" x14ac:dyDescent="0.2">
      <c r="A76" s="4" t="s">
        <v>143</v>
      </c>
      <c r="B76" s="14">
        <v>925</v>
      </c>
      <c r="C76" s="8" t="s">
        <v>144</v>
      </c>
      <c r="D76" s="8"/>
      <c r="E76" s="21">
        <f>E77</f>
        <v>278.69400000000002</v>
      </c>
      <c r="F76" s="21">
        <f t="shared" ref="F76:G78" si="48">F77</f>
        <v>0</v>
      </c>
      <c r="G76" s="21">
        <f t="shared" si="48"/>
        <v>278.69400000000002</v>
      </c>
      <c r="H76" s="21"/>
      <c r="I76" s="21"/>
      <c r="J76" s="39"/>
      <c r="K76" s="21"/>
      <c r="L76" s="21"/>
      <c r="M76" s="39"/>
    </row>
    <row r="77" spans="1:16" s="30" customFormat="1" ht="25.5" x14ac:dyDescent="0.2">
      <c r="A77" s="9" t="s">
        <v>24</v>
      </c>
      <c r="B77" s="10">
        <v>925</v>
      </c>
      <c r="C77" s="12" t="s">
        <v>144</v>
      </c>
      <c r="D77" s="10">
        <v>200</v>
      </c>
      <c r="E77" s="22">
        <v>278.69400000000002</v>
      </c>
      <c r="F77" s="21">
        <v>0</v>
      </c>
      <c r="G77" s="39">
        <f>F77+E77</f>
        <v>278.69400000000002</v>
      </c>
      <c r="H77" s="22"/>
      <c r="I77" s="21"/>
      <c r="J77" s="39"/>
      <c r="K77" s="22"/>
      <c r="L77" s="21"/>
      <c r="M77" s="39"/>
    </row>
    <row r="78" spans="1:16" ht="24.75" customHeight="1" x14ac:dyDescent="0.2">
      <c r="A78" s="4" t="s">
        <v>157</v>
      </c>
      <c r="B78" s="8" t="s">
        <v>17</v>
      </c>
      <c r="C78" s="8" t="s">
        <v>158</v>
      </c>
      <c r="D78" s="8"/>
      <c r="E78" s="21">
        <f>E79</f>
        <v>980.36300000000006</v>
      </c>
      <c r="F78" s="21">
        <f t="shared" si="48"/>
        <v>0</v>
      </c>
      <c r="G78" s="21">
        <f t="shared" si="48"/>
        <v>980.36300000000006</v>
      </c>
      <c r="H78" s="21"/>
      <c r="I78" s="21"/>
      <c r="J78" s="39"/>
      <c r="K78" s="21"/>
      <c r="L78" s="21"/>
      <c r="M78" s="39"/>
      <c r="O78" s="25"/>
      <c r="P78" s="25"/>
    </row>
    <row r="79" spans="1:16" ht="25.5" x14ac:dyDescent="0.2">
      <c r="A79" s="9" t="s">
        <v>24</v>
      </c>
      <c r="B79" s="12" t="s">
        <v>17</v>
      </c>
      <c r="C79" s="12" t="s">
        <v>158</v>
      </c>
      <c r="D79" s="10">
        <v>200</v>
      </c>
      <c r="E79" s="22">
        <v>980.36300000000006</v>
      </c>
      <c r="F79" s="21">
        <v>0</v>
      </c>
      <c r="G79" s="39">
        <f>F79+E79</f>
        <v>980.36300000000006</v>
      </c>
      <c r="H79" s="22"/>
      <c r="I79" s="21"/>
      <c r="J79" s="39"/>
      <c r="K79" s="22"/>
      <c r="L79" s="21"/>
      <c r="M79" s="39"/>
      <c r="N79" s="25">
        <f>[1]Документ!$B$31</f>
        <v>3770615.15</v>
      </c>
      <c r="O79" s="25"/>
      <c r="P79" s="25"/>
    </row>
    <row r="80" spans="1:16" ht="25.5" x14ac:dyDescent="0.2">
      <c r="A80" s="4" t="s">
        <v>164</v>
      </c>
      <c r="B80" s="8" t="s">
        <v>17</v>
      </c>
      <c r="C80" s="8" t="s">
        <v>165</v>
      </c>
      <c r="D80" s="8"/>
      <c r="E80" s="21">
        <f>E81</f>
        <v>81.518000000000001</v>
      </c>
      <c r="F80" s="21">
        <f t="shared" ref="F80:G80" si="49">F81</f>
        <v>0</v>
      </c>
      <c r="G80" s="21">
        <f t="shared" si="49"/>
        <v>81.518000000000001</v>
      </c>
      <c r="H80" s="21"/>
      <c r="I80" s="21"/>
      <c r="J80" s="39"/>
      <c r="K80" s="21"/>
      <c r="L80" s="21"/>
      <c r="M80" s="39"/>
    </row>
    <row r="81" spans="1:14" s="31" customFormat="1" ht="25.5" x14ac:dyDescent="0.2">
      <c r="A81" s="9" t="s">
        <v>24</v>
      </c>
      <c r="B81" s="12">
        <v>925</v>
      </c>
      <c r="C81" s="12" t="s">
        <v>166</v>
      </c>
      <c r="D81" s="10">
        <v>200</v>
      </c>
      <c r="E81" s="22">
        <v>81.518000000000001</v>
      </c>
      <c r="F81" s="21">
        <v>0</v>
      </c>
      <c r="G81" s="39">
        <f>F81+E81</f>
        <v>81.518000000000001</v>
      </c>
      <c r="H81" s="22"/>
      <c r="I81" s="21"/>
      <c r="J81" s="39"/>
      <c r="K81" s="22"/>
      <c r="L81" s="21"/>
      <c r="M81" s="39"/>
    </row>
    <row r="82" spans="1:14" s="30" customFormat="1" ht="15.75" x14ac:dyDescent="0.2">
      <c r="A82" s="37" t="s">
        <v>44</v>
      </c>
      <c r="B82" s="8">
        <v>925</v>
      </c>
      <c r="C82" s="8" t="s">
        <v>45</v>
      </c>
      <c r="D82" s="3" t="s">
        <v>0</v>
      </c>
      <c r="E82" s="21">
        <f>E83+E85+E87+E89+E93+E95+E98+E101+E105+E91</f>
        <v>47076.794999999998</v>
      </c>
      <c r="F82" s="21">
        <f t="shared" ref="F82:G82" si="50">F83+F85+F87+F89+F93+F95+F98+F101+F105+F91</f>
        <v>-80</v>
      </c>
      <c r="G82" s="21">
        <f t="shared" si="50"/>
        <v>46996.794999999998</v>
      </c>
      <c r="H82" s="21">
        <f>H83+H89+H95+H98+H103</f>
        <v>6149.7020000000002</v>
      </c>
      <c r="I82" s="21">
        <f t="shared" ref="I82:J82" si="51">I83+I89+I95+I98+I103</f>
        <v>14400</v>
      </c>
      <c r="J82" s="21">
        <f t="shared" si="51"/>
        <v>20549.702000000001</v>
      </c>
      <c r="K82" s="21">
        <f>K83+K89+K95+K98+K103</f>
        <v>6288.3070000000007</v>
      </c>
      <c r="L82" s="21">
        <f t="shared" ref="L82:M82" si="52">L83+L89+L95+L98+L103</f>
        <v>0</v>
      </c>
      <c r="M82" s="21">
        <f t="shared" si="52"/>
        <v>6288.3070000000007</v>
      </c>
    </row>
    <row r="83" spans="1:14" s="31" customFormat="1" ht="25.5" x14ac:dyDescent="0.2">
      <c r="A83" s="37" t="s">
        <v>46</v>
      </c>
      <c r="B83" s="14">
        <v>925</v>
      </c>
      <c r="C83" s="8" t="s">
        <v>47</v>
      </c>
      <c r="D83" s="3" t="s">
        <v>0</v>
      </c>
      <c r="E83" s="21">
        <f>E84</f>
        <v>3770.6149999999998</v>
      </c>
      <c r="F83" s="21">
        <f t="shared" ref="F83:G83" si="53">F84</f>
        <v>15</v>
      </c>
      <c r="G83" s="21">
        <f t="shared" si="53"/>
        <v>3785.6149999999998</v>
      </c>
      <c r="H83" s="21">
        <f>H84</f>
        <v>2994.9540000000002</v>
      </c>
      <c r="I83" s="21">
        <f t="shared" ref="I83:J83" si="54">I84</f>
        <v>200</v>
      </c>
      <c r="J83" s="21">
        <f t="shared" si="54"/>
        <v>3194.9540000000002</v>
      </c>
      <c r="K83" s="21">
        <f>K84</f>
        <v>3133.5590000000002</v>
      </c>
      <c r="L83" s="21">
        <f t="shared" ref="L83:M83" si="55">L84</f>
        <v>0</v>
      </c>
      <c r="M83" s="21">
        <f t="shared" si="55"/>
        <v>3133.5590000000002</v>
      </c>
      <c r="N83" s="34">
        <f>[1]Документ!$B$32</f>
        <v>461613</v>
      </c>
    </row>
    <row r="84" spans="1:14" s="30" customFormat="1" ht="25.5" x14ac:dyDescent="0.2">
      <c r="A84" s="9" t="s">
        <v>24</v>
      </c>
      <c r="B84" s="10">
        <v>925</v>
      </c>
      <c r="C84" s="10" t="s">
        <v>47</v>
      </c>
      <c r="D84" s="10" t="s">
        <v>25</v>
      </c>
      <c r="E84" s="22">
        <v>3770.6149999999998</v>
      </c>
      <c r="F84" s="21">
        <v>15</v>
      </c>
      <c r="G84" s="39">
        <f>E84+F84</f>
        <v>3785.6149999999998</v>
      </c>
      <c r="H84" s="22">
        <v>2994.9540000000002</v>
      </c>
      <c r="I84" s="21">
        <v>200</v>
      </c>
      <c r="J84" s="39">
        <f>H84+I84</f>
        <v>3194.9540000000002</v>
      </c>
      <c r="K84" s="22">
        <v>3133.5590000000002</v>
      </c>
      <c r="L84" s="21">
        <v>0</v>
      </c>
      <c r="M84" s="39">
        <f>K84+L84</f>
        <v>3133.5590000000002</v>
      </c>
    </row>
    <row r="85" spans="1:14" ht="25.5" x14ac:dyDescent="0.2">
      <c r="A85" s="4" t="s">
        <v>48</v>
      </c>
      <c r="B85" s="8" t="s">
        <v>17</v>
      </c>
      <c r="C85" s="8" t="s">
        <v>167</v>
      </c>
      <c r="D85" s="8"/>
      <c r="E85" s="21">
        <f>E86</f>
        <v>1946.779</v>
      </c>
      <c r="F85" s="21">
        <f t="shared" ref="F85:G85" si="56">F86</f>
        <v>0</v>
      </c>
      <c r="G85" s="21">
        <f t="shared" si="56"/>
        <v>1946.779</v>
      </c>
      <c r="H85" s="21"/>
      <c r="I85" s="21"/>
      <c r="J85" s="39"/>
      <c r="K85" s="21"/>
      <c r="L85" s="21"/>
      <c r="M85" s="39"/>
      <c r="N85" s="32">
        <f>[1]Документ!$B$33</f>
        <v>3154747.47</v>
      </c>
    </row>
    <row r="86" spans="1:14" ht="25.5" x14ac:dyDescent="0.2">
      <c r="A86" s="9" t="s">
        <v>24</v>
      </c>
      <c r="B86" s="10" t="s">
        <v>17</v>
      </c>
      <c r="C86" s="12" t="s">
        <v>167</v>
      </c>
      <c r="D86" s="10">
        <v>200</v>
      </c>
      <c r="E86" s="22">
        <v>1946.779</v>
      </c>
      <c r="F86" s="21">
        <v>0</v>
      </c>
      <c r="G86" s="39">
        <f>F86+E86</f>
        <v>1946.779</v>
      </c>
      <c r="H86" s="22"/>
      <c r="I86" s="21"/>
      <c r="J86" s="39"/>
      <c r="K86" s="22"/>
      <c r="L86" s="21"/>
      <c r="M86" s="39"/>
    </row>
    <row r="87" spans="1:14" s="31" customFormat="1" ht="76.5" x14ac:dyDescent="0.2">
      <c r="A87" s="4" t="s">
        <v>170</v>
      </c>
      <c r="B87" s="14">
        <v>925</v>
      </c>
      <c r="C87" s="8" t="s">
        <v>171</v>
      </c>
      <c r="D87" s="8"/>
      <c r="E87" s="21">
        <f>E88</f>
        <v>461.613</v>
      </c>
      <c r="F87" s="21">
        <f>F88</f>
        <v>0</v>
      </c>
      <c r="G87" s="39">
        <f>G88</f>
        <v>461.613</v>
      </c>
      <c r="H87" s="21"/>
      <c r="I87" s="21"/>
      <c r="J87" s="39"/>
      <c r="K87" s="21"/>
      <c r="L87" s="21"/>
      <c r="M87" s="39"/>
    </row>
    <row r="88" spans="1:14" s="30" customFormat="1" ht="25.5" x14ac:dyDescent="0.2">
      <c r="A88" s="9" t="s">
        <v>24</v>
      </c>
      <c r="B88" s="10">
        <v>925</v>
      </c>
      <c r="C88" s="12" t="s">
        <v>171</v>
      </c>
      <c r="D88" s="10">
        <v>200</v>
      </c>
      <c r="E88" s="22">
        <v>461.613</v>
      </c>
      <c r="F88" s="21">
        <v>0</v>
      </c>
      <c r="G88" s="39">
        <f>F88+E88</f>
        <v>461.613</v>
      </c>
      <c r="H88" s="22"/>
      <c r="I88" s="21"/>
      <c r="J88" s="39"/>
      <c r="K88" s="22"/>
      <c r="L88" s="21"/>
      <c r="M88" s="39"/>
    </row>
    <row r="89" spans="1:14" s="31" customFormat="1" ht="25.5" x14ac:dyDescent="0.2">
      <c r="A89" s="4" t="s">
        <v>48</v>
      </c>
      <c r="B89" s="14">
        <v>925</v>
      </c>
      <c r="C89" s="8" t="s">
        <v>49</v>
      </c>
      <c r="D89" s="3" t="s">
        <v>0</v>
      </c>
      <c r="E89" s="21">
        <f>E90</f>
        <v>3154.7469999999998</v>
      </c>
      <c r="F89" s="21">
        <f t="shared" ref="F89:G89" si="57">F90</f>
        <v>0</v>
      </c>
      <c r="G89" s="21">
        <f t="shared" si="57"/>
        <v>3154.7469999999998</v>
      </c>
      <c r="H89" s="21">
        <f>H90</f>
        <v>3154.748</v>
      </c>
      <c r="I89" s="21">
        <f t="shared" ref="I89:J89" si="58">I90</f>
        <v>0</v>
      </c>
      <c r="J89" s="21">
        <f t="shared" si="58"/>
        <v>3154.748</v>
      </c>
      <c r="K89" s="21">
        <f>K90</f>
        <v>3154.748</v>
      </c>
      <c r="L89" s="21">
        <f t="shared" ref="L89:M89" si="59">L90</f>
        <v>0</v>
      </c>
      <c r="M89" s="21">
        <f t="shared" si="59"/>
        <v>3154.748</v>
      </c>
      <c r="N89" s="34">
        <f>[1]Документ!$B$34</f>
        <v>1374437</v>
      </c>
    </row>
    <row r="90" spans="1:14" s="30" customFormat="1" ht="25.5" x14ac:dyDescent="0.2">
      <c r="A90" s="9" t="s">
        <v>24</v>
      </c>
      <c r="B90" s="10">
        <v>925</v>
      </c>
      <c r="C90" s="10" t="s">
        <v>49</v>
      </c>
      <c r="D90" s="10" t="s">
        <v>25</v>
      </c>
      <c r="E90" s="22">
        <v>3154.7469999999998</v>
      </c>
      <c r="F90" s="21">
        <v>0</v>
      </c>
      <c r="G90" s="39">
        <f>E90+F90</f>
        <v>3154.7469999999998</v>
      </c>
      <c r="H90" s="22">
        <v>3154.748</v>
      </c>
      <c r="I90" s="21">
        <v>0</v>
      </c>
      <c r="J90" s="39">
        <f>H90+I90</f>
        <v>3154.748</v>
      </c>
      <c r="K90" s="22">
        <v>3154.748</v>
      </c>
      <c r="L90" s="21">
        <v>0</v>
      </c>
      <c r="M90" s="39">
        <f>K90+L90</f>
        <v>3154.748</v>
      </c>
    </row>
    <row r="91" spans="1:14" ht="13.5" x14ac:dyDescent="0.2">
      <c r="A91" s="4" t="s">
        <v>181</v>
      </c>
      <c r="B91" s="8" t="s">
        <v>17</v>
      </c>
      <c r="C91" s="8" t="s">
        <v>182</v>
      </c>
      <c r="D91" s="8"/>
      <c r="E91" s="21">
        <f>E92</f>
        <v>0</v>
      </c>
      <c r="F91" s="21">
        <f t="shared" ref="F91:G91" si="60">F92</f>
        <v>5</v>
      </c>
      <c r="G91" s="21">
        <f t="shared" si="60"/>
        <v>5</v>
      </c>
      <c r="H91" s="21"/>
      <c r="I91" s="21"/>
      <c r="J91" s="39"/>
      <c r="K91" s="21"/>
      <c r="L91" s="21"/>
      <c r="M91" s="39"/>
    </row>
    <row r="92" spans="1:14" ht="25.5" x14ac:dyDescent="0.2">
      <c r="A92" s="9" t="s">
        <v>24</v>
      </c>
      <c r="B92" s="12" t="s">
        <v>17</v>
      </c>
      <c r="C92" s="12" t="s">
        <v>182</v>
      </c>
      <c r="D92" s="10">
        <v>200</v>
      </c>
      <c r="E92" s="22">
        <v>0</v>
      </c>
      <c r="F92" s="21">
        <v>5</v>
      </c>
      <c r="G92" s="39">
        <f>E92+F92</f>
        <v>5</v>
      </c>
      <c r="H92" s="22"/>
      <c r="I92" s="21"/>
      <c r="J92" s="39"/>
      <c r="K92" s="22"/>
      <c r="L92" s="21"/>
      <c r="M92" s="39"/>
      <c r="N92" s="32">
        <f>[1]Документ!$B$35</f>
        <v>5900000</v>
      </c>
    </row>
    <row r="93" spans="1:14" ht="63.75" x14ac:dyDescent="0.2">
      <c r="A93" s="4" t="s">
        <v>175</v>
      </c>
      <c r="B93" s="8" t="s">
        <v>17</v>
      </c>
      <c r="C93" s="8" t="s">
        <v>174</v>
      </c>
      <c r="D93" s="8"/>
      <c r="E93" s="21">
        <f>E94</f>
        <v>1374.4369999999999</v>
      </c>
      <c r="F93" s="21">
        <f>F94</f>
        <v>0</v>
      </c>
      <c r="G93" s="39">
        <f>G94</f>
        <v>1374.4369999999999</v>
      </c>
      <c r="H93" s="21"/>
      <c r="I93" s="21"/>
      <c r="J93" s="39"/>
      <c r="K93" s="21"/>
      <c r="L93" s="21"/>
      <c r="M93" s="39"/>
    </row>
    <row r="94" spans="1:14" ht="25.5" x14ac:dyDescent="0.2">
      <c r="A94" s="9" t="s">
        <v>24</v>
      </c>
      <c r="B94" s="12" t="s">
        <v>17</v>
      </c>
      <c r="C94" s="12" t="s">
        <v>174</v>
      </c>
      <c r="D94" s="10">
        <v>200</v>
      </c>
      <c r="E94" s="22">
        <f>1374.437</f>
        <v>1374.4369999999999</v>
      </c>
      <c r="F94" s="21">
        <v>0</v>
      </c>
      <c r="G94" s="39">
        <f>F94+E94</f>
        <v>1374.4369999999999</v>
      </c>
      <c r="H94" s="22"/>
      <c r="I94" s="21"/>
      <c r="J94" s="39"/>
      <c r="K94" s="22"/>
      <c r="L94" s="21"/>
      <c r="M94" s="39"/>
      <c r="N94" s="32"/>
    </row>
    <row r="95" spans="1:14" ht="15.75" x14ac:dyDescent="0.2">
      <c r="A95" s="37" t="s">
        <v>50</v>
      </c>
      <c r="B95" s="8" t="s">
        <v>17</v>
      </c>
      <c r="C95" s="8" t="s">
        <v>51</v>
      </c>
      <c r="D95" s="3" t="s">
        <v>0</v>
      </c>
      <c r="E95" s="21">
        <f>E96</f>
        <v>5900</v>
      </c>
      <c r="F95" s="21">
        <f t="shared" ref="F95:G96" si="61">F96</f>
        <v>0</v>
      </c>
      <c r="G95" s="21">
        <f t="shared" si="61"/>
        <v>5900</v>
      </c>
      <c r="H95" s="21">
        <f>H96</f>
        <v>0</v>
      </c>
      <c r="I95" s="21">
        <f t="shared" ref="I95:J96" si="62">I96</f>
        <v>5900</v>
      </c>
      <c r="J95" s="21">
        <f t="shared" si="62"/>
        <v>5900</v>
      </c>
      <c r="K95" s="21">
        <f>K96</f>
        <v>0</v>
      </c>
      <c r="L95" s="21">
        <f t="shared" ref="L95:M96" si="63">L96</f>
        <v>0</v>
      </c>
      <c r="M95" s="21">
        <f t="shared" si="63"/>
        <v>0</v>
      </c>
      <c r="N95" s="32">
        <f>[1]Документ!$B$36</f>
        <v>6641256.2199999997</v>
      </c>
    </row>
    <row r="96" spans="1:14" ht="15.75" x14ac:dyDescent="0.2">
      <c r="A96" s="4" t="s">
        <v>52</v>
      </c>
      <c r="B96" s="8" t="s">
        <v>17</v>
      </c>
      <c r="C96" s="8" t="s">
        <v>53</v>
      </c>
      <c r="D96" s="3" t="s">
        <v>0</v>
      </c>
      <c r="E96" s="21">
        <f>E97</f>
        <v>5900</v>
      </c>
      <c r="F96" s="21">
        <f t="shared" si="61"/>
        <v>0</v>
      </c>
      <c r="G96" s="21">
        <f t="shared" si="61"/>
        <v>5900</v>
      </c>
      <c r="H96" s="21">
        <f>H97</f>
        <v>0</v>
      </c>
      <c r="I96" s="21">
        <f t="shared" si="62"/>
        <v>5900</v>
      </c>
      <c r="J96" s="21">
        <f t="shared" si="62"/>
        <v>5900</v>
      </c>
      <c r="K96" s="21">
        <f>K97</f>
        <v>0</v>
      </c>
      <c r="L96" s="21">
        <f t="shared" si="63"/>
        <v>0</v>
      </c>
      <c r="M96" s="21">
        <f t="shared" si="63"/>
        <v>0</v>
      </c>
    </row>
    <row r="97" spans="1:14" s="31" customFormat="1" ht="25.5" x14ac:dyDescent="0.2">
      <c r="A97" s="9" t="s">
        <v>24</v>
      </c>
      <c r="B97" s="12">
        <v>925</v>
      </c>
      <c r="C97" s="10" t="s">
        <v>53</v>
      </c>
      <c r="D97" s="10" t="s">
        <v>25</v>
      </c>
      <c r="E97" s="22">
        <v>5900</v>
      </c>
      <c r="F97" s="21">
        <v>0</v>
      </c>
      <c r="G97" s="39">
        <f>E97+F97</f>
        <v>5900</v>
      </c>
      <c r="H97" s="22">
        <v>0</v>
      </c>
      <c r="I97" s="21">
        <v>5900</v>
      </c>
      <c r="J97" s="39">
        <f>H97+I97</f>
        <v>5900</v>
      </c>
      <c r="K97" s="22">
        <v>0</v>
      </c>
      <c r="L97" s="21">
        <v>0</v>
      </c>
      <c r="M97" s="39">
        <f>K97+L97</f>
        <v>0</v>
      </c>
      <c r="N97" s="34">
        <f>[1]Документ!$B$37</f>
        <v>6473950</v>
      </c>
    </row>
    <row r="98" spans="1:14" s="30" customFormat="1" ht="25.5" x14ac:dyDescent="0.2">
      <c r="A98" s="37" t="s">
        <v>54</v>
      </c>
      <c r="B98" s="8">
        <v>925</v>
      </c>
      <c r="C98" s="8" t="s">
        <v>55</v>
      </c>
      <c r="D98" s="3" t="s">
        <v>0</v>
      </c>
      <c r="E98" s="21">
        <f>E99</f>
        <v>6560</v>
      </c>
      <c r="F98" s="21">
        <f t="shared" ref="F98:G99" si="64">F99</f>
        <v>-100</v>
      </c>
      <c r="G98" s="21">
        <f t="shared" si="64"/>
        <v>6460</v>
      </c>
      <c r="H98" s="21">
        <f>H99</f>
        <v>0</v>
      </c>
      <c r="I98" s="21">
        <f t="shared" ref="I98:J99" si="65">I99</f>
        <v>8300</v>
      </c>
      <c r="J98" s="21">
        <f t="shared" si="65"/>
        <v>8300</v>
      </c>
      <c r="K98" s="21">
        <f>K99</f>
        <v>0</v>
      </c>
      <c r="L98" s="21">
        <f t="shared" ref="L98:M99" si="66">L99</f>
        <v>0</v>
      </c>
      <c r="M98" s="21">
        <f t="shared" si="66"/>
        <v>0</v>
      </c>
    </row>
    <row r="99" spans="1:14" ht="25.5" hidden="1" x14ac:dyDescent="0.2">
      <c r="A99" s="4" t="s">
        <v>54</v>
      </c>
      <c r="B99" s="8" t="s">
        <v>17</v>
      </c>
      <c r="C99" s="8" t="s">
        <v>56</v>
      </c>
      <c r="D99" s="3" t="s">
        <v>0</v>
      </c>
      <c r="E99" s="21">
        <f>E100</f>
        <v>6560</v>
      </c>
      <c r="F99" s="21">
        <f t="shared" si="64"/>
        <v>-100</v>
      </c>
      <c r="G99" s="21">
        <f t="shared" si="64"/>
        <v>6460</v>
      </c>
      <c r="H99" s="21">
        <f>H100</f>
        <v>0</v>
      </c>
      <c r="I99" s="21">
        <f t="shared" si="65"/>
        <v>8300</v>
      </c>
      <c r="J99" s="21">
        <f t="shared" si="65"/>
        <v>8300</v>
      </c>
      <c r="K99" s="21">
        <f>K100</f>
        <v>0</v>
      </c>
      <c r="L99" s="21">
        <f t="shared" si="66"/>
        <v>0</v>
      </c>
      <c r="M99" s="21">
        <f t="shared" si="66"/>
        <v>0</v>
      </c>
      <c r="N99" s="32">
        <v>0</v>
      </c>
    </row>
    <row r="100" spans="1:14" ht="25.5" hidden="1" x14ac:dyDescent="0.2">
      <c r="A100" s="9" t="s">
        <v>24</v>
      </c>
      <c r="B100" s="10" t="s">
        <v>17</v>
      </c>
      <c r="C100" s="10" t="s">
        <v>56</v>
      </c>
      <c r="D100" s="10" t="s">
        <v>25</v>
      </c>
      <c r="E100" s="22">
        <v>6560</v>
      </c>
      <c r="F100" s="21">
        <v>-100</v>
      </c>
      <c r="G100" s="39">
        <f>E100+F100</f>
        <v>6460</v>
      </c>
      <c r="H100" s="22">
        <v>0</v>
      </c>
      <c r="I100" s="21">
        <v>8300</v>
      </c>
      <c r="J100" s="39">
        <f>H100+I100</f>
        <v>8300</v>
      </c>
      <c r="K100" s="22">
        <v>0</v>
      </c>
      <c r="L100" s="21">
        <v>0</v>
      </c>
      <c r="M100" s="39">
        <f>K100+L100</f>
        <v>0</v>
      </c>
    </row>
    <row r="101" spans="1:14" ht="76.5" x14ac:dyDescent="0.2">
      <c r="A101" s="4" t="s">
        <v>173</v>
      </c>
      <c r="B101" s="8" t="s">
        <v>17</v>
      </c>
      <c r="C101" s="8" t="s">
        <v>172</v>
      </c>
      <c r="D101" s="8"/>
      <c r="E101" s="21">
        <f>E102</f>
        <v>6473.95</v>
      </c>
      <c r="F101" s="21">
        <f>F102</f>
        <v>0</v>
      </c>
      <c r="G101" s="39">
        <f>G102</f>
        <v>6473.95</v>
      </c>
      <c r="H101" s="21"/>
      <c r="I101" s="21"/>
      <c r="J101" s="39"/>
      <c r="K101" s="21"/>
      <c r="L101" s="21"/>
      <c r="M101" s="39"/>
      <c r="N101" s="32">
        <f>[1]Документ!$B$38</f>
        <v>17434653.539999999</v>
      </c>
    </row>
    <row r="102" spans="1:14" ht="25.5" x14ac:dyDescent="0.2">
      <c r="A102" s="9" t="s">
        <v>24</v>
      </c>
      <c r="B102" s="10" t="s">
        <v>17</v>
      </c>
      <c r="C102" s="12" t="s">
        <v>172</v>
      </c>
      <c r="D102" s="10">
        <v>200</v>
      </c>
      <c r="E102" s="22">
        <v>6473.95</v>
      </c>
      <c r="F102" s="21">
        <v>0</v>
      </c>
      <c r="G102" s="39">
        <f>F102+E102</f>
        <v>6473.95</v>
      </c>
      <c r="H102" s="22"/>
      <c r="I102" s="21"/>
      <c r="J102" s="39"/>
      <c r="K102" s="22"/>
      <c r="L102" s="21"/>
      <c r="M102" s="39"/>
    </row>
    <row r="103" spans="1:14" ht="63.75" x14ac:dyDescent="0.2">
      <c r="A103" s="4" t="s">
        <v>57</v>
      </c>
      <c r="B103" s="8" t="s">
        <v>17</v>
      </c>
      <c r="C103" s="8" t="s">
        <v>58</v>
      </c>
      <c r="D103" s="3" t="s">
        <v>0</v>
      </c>
      <c r="E103" s="21">
        <f>E104</f>
        <v>0</v>
      </c>
      <c r="F103" s="21">
        <f t="shared" ref="F103:G103" si="67">F104</f>
        <v>0</v>
      </c>
      <c r="G103" s="21">
        <f t="shared" si="67"/>
        <v>0</v>
      </c>
      <c r="H103" s="21">
        <f>H104</f>
        <v>0</v>
      </c>
      <c r="I103" s="21">
        <f t="shared" ref="I103:J103" si="68">I104</f>
        <v>0</v>
      </c>
      <c r="J103" s="21">
        <f t="shared" si="68"/>
        <v>0</v>
      </c>
      <c r="K103" s="21">
        <f>K104</f>
        <v>0</v>
      </c>
      <c r="L103" s="21">
        <f t="shared" ref="L103:M103" si="69">L104</f>
        <v>0</v>
      </c>
      <c r="M103" s="21">
        <f t="shared" si="69"/>
        <v>0</v>
      </c>
    </row>
    <row r="104" spans="1:14" s="15" customFormat="1" ht="25.5" x14ac:dyDescent="0.2">
      <c r="A104" s="9" t="s">
        <v>24</v>
      </c>
      <c r="B104" s="12" t="s">
        <v>17</v>
      </c>
      <c r="C104" s="10" t="s">
        <v>58</v>
      </c>
      <c r="D104" s="10" t="s">
        <v>25</v>
      </c>
      <c r="E104" s="22">
        <v>0</v>
      </c>
      <c r="F104" s="21">
        <v>0</v>
      </c>
      <c r="G104" s="39">
        <f>E104+F104</f>
        <v>0</v>
      </c>
      <c r="H104" s="22">
        <v>0</v>
      </c>
      <c r="I104" s="21">
        <v>0</v>
      </c>
      <c r="J104" s="39">
        <f>H104+I104</f>
        <v>0</v>
      </c>
      <c r="K104" s="22">
        <v>0</v>
      </c>
      <c r="L104" s="21">
        <v>0</v>
      </c>
      <c r="M104" s="39">
        <f>K104+L104</f>
        <v>0</v>
      </c>
      <c r="N104" s="33">
        <f>[1]Документ!$B$53</f>
        <v>667000</v>
      </c>
    </row>
    <row r="105" spans="1:14" s="13" customFormat="1" ht="63.75" x14ac:dyDescent="0.2">
      <c r="A105" s="4" t="s">
        <v>137</v>
      </c>
      <c r="B105" s="8" t="s">
        <v>17</v>
      </c>
      <c r="C105" s="8" t="s">
        <v>136</v>
      </c>
      <c r="D105" s="3" t="s">
        <v>0</v>
      </c>
      <c r="E105" s="21">
        <f>E106</f>
        <v>17434.653999999999</v>
      </c>
      <c r="F105" s="21">
        <f t="shared" ref="F105:G105" si="70">F106</f>
        <v>0</v>
      </c>
      <c r="G105" s="21">
        <f t="shared" si="70"/>
        <v>17434.653999999999</v>
      </c>
      <c r="H105" s="21">
        <f>H106</f>
        <v>0</v>
      </c>
      <c r="I105" s="21">
        <f t="shared" ref="I105:J105" si="71">I106</f>
        <v>0</v>
      </c>
      <c r="J105" s="21">
        <f t="shared" si="71"/>
        <v>0</v>
      </c>
      <c r="K105" s="21">
        <f>K106</f>
        <v>0</v>
      </c>
      <c r="L105" s="21">
        <f t="shared" ref="L105:M105" si="72">L106</f>
        <v>0</v>
      </c>
      <c r="M105" s="21">
        <f t="shared" si="72"/>
        <v>0</v>
      </c>
    </row>
    <row r="106" spans="1:14" s="15" customFormat="1" ht="25.5" x14ac:dyDescent="0.2">
      <c r="A106" s="9" t="s">
        <v>24</v>
      </c>
      <c r="B106" s="12" t="s">
        <v>17</v>
      </c>
      <c r="C106" s="10" t="s">
        <v>136</v>
      </c>
      <c r="D106" s="10" t="s">
        <v>25</v>
      </c>
      <c r="E106" s="22">
        <v>17434.653999999999</v>
      </c>
      <c r="F106" s="21">
        <v>0</v>
      </c>
      <c r="G106" s="39">
        <f>E106+F106</f>
        <v>17434.653999999999</v>
      </c>
      <c r="H106" s="22">
        <v>0</v>
      </c>
      <c r="I106" s="21">
        <v>0</v>
      </c>
      <c r="J106" s="39">
        <f>H106+I106</f>
        <v>0</v>
      </c>
      <c r="K106" s="22">
        <v>0</v>
      </c>
      <c r="L106" s="21">
        <v>0</v>
      </c>
      <c r="M106" s="39">
        <f>K106+L106</f>
        <v>0</v>
      </c>
      <c r="N106" s="33">
        <f>[1]Документ!$B$54</f>
        <v>1157489</v>
      </c>
    </row>
    <row r="107" spans="1:14" s="13" customFormat="1" ht="25.5" x14ac:dyDescent="0.2">
      <c r="A107" s="37" t="s">
        <v>59</v>
      </c>
      <c r="B107" s="8" t="s">
        <v>17</v>
      </c>
      <c r="C107" s="8" t="s">
        <v>60</v>
      </c>
      <c r="D107" s="3" t="s">
        <v>0</v>
      </c>
      <c r="E107" s="21">
        <f>E108+E114+E110+E112</f>
        <v>32367.539000000001</v>
      </c>
      <c r="F107" s="21">
        <f t="shared" ref="F107:G107" si="73">F108+F114+F110+F112</f>
        <v>0</v>
      </c>
      <c r="G107" s="21">
        <f t="shared" si="73"/>
        <v>32367.539000000001</v>
      </c>
      <c r="H107" s="21">
        <f t="shared" ref="H107:M107" si="74">H108+H114+H110</f>
        <v>25000</v>
      </c>
      <c r="I107" s="21">
        <f t="shared" si="74"/>
        <v>-16100</v>
      </c>
      <c r="J107" s="21">
        <f t="shared" si="74"/>
        <v>8900</v>
      </c>
      <c r="K107" s="21">
        <f t="shared" si="74"/>
        <v>20000</v>
      </c>
      <c r="L107" s="21">
        <f t="shared" si="74"/>
        <v>0</v>
      </c>
      <c r="M107" s="21">
        <f t="shared" si="74"/>
        <v>20000</v>
      </c>
    </row>
    <row r="108" spans="1:14" s="31" customFormat="1" ht="38.25" x14ac:dyDescent="0.2">
      <c r="A108" s="4" t="s">
        <v>119</v>
      </c>
      <c r="B108" s="14">
        <v>925</v>
      </c>
      <c r="C108" s="8" t="s">
        <v>120</v>
      </c>
      <c r="D108" s="8" t="s">
        <v>0</v>
      </c>
      <c r="E108" s="21">
        <f>E109</f>
        <v>667</v>
      </c>
      <c r="F108" s="21">
        <f t="shared" ref="F108:G110" si="75">F109</f>
        <v>0</v>
      </c>
      <c r="G108" s="21">
        <f t="shared" si="75"/>
        <v>667</v>
      </c>
      <c r="H108" s="21">
        <f>H109</f>
        <v>0</v>
      </c>
      <c r="I108" s="21">
        <f t="shared" ref="I108:J110" si="76">I109</f>
        <v>0</v>
      </c>
      <c r="J108" s="21">
        <f t="shared" si="76"/>
        <v>0</v>
      </c>
      <c r="K108" s="21">
        <f>K109</f>
        <v>0</v>
      </c>
      <c r="L108" s="21">
        <f t="shared" ref="L108:M110" si="77">L109</f>
        <v>0</v>
      </c>
      <c r="M108" s="21">
        <f t="shared" si="77"/>
        <v>0</v>
      </c>
    </row>
    <row r="109" spans="1:14" s="35" customFormat="1" ht="25.5" x14ac:dyDescent="0.2">
      <c r="A109" s="11" t="s">
        <v>61</v>
      </c>
      <c r="B109" s="12">
        <v>925</v>
      </c>
      <c r="C109" s="12" t="s">
        <v>160</v>
      </c>
      <c r="D109" s="12" t="s">
        <v>62</v>
      </c>
      <c r="E109" s="22">
        <v>667</v>
      </c>
      <c r="F109" s="21">
        <v>0</v>
      </c>
      <c r="G109" s="39">
        <f>F109+E109</f>
        <v>667</v>
      </c>
      <c r="H109" s="22">
        <v>0</v>
      </c>
      <c r="I109" s="21">
        <v>0</v>
      </c>
      <c r="J109" s="39">
        <f>I109+H109</f>
        <v>0</v>
      </c>
      <c r="K109" s="22">
        <v>0</v>
      </c>
      <c r="L109" s="21">
        <v>0</v>
      </c>
      <c r="M109" s="39">
        <f>L109+K109</f>
        <v>0</v>
      </c>
    </row>
    <row r="110" spans="1:14" ht="25.5" x14ac:dyDescent="0.2">
      <c r="A110" s="4" t="s">
        <v>159</v>
      </c>
      <c r="B110" s="8" t="s">
        <v>17</v>
      </c>
      <c r="C110" s="8" t="s">
        <v>160</v>
      </c>
      <c r="D110" s="8" t="s">
        <v>0</v>
      </c>
      <c r="E110" s="21">
        <f>E111</f>
        <v>1157.489</v>
      </c>
      <c r="F110" s="21">
        <f t="shared" si="75"/>
        <v>0</v>
      </c>
      <c r="G110" s="21">
        <f t="shared" si="75"/>
        <v>1157.489</v>
      </c>
      <c r="H110" s="21">
        <f>H111</f>
        <v>0</v>
      </c>
      <c r="I110" s="21">
        <f t="shared" si="76"/>
        <v>0</v>
      </c>
      <c r="J110" s="21">
        <f t="shared" si="76"/>
        <v>0</v>
      </c>
      <c r="K110" s="21">
        <f>K111</f>
        <v>0</v>
      </c>
      <c r="L110" s="21">
        <f t="shared" si="77"/>
        <v>0</v>
      </c>
      <c r="M110" s="21">
        <f t="shared" si="77"/>
        <v>0</v>
      </c>
    </row>
    <row r="111" spans="1:14" ht="25.5" x14ac:dyDescent="0.2">
      <c r="A111" s="11" t="s">
        <v>61</v>
      </c>
      <c r="B111" s="12" t="s">
        <v>17</v>
      </c>
      <c r="C111" s="12" t="s">
        <v>160</v>
      </c>
      <c r="D111" s="12" t="s">
        <v>62</v>
      </c>
      <c r="E111" s="22">
        <v>1157.489</v>
      </c>
      <c r="F111" s="21">
        <v>0</v>
      </c>
      <c r="G111" s="39">
        <f>F111+E111</f>
        <v>1157.489</v>
      </c>
      <c r="H111" s="22">
        <v>0</v>
      </c>
      <c r="I111" s="21">
        <v>0</v>
      </c>
      <c r="J111" s="39">
        <f>I111+H111</f>
        <v>0</v>
      </c>
      <c r="K111" s="22">
        <v>0</v>
      </c>
      <c r="L111" s="21">
        <v>0</v>
      </c>
      <c r="M111" s="39">
        <f>L111+K111</f>
        <v>0</v>
      </c>
      <c r="N111" s="32">
        <f>[1]Документ!$B$55</f>
        <v>30393050</v>
      </c>
    </row>
    <row r="112" spans="1:14" ht="25.5" x14ac:dyDescent="0.2">
      <c r="A112" s="4" t="s">
        <v>180</v>
      </c>
      <c r="B112" s="8" t="s">
        <v>17</v>
      </c>
      <c r="C112" s="8" t="s">
        <v>179</v>
      </c>
      <c r="D112" s="8"/>
      <c r="E112" s="21">
        <f>E113</f>
        <v>150</v>
      </c>
      <c r="F112" s="21">
        <f t="shared" ref="F112:G112" si="78">F113</f>
        <v>0</v>
      </c>
      <c r="G112" s="21">
        <f t="shared" si="78"/>
        <v>150</v>
      </c>
      <c r="H112" s="21"/>
      <c r="I112" s="21"/>
      <c r="J112" s="39"/>
      <c r="K112" s="21"/>
      <c r="L112" s="21"/>
      <c r="M112" s="39"/>
    </row>
    <row r="113" spans="1:14" ht="25.5" x14ac:dyDescent="0.2">
      <c r="A113" s="9" t="s">
        <v>61</v>
      </c>
      <c r="B113" s="12" t="s">
        <v>17</v>
      </c>
      <c r="C113" s="12" t="s">
        <v>179</v>
      </c>
      <c r="D113" s="12">
        <v>600</v>
      </c>
      <c r="E113" s="22">
        <v>150</v>
      </c>
      <c r="F113" s="21">
        <v>0</v>
      </c>
      <c r="G113" s="39">
        <f>F113+E113</f>
        <v>150</v>
      </c>
      <c r="H113" s="22"/>
      <c r="I113" s="21"/>
      <c r="J113" s="39"/>
      <c r="K113" s="22"/>
      <c r="L113" s="21"/>
      <c r="M113" s="39"/>
    </row>
    <row r="114" spans="1:14" ht="25.5" x14ac:dyDescent="0.2">
      <c r="A114" s="37" t="s">
        <v>63</v>
      </c>
      <c r="B114" s="8" t="s">
        <v>17</v>
      </c>
      <c r="C114" s="8" t="s">
        <v>64</v>
      </c>
      <c r="D114" s="3" t="s">
        <v>0</v>
      </c>
      <c r="E114" s="21">
        <f>E115</f>
        <v>30393.05</v>
      </c>
      <c r="F114" s="21">
        <f t="shared" ref="F114:G115" si="79">F115</f>
        <v>0</v>
      </c>
      <c r="G114" s="21">
        <f t="shared" si="79"/>
        <v>30393.05</v>
      </c>
      <c r="H114" s="21">
        <f>H115</f>
        <v>25000</v>
      </c>
      <c r="I114" s="21">
        <f t="shared" ref="I114:J115" si="80">I115</f>
        <v>-16100</v>
      </c>
      <c r="J114" s="21">
        <f t="shared" si="80"/>
        <v>8900</v>
      </c>
      <c r="K114" s="21">
        <f>K115</f>
        <v>20000</v>
      </c>
      <c r="L114" s="21">
        <f t="shared" ref="L114:M115" si="81">L115</f>
        <v>0</v>
      </c>
      <c r="M114" s="21">
        <f t="shared" si="81"/>
        <v>20000</v>
      </c>
    </row>
    <row r="115" spans="1:14" ht="38.25" x14ac:dyDescent="0.2">
      <c r="A115" s="37" t="s">
        <v>65</v>
      </c>
      <c r="B115" s="8" t="s">
        <v>17</v>
      </c>
      <c r="C115" s="8" t="s">
        <v>66</v>
      </c>
      <c r="D115" s="3" t="s">
        <v>0</v>
      </c>
      <c r="E115" s="21">
        <f>E116</f>
        <v>30393.05</v>
      </c>
      <c r="F115" s="21">
        <f t="shared" si="79"/>
        <v>0</v>
      </c>
      <c r="G115" s="21">
        <f t="shared" si="79"/>
        <v>30393.05</v>
      </c>
      <c r="H115" s="21">
        <f>H116</f>
        <v>25000</v>
      </c>
      <c r="I115" s="21">
        <f t="shared" si="80"/>
        <v>-16100</v>
      </c>
      <c r="J115" s="21">
        <f t="shared" si="80"/>
        <v>8900</v>
      </c>
      <c r="K115" s="21">
        <f>K116</f>
        <v>20000</v>
      </c>
      <c r="L115" s="21">
        <f t="shared" si="81"/>
        <v>0</v>
      </c>
      <c r="M115" s="21">
        <f t="shared" si="81"/>
        <v>20000</v>
      </c>
      <c r="N115" s="32">
        <v>0</v>
      </c>
    </row>
    <row r="116" spans="1:14" s="13" customFormat="1" ht="25.5" x14ac:dyDescent="0.2">
      <c r="A116" s="9" t="s">
        <v>61</v>
      </c>
      <c r="B116" s="12" t="s">
        <v>17</v>
      </c>
      <c r="C116" s="10" t="s">
        <v>66</v>
      </c>
      <c r="D116" s="10" t="s">
        <v>62</v>
      </c>
      <c r="E116" s="22">
        <v>30393.05</v>
      </c>
      <c r="F116" s="21">
        <v>0</v>
      </c>
      <c r="G116" s="39">
        <f>F116+E116</f>
        <v>30393.05</v>
      </c>
      <c r="H116" s="22">
        <v>25000</v>
      </c>
      <c r="I116" s="21">
        <f>-14400-1700</f>
        <v>-16100</v>
      </c>
      <c r="J116" s="39">
        <f>I116+H116</f>
        <v>8900</v>
      </c>
      <c r="K116" s="22">
        <v>20000</v>
      </c>
      <c r="L116" s="21">
        <v>0</v>
      </c>
      <c r="M116" s="39">
        <f>L116+K116</f>
        <v>20000</v>
      </c>
    </row>
    <row r="117" spans="1:14" ht="25.5" x14ac:dyDescent="0.2">
      <c r="A117" s="37" t="s">
        <v>67</v>
      </c>
      <c r="B117" s="8" t="s">
        <v>17</v>
      </c>
      <c r="C117" s="8" t="s">
        <v>68</v>
      </c>
      <c r="D117" s="3" t="s">
        <v>0</v>
      </c>
      <c r="E117" s="21">
        <f>E118+E123</f>
        <v>28513.589</v>
      </c>
      <c r="F117" s="21">
        <f t="shared" ref="F117:M117" si="82">F118+F123</f>
        <v>0</v>
      </c>
      <c r="G117" s="21">
        <f t="shared" si="82"/>
        <v>28513.589</v>
      </c>
      <c r="H117" s="21">
        <f t="shared" si="82"/>
        <v>5867.1239999999998</v>
      </c>
      <c r="I117" s="21">
        <f t="shared" si="82"/>
        <v>0</v>
      </c>
      <c r="J117" s="21">
        <f t="shared" si="82"/>
        <v>5867.1239999999998</v>
      </c>
      <c r="K117" s="21">
        <f t="shared" si="82"/>
        <v>6001.6350000000002</v>
      </c>
      <c r="L117" s="21">
        <f t="shared" si="82"/>
        <v>0</v>
      </c>
      <c r="M117" s="21">
        <f t="shared" si="82"/>
        <v>6001.6350000000002</v>
      </c>
    </row>
    <row r="118" spans="1:14" ht="25.5" x14ac:dyDescent="0.2">
      <c r="A118" s="37" t="s">
        <v>69</v>
      </c>
      <c r="B118" s="10" t="s">
        <v>17</v>
      </c>
      <c r="C118" s="8" t="s">
        <v>70</v>
      </c>
      <c r="D118" s="3" t="s">
        <v>0</v>
      </c>
      <c r="E118" s="21">
        <f>E119+E121</f>
        <v>0</v>
      </c>
      <c r="F118" s="21">
        <f t="shared" ref="F118:M118" si="83">F119+F121</f>
        <v>0</v>
      </c>
      <c r="G118" s="21">
        <f t="shared" si="83"/>
        <v>0</v>
      </c>
      <c r="H118" s="21">
        <f t="shared" si="83"/>
        <v>0</v>
      </c>
      <c r="I118" s="21">
        <f t="shared" si="83"/>
        <v>0</v>
      </c>
      <c r="J118" s="21">
        <f t="shared" si="83"/>
        <v>0</v>
      </c>
      <c r="K118" s="21">
        <f t="shared" si="83"/>
        <v>0</v>
      </c>
      <c r="L118" s="21">
        <f t="shared" si="83"/>
        <v>0</v>
      </c>
      <c r="M118" s="21">
        <f t="shared" si="83"/>
        <v>0</v>
      </c>
    </row>
    <row r="119" spans="1:14" ht="15.75" x14ac:dyDescent="0.2">
      <c r="A119" s="37" t="s">
        <v>154</v>
      </c>
      <c r="B119" s="8" t="s">
        <v>17</v>
      </c>
      <c r="C119" s="8" t="s">
        <v>156</v>
      </c>
      <c r="D119" s="3" t="s">
        <v>0</v>
      </c>
      <c r="E119" s="21">
        <f>E120</f>
        <v>0</v>
      </c>
      <c r="F119" s="21">
        <f t="shared" ref="F119:M119" si="84">F120</f>
        <v>0</v>
      </c>
      <c r="G119" s="21">
        <f t="shared" si="84"/>
        <v>0</v>
      </c>
      <c r="H119" s="21">
        <f t="shared" si="84"/>
        <v>0</v>
      </c>
      <c r="I119" s="21">
        <f t="shared" si="84"/>
        <v>0</v>
      </c>
      <c r="J119" s="21">
        <f t="shared" si="84"/>
        <v>0</v>
      </c>
      <c r="K119" s="21">
        <f t="shared" si="84"/>
        <v>0</v>
      </c>
      <c r="L119" s="21">
        <f t="shared" si="84"/>
        <v>0</v>
      </c>
      <c r="M119" s="21">
        <f t="shared" si="84"/>
        <v>0</v>
      </c>
    </row>
    <row r="120" spans="1:14" ht="25.5" x14ac:dyDescent="0.2">
      <c r="A120" s="11" t="s">
        <v>24</v>
      </c>
      <c r="B120" s="12" t="s">
        <v>17</v>
      </c>
      <c r="C120" s="12" t="s">
        <v>155</v>
      </c>
      <c r="D120" s="40">
        <v>200</v>
      </c>
      <c r="E120" s="41">
        <v>0</v>
      </c>
      <c r="F120" s="41">
        <v>0</v>
      </c>
      <c r="G120" s="41">
        <f>F120+E120</f>
        <v>0</v>
      </c>
      <c r="H120" s="41">
        <v>0</v>
      </c>
      <c r="I120" s="41">
        <f>I123</f>
        <v>0</v>
      </c>
      <c r="J120" s="41">
        <v>0</v>
      </c>
      <c r="K120" s="41">
        <v>0</v>
      </c>
      <c r="L120" s="41">
        <f>L123</f>
        <v>0</v>
      </c>
      <c r="M120" s="41">
        <v>0</v>
      </c>
      <c r="N120" s="32">
        <f>[1]Документ!$B$39</f>
        <v>8311569</v>
      </c>
    </row>
    <row r="121" spans="1:14" ht="38.25" x14ac:dyDescent="0.2">
      <c r="A121" s="4" t="s">
        <v>71</v>
      </c>
      <c r="B121" s="8" t="s">
        <v>17</v>
      </c>
      <c r="C121" s="8" t="s">
        <v>72</v>
      </c>
      <c r="D121" s="3" t="s">
        <v>0</v>
      </c>
      <c r="E121" s="21">
        <f>E122</f>
        <v>0</v>
      </c>
      <c r="F121" s="21">
        <f t="shared" ref="F121:G121" si="85">F122</f>
        <v>0</v>
      </c>
      <c r="G121" s="21">
        <f t="shared" si="85"/>
        <v>0</v>
      </c>
      <c r="H121" s="21">
        <f>H122</f>
        <v>0</v>
      </c>
      <c r="I121" s="21">
        <v>0</v>
      </c>
      <c r="J121" s="39">
        <f>H121+I121</f>
        <v>0</v>
      </c>
      <c r="K121" s="21">
        <f>K122</f>
        <v>0</v>
      </c>
      <c r="L121" s="21">
        <v>0</v>
      </c>
      <c r="M121" s="39">
        <f>K121+L121</f>
        <v>0</v>
      </c>
    </row>
    <row r="122" spans="1:14" ht="25.5" hidden="1" x14ac:dyDescent="0.2">
      <c r="A122" s="9" t="s">
        <v>24</v>
      </c>
      <c r="B122" s="8" t="s">
        <v>17</v>
      </c>
      <c r="C122" s="10" t="s">
        <v>72</v>
      </c>
      <c r="D122" s="10" t="s">
        <v>25</v>
      </c>
      <c r="E122" s="22">
        <v>0</v>
      </c>
      <c r="F122" s="21">
        <v>0</v>
      </c>
      <c r="G122" s="39">
        <f>E122+F122</f>
        <v>0</v>
      </c>
      <c r="H122" s="22">
        <v>0</v>
      </c>
      <c r="I122" s="21">
        <v>0</v>
      </c>
      <c r="J122" s="39">
        <f>H122+I122</f>
        <v>0</v>
      </c>
      <c r="K122" s="22">
        <v>0</v>
      </c>
      <c r="L122" s="21">
        <v>0</v>
      </c>
      <c r="M122" s="39">
        <f>K122+L122</f>
        <v>0</v>
      </c>
    </row>
    <row r="123" spans="1:14" ht="25.5" hidden="1" x14ac:dyDescent="0.2">
      <c r="A123" s="37" t="s">
        <v>73</v>
      </c>
      <c r="B123" s="10" t="s">
        <v>17</v>
      </c>
      <c r="C123" s="8" t="s">
        <v>74</v>
      </c>
      <c r="D123" s="3" t="s">
        <v>0</v>
      </c>
      <c r="E123" s="21">
        <f>E124+E126+E128</f>
        <v>28513.589</v>
      </c>
      <c r="F123" s="21">
        <f t="shared" ref="F123:G123" si="86">F124+F126+F128</f>
        <v>0</v>
      </c>
      <c r="G123" s="21">
        <f t="shared" si="86"/>
        <v>28513.589</v>
      </c>
      <c r="H123" s="21">
        <f>H124+H126</f>
        <v>5867.1239999999998</v>
      </c>
      <c r="I123" s="21">
        <f t="shared" ref="I123:J123" si="87">I124+I126</f>
        <v>0</v>
      </c>
      <c r="J123" s="21">
        <f t="shared" si="87"/>
        <v>5867.1239999999998</v>
      </c>
      <c r="K123" s="21">
        <f>K124+K126</f>
        <v>6001.6350000000002</v>
      </c>
      <c r="L123" s="21">
        <f t="shared" ref="L123:M123" si="88">L124+L126</f>
        <v>0</v>
      </c>
      <c r="M123" s="21">
        <f t="shared" si="88"/>
        <v>6001.6350000000002</v>
      </c>
    </row>
    <row r="124" spans="1:14" ht="25.5" x14ac:dyDescent="0.2">
      <c r="A124" s="4" t="s">
        <v>75</v>
      </c>
      <c r="B124" s="8" t="s">
        <v>17</v>
      </c>
      <c r="C124" s="8" t="s">
        <v>76</v>
      </c>
      <c r="D124" s="3" t="s">
        <v>0</v>
      </c>
      <c r="E124" s="21">
        <f>E125</f>
        <v>8311.5689999999995</v>
      </c>
      <c r="F124" s="21">
        <f t="shared" ref="F124:G124" si="89">F125</f>
        <v>0</v>
      </c>
      <c r="G124" s="21">
        <f t="shared" si="89"/>
        <v>8311.5689999999995</v>
      </c>
      <c r="H124" s="21">
        <f>H125</f>
        <v>5867.1239999999998</v>
      </c>
      <c r="I124" s="21">
        <f t="shared" ref="I124:J124" si="90">I125</f>
        <v>0</v>
      </c>
      <c r="J124" s="21">
        <f t="shared" si="90"/>
        <v>5867.1239999999998</v>
      </c>
      <c r="K124" s="21">
        <f>K125</f>
        <v>6001.6350000000002</v>
      </c>
      <c r="L124" s="21">
        <f t="shared" ref="L124:M124" si="91">L125</f>
        <v>0</v>
      </c>
      <c r="M124" s="21">
        <f t="shared" si="91"/>
        <v>6001.6350000000002</v>
      </c>
      <c r="N124" s="32">
        <f>[1]Документ!$B$40</f>
        <v>20202020.199999999</v>
      </c>
    </row>
    <row r="125" spans="1:14" ht="25.5" x14ac:dyDescent="0.2">
      <c r="A125" s="9" t="s">
        <v>24</v>
      </c>
      <c r="B125" s="10" t="s">
        <v>17</v>
      </c>
      <c r="C125" s="10" t="s">
        <v>76</v>
      </c>
      <c r="D125" s="10" t="s">
        <v>25</v>
      </c>
      <c r="E125" s="22">
        <v>8311.5689999999995</v>
      </c>
      <c r="F125" s="21">
        <v>0</v>
      </c>
      <c r="G125" s="39">
        <f>E125+F125</f>
        <v>8311.5689999999995</v>
      </c>
      <c r="H125" s="22">
        <v>5867.1239999999998</v>
      </c>
      <c r="I125" s="21">
        <v>0</v>
      </c>
      <c r="J125" s="39">
        <f>H125+I125</f>
        <v>5867.1239999999998</v>
      </c>
      <c r="K125" s="22">
        <v>6001.6350000000002</v>
      </c>
      <c r="L125" s="21">
        <v>0</v>
      </c>
      <c r="M125" s="39">
        <f>K125+L125</f>
        <v>6001.6350000000002</v>
      </c>
    </row>
    <row r="126" spans="1:14" s="15" customFormat="1" ht="15.75" x14ac:dyDescent="0.2">
      <c r="A126" s="4" t="s">
        <v>77</v>
      </c>
      <c r="B126" s="14">
        <v>925</v>
      </c>
      <c r="C126" s="8" t="s">
        <v>78</v>
      </c>
      <c r="D126" s="3" t="s">
        <v>0</v>
      </c>
      <c r="E126" s="21">
        <f>E127</f>
        <v>0</v>
      </c>
      <c r="F126" s="21">
        <f t="shared" ref="F126:G126" si="92">F127</f>
        <v>0</v>
      </c>
      <c r="G126" s="21">
        <f t="shared" si="92"/>
        <v>0</v>
      </c>
      <c r="H126" s="21">
        <f>H127</f>
        <v>0</v>
      </c>
      <c r="I126" s="21">
        <f t="shared" ref="I126:J126" si="93">I127</f>
        <v>0</v>
      </c>
      <c r="J126" s="21">
        <f t="shared" si="93"/>
        <v>0</v>
      </c>
      <c r="K126" s="21">
        <f>K127</f>
        <v>0</v>
      </c>
      <c r="L126" s="21">
        <f t="shared" ref="L126:M126" si="94">L127</f>
        <v>0</v>
      </c>
      <c r="M126" s="21">
        <f t="shared" si="94"/>
        <v>0</v>
      </c>
    </row>
    <row r="127" spans="1:14" s="15" customFormat="1" ht="25.5" x14ac:dyDescent="0.2">
      <c r="A127" s="9" t="s">
        <v>24</v>
      </c>
      <c r="B127" s="12">
        <v>925</v>
      </c>
      <c r="C127" s="10" t="s">
        <v>78</v>
      </c>
      <c r="D127" s="10" t="s">
        <v>25</v>
      </c>
      <c r="E127" s="22">
        <v>0</v>
      </c>
      <c r="F127" s="21">
        <v>0</v>
      </c>
      <c r="G127" s="39">
        <f>E127+F127</f>
        <v>0</v>
      </c>
      <c r="H127" s="22">
        <v>0</v>
      </c>
      <c r="I127" s="21">
        <v>0</v>
      </c>
      <c r="J127" s="39">
        <f>H127+I127</f>
        <v>0</v>
      </c>
      <c r="K127" s="22">
        <v>0</v>
      </c>
      <c r="L127" s="21">
        <v>0</v>
      </c>
      <c r="M127" s="39">
        <f>K127+L127</f>
        <v>0</v>
      </c>
    </row>
    <row r="128" spans="1:14" ht="15.75" x14ac:dyDescent="0.2">
      <c r="A128" s="4" t="s">
        <v>77</v>
      </c>
      <c r="B128" s="8">
        <v>925</v>
      </c>
      <c r="C128" s="8" t="s">
        <v>138</v>
      </c>
      <c r="D128" s="3" t="s">
        <v>0</v>
      </c>
      <c r="E128" s="21">
        <f>E129</f>
        <v>20202.02</v>
      </c>
      <c r="F128" s="21">
        <f t="shared" ref="F128:G128" si="95">F129</f>
        <v>0</v>
      </c>
      <c r="G128" s="21">
        <f t="shared" si="95"/>
        <v>20202.02</v>
      </c>
      <c r="H128" s="21">
        <f>H129</f>
        <v>0</v>
      </c>
      <c r="I128" s="21">
        <f t="shared" ref="I128:J128" si="96">I129</f>
        <v>0</v>
      </c>
      <c r="J128" s="21">
        <f t="shared" si="96"/>
        <v>0</v>
      </c>
      <c r="K128" s="21">
        <f>K129</f>
        <v>0</v>
      </c>
      <c r="L128" s="21">
        <f t="shared" ref="L128:M128" si="97">L129</f>
        <v>0</v>
      </c>
      <c r="M128" s="21">
        <f t="shared" si="97"/>
        <v>0</v>
      </c>
      <c r="N128" s="32">
        <f>[1]Документ!$B$41</f>
        <v>3000000</v>
      </c>
    </row>
    <row r="129" spans="1:14" ht="25.5" x14ac:dyDescent="0.2">
      <c r="A129" s="9" t="s">
        <v>24</v>
      </c>
      <c r="B129" s="10">
        <v>925</v>
      </c>
      <c r="C129" s="10" t="s">
        <v>138</v>
      </c>
      <c r="D129" s="10" t="s">
        <v>25</v>
      </c>
      <c r="E129" s="22">
        <v>20202.02</v>
      </c>
      <c r="F129" s="21">
        <v>0</v>
      </c>
      <c r="G129" s="39">
        <f>E129+F129</f>
        <v>20202.02</v>
      </c>
      <c r="H129" s="22">
        <v>0</v>
      </c>
      <c r="I129" s="21">
        <v>0</v>
      </c>
      <c r="J129" s="39">
        <f>H129+I129</f>
        <v>0</v>
      </c>
      <c r="K129" s="22">
        <v>0</v>
      </c>
      <c r="L129" s="21">
        <v>0</v>
      </c>
      <c r="M129" s="39">
        <f>K129+L129</f>
        <v>0</v>
      </c>
    </row>
    <row r="130" spans="1:14" ht="51" x14ac:dyDescent="0.2">
      <c r="A130" s="4" t="s">
        <v>132</v>
      </c>
      <c r="B130" s="8" t="s">
        <v>17</v>
      </c>
      <c r="C130" s="8" t="s">
        <v>130</v>
      </c>
      <c r="D130" s="8"/>
      <c r="E130" s="21">
        <f>E131</f>
        <v>3000</v>
      </c>
      <c r="F130" s="21">
        <f t="shared" ref="F130:G131" si="98">F131</f>
        <v>0</v>
      </c>
      <c r="G130" s="39">
        <f t="shared" si="98"/>
        <v>3000</v>
      </c>
      <c r="H130" s="21">
        <f>H131</f>
        <v>0</v>
      </c>
      <c r="I130" s="21">
        <f t="shared" ref="I130:M131" si="99">I131</f>
        <v>0</v>
      </c>
      <c r="J130" s="39">
        <f t="shared" si="99"/>
        <v>0</v>
      </c>
      <c r="K130" s="21">
        <f>K131</f>
        <v>0</v>
      </c>
      <c r="L130" s="21">
        <f t="shared" si="99"/>
        <v>0</v>
      </c>
      <c r="M130" s="39">
        <f t="shared" si="99"/>
        <v>0</v>
      </c>
    </row>
    <row r="131" spans="1:14" ht="25.5" x14ac:dyDescent="0.2">
      <c r="A131" s="4" t="s">
        <v>129</v>
      </c>
      <c r="B131" s="8" t="s">
        <v>17</v>
      </c>
      <c r="C131" s="8" t="s">
        <v>131</v>
      </c>
      <c r="D131" s="8"/>
      <c r="E131" s="21">
        <f>E132</f>
        <v>3000</v>
      </c>
      <c r="F131" s="21">
        <f t="shared" si="98"/>
        <v>0</v>
      </c>
      <c r="G131" s="39">
        <f t="shared" si="98"/>
        <v>3000</v>
      </c>
      <c r="H131" s="21">
        <f>H132</f>
        <v>0</v>
      </c>
      <c r="I131" s="21">
        <f t="shared" si="99"/>
        <v>0</v>
      </c>
      <c r="J131" s="39">
        <f t="shared" si="99"/>
        <v>0</v>
      </c>
      <c r="K131" s="21">
        <f>K132</f>
        <v>0</v>
      </c>
      <c r="L131" s="21">
        <f t="shared" si="99"/>
        <v>0</v>
      </c>
      <c r="M131" s="39">
        <f t="shared" si="99"/>
        <v>0</v>
      </c>
    </row>
    <row r="132" spans="1:14" ht="63.75" x14ac:dyDescent="0.2">
      <c r="A132" s="9" t="s">
        <v>127</v>
      </c>
      <c r="B132" s="12" t="s">
        <v>17</v>
      </c>
      <c r="C132" s="12" t="s">
        <v>128</v>
      </c>
      <c r="D132" s="10"/>
      <c r="E132" s="22">
        <f>E133</f>
        <v>3000</v>
      </c>
      <c r="F132" s="21">
        <f>F133</f>
        <v>0</v>
      </c>
      <c r="G132" s="39">
        <f>F132+E132</f>
        <v>3000</v>
      </c>
      <c r="H132" s="22">
        <f>H133</f>
        <v>0</v>
      </c>
      <c r="I132" s="21">
        <f>I133</f>
        <v>0</v>
      </c>
      <c r="J132" s="39">
        <f>I132+H132</f>
        <v>0</v>
      </c>
      <c r="K132" s="22">
        <f>K133</f>
        <v>0</v>
      </c>
      <c r="L132" s="21">
        <f>L133</f>
        <v>0</v>
      </c>
      <c r="M132" s="39">
        <f>L132+K132</f>
        <v>0</v>
      </c>
      <c r="N132" s="32">
        <f>[1]Документ!$B$42</f>
        <v>1141651</v>
      </c>
    </row>
    <row r="133" spans="1:14" ht="13.5" x14ac:dyDescent="0.2">
      <c r="A133" s="9" t="s">
        <v>40</v>
      </c>
      <c r="B133" s="10" t="s">
        <v>17</v>
      </c>
      <c r="C133" s="12" t="s">
        <v>128</v>
      </c>
      <c r="D133" s="10">
        <v>800</v>
      </c>
      <c r="E133" s="22">
        <v>3000</v>
      </c>
      <c r="F133" s="21">
        <v>0</v>
      </c>
      <c r="G133" s="39">
        <f>F133+E133</f>
        <v>3000</v>
      </c>
      <c r="H133" s="22">
        <v>0</v>
      </c>
      <c r="I133" s="21">
        <v>0</v>
      </c>
      <c r="J133" s="39">
        <f>I133+H133</f>
        <v>0</v>
      </c>
      <c r="K133" s="22">
        <v>0</v>
      </c>
      <c r="L133" s="21">
        <v>0</v>
      </c>
      <c r="M133" s="39">
        <f>L133+K133</f>
        <v>0</v>
      </c>
    </row>
    <row r="134" spans="1:14" ht="15.75" x14ac:dyDescent="0.2">
      <c r="A134" s="37" t="s">
        <v>79</v>
      </c>
      <c r="B134" s="8" t="s">
        <v>17</v>
      </c>
      <c r="C134" s="8" t="s">
        <v>80</v>
      </c>
      <c r="D134" s="3" t="s">
        <v>0</v>
      </c>
      <c r="E134" s="21">
        <f>E135</f>
        <v>13829.393000000002</v>
      </c>
      <c r="F134" s="21">
        <f t="shared" ref="F134:M134" si="100">F135</f>
        <v>44.990000000000016</v>
      </c>
      <c r="G134" s="39">
        <f t="shared" si="100"/>
        <v>13874.383000000002</v>
      </c>
      <c r="H134" s="21">
        <f>H135</f>
        <v>11810.834000000003</v>
      </c>
      <c r="I134" s="21">
        <f t="shared" si="100"/>
        <v>0</v>
      </c>
      <c r="J134" s="39">
        <f t="shared" si="100"/>
        <v>11810.834000000003</v>
      </c>
      <c r="K134" s="21">
        <f>K135</f>
        <v>12673.075000000001</v>
      </c>
      <c r="L134" s="21">
        <f t="shared" si="100"/>
        <v>0</v>
      </c>
      <c r="M134" s="39">
        <f t="shared" si="100"/>
        <v>12673.075000000001</v>
      </c>
      <c r="N134" s="32">
        <f>[1]Документ!$B$43</f>
        <v>25114</v>
      </c>
    </row>
    <row r="135" spans="1:14" ht="15.75" x14ac:dyDescent="0.2">
      <c r="A135" s="37" t="s">
        <v>81</v>
      </c>
      <c r="B135" s="8" t="s">
        <v>17</v>
      </c>
      <c r="C135" s="8" t="s">
        <v>82</v>
      </c>
      <c r="D135" s="3" t="s">
        <v>0</v>
      </c>
      <c r="E135" s="21">
        <f>E136+E138+E140+E142+E146+E149+E153+E155+E159+E144</f>
        <v>13829.393000000002</v>
      </c>
      <c r="F135" s="21">
        <f t="shared" ref="F135:G135" si="101">F136+F138+F140+F142+F144+F146+F149+F153+F155+F159</f>
        <v>44.990000000000016</v>
      </c>
      <c r="G135" s="39">
        <f t="shared" si="101"/>
        <v>13874.383000000002</v>
      </c>
      <c r="H135" s="21">
        <f>H136+H138+H140+H142+H146+H149+H153+H155+H159+H144</f>
        <v>11810.834000000003</v>
      </c>
      <c r="I135" s="21">
        <f t="shared" ref="I135:J135" si="102">I136+I138+I140+I142+I144+I146+I149+I153+I155+I159</f>
        <v>0</v>
      </c>
      <c r="J135" s="39">
        <f t="shared" si="102"/>
        <v>11810.834000000003</v>
      </c>
      <c r="K135" s="21">
        <f>K136+K138+K140+K142+K146+K149+K153+K155+K159+K144</f>
        <v>12673.075000000001</v>
      </c>
      <c r="L135" s="21">
        <f t="shared" ref="L135:M135" si="103">L136+L138+L140+L142+L144+L146+L149+L153+L155+L159</f>
        <v>0</v>
      </c>
      <c r="M135" s="39">
        <f t="shared" si="103"/>
        <v>12673.075000000001</v>
      </c>
    </row>
    <row r="136" spans="1:14" ht="38.25" x14ac:dyDescent="0.2">
      <c r="A136" s="4" t="s">
        <v>83</v>
      </c>
      <c r="B136" s="8" t="s">
        <v>17</v>
      </c>
      <c r="C136" s="8" t="s">
        <v>84</v>
      </c>
      <c r="D136" s="3" t="s">
        <v>0</v>
      </c>
      <c r="E136" s="21">
        <f>E137</f>
        <v>1141.6510000000001</v>
      </c>
      <c r="F136" s="21">
        <f t="shared" ref="F136:G136" si="104">F137</f>
        <v>-77.12</v>
      </c>
      <c r="G136" s="21">
        <f t="shared" si="104"/>
        <v>1064.5309999999999</v>
      </c>
      <c r="H136" s="21">
        <v>1141.6510000000001</v>
      </c>
      <c r="I136" s="21">
        <v>0</v>
      </c>
      <c r="J136" s="39">
        <f t="shared" ref="J136:J141" si="105">H136+I136</f>
        <v>1141.6510000000001</v>
      </c>
      <c r="K136" s="21">
        <v>1141.6510000000001</v>
      </c>
      <c r="L136" s="21">
        <v>0</v>
      </c>
      <c r="M136" s="39">
        <f t="shared" ref="M136:M141" si="106">K136+L136</f>
        <v>1141.6510000000001</v>
      </c>
      <c r="N136" s="32">
        <f>[1]Документ!$B$44</f>
        <v>933</v>
      </c>
    </row>
    <row r="137" spans="1:14" ht="63.75" x14ac:dyDescent="0.2">
      <c r="A137" s="9" t="s">
        <v>85</v>
      </c>
      <c r="B137" s="10" t="s">
        <v>17</v>
      </c>
      <c r="C137" s="10" t="s">
        <v>84</v>
      </c>
      <c r="D137" s="10" t="s">
        <v>86</v>
      </c>
      <c r="E137" s="22">
        <v>1141.6510000000001</v>
      </c>
      <c r="F137" s="21">
        <f>-59.225-17.895</f>
        <v>-77.12</v>
      </c>
      <c r="G137" s="39">
        <f>E137+F137</f>
        <v>1064.5309999999999</v>
      </c>
      <c r="H137" s="22">
        <v>1141.6510000000001</v>
      </c>
      <c r="I137" s="21">
        <v>0</v>
      </c>
      <c r="J137" s="39">
        <f t="shared" si="105"/>
        <v>1141.6510000000001</v>
      </c>
      <c r="K137" s="22">
        <v>1141.6510000000001</v>
      </c>
      <c r="L137" s="21">
        <v>0</v>
      </c>
      <c r="M137" s="39">
        <f t="shared" si="106"/>
        <v>1141.6510000000001</v>
      </c>
    </row>
    <row r="138" spans="1:14" s="15" customFormat="1" ht="38.25" x14ac:dyDescent="0.2">
      <c r="A138" s="4" t="s">
        <v>87</v>
      </c>
      <c r="B138" s="14">
        <v>925</v>
      </c>
      <c r="C138" s="8" t="s">
        <v>88</v>
      </c>
      <c r="D138" s="3" t="s">
        <v>0</v>
      </c>
      <c r="E138" s="21">
        <v>25.114000000000001</v>
      </c>
      <c r="F138" s="21">
        <v>0</v>
      </c>
      <c r="G138" s="39">
        <f>E138+F138</f>
        <v>25.114000000000001</v>
      </c>
      <c r="H138" s="21">
        <v>25.114000000000001</v>
      </c>
      <c r="I138" s="21">
        <v>0</v>
      </c>
      <c r="J138" s="39">
        <f t="shared" si="105"/>
        <v>25.114000000000001</v>
      </c>
      <c r="K138" s="21">
        <v>25.114000000000001</v>
      </c>
      <c r="L138" s="21">
        <v>0</v>
      </c>
      <c r="M138" s="39">
        <f t="shared" si="106"/>
        <v>25.114000000000001</v>
      </c>
      <c r="N138" s="33">
        <f>[1]Документ!$B$45</f>
        <v>110000</v>
      </c>
    </row>
    <row r="139" spans="1:14" ht="13.5" x14ac:dyDescent="0.2">
      <c r="A139" s="9" t="s">
        <v>89</v>
      </c>
      <c r="B139" s="10">
        <v>925</v>
      </c>
      <c r="C139" s="10" t="s">
        <v>88</v>
      </c>
      <c r="D139" s="10" t="s">
        <v>90</v>
      </c>
      <c r="E139" s="22">
        <v>25.114000000000001</v>
      </c>
      <c r="F139" s="21">
        <v>0</v>
      </c>
      <c r="G139" s="39">
        <f>E139+F139</f>
        <v>25.114000000000001</v>
      </c>
      <c r="H139" s="22">
        <v>25.114000000000001</v>
      </c>
      <c r="I139" s="21">
        <v>0</v>
      </c>
      <c r="J139" s="39">
        <f t="shared" si="105"/>
        <v>25.114000000000001</v>
      </c>
      <c r="K139" s="22">
        <v>25.114000000000001</v>
      </c>
      <c r="L139" s="21">
        <v>0</v>
      </c>
      <c r="M139" s="39">
        <f t="shared" si="106"/>
        <v>25.114000000000001</v>
      </c>
    </row>
    <row r="140" spans="1:14" s="15" customFormat="1" ht="38.25" x14ac:dyDescent="0.2">
      <c r="A140" s="4" t="s">
        <v>87</v>
      </c>
      <c r="B140" s="14">
        <v>925</v>
      </c>
      <c r="C140" s="8" t="s">
        <v>126</v>
      </c>
      <c r="D140" s="3" t="s">
        <v>0</v>
      </c>
      <c r="E140" s="21">
        <f>E141</f>
        <v>0.93300000000000005</v>
      </c>
      <c r="F140" s="21">
        <f>F141</f>
        <v>0</v>
      </c>
      <c r="G140" s="39">
        <f>E140+F140</f>
        <v>0.93300000000000005</v>
      </c>
      <c r="H140" s="21">
        <f>H141</f>
        <v>0</v>
      </c>
      <c r="I140" s="21">
        <f>I141</f>
        <v>0</v>
      </c>
      <c r="J140" s="39">
        <f t="shared" si="105"/>
        <v>0</v>
      </c>
      <c r="K140" s="21">
        <f>K141</f>
        <v>0</v>
      </c>
      <c r="L140" s="21">
        <f>L141</f>
        <v>0</v>
      </c>
      <c r="M140" s="39">
        <f t="shared" si="106"/>
        <v>0</v>
      </c>
      <c r="N140" s="33">
        <f>[1]Документ!$B$46</f>
        <v>520000</v>
      </c>
    </row>
    <row r="141" spans="1:14" ht="13.5" x14ac:dyDescent="0.2">
      <c r="A141" s="9" t="s">
        <v>89</v>
      </c>
      <c r="B141" s="10">
        <v>925</v>
      </c>
      <c r="C141" s="12" t="s">
        <v>126</v>
      </c>
      <c r="D141" s="10" t="s">
        <v>90</v>
      </c>
      <c r="E141" s="22">
        <v>0.93300000000000005</v>
      </c>
      <c r="F141" s="21">
        <v>0</v>
      </c>
      <c r="G141" s="39">
        <f>E141+F141</f>
        <v>0.93300000000000005</v>
      </c>
      <c r="H141" s="22">
        <v>0</v>
      </c>
      <c r="I141" s="21">
        <v>0</v>
      </c>
      <c r="J141" s="39">
        <f t="shared" si="105"/>
        <v>0</v>
      </c>
      <c r="K141" s="22">
        <v>0</v>
      </c>
      <c r="L141" s="21">
        <v>0</v>
      </c>
      <c r="M141" s="39">
        <f t="shared" si="106"/>
        <v>0</v>
      </c>
    </row>
    <row r="142" spans="1:14" ht="25.5" x14ac:dyDescent="0.2">
      <c r="A142" s="4" t="s">
        <v>124</v>
      </c>
      <c r="B142" s="8" t="s">
        <v>17</v>
      </c>
      <c r="C142" s="8" t="s">
        <v>125</v>
      </c>
      <c r="D142" s="8"/>
      <c r="E142" s="21">
        <f>E143</f>
        <v>110</v>
      </c>
      <c r="F142" s="21">
        <f>F143</f>
        <v>0</v>
      </c>
      <c r="G142" s="39">
        <f>F142+E142</f>
        <v>110</v>
      </c>
      <c r="H142" s="21">
        <f>H143</f>
        <v>0</v>
      </c>
      <c r="I142" s="21">
        <f>I143</f>
        <v>0</v>
      </c>
      <c r="J142" s="39">
        <f>I142+H142</f>
        <v>0</v>
      </c>
      <c r="K142" s="21">
        <f>K143</f>
        <v>0</v>
      </c>
      <c r="L142" s="21">
        <f>L143</f>
        <v>0</v>
      </c>
      <c r="M142" s="39">
        <f>L142+K142</f>
        <v>0</v>
      </c>
      <c r="N142" s="32">
        <f>[1]Документ!$B$47</f>
        <v>19502</v>
      </c>
    </row>
    <row r="143" spans="1:14" ht="13.5" x14ac:dyDescent="0.2">
      <c r="A143" s="9" t="s">
        <v>40</v>
      </c>
      <c r="B143" s="10" t="s">
        <v>17</v>
      </c>
      <c r="C143" s="12" t="s">
        <v>125</v>
      </c>
      <c r="D143" s="10">
        <v>244</v>
      </c>
      <c r="E143" s="22">
        <v>110</v>
      </c>
      <c r="F143" s="21">
        <v>0</v>
      </c>
      <c r="G143" s="39">
        <f>F143+E143</f>
        <v>110</v>
      </c>
      <c r="H143" s="22">
        <v>0</v>
      </c>
      <c r="I143" s="21">
        <v>0</v>
      </c>
      <c r="J143" s="39">
        <f>I143+H143</f>
        <v>0</v>
      </c>
      <c r="K143" s="22">
        <v>0</v>
      </c>
      <c r="L143" s="21">
        <v>0</v>
      </c>
      <c r="M143" s="39">
        <f>L143+K143</f>
        <v>0</v>
      </c>
      <c r="N143" s="32">
        <f>[3]Документ!$C$9</f>
        <v>15821</v>
      </c>
    </row>
    <row r="144" spans="1:14" ht="13.5" x14ac:dyDescent="0.2">
      <c r="A144" s="4" t="s">
        <v>122</v>
      </c>
      <c r="B144" s="8" t="s">
        <v>17</v>
      </c>
      <c r="C144" s="8" t="s">
        <v>123</v>
      </c>
      <c r="D144" s="8"/>
      <c r="E144" s="21">
        <f>E145</f>
        <v>520</v>
      </c>
      <c r="F144" s="21">
        <f>F145</f>
        <v>0</v>
      </c>
      <c r="G144" s="39">
        <f>F144+E144</f>
        <v>520</v>
      </c>
      <c r="H144" s="21">
        <f>H145</f>
        <v>0</v>
      </c>
      <c r="I144" s="21">
        <f>I145</f>
        <v>0</v>
      </c>
      <c r="J144" s="39">
        <f>I144+H144</f>
        <v>0</v>
      </c>
      <c r="K144" s="21">
        <f>K145</f>
        <v>0</v>
      </c>
      <c r="L144" s="21">
        <f>L145</f>
        <v>0</v>
      </c>
      <c r="M144" s="39">
        <f>L144+K144</f>
        <v>0</v>
      </c>
    </row>
    <row r="145" spans="1:14" ht="13.5" x14ac:dyDescent="0.2">
      <c r="A145" s="9" t="s">
        <v>40</v>
      </c>
      <c r="B145" s="12" t="s">
        <v>17</v>
      </c>
      <c r="C145" s="12" t="s">
        <v>123</v>
      </c>
      <c r="D145" s="10">
        <v>800</v>
      </c>
      <c r="E145" s="22">
        <v>520</v>
      </c>
      <c r="F145" s="21">
        <v>0</v>
      </c>
      <c r="G145" s="39">
        <f>F145+E145</f>
        <v>520</v>
      </c>
      <c r="H145" s="22">
        <v>0</v>
      </c>
      <c r="I145" s="21">
        <v>0</v>
      </c>
      <c r="J145" s="39">
        <f>I145+H145</f>
        <v>0</v>
      </c>
      <c r="K145" s="22">
        <v>0</v>
      </c>
      <c r="L145" s="21">
        <v>0</v>
      </c>
      <c r="M145" s="39">
        <f>L145+K145</f>
        <v>0</v>
      </c>
      <c r="N145" s="32">
        <f>[1]Документ!$B$48</f>
        <v>9612810</v>
      </c>
    </row>
    <row r="146" spans="1:14" ht="76.5" x14ac:dyDescent="0.2">
      <c r="A146" s="4" t="s">
        <v>91</v>
      </c>
      <c r="B146" s="8" t="s">
        <v>17</v>
      </c>
      <c r="C146" s="8" t="s">
        <v>92</v>
      </c>
      <c r="D146" s="3" t="s">
        <v>0</v>
      </c>
      <c r="E146" s="21">
        <v>19.501999999999999</v>
      </c>
      <c r="F146" s="21">
        <v>0</v>
      </c>
      <c r="G146" s="39">
        <f t="shared" ref="G146:G154" si="107">E146+F146</f>
        <v>19.501999999999999</v>
      </c>
      <c r="H146" s="21">
        <f>H147+H148</f>
        <v>19.942999999999998</v>
      </c>
      <c r="I146" s="21">
        <f t="shared" ref="I146:J146" si="108">I147+I148</f>
        <v>0</v>
      </c>
      <c r="J146" s="21">
        <f t="shared" si="108"/>
        <v>19.942999999999998</v>
      </c>
      <c r="K146" s="21">
        <f>K147+K148</f>
        <v>20.484000000000002</v>
      </c>
      <c r="L146" s="21">
        <f t="shared" ref="L146:M146" si="109">L147+L148</f>
        <v>0</v>
      </c>
      <c r="M146" s="21">
        <f t="shared" si="109"/>
        <v>20.484000000000002</v>
      </c>
      <c r="N146" s="32">
        <f>[3]Документ!$C$10</f>
        <v>8759010</v>
      </c>
    </row>
    <row r="147" spans="1:14" ht="63.75" x14ac:dyDescent="0.2">
      <c r="A147" s="9" t="s">
        <v>85</v>
      </c>
      <c r="B147" s="10" t="s">
        <v>17</v>
      </c>
      <c r="C147" s="10" t="s">
        <v>92</v>
      </c>
      <c r="D147" s="10" t="s">
        <v>86</v>
      </c>
      <c r="E147" s="22">
        <v>15.821</v>
      </c>
      <c r="F147" s="21">
        <v>0</v>
      </c>
      <c r="G147" s="39">
        <f t="shared" si="107"/>
        <v>15.821</v>
      </c>
      <c r="H147" s="22">
        <v>15.821</v>
      </c>
      <c r="I147" s="21">
        <v>0</v>
      </c>
      <c r="J147" s="39">
        <f t="shared" ref="J147:J154" si="110">H147+I147</f>
        <v>15.821</v>
      </c>
      <c r="K147" s="22">
        <v>15.821</v>
      </c>
      <c r="L147" s="21">
        <v>0</v>
      </c>
      <c r="M147" s="39">
        <f t="shared" ref="M147:M154" si="111">K147+L147</f>
        <v>15.821</v>
      </c>
      <c r="N147" s="32">
        <f>[3]Документ!$C$45</f>
        <v>838600</v>
      </c>
    </row>
    <row r="148" spans="1:14" ht="25.5" x14ac:dyDescent="0.2">
      <c r="A148" s="9" t="s">
        <v>24</v>
      </c>
      <c r="B148" s="10" t="s">
        <v>17</v>
      </c>
      <c r="C148" s="10" t="s">
        <v>92</v>
      </c>
      <c r="D148" s="10" t="s">
        <v>25</v>
      </c>
      <c r="E148" s="22">
        <v>3.681</v>
      </c>
      <c r="F148" s="21">
        <v>0</v>
      </c>
      <c r="G148" s="39">
        <f t="shared" si="107"/>
        <v>3.681</v>
      </c>
      <c r="H148" s="22">
        <v>4.1219999999999999</v>
      </c>
      <c r="I148" s="21">
        <v>0</v>
      </c>
      <c r="J148" s="39">
        <f t="shared" si="110"/>
        <v>4.1219999999999999</v>
      </c>
      <c r="K148" s="22">
        <v>4.6630000000000003</v>
      </c>
      <c r="L148" s="21">
        <v>0</v>
      </c>
      <c r="M148" s="39">
        <f t="shared" si="111"/>
        <v>4.6630000000000003</v>
      </c>
      <c r="N148" s="32">
        <f>[3]Документ!$C$60</f>
        <v>15200</v>
      </c>
    </row>
    <row r="149" spans="1:14" ht="63.75" x14ac:dyDescent="0.2">
      <c r="A149" s="4" t="s">
        <v>93</v>
      </c>
      <c r="B149" s="8" t="s">
        <v>17</v>
      </c>
      <c r="C149" s="8" t="s">
        <v>94</v>
      </c>
      <c r="D149" s="3" t="s">
        <v>0</v>
      </c>
      <c r="E149" s="21">
        <f>E150+E151+E152</f>
        <v>9692.8100000000013</v>
      </c>
      <c r="F149" s="21">
        <f>F150+F151+F152</f>
        <v>164.64600000000002</v>
      </c>
      <c r="G149" s="39">
        <f t="shared" si="107"/>
        <v>9857.4560000000019</v>
      </c>
      <c r="H149" s="21">
        <f>H150+H151+H152</f>
        <v>8944.2100000000009</v>
      </c>
      <c r="I149" s="21">
        <f>I151</f>
        <v>0</v>
      </c>
      <c r="J149" s="39">
        <f t="shared" si="110"/>
        <v>8944.2100000000009</v>
      </c>
      <c r="K149" s="21">
        <f>K150+K151+K152</f>
        <v>8944.2100000000009</v>
      </c>
      <c r="L149" s="21">
        <f>L151</f>
        <v>0</v>
      </c>
      <c r="M149" s="39">
        <f t="shared" si="111"/>
        <v>8944.2100000000009</v>
      </c>
      <c r="N149" s="32">
        <f>[1]Документ!$B$49</f>
        <v>100000</v>
      </c>
    </row>
    <row r="150" spans="1:14" ht="63.75" x14ac:dyDescent="0.2">
      <c r="A150" s="9" t="s">
        <v>85</v>
      </c>
      <c r="B150" s="10" t="s">
        <v>17</v>
      </c>
      <c r="C150" s="10" t="s">
        <v>94</v>
      </c>
      <c r="D150" s="10" t="s">
        <v>86</v>
      </c>
      <c r="E150" s="22">
        <v>8759.01</v>
      </c>
      <c r="F150" s="21">
        <f>50.573+15.273+46.4</f>
        <v>112.24600000000001</v>
      </c>
      <c r="G150" s="39">
        <f t="shared" si="107"/>
        <v>8871.2559999999994</v>
      </c>
      <c r="H150" s="22">
        <v>8759.01</v>
      </c>
      <c r="I150" s="21">
        <v>0</v>
      </c>
      <c r="J150" s="39">
        <f t="shared" si="110"/>
        <v>8759.01</v>
      </c>
      <c r="K150" s="22">
        <v>8759.01</v>
      </c>
      <c r="L150" s="21">
        <v>0</v>
      </c>
      <c r="M150" s="39">
        <f t="shared" si="111"/>
        <v>8759.01</v>
      </c>
    </row>
    <row r="151" spans="1:14" ht="25.5" x14ac:dyDescent="0.2">
      <c r="A151" s="9" t="s">
        <v>24</v>
      </c>
      <c r="B151" s="12" t="s">
        <v>17</v>
      </c>
      <c r="C151" s="10" t="s">
        <v>94</v>
      </c>
      <c r="D151" s="10" t="s">
        <v>25</v>
      </c>
      <c r="E151" s="22">
        <v>918.6</v>
      </c>
      <c r="F151" s="21">
        <f>7.4+45</f>
        <v>52.4</v>
      </c>
      <c r="G151" s="39">
        <f t="shared" si="107"/>
        <v>971</v>
      </c>
      <c r="H151" s="22">
        <v>170</v>
      </c>
      <c r="I151" s="21">
        <v>0</v>
      </c>
      <c r="J151" s="39">
        <f t="shared" si="110"/>
        <v>170</v>
      </c>
      <c r="K151" s="22">
        <v>170</v>
      </c>
      <c r="L151" s="21">
        <v>0</v>
      </c>
      <c r="M151" s="39">
        <f t="shared" si="111"/>
        <v>170</v>
      </c>
      <c r="N151" s="32">
        <f>[1]Документ!$B$50</f>
        <v>1883836.68</v>
      </c>
    </row>
    <row r="152" spans="1:14" ht="13.5" x14ac:dyDescent="0.2">
      <c r="A152" s="9" t="s">
        <v>40</v>
      </c>
      <c r="B152" s="10" t="s">
        <v>17</v>
      </c>
      <c r="C152" s="10" t="s">
        <v>94</v>
      </c>
      <c r="D152" s="10" t="s">
        <v>41</v>
      </c>
      <c r="E152" s="22">
        <v>15.2</v>
      </c>
      <c r="F152" s="21">
        <v>0</v>
      </c>
      <c r="G152" s="39">
        <f t="shared" si="107"/>
        <v>15.2</v>
      </c>
      <c r="H152" s="22">
        <v>15.2</v>
      </c>
      <c r="I152" s="21">
        <v>0</v>
      </c>
      <c r="J152" s="39">
        <f t="shared" si="110"/>
        <v>15.2</v>
      </c>
      <c r="K152" s="22">
        <v>15.2</v>
      </c>
      <c r="L152" s="21">
        <v>0</v>
      </c>
      <c r="M152" s="39">
        <f t="shared" si="111"/>
        <v>15.2</v>
      </c>
      <c r="N152" s="32">
        <f>[3]Документ!$C$46</f>
        <v>535000</v>
      </c>
    </row>
    <row r="153" spans="1:14" ht="38.25" x14ac:dyDescent="0.2">
      <c r="A153" s="4" t="s">
        <v>95</v>
      </c>
      <c r="B153" s="8" t="s">
        <v>17</v>
      </c>
      <c r="C153" s="8" t="s">
        <v>96</v>
      </c>
      <c r="D153" s="3" t="s">
        <v>0</v>
      </c>
      <c r="E153" s="21">
        <f>E154</f>
        <v>100</v>
      </c>
      <c r="F153" s="21">
        <v>0</v>
      </c>
      <c r="G153" s="39">
        <f t="shared" si="107"/>
        <v>100</v>
      </c>
      <c r="H153" s="21">
        <f>H154</f>
        <v>100</v>
      </c>
      <c r="I153" s="21">
        <v>0</v>
      </c>
      <c r="J153" s="39">
        <f t="shared" si="110"/>
        <v>100</v>
      </c>
      <c r="K153" s="21">
        <f>K154</f>
        <v>100</v>
      </c>
      <c r="L153" s="21">
        <v>0</v>
      </c>
      <c r="M153" s="39">
        <f t="shared" si="111"/>
        <v>100</v>
      </c>
      <c r="N153" s="32">
        <f>[3]Документ!$C$48</f>
        <v>435216</v>
      </c>
    </row>
    <row r="154" spans="1:14" ht="13.5" x14ac:dyDescent="0.2">
      <c r="A154" s="9" t="s">
        <v>40</v>
      </c>
      <c r="B154" s="10" t="s">
        <v>17</v>
      </c>
      <c r="C154" s="10" t="s">
        <v>96</v>
      </c>
      <c r="D154" s="10" t="s">
        <v>41</v>
      </c>
      <c r="E154" s="22">
        <v>100</v>
      </c>
      <c r="F154" s="21">
        <v>0</v>
      </c>
      <c r="G154" s="39">
        <f t="shared" si="107"/>
        <v>100</v>
      </c>
      <c r="H154" s="22">
        <v>100</v>
      </c>
      <c r="I154" s="21">
        <v>0</v>
      </c>
      <c r="J154" s="39">
        <f t="shared" si="110"/>
        <v>100</v>
      </c>
      <c r="K154" s="22">
        <v>100</v>
      </c>
      <c r="L154" s="21">
        <v>0</v>
      </c>
      <c r="M154" s="39">
        <f t="shared" si="111"/>
        <v>100</v>
      </c>
      <c r="N154" s="32">
        <f>[3]Документ!$C$62</f>
        <v>913620.68</v>
      </c>
    </row>
    <row r="155" spans="1:14" ht="15.75" x14ac:dyDescent="0.2">
      <c r="A155" s="4" t="s">
        <v>97</v>
      </c>
      <c r="B155" s="8" t="s">
        <v>17</v>
      </c>
      <c r="C155" s="8" t="s">
        <v>98</v>
      </c>
      <c r="D155" s="3" t="s">
        <v>0</v>
      </c>
      <c r="E155" s="21">
        <f>E156+E157+E158</f>
        <v>2219.3829999999998</v>
      </c>
      <c r="F155" s="21">
        <f t="shared" ref="F155:G155" si="112">F156+F157+F158</f>
        <v>-42.535999999999994</v>
      </c>
      <c r="G155" s="21">
        <f t="shared" si="112"/>
        <v>2176.8469999999998</v>
      </c>
      <c r="H155" s="21">
        <f>H156+H157+H158</f>
        <v>511.21600000000001</v>
      </c>
      <c r="I155" s="21">
        <f t="shared" ref="I155:J155" si="113">I156+I157+I158</f>
        <v>0</v>
      </c>
      <c r="J155" s="21">
        <f t="shared" si="113"/>
        <v>511.21600000000001</v>
      </c>
      <c r="K155" s="21">
        <f>K156+K157+K158</f>
        <v>511.21600000000001</v>
      </c>
      <c r="L155" s="21">
        <f t="shared" ref="L155:M155" si="114">L156+L157+L158</f>
        <v>0</v>
      </c>
      <c r="M155" s="21">
        <f t="shared" si="114"/>
        <v>511.21600000000001</v>
      </c>
    </row>
    <row r="156" spans="1:14" ht="25.5" x14ac:dyDescent="0.2">
      <c r="A156" s="9" t="s">
        <v>24</v>
      </c>
      <c r="B156" s="10" t="s">
        <v>17</v>
      </c>
      <c r="C156" s="10" t="s">
        <v>98</v>
      </c>
      <c r="D156" s="10" t="s">
        <v>25</v>
      </c>
      <c r="E156" s="22">
        <v>531.25599999999997</v>
      </c>
      <c r="F156" s="21">
        <v>-45.8</v>
      </c>
      <c r="G156" s="39">
        <f>E156+F156</f>
        <v>485.45599999999996</v>
      </c>
      <c r="H156" s="22">
        <v>50</v>
      </c>
      <c r="I156" s="21">
        <v>0</v>
      </c>
      <c r="J156" s="39">
        <f>H156+I156</f>
        <v>50</v>
      </c>
      <c r="K156" s="22">
        <v>50</v>
      </c>
      <c r="L156" s="21">
        <v>0</v>
      </c>
      <c r="M156" s="39">
        <f>K156+L156</f>
        <v>50</v>
      </c>
    </row>
    <row r="157" spans="1:14" ht="13.5" x14ac:dyDescent="0.2">
      <c r="A157" s="9" t="s">
        <v>99</v>
      </c>
      <c r="B157" s="10" t="s">
        <v>17</v>
      </c>
      <c r="C157" s="10" t="s">
        <v>98</v>
      </c>
      <c r="D157" s="10" t="s">
        <v>100</v>
      </c>
      <c r="E157" s="22">
        <v>435.21600000000001</v>
      </c>
      <c r="F157" s="21">
        <v>3.2639999999999998</v>
      </c>
      <c r="G157" s="39">
        <f>E157+F157</f>
        <v>438.48</v>
      </c>
      <c r="H157" s="22">
        <v>435.21600000000001</v>
      </c>
      <c r="I157" s="21">
        <v>0</v>
      </c>
      <c r="J157" s="39">
        <f>H157+I157</f>
        <v>435.21600000000001</v>
      </c>
      <c r="K157" s="22">
        <v>435.21600000000001</v>
      </c>
      <c r="L157" s="21">
        <v>0</v>
      </c>
      <c r="M157" s="39">
        <f>K157+L157</f>
        <v>435.21600000000001</v>
      </c>
    </row>
    <row r="158" spans="1:14" ht="13.5" x14ac:dyDescent="0.2">
      <c r="A158" s="9" t="s">
        <v>40</v>
      </c>
      <c r="B158" s="10" t="s">
        <v>17</v>
      </c>
      <c r="C158" s="10" t="s">
        <v>98</v>
      </c>
      <c r="D158" s="10" t="s">
        <v>41</v>
      </c>
      <c r="E158" s="22">
        <v>1252.9110000000001</v>
      </c>
      <c r="F158" s="21">
        <v>0</v>
      </c>
      <c r="G158" s="39">
        <f>F158+E158</f>
        <v>1252.9110000000001</v>
      </c>
      <c r="H158" s="22">
        <v>26</v>
      </c>
      <c r="I158" s="21">
        <v>0</v>
      </c>
      <c r="J158" s="39">
        <f>H158+I158</f>
        <v>26</v>
      </c>
      <c r="K158" s="22">
        <v>26</v>
      </c>
      <c r="L158" s="21">
        <v>0</v>
      </c>
      <c r="M158" s="39">
        <f>K158+L158</f>
        <v>26</v>
      </c>
    </row>
    <row r="159" spans="1:14" ht="15.75" x14ac:dyDescent="0.2">
      <c r="A159" s="4" t="s">
        <v>101</v>
      </c>
      <c r="B159" s="8" t="s">
        <v>17</v>
      </c>
      <c r="C159" s="8" t="s">
        <v>102</v>
      </c>
      <c r="D159" s="3" t="s">
        <v>0</v>
      </c>
      <c r="E159" s="21">
        <f>E160</f>
        <v>0</v>
      </c>
      <c r="F159" s="21">
        <f t="shared" ref="F159:G159" si="115">F160</f>
        <v>0</v>
      </c>
      <c r="G159" s="21">
        <f t="shared" si="115"/>
        <v>0</v>
      </c>
      <c r="H159" s="21">
        <f>H160</f>
        <v>1068.7</v>
      </c>
      <c r="I159" s="21">
        <f t="shared" ref="I159:J159" si="116">I160</f>
        <v>0</v>
      </c>
      <c r="J159" s="21">
        <f t="shared" si="116"/>
        <v>1068.7</v>
      </c>
      <c r="K159" s="21">
        <f>K160</f>
        <v>1930.4</v>
      </c>
      <c r="L159" s="21">
        <f t="shared" ref="L159:M159" si="117">L160</f>
        <v>0</v>
      </c>
      <c r="M159" s="21">
        <f t="shared" si="117"/>
        <v>1930.4</v>
      </c>
    </row>
    <row r="160" spans="1:14" ht="13.5" x14ac:dyDescent="0.2">
      <c r="A160" s="9" t="s">
        <v>103</v>
      </c>
      <c r="B160" s="10" t="s">
        <v>17</v>
      </c>
      <c r="C160" s="10" t="s">
        <v>102</v>
      </c>
      <c r="D160" s="10" t="s">
        <v>104</v>
      </c>
      <c r="E160" s="22">
        <v>0</v>
      </c>
      <c r="F160" s="21">
        <v>0</v>
      </c>
      <c r="G160" s="39">
        <f>F160+E160</f>
        <v>0</v>
      </c>
      <c r="H160" s="22">
        <v>1068.7</v>
      </c>
      <c r="I160" s="21">
        <v>0</v>
      </c>
      <c r="J160" s="39">
        <f>I160+H160</f>
        <v>1068.7</v>
      </c>
      <c r="K160" s="22">
        <v>1930.4</v>
      </c>
      <c r="L160" s="21">
        <v>0</v>
      </c>
      <c r="M160" s="39">
        <f>L160+K160</f>
        <v>1930.4</v>
      </c>
    </row>
    <row r="161" spans="10:10" x14ac:dyDescent="0.2">
      <c r="J161" s="47" t="s">
        <v>191</v>
      </c>
    </row>
  </sheetData>
  <mergeCells count="9">
    <mergeCell ref="A11:M11"/>
    <mergeCell ref="A12:M12"/>
    <mergeCell ref="A13:A14"/>
    <mergeCell ref="B13:B14"/>
    <mergeCell ref="C13:C14"/>
    <mergeCell ref="D13:D14"/>
    <mergeCell ref="K13:M13"/>
    <mergeCell ref="H13:J13"/>
    <mergeCell ref="E13:G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2020-12-08T09:28:55Z</dcterms:modified>
</cp:coreProperties>
</file>