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2020-2022" sheetId="1" r:id="rId1"/>
  </sheets>
  <definedNames>
    <definedName name="_xlnm.Print_Area" localSheetId="0">'2020-2022'!$A$1:$F$67</definedName>
  </definedNames>
  <calcPr calcId="145621"/>
</workbook>
</file>

<file path=xl/calcChain.xml><?xml version="1.0" encoding="utf-8"?>
<calcChain xmlns="http://schemas.openxmlformats.org/spreadsheetml/2006/main">
  <c r="F26" i="1" l="1"/>
  <c r="E26" i="1"/>
  <c r="D26" i="1"/>
  <c r="F25" i="1" l="1"/>
  <c r="E25" i="1"/>
  <c r="D25" i="1"/>
  <c r="F41" i="1" l="1"/>
  <c r="E41" i="1"/>
  <c r="D41" i="1"/>
  <c r="F46" i="1"/>
  <c r="E46" i="1"/>
  <c r="D46" i="1"/>
  <c r="F40" i="1"/>
  <c r="E40" i="1"/>
  <c r="D40" i="1"/>
  <c r="D38" i="1" l="1"/>
  <c r="D39" i="1"/>
  <c r="E38" i="1" l="1"/>
  <c r="E37" i="1" s="1"/>
  <c r="E29" i="1" s="1"/>
  <c r="F38" i="1"/>
  <c r="F37" i="1" s="1"/>
  <c r="F29" i="1" s="1"/>
  <c r="D37" i="1"/>
  <c r="D29" i="1" s="1"/>
  <c r="F58" i="1" l="1"/>
  <c r="E58" i="1"/>
  <c r="D58" i="1"/>
  <c r="F61" i="1"/>
  <c r="E61" i="1"/>
  <c r="D61" i="1"/>
  <c r="F52" i="1"/>
  <c r="F51" i="1" s="1"/>
  <c r="E52" i="1"/>
  <c r="E51" i="1" s="1"/>
  <c r="D52" i="1"/>
  <c r="D51" i="1" s="1"/>
  <c r="D63" i="1" l="1"/>
  <c r="F48" i="1" l="1"/>
  <c r="E48" i="1"/>
  <c r="D48" i="1"/>
  <c r="F56" i="1"/>
  <c r="F55" i="1"/>
  <c r="E56" i="1"/>
  <c r="E55" i="1"/>
  <c r="D56" i="1"/>
  <c r="D55" i="1"/>
  <c r="F54" i="1" l="1"/>
  <c r="E54" i="1"/>
  <c r="D54" i="1"/>
  <c r="F62" i="1"/>
  <c r="E62" i="1"/>
  <c r="D62" i="1"/>
  <c r="F66" i="1"/>
  <c r="E66" i="1"/>
  <c r="D66" i="1"/>
  <c r="F60" i="1"/>
  <c r="E60" i="1"/>
  <c r="D60" i="1"/>
  <c r="F57" i="1"/>
  <c r="E57" i="1"/>
  <c r="D57" i="1"/>
  <c r="F49" i="1"/>
  <c r="E49" i="1"/>
  <c r="D49" i="1"/>
  <c r="F47" i="1"/>
  <c r="E47" i="1"/>
  <c r="D47" i="1"/>
  <c r="F45" i="1"/>
  <c r="E45" i="1"/>
  <c r="D45" i="1"/>
  <c r="F43" i="1"/>
  <c r="E43" i="1"/>
  <c r="D43" i="1"/>
  <c r="F35" i="1"/>
  <c r="E35" i="1"/>
  <c r="D35" i="1"/>
  <c r="F33" i="1"/>
  <c r="E33" i="1"/>
  <c r="D33" i="1"/>
  <c r="F31" i="1"/>
  <c r="E31" i="1"/>
  <c r="D31" i="1"/>
  <c r="F23" i="1"/>
  <c r="F22" i="1" s="1"/>
  <c r="F21" i="1" s="1"/>
  <c r="E23" i="1"/>
  <c r="E22" i="1" s="1"/>
  <c r="E21" i="1" s="1"/>
  <c r="D23" i="1"/>
  <c r="F19" i="1"/>
  <c r="F18" i="1" s="1"/>
  <c r="E19" i="1"/>
  <c r="E18" i="1" s="1"/>
  <c r="D19" i="1"/>
  <c r="D18" i="1" s="1"/>
  <c r="D22" i="1" l="1"/>
  <c r="D21" i="1" s="1"/>
  <c r="D17" i="1" s="1"/>
  <c r="E30" i="1"/>
  <c r="F30" i="1"/>
  <c r="D42" i="1"/>
  <c r="E42" i="1"/>
  <c r="D30" i="1"/>
  <c r="F42" i="1"/>
  <c r="E17" i="1"/>
  <c r="F17" i="1"/>
  <c r="D16" i="1" l="1"/>
  <c r="E16" i="1"/>
  <c r="F16" i="1"/>
</calcChain>
</file>

<file path=xl/sharedStrings.xml><?xml version="1.0" encoding="utf-8"?>
<sst xmlns="http://schemas.openxmlformats.org/spreadsheetml/2006/main" count="176" uniqueCount="93">
  <si>
    <t/>
  </si>
  <si>
    <t>РАСПРЕДЕЛЕНИЕ БЮДЖЕТНЫХ АССИГНОВАНИЙ ПО ЦЕЛЕВЫМ СТАТЬЯМ (МУНИЦИПАЛЬНЫМ ПРОГРАММАМ СЕЛЬСКОГО ПОСЕЛЕНИЯ "ТУРЪЯ"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</si>
  <si>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</si>
  <si>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</si>
  <si>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</si>
  <si>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</si>
  <si>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</si>
  <si>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</si>
  <si>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</si>
  <si>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</si>
  <si>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Муниципальная программа "Противодействие экстремизму и профилактика терроризма на территории сельского поселения «Туръя» Княжпогостского района Республики Коми"</t>
  </si>
  <si>
    <t>38 0 00 00000</t>
  </si>
  <si>
    <t>Распространение буклетов, плакатов, памяток и рекомендаций по антитеррористической тематике</t>
  </si>
  <si>
    <t>38 0 1Б 00100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</si>
  <si>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</si>
  <si>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</si>
  <si>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"Пожарная безопасность в населенных пунктах на территории сельского поселения "Туръя"</t>
  </si>
  <si>
    <t>39 0 00 00000</t>
  </si>
  <si>
    <t>Подпрограмма "Безопасность населения в административных зданиях"</t>
  </si>
  <si>
    <t>39 2 00 00000</t>
  </si>
  <si>
    <t>Техническое обслуживание пожарной сигнализации</t>
  </si>
  <si>
    <t>39 2 2А 00000</t>
  </si>
  <si>
    <t>Муниципальная программа "Развитие жилищно-коммунального хозяйства и благоустройства сельского поселения "Туръя"</t>
  </si>
  <si>
    <t>40 0 00 00000</t>
  </si>
  <si>
    <t>Подпрограмма "Создание условий для комфортабельного проживания населения, в том числе для поддержания и улучшения санитарного и эстетического состояния территории"</t>
  </si>
  <si>
    <t>40 1 00 00000</t>
  </si>
  <si>
    <t>Расходы на содержание уличного освещение</t>
  </si>
  <si>
    <t>40 1 1А 00000</t>
  </si>
  <si>
    <t>Благоустройство территории</t>
  </si>
  <si>
    <t>40 1 1Б 00000</t>
  </si>
  <si>
    <t>Содержание улично-дорожной сети</t>
  </si>
  <si>
    <t>40 1 1В 00000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</si>
  <si>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</si>
  <si>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</si>
  <si>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</si>
  <si>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</si>
  <si>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</si>
  <si>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</si>
  <si>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</si>
  <si>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</si>
  <si>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Содержание парома</t>
  </si>
  <si>
    <t>99 9 00 04080</t>
  </si>
  <si>
    <t>Иные бюджетные ассигнования</t>
  </si>
  <si>
    <t>800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</si>
  <si>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</si>
  <si>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</si>
  <si>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</si>
  <si>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</si>
  <si>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</si>
  <si>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</si>
  <si>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</si>
  <si>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</si>
  <si>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</si>
  <si>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</si>
  <si>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</si>
  <si>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</si>
  <si>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</si>
  <si>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</si>
  <si>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</si>
  <si>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</si>
  <si>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</si>
  <si>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</si>
  <si>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</si>
  <si>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</si>
  <si>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Приложение 2
к решению Совета сельского поселения "Иоссер" "О бюджете сельского поселения "Иоссер" на 2020 год и плановый период 2021 и 2022 годов"</t>
  </si>
  <si>
    <t>на 2020 год и плановый период 2021 и 2022 годов"</t>
  </si>
  <si>
    <t>"О бюджете сельского поселения "Туръя"</t>
  </si>
  <si>
    <t>Программные расходы</t>
  </si>
  <si>
    <t>Осуществление полномочий по решению Совета муниципального района «Княжпогостский» с 2020 года</t>
  </si>
  <si>
    <t>99 9 00 64585</t>
  </si>
  <si>
    <t>новая строка</t>
  </si>
  <si>
    <t>новая строка (резервный фонд)</t>
  </si>
  <si>
    <t>на другую КЦСР-9990064585</t>
  </si>
  <si>
    <t>новая строка (-) с 9990082040</t>
  </si>
  <si>
    <t>(-313,71) и (-94,74) на дргую КЦСР- 9990064585</t>
  </si>
  <si>
    <t>от 25.12.2019 г.№ 1-20/2 "О бюджете сельского поселения "Туръя"</t>
  </si>
  <si>
    <t>Приложение 2</t>
  </si>
  <si>
    <r>
      <t xml:space="preserve">к решению Совета сельского поселения "Туръя" от </t>
    </r>
    <r>
      <rPr>
        <sz val="8"/>
        <color rgb="FFFF0000"/>
        <rFont val="Times New Roman"/>
        <family val="1"/>
        <charset val="204"/>
      </rPr>
      <t>25.12.2019 г № 1-20/2</t>
    </r>
  </si>
  <si>
    <t xml:space="preserve">"О внесении изменений и дополнений в решение Совета сельского поселения "Туръя" </t>
  </si>
  <si>
    <t>Подпрограмма "Содержание дорожно-транспортной сети"</t>
  </si>
  <si>
    <t>40 2 00 00000</t>
  </si>
  <si>
    <t>40 2 2А 00100</t>
  </si>
  <si>
    <t>Содержание паромной переправы</t>
  </si>
  <si>
    <t xml:space="preserve">(+30000,00) и (+60000,00) ход.СП Туръя (за хранение парома) из остатков на 01.01.2020 </t>
  </si>
  <si>
    <t>(-3000,00) транспорт.налог на паром (уточнение КЦСР в программу); (-3000)- обратно с 4022А00100,тк расход есть</t>
  </si>
  <si>
    <t>(+3000,00) транспорт.налог на паром (уточнение КЦСР в программу); (-3000) -обратно на КЦСР 9990004080,тк расхъод есть</t>
  </si>
  <si>
    <t>Подпрограмма "Противопожарные мероприятия"</t>
  </si>
  <si>
    <t>39 3 00 00000</t>
  </si>
  <si>
    <t>Осуществление полномочий по решению Совета МР "Княжпогостский" с 2020 года (Содержание транспортного средства, оснащенного пожарно-техническим оборудованием, используемым при пожарно-спасательных работах)</t>
  </si>
  <si>
    <t>39 3 3Б 64585</t>
  </si>
  <si>
    <t>(+96600,00 руб.) - на сод.пож.машины (проект реш.МР от 00.06.2020): постан.на учет,страховка,техосмотр,содерж.водителя,СМЗ (из 100тыс.руб).</t>
  </si>
  <si>
    <t>(+3 400,00 руб.) - на сод.пож.машины (проект реш.МР от 00.06.2020): трансп.налог (из 100тыс.руб).</t>
  </si>
  <si>
    <r>
      <t xml:space="preserve">к решению Совета сельского поселения "Туръя" </t>
    </r>
    <r>
      <rPr>
        <sz val="9"/>
        <color rgb="FFFF0000"/>
        <rFont val="Times New Roman"/>
        <family val="1"/>
        <charset val="204"/>
      </rPr>
      <t>от 22.06.2020 г № 1-22/2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</si>
</sst>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2" x14ac:knownFonts="1">
    <font>
      <sz val="10"/>
      <color rgb="FF000000"/>
      <name val="Times New Roman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i/>
      <sz val="7"/>
      <color rgb="FFFF000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6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85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0" fillId="4" borderId="0" xfId="0" applyFont="1" applyFill="1" applyAlignment="1">
      <alignment vertical="top" wrapText="1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top" wrapText="1"/>
    </xf>
    <xf numFmtId="164" fontId="2" fillId="3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right"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vertical="center" wrapText="1"/>
    </xf>
    <xf numFmtId="0" fontId="16" fillId="0" borderId="2" xfId="0" applyFont="1" applyFill="1" applyBorder="1" applyAlignment="1">
      <alignment vertical="top" wrapText="1"/>
    </xf>
    <xf numFmtId="164" fontId="16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vertical="center" wrapText="1"/>
    </xf>
    <xf numFmtId="0" fontId="17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4" fillId="0" borderId="2" xfId="0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0" fontId="17" fillId="4" borderId="0" xfId="0" applyFont="1" applyFill="1" applyAlignment="1">
      <alignment vertical="top" wrapText="1"/>
    </xf>
    <xf numFmtId="49" fontId="20" fillId="0" borderId="5" xfId="0" applyNumberFormat="1" applyFont="1" applyFill="1" applyBorder="1" applyAlignment="1">
      <alignment horizontal="justify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164" fontId="20" fillId="0" borderId="5" xfId="0" applyNumberFormat="1" applyFont="1" applyFill="1" applyBorder="1" applyAlignment="1">
      <alignment horizontal="right" vertical="center"/>
    </xf>
    <xf numFmtId="164" fontId="20" fillId="0" borderId="6" xfId="0" applyNumberFormat="1" applyFont="1" applyFill="1" applyBorder="1" applyAlignment="1">
      <alignment horizontal="right" vertical="center" wrapText="1"/>
    </xf>
    <xf numFmtId="164" fontId="20" fillId="0" borderId="2" xfId="0" applyNumberFormat="1" applyFont="1" applyFill="1" applyBorder="1" applyAlignment="1">
      <alignment horizontal="right" vertical="center" wrapText="1"/>
    </xf>
    <xf numFmtId="49" fontId="15" fillId="0" borderId="5" xfId="0" applyNumberFormat="1" applyFont="1" applyFill="1" applyBorder="1" applyAlignment="1">
      <alignment horizontal="justify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right" vertical="center"/>
    </xf>
    <xf numFmtId="164" fontId="15" fillId="0" borderId="6" xfId="0" applyNumberFormat="1" applyFont="1" applyFill="1" applyBorder="1" applyAlignment="1">
      <alignment horizontal="right" vertical="center" wrapText="1"/>
    </xf>
    <xf numFmtId="0" fontId="16" fillId="0" borderId="7" xfId="0" applyFont="1" applyFill="1" applyBorder="1" applyAlignment="1">
      <alignment vertical="top" wrapText="1"/>
    </xf>
    <xf numFmtId="49" fontId="16" fillId="0" borderId="5" xfId="0" applyNumberFormat="1" applyFont="1" applyFill="1" applyBorder="1" applyAlignment="1">
      <alignment horizontal="center" vertical="top" wrapText="1"/>
    </xf>
    <xf numFmtId="164" fontId="16" fillId="0" borderId="5" xfId="0" applyNumberFormat="1" applyFont="1" applyFill="1" applyBorder="1" applyAlignment="1">
      <alignment horizontal="right" vertical="top"/>
    </xf>
    <xf numFmtId="164" fontId="16" fillId="0" borderId="6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Fill="1" applyBorder="1" applyAlignment="1">
      <alignment horizontal="right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top" wrapText="1"/>
    </xf>
    <xf numFmtId="3" fontId="21" fillId="2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zoomScaleNormal="100" workbookViewId="0">
      <selection activeCell="G6" sqref="G6"/>
    </sheetView>
  </sheetViews>
  <sheetFormatPr defaultRowHeight="13.2" x14ac:dyDescent="0.25"/>
  <cols>
    <col min="1" max="1" width="54.5546875"/>
    <col min="2" max="2" width="13.44140625" customWidth="1"/>
    <col min="3" max="3" width="4" customWidth="1"/>
    <col min="4" max="4" width="10.21875" customWidth="1"/>
    <col min="5" max="5" width="9.44140625" customWidth="1"/>
    <col min="6" max="6" width="9.33203125" customWidth="1"/>
    <col min="7" max="7" width="38.77734375" style="29" customWidth="1"/>
    <col min="8" max="8" width="38.21875" customWidth="1"/>
  </cols>
  <sheetData>
    <row r="1" spans="1:6" ht="13.8" x14ac:dyDescent="0.25">
      <c r="A1" s="77" t="s">
        <v>76</v>
      </c>
      <c r="B1" s="77"/>
      <c r="C1" s="77"/>
      <c r="D1" s="77"/>
      <c r="E1" s="78"/>
      <c r="F1" s="78"/>
    </row>
    <row r="2" spans="1:6" ht="10.95" customHeight="1" x14ac:dyDescent="0.25">
      <c r="A2" s="79" t="s">
        <v>92</v>
      </c>
      <c r="B2" s="79"/>
      <c r="C2" s="79"/>
      <c r="D2" s="79"/>
      <c r="E2" s="78"/>
      <c r="F2" s="78"/>
    </row>
    <row r="3" spans="1:6" ht="10.95" customHeight="1" x14ac:dyDescent="0.25">
      <c r="A3" s="79" t="s">
        <v>78</v>
      </c>
      <c r="B3" s="79"/>
      <c r="C3" s="79"/>
      <c r="D3" s="79"/>
      <c r="E3" s="78"/>
      <c r="F3" s="78"/>
    </row>
    <row r="4" spans="1:6" ht="10.95" customHeight="1" x14ac:dyDescent="0.25">
      <c r="A4" s="79" t="s">
        <v>75</v>
      </c>
      <c r="B4" s="79"/>
      <c r="C4" s="79"/>
      <c r="D4" s="79"/>
      <c r="E4" s="78"/>
      <c r="F4" s="78"/>
    </row>
    <row r="5" spans="1:6" ht="10.95" customHeight="1" x14ac:dyDescent="0.25">
      <c r="A5" s="79" t="s">
        <v>65</v>
      </c>
      <c r="B5" s="79"/>
      <c r="C5" s="79"/>
      <c r="D5" s="79"/>
      <c r="E5" s="78"/>
      <c r="F5" s="78"/>
    </row>
    <row r="6" spans="1:6" ht="8.4" customHeight="1" x14ac:dyDescent="0.25"/>
    <row r="7" spans="1:6" x14ac:dyDescent="0.25">
      <c r="A7" s="82" t="s">
        <v>64</v>
      </c>
      <c r="B7" s="82"/>
      <c r="C7" s="82"/>
      <c r="D7" s="82"/>
      <c r="E7" s="82"/>
      <c r="F7" s="82"/>
    </row>
    <row r="8" spans="1:6" s="32" customFormat="1" ht="10.199999999999999" x14ac:dyDescent="0.25">
      <c r="A8" s="83" t="s">
        <v>77</v>
      </c>
      <c r="B8" s="83"/>
      <c r="C8" s="83"/>
      <c r="D8" s="83"/>
      <c r="E8" s="83"/>
      <c r="F8" s="83"/>
    </row>
    <row r="9" spans="1:6" s="32" customFormat="1" ht="10.199999999999999" x14ac:dyDescent="0.25">
      <c r="A9" s="83" t="s">
        <v>66</v>
      </c>
      <c r="B9" s="83"/>
      <c r="C9" s="83"/>
      <c r="D9" s="83"/>
      <c r="E9" s="83"/>
      <c r="F9" s="83"/>
    </row>
    <row r="10" spans="1:6" s="32" customFormat="1" ht="10.199999999999999" x14ac:dyDescent="0.25">
      <c r="A10" s="83" t="s">
        <v>65</v>
      </c>
      <c r="B10" s="83"/>
      <c r="C10" s="83"/>
      <c r="D10" s="83"/>
      <c r="E10" s="83"/>
      <c r="F10" s="83"/>
    </row>
    <row r="11" spans="1:6" ht="6" customHeight="1" x14ac:dyDescent="0.25">
      <c r="A11" s="2"/>
      <c r="B11" s="2"/>
      <c r="C11" s="2"/>
      <c r="D11" s="2"/>
      <c r="E11" s="2"/>
      <c r="F11" s="2"/>
    </row>
    <row r="12" spans="1:6" ht="59.4" customHeight="1" x14ac:dyDescent="0.25">
      <c r="A12" s="84" t="s">
        <v>1</v>
      </c>
      <c r="B12" s="84"/>
      <c r="C12" s="84"/>
      <c r="D12" s="84"/>
      <c r="E12" s="84"/>
      <c r="F12" s="84"/>
    </row>
    <row r="13" spans="1:6" ht="13.8" x14ac:dyDescent="0.25">
      <c r="A13" s="80" t="s">
        <v>2</v>
      </c>
      <c r="B13" s="80" t="s">
        <v>3</v>
      </c>
      <c r="C13" s="80" t="s">
        <v>4</v>
      </c>
      <c r="D13" s="81" t="s">
        <v>5</v>
      </c>
      <c r="E13" s="81"/>
      <c r="F13" s="81"/>
    </row>
    <row r="14" spans="1:6" ht="13.8" x14ac:dyDescent="0.25">
      <c r="A14" s="81" t="s">
        <v>0</v>
      </c>
      <c r="B14" s="81" t="s">
        <v>0</v>
      </c>
      <c r="C14" s="81" t="s">
        <v>0</v>
      </c>
      <c r="D14" s="1" t="s">
        <v>6</v>
      </c>
      <c r="E14" s="1" t="s">
        <v>7</v>
      </c>
      <c r="F14" s="1" t="s">
        <v>8</v>
      </c>
    </row>
    <row r="15" spans="1:6" s="76" customFormat="1" ht="7.8" x14ac:dyDescent="0.25">
      <c r="A15" s="75">
        <v>1</v>
      </c>
      <c r="B15" s="75">
        <v>2</v>
      </c>
      <c r="C15" s="75">
        <v>3</v>
      </c>
      <c r="D15" s="75">
        <v>4</v>
      </c>
      <c r="E15" s="75">
        <v>5</v>
      </c>
      <c r="F15" s="75">
        <v>6</v>
      </c>
    </row>
    <row r="16" spans="1:6" x14ac:dyDescent="0.25">
      <c r="A16" s="21" t="s">
        <v>9</v>
      </c>
      <c r="B16" s="22" t="s">
        <v>0</v>
      </c>
      <c r="C16" s="22" t="s">
        <v>0</v>
      </c>
      <c r="D16" s="23">
        <f>D17+D42</f>
        <v>3773.8009999999995</v>
      </c>
      <c r="E16" s="23">
        <f>E17+E42</f>
        <v>3101.8419999999996</v>
      </c>
      <c r="F16" s="23">
        <f>F17+F42</f>
        <v>3199.8829999999998</v>
      </c>
    </row>
    <row r="17" spans="1:8" s="4" customFormat="1" x14ac:dyDescent="0.25">
      <c r="A17" s="5" t="s">
        <v>67</v>
      </c>
      <c r="B17" s="6"/>
      <c r="C17" s="6"/>
      <c r="D17" s="7">
        <f>D18+D21+D29</f>
        <v>683.13400000000001</v>
      </c>
      <c r="E17" s="7">
        <f t="shared" ref="E17:F17" si="0">E18+E21+E29</f>
        <v>118.9</v>
      </c>
      <c r="F17" s="7">
        <f t="shared" si="0"/>
        <v>118.9</v>
      </c>
      <c r="G17" s="30"/>
    </row>
    <row r="18" spans="1:8" ht="48" customHeight="1" x14ac:dyDescent="0.25">
      <c r="A18" s="8" t="s">
        <v>10</v>
      </c>
      <c r="B18" s="9" t="s">
        <v>11</v>
      </c>
      <c r="C18" s="9" t="s">
        <v>0</v>
      </c>
      <c r="D18" s="10">
        <f t="shared" ref="D18:F19" si="1">D19</f>
        <v>0.3</v>
      </c>
      <c r="E18" s="10">
        <f t="shared" si="1"/>
        <v>0.3</v>
      </c>
      <c r="F18" s="10">
        <f t="shared" si="1"/>
        <v>0.3</v>
      </c>
    </row>
    <row r="19" spans="1:8" ht="23.4" customHeight="1" x14ac:dyDescent="0.25">
      <c r="A19" s="11" t="s">
        <v>12</v>
      </c>
      <c r="B19" s="12" t="s">
        <v>13</v>
      </c>
      <c r="C19" s="12" t="s">
        <v>0</v>
      </c>
      <c r="D19" s="13">
        <f t="shared" si="1"/>
        <v>0.3</v>
      </c>
      <c r="E19" s="13">
        <f t="shared" si="1"/>
        <v>0.3</v>
      </c>
      <c r="F19" s="13">
        <f t="shared" si="1"/>
        <v>0.3</v>
      </c>
    </row>
    <row r="20" spans="1:8" ht="26.4" x14ac:dyDescent="0.25">
      <c r="A20" s="14" t="s">
        <v>14</v>
      </c>
      <c r="B20" s="15" t="s">
        <v>13</v>
      </c>
      <c r="C20" s="15" t="s">
        <v>15</v>
      </c>
      <c r="D20" s="16">
        <v>0.3</v>
      </c>
      <c r="E20" s="16">
        <v>0.3</v>
      </c>
      <c r="F20" s="16">
        <v>0.3</v>
      </c>
    </row>
    <row r="21" spans="1:8" ht="37.799999999999997" customHeight="1" x14ac:dyDescent="0.25">
      <c r="A21" s="8" t="s">
        <v>16</v>
      </c>
      <c r="B21" s="9" t="s">
        <v>17</v>
      </c>
      <c r="C21" s="9" t="s">
        <v>0</v>
      </c>
      <c r="D21" s="10">
        <f t="shared" ref="D21:F23" si="2">D22</f>
        <v>118.6</v>
      </c>
      <c r="E21" s="10">
        <f t="shared" si="2"/>
        <v>18.600000000000001</v>
      </c>
      <c r="F21" s="10">
        <f t="shared" si="2"/>
        <v>18.600000000000001</v>
      </c>
    </row>
    <row r="22" spans="1:8" ht="26.4" x14ac:dyDescent="0.25">
      <c r="A22" s="17" t="s">
        <v>18</v>
      </c>
      <c r="B22" s="18" t="s">
        <v>19</v>
      </c>
      <c r="C22" s="18" t="s">
        <v>0</v>
      </c>
      <c r="D22" s="19">
        <f>D23+D26</f>
        <v>118.6</v>
      </c>
      <c r="E22" s="19">
        <f t="shared" si="2"/>
        <v>18.600000000000001</v>
      </c>
      <c r="F22" s="19">
        <f t="shared" si="2"/>
        <v>18.600000000000001</v>
      </c>
    </row>
    <row r="23" spans="1:8" x14ac:dyDescent="0.25">
      <c r="A23" s="8" t="s">
        <v>20</v>
      </c>
      <c r="B23" s="9" t="s">
        <v>21</v>
      </c>
      <c r="C23" s="9" t="s">
        <v>0</v>
      </c>
      <c r="D23" s="10">
        <f t="shared" si="2"/>
        <v>18.600000000000001</v>
      </c>
      <c r="E23" s="10">
        <f t="shared" si="2"/>
        <v>18.600000000000001</v>
      </c>
      <c r="F23" s="10">
        <f t="shared" si="2"/>
        <v>18.600000000000001</v>
      </c>
    </row>
    <row r="24" spans="1:8" ht="26.4" x14ac:dyDescent="0.25">
      <c r="A24" s="14" t="s">
        <v>14</v>
      </c>
      <c r="B24" s="15" t="s">
        <v>21</v>
      </c>
      <c r="C24" s="15" t="s">
        <v>15</v>
      </c>
      <c r="D24" s="16">
        <v>18.600000000000001</v>
      </c>
      <c r="E24" s="16">
        <v>18.600000000000001</v>
      </c>
      <c r="F24" s="16">
        <v>18.600000000000001</v>
      </c>
    </row>
    <row r="25" spans="1:8" s="52" customFormat="1" x14ac:dyDescent="0.25">
      <c r="A25" s="49" t="s">
        <v>86</v>
      </c>
      <c r="B25" s="50" t="s">
        <v>87</v>
      </c>
      <c r="C25" s="50"/>
      <c r="D25" s="37">
        <f t="shared" ref="D25:F25" si="3">D26</f>
        <v>100</v>
      </c>
      <c r="E25" s="37">
        <f t="shared" si="3"/>
        <v>0</v>
      </c>
      <c r="F25" s="37">
        <f t="shared" si="3"/>
        <v>0</v>
      </c>
      <c r="G25" s="51"/>
    </row>
    <row r="26" spans="1:8" s="54" customFormat="1" ht="51.6" customHeight="1" x14ac:dyDescent="0.25">
      <c r="A26" s="24" t="s">
        <v>88</v>
      </c>
      <c r="B26" s="25" t="s">
        <v>89</v>
      </c>
      <c r="C26" s="25"/>
      <c r="D26" s="26">
        <f>D27+D28</f>
        <v>100</v>
      </c>
      <c r="E26" s="26">
        <f t="shared" ref="E26:F26" si="4">E27+E28</f>
        <v>0</v>
      </c>
      <c r="F26" s="26">
        <f t="shared" si="4"/>
        <v>0</v>
      </c>
      <c r="G26" s="53"/>
    </row>
    <row r="27" spans="1:8" s="27" customFormat="1" ht="29.4" customHeight="1" x14ac:dyDescent="0.25">
      <c r="A27" s="55" t="s">
        <v>14</v>
      </c>
      <c r="B27" s="56" t="s">
        <v>89</v>
      </c>
      <c r="C27" s="56">
        <v>200</v>
      </c>
      <c r="D27" s="57">
        <v>96.6</v>
      </c>
      <c r="E27" s="57">
        <v>0</v>
      </c>
      <c r="F27" s="57">
        <v>0</v>
      </c>
      <c r="G27" s="31"/>
      <c r="H27" s="74" t="s">
        <v>90</v>
      </c>
    </row>
    <row r="28" spans="1:8" s="27" customFormat="1" ht="18.600000000000001" customHeight="1" x14ac:dyDescent="0.25">
      <c r="A28" s="55" t="s">
        <v>42</v>
      </c>
      <c r="B28" s="73" t="s">
        <v>89</v>
      </c>
      <c r="C28" s="73" t="s">
        <v>43</v>
      </c>
      <c r="D28" s="57">
        <v>3.4</v>
      </c>
      <c r="E28" s="57">
        <v>0</v>
      </c>
      <c r="F28" s="57">
        <v>0</v>
      </c>
      <c r="G28" s="31"/>
      <c r="H28" s="74" t="s">
        <v>91</v>
      </c>
    </row>
    <row r="29" spans="1:8" ht="39.6" x14ac:dyDescent="0.25">
      <c r="A29" s="8" t="s">
        <v>22</v>
      </c>
      <c r="B29" s="9" t="s">
        <v>23</v>
      </c>
      <c r="C29" s="9" t="s">
        <v>0</v>
      </c>
      <c r="D29" s="10">
        <f>D30+D37</f>
        <v>564.23400000000004</v>
      </c>
      <c r="E29" s="10">
        <f>E30+E37</f>
        <v>100</v>
      </c>
      <c r="F29" s="10">
        <f>F30+F37</f>
        <v>100</v>
      </c>
    </row>
    <row r="30" spans="1:8" ht="52.8" x14ac:dyDescent="0.25">
      <c r="A30" s="17" t="s">
        <v>24</v>
      </c>
      <c r="B30" s="18" t="s">
        <v>25</v>
      </c>
      <c r="C30" s="18" t="s">
        <v>0</v>
      </c>
      <c r="D30" s="19">
        <f>D31+D33+D35</f>
        <v>474.23400000000004</v>
      </c>
      <c r="E30" s="19">
        <f t="shared" ref="E30:F30" si="5">E31+E33+E35</f>
        <v>100</v>
      </c>
      <c r="F30" s="19">
        <f t="shared" si="5"/>
        <v>100</v>
      </c>
    </row>
    <row r="31" spans="1:8" x14ac:dyDescent="0.25">
      <c r="A31" s="8" t="s">
        <v>26</v>
      </c>
      <c r="B31" s="9" t="s">
        <v>27</v>
      </c>
      <c r="C31" s="9" t="s">
        <v>0</v>
      </c>
      <c r="D31" s="10">
        <f>D32</f>
        <v>254.23400000000001</v>
      </c>
      <c r="E31" s="10">
        <f>E32</f>
        <v>0</v>
      </c>
      <c r="F31" s="10">
        <f>F32</f>
        <v>0</v>
      </c>
    </row>
    <row r="32" spans="1:8" ht="26.4" x14ac:dyDescent="0.25">
      <c r="A32" s="14" t="s">
        <v>14</v>
      </c>
      <c r="B32" s="15" t="s">
        <v>27</v>
      </c>
      <c r="C32" s="15" t="s">
        <v>15</v>
      </c>
      <c r="D32" s="16">
        <v>254.23400000000001</v>
      </c>
      <c r="E32" s="16">
        <v>0</v>
      </c>
      <c r="F32" s="16">
        <v>0</v>
      </c>
    </row>
    <row r="33" spans="1:7" x14ac:dyDescent="0.25">
      <c r="A33" s="8" t="s">
        <v>28</v>
      </c>
      <c r="B33" s="9" t="s">
        <v>29</v>
      </c>
      <c r="C33" s="9" t="s">
        <v>0</v>
      </c>
      <c r="D33" s="10">
        <f>D34</f>
        <v>20</v>
      </c>
      <c r="E33" s="10">
        <f>E34</f>
        <v>0</v>
      </c>
      <c r="F33" s="10">
        <f>F34</f>
        <v>0</v>
      </c>
    </row>
    <row r="34" spans="1:7" ht="26.4" x14ac:dyDescent="0.25">
      <c r="A34" s="14" t="s">
        <v>14</v>
      </c>
      <c r="B34" s="15" t="s">
        <v>29</v>
      </c>
      <c r="C34" s="15" t="s">
        <v>15</v>
      </c>
      <c r="D34" s="16">
        <v>20</v>
      </c>
      <c r="E34" s="16">
        <v>0</v>
      </c>
      <c r="F34" s="16">
        <v>0</v>
      </c>
    </row>
    <row r="35" spans="1:7" x14ac:dyDescent="0.25">
      <c r="A35" s="8" t="s">
        <v>30</v>
      </c>
      <c r="B35" s="9" t="s">
        <v>31</v>
      </c>
      <c r="C35" s="9" t="s">
        <v>0</v>
      </c>
      <c r="D35" s="10">
        <f>D36</f>
        <v>200</v>
      </c>
      <c r="E35" s="10">
        <f>E36</f>
        <v>100</v>
      </c>
      <c r="F35" s="10">
        <f>F36</f>
        <v>100</v>
      </c>
    </row>
    <row r="36" spans="1:7" ht="26.4" x14ac:dyDescent="0.25">
      <c r="A36" s="34" t="s">
        <v>14</v>
      </c>
      <c r="B36" s="35" t="s">
        <v>31</v>
      </c>
      <c r="C36" s="35" t="s">
        <v>15</v>
      </c>
      <c r="D36" s="36">
        <v>200</v>
      </c>
      <c r="E36" s="16">
        <v>100</v>
      </c>
      <c r="F36" s="16">
        <v>100</v>
      </c>
    </row>
    <row r="37" spans="1:7" s="33" customFormat="1" x14ac:dyDescent="0.25">
      <c r="A37" s="59" t="s">
        <v>79</v>
      </c>
      <c r="B37" s="60" t="s">
        <v>80</v>
      </c>
      <c r="C37" s="60"/>
      <c r="D37" s="61">
        <f t="shared" ref="D37:F37" si="6">D38</f>
        <v>90</v>
      </c>
      <c r="E37" s="62">
        <f t="shared" si="6"/>
        <v>0</v>
      </c>
      <c r="F37" s="63">
        <f t="shared" si="6"/>
        <v>0</v>
      </c>
      <c r="G37" s="29"/>
    </row>
    <row r="38" spans="1:7" s="33" customFormat="1" x14ac:dyDescent="0.25">
      <c r="A38" s="64" t="s">
        <v>82</v>
      </c>
      <c r="B38" s="65" t="s">
        <v>81</v>
      </c>
      <c r="C38" s="65"/>
      <c r="D38" s="66">
        <f>D40+D39</f>
        <v>90</v>
      </c>
      <c r="E38" s="67">
        <f>E40</f>
        <v>0</v>
      </c>
      <c r="F38" s="41">
        <f>F40</f>
        <v>0</v>
      </c>
      <c r="G38" s="31"/>
    </row>
    <row r="39" spans="1:7" s="47" customFormat="1" ht="26.4" x14ac:dyDescent="0.25">
      <c r="A39" s="68" t="s">
        <v>14</v>
      </c>
      <c r="B39" s="69" t="s">
        <v>81</v>
      </c>
      <c r="C39" s="69" t="s">
        <v>15</v>
      </c>
      <c r="D39" s="70">
        <f>30+60</f>
        <v>90</v>
      </c>
      <c r="E39" s="71">
        <v>0</v>
      </c>
      <c r="F39" s="72">
        <v>0</v>
      </c>
      <c r="G39" s="46" t="s">
        <v>83</v>
      </c>
    </row>
    <row r="40" spans="1:7" s="48" customFormat="1" ht="18.600000000000001" customHeight="1" x14ac:dyDescent="0.25">
      <c r="A40" s="43" t="s">
        <v>42</v>
      </c>
      <c r="B40" s="69" t="s">
        <v>81</v>
      </c>
      <c r="C40" s="69" t="s">
        <v>43</v>
      </c>
      <c r="D40" s="70">
        <f>3-3</f>
        <v>0</v>
      </c>
      <c r="E40" s="71">
        <f>3-3</f>
        <v>0</v>
      </c>
      <c r="F40" s="72">
        <f>3-3</f>
        <v>0</v>
      </c>
      <c r="G40" s="46" t="s">
        <v>85</v>
      </c>
    </row>
    <row r="41" spans="1:7" x14ac:dyDescent="0.25">
      <c r="A41" s="17" t="s">
        <v>32</v>
      </c>
      <c r="B41" s="18" t="s">
        <v>33</v>
      </c>
      <c r="C41" s="18" t="s">
        <v>0</v>
      </c>
      <c r="D41" s="19">
        <f>3090.667-3+3</f>
        <v>3090.6669999999999</v>
      </c>
      <c r="E41" s="19">
        <f>2982.942-3+3</f>
        <v>2982.942</v>
      </c>
      <c r="F41" s="19">
        <f>3080.983-3+3</f>
        <v>3080.9830000000002</v>
      </c>
      <c r="G41" s="46"/>
    </row>
    <row r="42" spans="1:7" s="4" customFormat="1" x14ac:dyDescent="0.25">
      <c r="A42" s="5" t="s">
        <v>34</v>
      </c>
      <c r="B42" s="20" t="s">
        <v>35</v>
      </c>
      <c r="C42" s="20" t="s">
        <v>0</v>
      </c>
      <c r="D42" s="7">
        <f>D43+D45+D47+D49+D51+D54+D57+D60+D62+D66</f>
        <v>3090.6669999999995</v>
      </c>
      <c r="E42" s="7">
        <f>E43+E45+E47+E49+E51+E54+E57+E60+E62+E66</f>
        <v>2982.9419999999996</v>
      </c>
      <c r="F42" s="7">
        <f>F43+F45+F47+F49+F51+F54+F57+F60+F62+F66</f>
        <v>3080.9829999999997</v>
      </c>
      <c r="G42" s="58"/>
    </row>
    <row r="43" spans="1:7" ht="26.4" x14ac:dyDescent="0.25">
      <c r="A43" s="11" t="s">
        <v>36</v>
      </c>
      <c r="B43" s="12" t="s">
        <v>37</v>
      </c>
      <c r="C43" s="12" t="s">
        <v>0</v>
      </c>
      <c r="D43" s="13">
        <f>D44</f>
        <v>684.13300000000004</v>
      </c>
      <c r="E43" s="13">
        <f>E44</f>
        <v>680.93299999999999</v>
      </c>
      <c r="F43" s="13">
        <f>F44</f>
        <v>680.93299999999999</v>
      </c>
      <c r="G43" s="46"/>
    </row>
    <row r="44" spans="1:7" ht="52.8" x14ac:dyDescent="0.25">
      <c r="A44" s="14" t="s">
        <v>38</v>
      </c>
      <c r="B44" s="15" t="s">
        <v>37</v>
      </c>
      <c r="C44" s="15" t="s">
        <v>39</v>
      </c>
      <c r="D44" s="16">
        <v>684.13300000000004</v>
      </c>
      <c r="E44" s="16">
        <v>680.93299999999999</v>
      </c>
      <c r="F44" s="16">
        <v>680.93299999999999</v>
      </c>
      <c r="G44" s="46"/>
    </row>
    <row r="45" spans="1:7" x14ac:dyDescent="0.25">
      <c r="A45" s="38" t="s">
        <v>40</v>
      </c>
      <c r="B45" s="39" t="s">
        <v>41</v>
      </c>
      <c r="C45" s="39" t="s">
        <v>0</v>
      </c>
      <c r="D45" s="41">
        <f>D46</f>
        <v>3</v>
      </c>
      <c r="E45" s="41">
        <f>E46</f>
        <v>3</v>
      </c>
      <c r="F45" s="41">
        <f>F46</f>
        <v>3</v>
      </c>
      <c r="G45" s="46"/>
    </row>
    <row r="46" spans="1:7" s="48" customFormat="1" ht="19.2" customHeight="1" x14ac:dyDescent="0.25">
      <c r="A46" s="43" t="s">
        <v>42</v>
      </c>
      <c r="B46" s="40" t="s">
        <v>41</v>
      </c>
      <c r="C46" s="40" t="s">
        <v>43</v>
      </c>
      <c r="D46" s="44">
        <f>3-3+3</f>
        <v>3</v>
      </c>
      <c r="E46" s="44">
        <f>3-3+3</f>
        <v>3</v>
      </c>
      <c r="F46" s="44">
        <f>3-3+3</f>
        <v>3</v>
      </c>
      <c r="G46" s="46" t="s">
        <v>84</v>
      </c>
    </row>
    <row r="47" spans="1:7" ht="25.8" customHeight="1" x14ac:dyDescent="0.25">
      <c r="A47" s="11" t="s">
        <v>44</v>
      </c>
      <c r="B47" s="12" t="s">
        <v>45</v>
      </c>
      <c r="C47" s="12" t="s">
        <v>0</v>
      </c>
      <c r="D47" s="13">
        <f>D48</f>
        <v>152.30000000000001</v>
      </c>
      <c r="E47" s="13">
        <f>E48</f>
        <v>152.9</v>
      </c>
      <c r="F47" s="13">
        <f>F48</f>
        <v>155.69999999999999</v>
      </c>
    </row>
    <row r="48" spans="1:7" ht="52.8" x14ac:dyDescent="0.25">
      <c r="A48" s="14" t="s">
        <v>38</v>
      </c>
      <c r="B48" s="15" t="s">
        <v>45</v>
      </c>
      <c r="C48" s="15" t="s">
        <v>39</v>
      </c>
      <c r="D48" s="16">
        <f>116.974+35.326</f>
        <v>152.30000000000001</v>
      </c>
      <c r="E48" s="16">
        <f>117.435+35.465</f>
        <v>152.9</v>
      </c>
      <c r="F48" s="16">
        <f>119.585+36.115</f>
        <v>155.69999999999999</v>
      </c>
    </row>
    <row r="49" spans="1:10" ht="24" customHeight="1" x14ac:dyDescent="0.25">
      <c r="A49" s="11" t="s">
        <v>46</v>
      </c>
      <c r="B49" s="12" t="s">
        <v>47</v>
      </c>
      <c r="C49" s="12" t="s">
        <v>0</v>
      </c>
      <c r="D49" s="13">
        <f>D50</f>
        <v>0.41799999999999998</v>
      </c>
      <c r="E49" s="13">
        <f>E50</f>
        <v>0.41799999999999998</v>
      </c>
      <c r="F49" s="13">
        <f>F50</f>
        <v>0.41799999999999998</v>
      </c>
    </row>
    <row r="50" spans="1:10" ht="11.4" customHeight="1" x14ac:dyDescent="0.25">
      <c r="A50" s="14" t="s">
        <v>48</v>
      </c>
      <c r="B50" s="15" t="s">
        <v>47</v>
      </c>
      <c r="C50" s="15" t="s">
        <v>49</v>
      </c>
      <c r="D50" s="16">
        <v>0.41799999999999998</v>
      </c>
      <c r="E50" s="16">
        <v>0.41799999999999998</v>
      </c>
      <c r="F50" s="16">
        <v>0.41799999999999998</v>
      </c>
    </row>
    <row r="51" spans="1:10" s="27" customFormat="1" ht="26.4" x14ac:dyDescent="0.25">
      <c r="A51" s="38" t="s">
        <v>68</v>
      </c>
      <c r="B51" s="39" t="s">
        <v>69</v>
      </c>
      <c r="C51" s="40"/>
      <c r="D51" s="41">
        <f>D52+D53</f>
        <v>409.95</v>
      </c>
      <c r="E51" s="41">
        <f>E52+E53</f>
        <v>409.95</v>
      </c>
      <c r="F51" s="41">
        <f>F52+F53</f>
        <v>409.95</v>
      </c>
      <c r="G51" s="42" t="s">
        <v>70</v>
      </c>
    </row>
    <row r="52" spans="1:10" s="27" customFormat="1" ht="52.8" x14ac:dyDescent="0.25">
      <c r="A52" s="43" t="s">
        <v>38</v>
      </c>
      <c r="B52" s="40" t="s">
        <v>69</v>
      </c>
      <c r="C52" s="40">
        <v>100</v>
      </c>
      <c r="D52" s="44">
        <f>313.71+94.74</f>
        <v>408.45</v>
      </c>
      <c r="E52" s="44">
        <f>313.71+94.74</f>
        <v>408.45</v>
      </c>
      <c r="F52" s="44">
        <f>313.71+94.74</f>
        <v>408.45</v>
      </c>
      <c r="G52" s="42" t="s">
        <v>73</v>
      </c>
    </row>
    <row r="53" spans="1:10" s="28" customFormat="1" ht="13.2" customHeight="1" x14ac:dyDescent="0.25">
      <c r="A53" s="45" t="s">
        <v>42</v>
      </c>
      <c r="B53" s="40" t="s">
        <v>69</v>
      </c>
      <c r="C53" s="40">
        <v>800</v>
      </c>
      <c r="D53" s="72">
        <v>1.5</v>
      </c>
      <c r="E53" s="72">
        <v>1.5</v>
      </c>
      <c r="F53" s="72">
        <v>1.5</v>
      </c>
      <c r="G53" s="42" t="s">
        <v>71</v>
      </c>
    </row>
    <row r="54" spans="1:10" ht="65.400000000000006" customHeight="1" x14ac:dyDescent="0.25">
      <c r="A54" s="11" t="s">
        <v>50</v>
      </c>
      <c r="B54" s="12" t="s">
        <v>51</v>
      </c>
      <c r="C54" s="12" t="s">
        <v>0</v>
      </c>
      <c r="D54" s="13">
        <f>D55+D56</f>
        <v>19.500999999999998</v>
      </c>
      <c r="E54" s="13">
        <f t="shared" ref="E54:F54" si="7">E55+E56</f>
        <v>19.942</v>
      </c>
      <c r="F54" s="13">
        <f t="shared" si="7"/>
        <v>20.483000000000001</v>
      </c>
    </row>
    <row r="55" spans="1:10" ht="52.8" x14ac:dyDescent="0.25">
      <c r="A55" s="14" t="s">
        <v>38</v>
      </c>
      <c r="B55" s="15" t="s">
        <v>51</v>
      </c>
      <c r="C55" s="15" t="s">
        <v>39</v>
      </c>
      <c r="D55" s="16">
        <f>11.666+1.452+3.524+0.438</f>
        <v>17.079999999999998</v>
      </c>
      <c r="E55" s="16">
        <f>11.768+1.475+3.554+0.445</f>
        <v>17.242000000000001</v>
      </c>
      <c r="F55" s="16">
        <f>12.168+1.498+3.675+0.452</f>
        <v>17.792999999999999</v>
      </c>
    </row>
    <row r="56" spans="1:10" ht="26.4" x14ac:dyDescent="0.25">
      <c r="A56" s="14" t="s">
        <v>14</v>
      </c>
      <c r="B56" s="15" t="s">
        <v>51</v>
      </c>
      <c r="C56" s="15" t="s">
        <v>15</v>
      </c>
      <c r="D56" s="16">
        <f>0.8+1.621</f>
        <v>2.4210000000000003</v>
      </c>
      <c r="E56" s="16">
        <f>0.8+1.9</f>
        <v>2.7</v>
      </c>
      <c r="F56" s="16">
        <f>0.8+1.89</f>
        <v>2.69</v>
      </c>
    </row>
    <row r="57" spans="1:10" ht="66" x14ac:dyDescent="0.25">
      <c r="A57" s="11" t="s">
        <v>52</v>
      </c>
      <c r="B57" s="12" t="s">
        <v>53</v>
      </c>
      <c r="C57" s="12" t="s">
        <v>0</v>
      </c>
      <c r="D57" s="13">
        <f>D58+D59</f>
        <v>1469.6109999999999</v>
      </c>
      <c r="E57" s="13">
        <f t="shared" ref="E57:F57" si="8">E58+E59</f>
        <v>1300.32</v>
      </c>
      <c r="F57" s="13">
        <f t="shared" si="8"/>
        <v>1317.06</v>
      </c>
      <c r="H57" s="3"/>
      <c r="I57" s="3"/>
      <c r="J57" s="3"/>
    </row>
    <row r="58" spans="1:10" ht="52.8" x14ac:dyDescent="0.25">
      <c r="A58" s="43" t="s">
        <v>38</v>
      </c>
      <c r="B58" s="40" t="s">
        <v>53</v>
      </c>
      <c r="C58" s="40" t="s">
        <v>39</v>
      </c>
      <c r="D58" s="44">
        <f>1568.047-313.71-94.74</f>
        <v>1159.597</v>
      </c>
      <c r="E58" s="44">
        <f>1568.047-313.71-94.74</f>
        <v>1159.597</v>
      </c>
      <c r="F58" s="44">
        <f>1568.047-313.71-94.74</f>
        <v>1159.597</v>
      </c>
      <c r="G58" s="42" t="s">
        <v>74</v>
      </c>
    </row>
    <row r="59" spans="1:10" ht="26.4" x14ac:dyDescent="0.25">
      <c r="A59" s="14" t="s">
        <v>14</v>
      </c>
      <c r="B59" s="15" t="s">
        <v>53</v>
      </c>
      <c r="C59" s="15" t="s">
        <v>15</v>
      </c>
      <c r="D59" s="16">
        <v>310.01400000000001</v>
      </c>
      <c r="E59" s="16">
        <v>140.72300000000001</v>
      </c>
      <c r="F59" s="16">
        <v>157.46299999999999</v>
      </c>
    </row>
    <row r="60" spans="1:10" s="27" customFormat="1" ht="25.2" customHeight="1" x14ac:dyDescent="0.25">
      <c r="A60" s="38" t="s">
        <v>54</v>
      </c>
      <c r="B60" s="39" t="s">
        <v>55</v>
      </c>
      <c r="C60" s="39" t="s">
        <v>0</v>
      </c>
      <c r="D60" s="41">
        <f>D61</f>
        <v>0</v>
      </c>
      <c r="E60" s="41">
        <f>E61</f>
        <v>0</v>
      </c>
      <c r="F60" s="41">
        <f>F61</f>
        <v>0</v>
      </c>
      <c r="G60" s="46"/>
    </row>
    <row r="61" spans="1:10" s="27" customFormat="1" x14ac:dyDescent="0.25">
      <c r="A61" s="43" t="s">
        <v>42</v>
      </c>
      <c r="B61" s="40" t="s">
        <v>55</v>
      </c>
      <c r="C61" s="40" t="s">
        <v>43</v>
      </c>
      <c r="D61" s="44">
        <f>1.5-1.5</f>
        <v>0</v>
      </c>
      <c r="E61" s="44">
        <f t="shared" ref="E61:F61" si="9">1.5-1.5</f>
        <v>0</v>
      </c>
      <c r="F61" s="44">
        <f t="shared" si="9"/>
        <v>0</v>
      </c>
      <c r="G61" s="42" t="s">
        <v>72</v>
      </c>
    </row>
    <row r="62" spans="1:10" x14ac:dyDescent="0.25">
      <c r="A62" s="11" t="s">
        <v>56</v>
      </c>
      <c r="B62" s="12" t="s">
        <v>57</v>
      </c>
      <c r="C62" s="12" t="s">
        <v>0</v>
      </c>
      <c r="D62" s="13">
        <f>D63+D64+D65</f>
        <v>351.75400000000002</v>
      </c>
      <c r="E62" s="13">
        <f t="shared" ref="E62:F62" si="10">E63+E64+E65</f>
        <v>342.25400000000002</v>
      </c>
      <c r="F62" s="13">
        <f t="shared" si="10"/>
        <v>342.25400000000002</v>
      </c>
      <c r="H62" s="3"/>
      <c r="I62" s="3"/>
      <c r="J62" s="3"/>
    </row>
    <row r="63" spans="1:10" ht="26.4" x14ac:dyDescent="0.25">
      <c r="A63" s="14" t="s">
        <v>14</v>
      </c>
      <c r="B63" s="15" t="s">
        <v>57</v>
      </c>
      <c r="C63" s="15" t="s">
        <v>15</v>
      </c>
      <c r="D63" s="16">
        <f>5.5+8</f>
        <v>13.5</v>
      </c>
      <c r="E63" s="16">
        <v>8</v>
      </c>
      <c r="F63" s="16">
        <v>8</v>
      </c>
    </row>
    <row r="64" spans="1:10" x14ac:dyDescent="0.25">
      <c r="A64" s="14" t="s">
        <v>58</v>
      </c>
      <c r="B64" s="15" t="s">
        <v>57</v>
      </c>
      <c r="C64" s="15" t="s">
        <v>59</v>
      </c>
      <c r="D64" s="16">
        <v>334.25400000000002</v>
      </c>
      <c r="E64" s="16">
        <v>334.25400000000002</v>
      </c>
      <c r="F64" s="16">
        <v>334.25400000000002</v>
      </c>
    </row>
    <row r="65" spans="1:6" x14ac:dyDescent="0.25">
      <c r="A65" s="14" t="s">
        <v>42</v>
      </c>
      <c r="B65" s="15" t="s">
        <v>57</v>
      </c>
      <c r="C65" s="15" t="s">
        <v>43</v>
      </c>
      <c r="D65" s="16">
        <v>4</v>
      </c>
      <c r="E65" s="16">
        <v>0</v>
      </c>
      <c r="F65" s="16">
        <v>0</v>
      </c>
    </row>
    <row r="66" spans="1:6" x14ac:dyDescent="0.25">
      <c r="A66" s="11" t="s">
        <v>60</v>
      </c>
      <c r="B66" s="12" t="s">
        <v>61</v>
      </c>
      <c r="C66" s="12" t="s">
        <v>0</v>
      </c>
      <c r="D66" s="13">
        <f>D67</f>
        <v>0</v>
      </c>
      <c r="E66" s="13">
        <f>E67</f>
        <v>73.224999999999994</v>
      </c>
      <c r="F66" s="13">
        <f>F67</f>
        <v>151.185</v>
      </c>
    </row>
    <row r="67" spans="1:6" x14ac:dyDescent="0.25">
      <c r="A67" s="14" t="s">
        <v>62</v>
      </c>
      <c r="B67" s="15" t="s">
        <v>61</v>
      </c>
      <c r="C67" s="15" t="s">
        <v>63</v>
      </c>
      <c r="D67" s="16">
        <v>0</v>
      </c>
      <c r="E67" s="16">
        <v>73.224999999999994</v>
      </c>
      <c r="F67" s="16">
        <v>151.185</v>
      </c>
    </row>
  </sheetData>
  <mergeCells count="14">
    <mergeCell ref="A1:F1"/>
    <mergeCell ref="A2:F2"/>
    <mergeCell ref="A3:F3"/>
    <mergeCell ref="A13:A14"/>
    <mergeCell ref="B13:B14"/>
    <mergeCell ref="C13:C14"/>
    <mergeCell ref="D13:F13"/>
    <mergeCell ref="A4:F4"/>
    <mergeCell ref="A5:F5"/>
    <mergeCell ref="A7:F7"/>
    <mergeCell ref="A8:F8"/>
    <mergeCell ref="A9:F9"/>
    <mergeCell ref="A10:F10"/>
    <mergeCell ref="A12:F12"/>
  </mergeCells>
  <pageMargins left="0.78740157480314965" right="0.39370078740157483" top="0.39370078740157483" bottom="0.39370078740157483" header="0.31496062992125984" footer="0.31496062992125984"/>
  <pageSetup paperSize="9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</vt:lpstr>
      <vt:lpstr>'2020-2022'!Область_печати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2020-06-19T09:03:04Z</dcterms:modified>
</cp:coreProperties>
</file>