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240" yWindow="570" windowWidth="15825" windowHeight="12330"/>
  </bookViews>
  <sheets>
    <sheet name="2025" sheetId="1" r:id="rId1"/>
  </sheets>
  <definedNames>
    <definedName name="_xlnm.Print_Area" localSheetId="0">'2025'!$A$1:$I$58</definedName>
  </definedNames>
  <calcPr calcId="145621"/>
</workbook>
</file>

<file path=xl/calcChain.xml><?xml version="1.0" encoding="utf-8"?>
<calcChain xmlns="http://schemas.openxmlformats.org/spreadsheetml/2006/main">
  <c r="B13" i="1" l="1"/>
  <c r="F35" i="1" l="1"/>
  <c r="F18" i="1"/>
  <c r="H9" i="1" l="1"/>
  <c r="H11" i="1"/>
  <c r="H12" i="1"/>
  <c r="H14" i="1"/>
  <c r="H15" i="1"/>
  <c r="H16" i="1"/>
  <c r="H17" i="1"/>
  <c r="H18" i="1"/>
  <c r="H20" i="1"/>
  <c r="H21" i="1"/>
  <c r="H23" i="1"/>
  <c r="H24" i="1"/>
  <c r="H25" i="1"/>
  <c r="H27" i="1"/>
  <c r="H28" i="1"/>
  <c r="H29" i="1"/>
  <c r="H31" i="1"/>
  <c r="H33" i="1"/>
  <c r="H35" i="1"/>
  <c r="H36" i="1"/>
  <c r="H37" i="1"/>
  <c r="H39" i="1"/>
  <c r="H40" i="1"/>
  <c r="H41" i="1"/>
  <c r="H42" i="1"/>
  <c r="H44" i="1"/>
  <c r="H45" i="1"/>
  <c r="H46" i="1"/>
  <c r="H49" i="1"/>
  <c r="H50" i="1"/>
  <c r="H51" i="1"/>
  <c r="H52" i="1"/>
  <c r="H54" i="1"/>
  <c r="H56" i="1"/>
  <c r="F9" i="1"/>
  <c r="F11" i="1"/>
  <c r="F12" i="1"/>
  <c r="F14" i="1"/>
  <c r="F15" i="1"/>
  <c r="F16" i="1"/>
  <c r="F17" i="1"/>
  <c r="F20" i="1"/>
  <c r="F21" i="1"/>
  <c r="F23" i="1"/>
  <c r="F24" i="1"/>
  <c r="F25" i="1"/>
  <c r="F27" i="1"/>
  <c r="F28" i="1"/>
  <c r="F29" i="1"/>
  <c r="F31" i="1"/>
  <c r="F33" i="1"/>
  <c r="F36" i="1"/>
  <c r="F37" i="1"/>
  <c r="F39" i="1"/>
  <c r="F40" i="1"/>
  <c r="F41" i="1"/>
  <c r="F42" i="1"/>
  <c r="F44" i="1"/>
  <c r="F45" i="1"/>
  <c r="F46" i="1"/>
  <c r="F49" i="1"/>
  <c r="F50" i="1"/>
  <c r="F51" i="1"/>
  <c r="F52" i="1"/>
  <c r="F54" i="1"/>
  <c r="F56" i="1"/>
  <c r="G12" i="1" l="1"/>
  <c r="E12" i="1"/>
  <c r="G20" i="1" l="1"/>
  <c r="E20" i="1"/>
  <c r="E18" i="1"/>
  <c r="E17" i="1"/>
  <c r="B43" i="1" l="1"/>
  <c r="B22" i="1"/>
  <c r="B19" i="1"/>
  <c r="E45" i="1"/>
  <c r="E24" i="1"/>
  <c r="G24" i="1"/>
  <c r="D19" i="1" l="1"/>
  <c r="C19" i="1"/>
  <c r="D10" i="1"/>
  <c r="C10" i="1"/>
  <c r="D43" i="1"/>
  <c r="C43" i="1"/>
  <c r="D22" i="1"/>
  <c r="C22" i="1"/>
  <c r="D13" i="1"/>
  <c r="C13" i="1"/>
  <c r="G45" i="1"/>
  <c r="E25" i="1"/>
  <c r="G25" i="1"/>
  <c r="G18" i="1"/>
  <c r="H43" i="1" l="1"/>
  <c r="F43" i="1"/>
  <c r="H10" i="1"/>
  <c r="F13" i="1"/>
  <c r="H13" i="1"/>
  <c r="H22" i="1"/>
  <c r="F22" i="1"/>
  <c r="F19" i="1"/>
  <c r="H19" i="1"/>
  <c r="B26" i="1"/>
  <c r="B48" i="1"/>
  <c r="B47" i="1" s="1"/>
  <c r="B38" i="1"/>
  <c r="B34" i="1"/>
  <c r="B30" i="1"/>
  <c r="C55" i="1"/>
  <c r="C48" i="1"/>
  <c r="C53" i="1"/>
  <c r="C38" i="1"/>
  <c r="C34" i="1"/>
  <c r="C32" i="1"/>
  <c r="C30" i="1"/>
  <c r="C26" i="1"/>
  <c r="C47" i="1" l="1"/>
  <c r="G9" i="1" l="1"/>
  <c r="E9" i="1"/>
  <c r="E8" i="1" s="1"/>
  <c r="G43" i="1"/>
  <c r="D26" i="1"/>
  <c r="G44" i="1"/>
  <c r="E44" i="1"/>
  <c r="D38" i="1"/>
  <c r="E40" i="1"/>
  <c r="G40" i="1"/>
  <c r="D55" i="1"/>
  <c r="D53" i="1"/>
  <c r="D48" i="1"/>
  <c r="D34" i="1"/>
  <c r="D32" i="1"/>
  <c r="D30" i="1"/>
  <c r="G19" i="1"/>
  <c r="E11" i="1"/>
  <c r="C8" i="1"/>
  <c r="C7" i="1" s="1"/>
  <c r="D8" i="1"/>
  <c r="D7" i="1" s="1"/>
  <c r="B8" i="1"/>
  <c r="B10" i="1"/>
  <c r="F10" i="1" s="1"/>
  <c r="G56" i="1"/>
  <c r="E56" i="1"/>
  <c r="G54" i="1"/>
  <c r="E54" i="1"/>
  <c r="G52" i="1"/>
  <c r="E52" i="1"/>
  <c r="G51" i="1"/>
  <c r="E51" i="1"/>
  <c r="G50" i="1"/>
  <c r="E50" i="1"/>
  <c r="G49" i="1"/>
  <c r="E49" i="1"/>
  <c r="G46" i="1"/>
  <c r="E46" i="1"/>
  <c r="G42" i="1"/>
  <c r="E42" i="1"/>
  <c r="G41" i="1"/>
  <c r="E41" i="1"/>
  <c r="G39" i="1"/>
  <c r="E39" i="1"/>
  <c r="G37" i="1"/>
  <c r="E37" i="1"/>
  <c r="G36" i="1"/>
  <c r="E36" i="1"/>
  <c r="G35" i="1"/>
  <c r="E35" i="1"/>
  <c r="G33" i="1"/>
  <c r="E33" i="1"/>
  <c r="G31" i="1"/>
  <c r="E31" i="1"/>
  <c r="G29" i="1"/>
  <c r="E29" i="1"/>
  <c r="G28" i="1"/>
  <c r="E28" i="1"/>
  <c r="G27" i="1"/>
  <c r="E27" i="1"/>
  <c r="G23" i="1"/>
  <c r="E23" i="1"/>
  <c r="G22" i="1"/>
  <c r="G21" i="1"/>
  <c r="E21" i="1"/>
  <c r="G17" i="1"/>
  <c r="G16" i="1"/>
  <c r="E16" i="1"/>
  <c r="G15" i="1"/>
  <c r="E15" i="1"/>
  <c r="G14" i="1"/>
  <c r="E14" i="1"/>
  <c r="G11" i="1"/>
  <c r="B7" i="1" l="1"/>
  <c r="F53" i="1"/>
  <c r="H53" i="1"/>
  <c r="H55" i="1"/>
  <c r="F55" i="1"/>
  <c r="F8" i="1"/>
  <c r="H8" i="1"/>
  <c r="G38" i="1"/>
  <c r="F38" i="1"/>
  <c r="H38" i="1"/>
  <c r="F30" i="1"/>
  <c r="H30" i="1"/>
  <c r="H32" i="1"/>
  <c r="F32" i="1"/>
  <c r="E26" i="1"/>
  <c r="F26" i="1"/>
  <c r="H26" i="1"/>
  <c r="H34" i="1"/>
  <c r="F34" i="1"/>
  <c r="F48" i="1"/>
  <c r="H48" i="1"/>
  <c r="G26" i="1"/>
  <c r="E48" i="1"/>
  <c r="D47" i="1"/>
  <c r="E47" i="1" s="1"/>
  <c r="G10" i="1"/>
  <c r="G48" i="1"/>
  <c r="G53" i="1"/>
  <c r="E34" i="1"/>
  <c r="G34" i="1"/>
  <c r="E19" i="1"/>
  <c r="G55" i="1"/>
  <c r="E55" i="1"/>
  <c r="B58" i="1"/>
  <c r="E10" i="1"/>
  <c r="E38" i="1"/>
  <c r="G30" i="1"/>
  <c r="E53" i="1"/>
  <c r="E43" i="1"/>
  <c r="G32" i="1"/>
  <c r="E32" i="1"/>
  <c r="E30" i="1"/>
  <c r="E22" i="1"/>
  <c r="E13" i="1"/>
  <c r="G13" i="1"/>
  <c r="C58" i="1"/>
  <c r="G8" i="1"/>
  <c r="H47" i="1" l="1"/>
  <c r="F47" i="1"/>
  <c r="F7" i="1"/>
  <c r="H7" i="1"/>
  <c r="D58" i="1"/>
  <c r="E7" i="1"/>
  <c r="G47" i="1"/>
  <c r="G7" i="1"/>
  <c r="E58" i="1" l="1"/>
  <c r="F58" i="1"/>
  <c r="H58" i="1"/>
  <c r="G58" i="1"/>
</calcChain>
</file>

<file path=xl/sharedStrings.xml><?xml version="1.0" encoding="utf-8"?>
<sst xmlns="http://schemas.openxmlformats.org/spreadsheetml/2006/main" count="90" uniqueCount="87">
  <si>
    <t>Единица измерения: тыс.руб.</t>
  </si>
  <si>
    <t xml:space="preserve">Наименование показателя </t>
  </si>
  <si>
    <t>Первоначальный план</t>
  </si>
  <si>
    <t>Уточненный план</t>
  </si>
  <si>
    <t>Исполнено</t>
  </si>
  <si>
    <t>Отклонение исполнения от первоначального плана</t>
  </si>
  <si>
    <t>Отклонение исполнения от уточненного плана</t>
  </si>
  <si>
    <t xml:space="preserve">Пояснения отклонений 5% и более, как в большую, так и в меньшую сторону, между первоначально утвержденными и фактическими значениями </t>
  </si>
  <si>
    <t>сумма</t>
  </si>
  <si>
    <t>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</si>
  <si>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</si>
  <si>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</si>
  <si>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</si>
  <si>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</si>
  <si>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</si>
  <si>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</si>
  <si>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</si>
  <si>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</si>
  <si>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</si>
  <si>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</si>
  <si>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</si>
  <si>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</si>
  <si>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</si>
  <si>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</si>
  <si>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</si>
  <si>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</si>
  <si>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</si>
  <si>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</si>
  <si>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</si>
  <si>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</si>
  <si>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</si>
  <si>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</si>
  <si>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</si>
  <si>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</si>
  <si>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</si>
  <si>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Увеличение количества договоров за пользование муниципальным имуществом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</si>
  <si>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</si>
  <si>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</si>
  <si>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</si>
  <si>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</si>
  <si>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</si>
  <si>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компенсации затрат государства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</si>
  <si>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</si>
  <si>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</si>
  <si>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</si>
  <si>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В связи с увеличением количества заключенных договоров купли-продажи земельных участков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</si>
  <si>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</si>
  <si>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</si>
  <si>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</si>
  <si>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Платежи в целях возмещения причиненного ущерба (убытков)</t>
  </si>
  <si>
    <t>Платежи, уплачиваемые в целях возмещения вреда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</si>
  <si>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</si>
  <si>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</si>
  <si>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</si>
  <si>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</si>
  <si>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В связи с дополнительным распределением объёмов безвозмездных поступлений от других бюджетов бюджетной системы РФ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</si>
  <si>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</si>
  <si>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</si>
  <si>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</si>
  <si>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</si>
  <si>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</si>
  <si>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</si>
  <si>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Итого: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</si>
  <si>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</si>
  <si>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Невыясненные поступления</t>
  </si>
  <si>
    <t>В связи с увеличением площади земельных участов</t>
  </si>
  <si>
    <t>Инициативные платежи</t>
  </si>
  <si>
    <t>Туристический налог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</si>
  <si>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</si>
  <si>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</si>
  <si>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Прочие неналоговые доходы</t>
  </si>
  <si>
    <t>Налог на имущество физических лиц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</si>
  <si>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</si>
  <si>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Данный вид доходов в бюджете планируется по фактическим поступлениям </t>
  </si>
  <si>
    <t>В связи с увеличением количества договоров купли-продажи муниципального имущества</t>
  </si>
  <si>
    <t xml:space="preserve">Сокращение объема погашенной задолженности физическими лицами. Снижение налоговой базы. Освобождение лиц СВО и членов их семей. </t>
  </si>
  <si>
    <t xml:space="preserve">Уменьшение в 2025 году поступлений в связи с представлением уточненных налоговых деклараций за 2024 год к уменьшению налогоплательщиком с основным видом деятельности «Животноводство» </t>
  </si>
  <si>
    <t>В связи с уточнением прогноза ГАДБ. Рост налоговых ставок с 01.01.2025 по УСН. Рост налоговой базы, в том числе по причине роста индекса потребительских цен</t>
  </si>
  <si>
    <t xml:space="preserve">Уменьшение количества договоров аренды муниципальных жилых помещений </t>
  </si>
  <si>
    <t>Увеличение в связи с увеличением размера ПВГД в соответствии с Законом Республики Коми от 31.10.2023 №92-РЗ, а также изменением срока уплаты по налогу.</t>
  </si>
  <si>
    <t xml:space="preserve">Основной причиной роста стало увеличение кадастровой стоимости земельных участков. Погашение задолженности в большем размере. За счет роста суммы налога по прочим земельным участкам. </t>
  </si>
  <si>
    <t>Увеличение поступлений обусловлено повышением с 09.09.2024 размеров государственной пошлины (Федеральный закон от 08.08.2024 №259-ФЗ), фактическим поступлением относительно прогнозируемых сумм.</t>
  </si>
  <si>
    <t>Сведения о фактических поступлениях доходов МО "Княжпогостский" по видам доходов в сравнении с первоначально утвержденными значениями и с уточненными значениями с учетом внесенных изменений за 2025 год</t>
  </si>
  <si>
    <t>Прочие безвозмездные поступления в бюджеты муниципальных округов</t>
  </si>
  <si>
    <t xml:space="preserve">На рост поступлений НДФЛ оказало влияние темп роста фонда начисленной заработной платы работников организаций МО Княжпогостский согласно данным Территориального органа Федеральной службы государственной статистики по Республике Коми. В тоже время наблюдается увеличение поступлений в связи с началом ведения деятельности с 19.11.2024 года на территории муниципалитета организации с основным видом деятельности: «Строительство инженерных коммуникаций для водоснабжения и водоотведения, газоснабжения». </t>
  </si>
  <si>
    <t>Уточнение прогноза</t>
  </si>
  <si>
    <t>В связи с уточнением прогноза ГАДБ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</si>
</sst>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11" x14ac:knownFonts="1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</fonts>
  <fills count="12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B9CDE5"/>
        <bgColor rgb="FFFFFFFF"/>
      </patternFill>
    </fill>
    <fill>
      <patternFill patternType="solid">
        <fgColor rgb="FFDCE6F2"/>
        <bgColor rgb="FFFFFFFF"/>
      </patternFill>
    </fill>
    <fill>
      <patternFill patternType="solid">
        <fgColor rgb="FFFFD5AB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</fills>
  <borders count="29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/>
      <top/>
      <bottom style="medium">
        <color rgb="FFFAC090"/>
      </bottom>
      <diagonal/>
    </border>
    <border>
      <left/>
      <right/>
      <top/>
      <bottom style="medium">
        <color rgb="FFFAC090"/>
      </bottom>
      <diagonal/>
    </border>
    <border>
      <left/>
      <right style="thin">
        <color rgb="FFBFBFBF"/>
      </right>
      <top/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8">
    <xf numFmtId="0" fontId="0" fillId="0" borderId="0"/>
    <xf numFmtId="0" fontId="1" fillId="0" borderId="0">
      <alignment horizontal="center" vertical="top" wrapText="1"/>
    </xf>
    <xf numFmtId="0" fontId="5" fillId="0" borderId="0">
      <alignment horizontal="right" vertical="top" wrapText="1"/>
    </xf>
    <xf numFmtId="49" fontId="7" fillId="0" borderId="1">
      <alignment horizontal="center" vertical="center" wrapText="1"/>
    </xf>
    <xf numFmtId="49" fontId="7" fillId="0" borderId="2">
      <alignment horizontal="center" vertical="center" wrapText="1"/>
    </xf>
    <xf numFmtId="49" fontId="7" fillId="0" borderId="4">
      <alignment horizontal="center" vertical="center" wrapText="1"/>
    </xf>
    <xf numFmtId="49" fontId="7" fillId="0" borderId="5">
      <alignment horizontal="center" vertical="center" wrapText="1"/>
    </xf>
    <xf numFmtId="49" fontId="7" fillId="0" borderId="6">
      <alignment horizontal="center" vertical="center" wrapText="1"/>
    </xf>
    <xf numFmtId="49" fontId="9" fillId="2" borderId="7">
      <alignment horizontal="center" vertical="top" shrinkToFit="1"/>
    </xf>
    <xf numFmtId="164" fontId="9" fillId="2" borderId="8">
      <alignment horizontal="right" vertical="top" wrapText="1" shrinkToFit="1"/>
    </xf>
    <xf numFmtId="164" fontId="9" fillId="2" borderId="9">
      <alignment horizontal="right" vertical="top" shrinkToFit="1"/>
    </xf>
    <xf numFmtId="4" fontId="9" fillId="2" borderId="9">
      <alignment horizontal="right" vertical="top" shrinkToFit="1"/>
    </xf>
    <xf numFmtId="164" fontId="9" fillId="5" borderId="11">
      <alignment horizontal="right" shrinkToFit="1"/>
    </xf>
    <xf numFmtId="164" fontId="9" fillId="5" borderId="13">
      <alignment horizontal="right" shrinkToFit="1"/>
    </xf>
    <xf numFmtId="4" fontId="7" fillId="6" borderId="12">
      <alignment horizontal="right" vertical="top" shrinkToFit="1"/>
    </xf>
    <xf numFmtId="164" fontId="9" fillId="2" borderId="8">
      <alignment horizontal="right" vertical="top" wrapText="1" shrinkToFit="1"/>
    </xf>
    <xf numFmtId="164" fontId="9" fillId="2" borderId="9">
      <alignment horizontal="right" vertical="top" shrinkToFit="1"/>
    </xf>
    <xf numFmtId="164" fontId="7" fillId="7" borderId="16">
      <alignment horizontal="right" vertical="top" shrinkToFit="1"/>
    </xf>
    <xf numFmtId="164" fontId="5" fillId="0" borderId="16">
      <alignment horizontal="right" vertical="top" shrinkToFit="1"/>
    </xf>
    <xf numFmtId="164" fontId="7" fillId="6" borderId="14">
      <alignment horizontal="right" vertical="top" shrinkToFit="1"/>
    </xf>
    <xf numFmtId="0" fontId="5" fillId="0" borderId="17"/>
    <xf numFmtId="0" fontId="5" fillId="0" borderId="18"/>
    <xf numFmtId="0" fontId="5" fillId="0" borderId="19"/>
    <xf numFmtId="0" fontId="9" fillId="5" borderId="20"/>
    <xf numFmtId="164" fontId="5" fillId="0" borderId="3">
      <alignment horizontal="right" vertical="top" shrinkToFit="1"/>
    </xf>
    <xf numFmtId="164" fontId="5" fillId="0" borderId="16">
      <alignment horizontal="right" vertical="top" shrinkToFit="1"/>
    </xf>
    <xf numFmtId="0" fontId="5" fillId="0" borderId="21"/>
    <xf numFmtId="0" fontId="5" fillId="0" borderId="0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9" fillId="5" borderId="11">
      <alignment horizontal="right" shrinkToFit="1"/>
    </xf>
    <xf numFmtId="4" fontId="9" fillId="5" borderId="13">
      <alignment horizontal="right" shrinkToFit="1"/>
    </xf>
    <xf numFmtId="0" fontId="9" fillId="2" borderId="8">
      <alignment horizontal="left" vertical="top" wrapText="1"/>
    </xf>
    <xf numFmtId="4" fontId="9" fillId="2" borderId="8">
      <alignment horizontal="right" vertical="top" wrapText="1" shrinkToFit="1"/>
    </xf>
    <xf numFmtId="49" fontId="7" fillId="6" borderId="10">
      <alignment horizontal="center" vertical="top" shrinkToFit="1"/>
    </xf>
    <xf numFmtId="0" fontId="7" fillId="6" borderId="12">
      <alignment horizontal="left" vertical="top" wrapText="1"/>
    </xf>
    <xf numFmtId="4" fontId="7" fillId="6" borderId="14">
      <alignment horizontal="right" vertical="top" shrinkToFit="1"/>
    </xf>
    <xf numFmtId="49" fontId="7" fillId="7" borderId="15">
      <alignment horizontal="center" vertical="top" shrinkToFit="1"/>
    </xf>
    <xf numFmtId="0" fontId="7" fillId="7" borderId="3">
      <alignment horizontal="left" vertical="top" wrapText="1"/>
    </xf>
    <xf numFmtId="4" fontId="7" fillId="7" borderId="3">
      <alignment horizontal="right" vertical="top" shrinkToFit="1"/>
    </xf>
    <xf numFmtId="4" fontId="7" fillId="7" borderId="16">
      <alignment horizontal="right" vertical="top" shrinkToFit="1"/>
    </xf>
    <xf numFmtId="49" fontId="10" fillId="0" borderId="15">
      <alignment horizontal="center" vertical="top" shrinkToFit="1"/>
    </xf>
    <xf numFmtId="0" fontId="5" fillId="0" borderId="3">
      <alignment horizontal="left" vertical="top" wrapText="1"/>
    </xf>
    <xf numFmtId="4" fontId="5" fillId="0" borderId="3">
      <alignment horizontal="right" vertical="top" shrinkToFit="1"/>
    </xf>
    <xf numFmtId="4" fontId="5" fillId="0" borderId="16">
      <alignment horizontal="right" vertical="top" shrinkToFit="1"/>
    </xf>
    <xf numFmtId="4" fontId="5" fillId="0" borderId="16">
      <alignment horizontal="right" vertical="top" shrinkToFit="1"/>
    </xf>
    <xf numFmtId="4" fontId="5" fillId="0" borderId="16">
      <alignment horizontal="right" vertical="top" shrinkToFit="1"/>
    </xf>
    <xf numFmtId="164" fontId="7" fillId="7" borderId="16">
      <alignment horizontal="right" vertical="top" shrinkToFit="1"/>
    </xf>
    <xf numFmtId="164" fontId="7" fillId="7" borderId="16">
      <alignment horizontal="right" vertical="top" shrinkToFit="1"/>
    </xf>
    <xf numFmtId="164" fontId="7" fillId="7" borderId="16">
      <alignment horizontal="right" vertical="top" shrinkToFit="1"/>
    </xf>
    <xf numFmtId="164" fontId="5" fillId="0" borderId="16">
      <alignment horizontal="right" vertical="top" shrinkToFit="1"/>
    </xf>
    <xf numFmtId="164" fontId="5" fillId="0" borderId="16">
      <alignment horizontal="right" vertical="top" shrinkToFit="1"/>
    </xf>
    <xf numFmtId="164" fontId="5" fillId="0" borderId="16">
      <alignment horizontal="right" vertical="top" shrinkToFit="1"/>
    </xf>
    <xf numFmtId="164" fontId="9" fillId="5" borderId="11">
      <alignment horizontal="right" shrinkToFit="1"/>
    </xf>
    <xf numFmtId="164" fontId="9" fillId="5" borderId="13">
      <alignment horizontal="right" shrinkToFit="1"/>
    </xf>
    <xf numFmtId="164" fontId="7" fillId="7" borderId="3">
      <alignment horizontal="right" vertical="top" shrinkToFit="1"/>
    </xf>
    <xf numFmtId="164" fontId="7" fillId="7" borderId="16">
      <alignment horizontal="right" vertical="top" shrinkToFit="1"/>
    </xf>
    <xf numFmtId="164" fontId="9" fillId="2" borderId="8">
      <alignment horizontal="right" vertical="top" wrapText="1" shrinkToFit="1"/>
    </xf>
    <xf numFmtId="164" fontId="9" fillId="2" borderId="8">
      <alignment horizontal="right" vertical="top" wrapText="1" shrinkToFit="1"/>
    </xf>
    <xf numFmtId="164" fontId="9" fillId="2" borderId="9">
      <alignment horizontal="right" vertical="top" shrinkToFit="1"/>
    </xf>
    <xf numFmtId="164" fontId="9" fillId="2" borderId="9">
      <alignment horizontal="right" vertical="top" shrinkToFit="1"/>
    </xf>
    <xf numFmtId="164" fontId="7" fillId="6" borderId="12">
      <alignment horizontal="right" vertical="top" shrinkToFit="1"/>
    </xf>
    <xf numFmtId="164" fontId="7" fillId="7" borderId="3">
      <alignment horizontal="right" vertical="top" shrinkToFit="1"/>
    </xf>
    <xf numFmtId="164" fontId="5" fillId="0" borderId="3">
      <alignment horizontal="right" vertical="top" shrinkToFit="1"/>
    </xf>
    <xf numFmtId="164" fontId="5" fillId="0" borderId="16">
      <alignment horizontal="right" vertical="top" shrinkToFit="1"/>
    </xf>
    <xf numFmtId="164" fontId="5" fillId="0" borderId="16">
      <alignment horizontal="right" vertical="top" shrinkToFit="1"/>
    </xf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4" fillId="0" borderId="0" xfId="0" applyFont="1" applyFill="1" applyBorder="1" applyProtection="1">
      <protection locked="0"/>
    </xf>
    <xf numFmtId="0" fontId="2" fillId="0" borderId="0" xfId="1" applyNumberFormat="1" applyFont="1" applyFill="1" applyBorder="1" applyAlignment="1" applyProtection="1">
      <alignment vertical="center" wrapText="1"/>
    </xf>
    <xf numFmtId="0" fontId="4" fillId="0" borderId="0" xfId="0" applyFont="1" applyProtection="1">
      <protection locked="0"/>
    </xf>
    <xf numFmtId="165" fontId="4" fillId="0" borderId="0" xfId="0" applyNumberFormat="1" applyFont="1" applyProtection="1">
      <protection locked="0"/>
    </xf>
    <xf numFmtId="0" fontId="8" fillId="8" borderId="20" xfId="23" applyNumberFormat="1" applyFont="1" applyFill="1" applyBorder="1" applyProtection="1"/>
    <xf numFmtId="164" fontId="8" fillId="8" borderId="11" xfId="23" applyNumberFormat="1" applyFont="1" applyFill="1" applyBorder="1" applyAlignment="1" applyProtection="1">
      <alignment horizontal="right"/>
    </xf>
    <xf numFmtId="164" fontId="8" fillId="8" borderId="11" xfId="24" applyNumberFormat="1" applyFont="1" applyFill="1" applyBorder="1" applyAlignment="1" applyProtection="1">
      <alignment horizontal="right" shrinkToFit="1"/>
    </xf>
    <xf numFmtId="164" fontId="8" fillId="8" borderId="13" xfId="25" applyNumberFormat="1" applyFont="1" applyFill="1" applyBorder="1" applyAlignment="1" applyProtection="1">
      <alignment horizontal="right" shrinkToFit="1"/>
    </xf>
    <xf numFmtId="165" fontId="8" fillId="8" borderId="13" xfId="25" applyNumberFormat="1" applyFont="1" applyFill="1" applyBorder="1" applyAlignment="1" applyProtection="1">
      <alignment horizontal="right" shrinkToFit="1"/>
    </xf>
    <xf numFmtId="0" fontId="6" fillId="0" borderId="21" xfId="26" applyNumberFormat="1" applyFont="1" applyFill="1" applyBorder="1" applyProtection="1"/>
    <xf numFmtId="164" fontId="6" fillId="0" borderId="21" xfId="26" applyNumberFormat="1" applyFont="1" applyFill="1" applyBorder="1" applyProtection="1"/>
    <xf numFmtId="164" fontId="4" fillId="0" borderId="0" xfId="0" applyNumberFormat="1" applyFont="1" applyFill="1" applyBorder="1" applyProtection="1">
      <protection locked="0"/>
    </xf>
    <xf numFmtId="0" fontId="6" fillId="0" borderId="23" xfId="20" applyNumberFormat="1" applyFont="1" applyFill="1" applyBorder="1" applyProtection="1"/>
    <xf numFmtId="164" fontId="6" fillId="0" borderId="24" xfId="20" applyNumberFormat="1" applyFont="1" applyFill="1" applyBorder="1" applyAlignment="1" applyProtection="1">
      <alignment horizontal="right"/>
    </xf>
    <xf numFmtId="0" fontId="6" fillId="0" borderId="24" xfId="21" applyNumberFormat="1" applyFont="1" applyFill="1" applyBorder="1" applyProtection="1"/>
    <xf numFmtId="0" fontId="6" fillId="0" borderId="25" xfId="22" applyNumberFormat="1" applyFont="1" applyFill="1" applyBorder="1" applyProtection="1"/>
    <xf numFmtId="49" fontId="8" fillId="0" borderId="22" xfId="4" applyNumberFormat="1" applyFont="1" applyBorder="1" applyAlignment="1" applyProtection="1">
      <alignment horizontal="center" vertical="center" wrapText="1"/>
    </xf>
    <xf numFmtId="0" fontId="4" fillId="0" borderId="22" xfId="0" applyFont="1" applyBorder="1" applyProtection="1">
      <protection locked="0"/>
    </xf>
    <xf numFmtId="49" fontId="8" fillId="0" borderId="22" xfId="5" applyNumberFormat="1" applyFont="1" applyFill="1" applyBorder="1" applyProtection="1">
      <alignment horizontal="center" vertical="center" wrapText="1"/>
    </xf>
    <xf numFmtId="49" fontId="8" fillId="0" borderId="22" xfId="6" applyNumberFormat="1" applyFont="1" applyFill="1" applyBorder="1" applyProtection="1">
      <alignment horizontal="center" vertical="center" wrapText="1"/>
    </xf>
    <xf numFmtId="49" fontId="8" fillId="0" borderId="22" xfId="7" applyNumberFormat="1" applyFont="1" applyFill="1" applyBorder="1" applyProtection="1">
      <alignment horizontal="center" vertical="center" wrapText="1"/>
    </xf>
    <xf numFmtId="49" fontId="8" fillId="0" borderId="22" xfId="7" applyNumberFormat="1" applyFont="1" applyBorder="1" applyProtection="1">
      <alignment horizontal="center" vertical="center" wrapText="1"/>
    </xf>
    <xf numFmtId="0" fontId="8" fillId="3" borderId="22" xfId="8" applyNumberFormat="1" applyFont="1" applyFill="1" applyBorder="1" applyAlignment="1" applyProtection="1">
      <alignment horizontal="left" vertical="top" wrapText="1"/>
    </xf>
    <xf numFmtId="164" fontId="8" fillId="3" borderId="22" xfId="8" applyNumberFormat="1" applyFont="1" applyFill="1" applyBorder="1" applyAlignment="1" applyProtection="1">
      <alignment horizontal="right" vertical="top" wrapText="1"/>
    </xf>
    <xf numFmtId="164" fontId="8" fillId="3" borderId="22" xfId="9" applyNumberFormat="1" applyFont="1" applyFill="1" applyBorder="1" applyProtection="1">
      <alignment horizontal="right" vertical="top" wrapText="1" shrinkToFit="1"/>
    </xf>
    <xf numFmtId="164" fontId="8" fillId="3" borderId="22" xfId="10" applyNumberFormat="1" applyFont="1" applyFill="1" applyBorder="1" applyProtection="1">
      <alignment horizontal="right" vertical="top" shrinkToFit="1"/>
    </xf>
    <xf numFmtId="165" fontId="8" fillId="3" borderId="22" xfId="10" applyNumberFormat="1" applyFont="1" applyFill="1" applyBorder="1" applyProtection="1">
      <alignment horizontal="right" vertical="top" shrinkToFit="1"/>
    </xf>
    <xf numFmtId="0" fontId="8" fillId="4" borderId="22" xfId="11" applyNumberFormat="1" applyFont="1" applyFill="1" applyBorder="1" applyAlignment="1" applyProtection="1">
      <alignment horizontal="left" vertical="top" wrapText="1"/>
    </xf>
    <xf numFmtId="164" fontId="8" fillId="4" borderId="22" xfId="11" applyNumberFormat="1" applyFont="1" applyFill="1" applyBorder="1" applyAlignment="1" applyProtection="1">
      <alignment horizontal="right" vertical="top" wrapText="1"/>
    </xf>
    <xf numFmtId="164" fontId="8" fillId="4" borderId="22" xfId="13" applyNumberFormat="1" applyFont="1" applyFill="1" applyBorder="1" applyAlignment="1" applyProtection="1">
      <alignment horizontal="right" vertical="top" shrinkToFit="1"/>
    </xf>
    <xf numFmtId="0" fontId="6" fillId="0" borderId="22" xfId="14" applyNumberFormat="1" applyFont="1" applyFill="1" applyBorder="1" applyAlignment="1" applyProtection="1">
      <alignment horizontal="left" vertical="top" wrapText="1"/>
    </xf>
    <xf numFmtId="164" fontId="6" fillId="0" borderId="22" xfId="14" applyNumberFormat="1" applyFont="1" applyFill="1" applyBorder="1" applyAlignment="1" applyProtection="1">
      <alignment horizontal="right" vertical="top" wrapText="1"/>
    </xf>
    <xf numFmtId="164" fontId="6" fillId="0" borderId="22" xfId="15" applyNumberFormat="1" applyFont="1" applyFill="1" applyBorder="1" applyAlignment="1" applyProtection="1">
      <alignment horizontal="right" vertical="top" shrinkToFit="1"/>
    </xf>
    <xf numFmtId="164" fontId="6" fillId="0" borderId="22" xfId="16" applyNumberFormat="1" applyFont="1" applyFill="1" applyBorder="1" applyProtection="1">
      <alignment horizontal="right" vertical="top" shrinkToFit="1"/>
    </xf>
    <xf numFmtId="164" fontId="6" fillId="0" borderId="22" xfId="17" applyNumberFormat="1" applyFont="1" applyFill="1" applyBorder="1" applyProtection="1">
      <alignment horizontal="right" vertical="top" shrinkToFit="1"/>
    </xf>
    <xf numFmtId="165" fontId="6" fillId="0" borderId="22" xfId="17" applyNumberFormat="1" applyFont="1" applyFill="1" applyBorder="1" applyProtection="1">
      <alignment horizontal="right" vertical="top" shrinkToFit="1"/>
    </xf>
    <xf numFmtId="165" fontId="8" fillId="4" borderId="22" xfId="13" applyNumberFormat="1" applyFont="1" applyFill="1" applyBorder="1" applyAlignment="1" applyProtection="1">
      <alignment horizontal="right" vertical="top" shrinkToFit="1"/>
    </xf>
    <xf numFmtId="164" fontId="6" fillId="0" borderId="22" xfId="18" applyNumberFormat="1" applyFont="1" applyFill="1" applyBorder="1" applyProtection="1">
      <alignment horizontal="right" vertical="top" shrinkToFit="1"/>
    </xf>
    <xf numFmtId="165" fontId="6" fillId="0" borderId="22" xfId="18" applyNumberFormat="1" applyFont="1" applyFill="1" applyBorder="1" applyProtection="1">
      <alignment horizontal="right" vertical="top" shrinkToFit="1"/>
    </xf>
    <xf numFmtId="165" fontId="6" fillId="0" borderId="22" xfId="18" applyNumberFormat="1" applyFont="1" applyFill="1" applyBorder="1" applyAlignment="1" applyProtection="1">
      <alignment horizontal="left" vertical="top" wrapText="1" shrinkToFit="1"/>
    </xf>
    <xf numFmtId="165" fontId="6" fillId="0" borderId="22" xfId="17" applyNumberFormat="1" applyFont="1" applyFill="1" applyBorder="1" applyAlignment="1" applyProtection="1">
      <alignment horizontal="right" vertical="top" shrinkToFit="1"/>
    </xf>
    <xf numFmtId="165" fontId="6" fillId="0" borderId="22" xfId="18" applyNumberFormat="1" applyFont="1" applyFill="1" applyBorder="1" applyAlignment="1" applyProtection="1">
      <alignment vertical="center" shrinkToFit="1"/>
    </xf>
    <xf numFmtId="164" fontId="8" fillId="4" borderId="22" xfId="12" applyNumberFormat="1" applyFont="1" applyFill="1" applyBorder="1" applyAlignment="1" applyProtection="1">
      <alignment horizontal="right" vertical="top" shrinkToFit="1"/>
    </xf>
    <xf numFmtId="0" fontId="6" fillId="0" borderId="22" xfId="11" applyNumberFormat="1" applyFont="1" applyFill="1" applyBorder="1" applyAlignment="1" applyProtection="1">
      <alignment horizontal="left" vertical="top" wrapText="1"/>
    </xf>
    <xf numFmtId="164" fontId="6" fillId="0" borderId="22" xfId="12" applyNumberFormat="1" applyFont="1" applyFill="1" applyBorder="1" applyAlignment="1" applyProtection="1">
      <alignment horizontal="right" vertical="top" shrinkToFit="1"/>
    </xf>
    <xf numFmtId="164" fontId="6" fillId="0" borderId="22" xfId="13" applyNumberFormat="1" applyFont="1" applyFill="1" applyBorder="1" applyAlignment="1" applyProtection="1">
      <alignment horizontal="right" vertical="top" shrinkToFit="1"/>
    </xf>
    <xf numFmtId="164" fontId="6" fillId="0" borderId="22" xfId="19" applyNumberFormat="1" applyFont="1" applyFill="1" applyBorder="1" applyProtection="1">
      <alignment horizontal="right" vertical="top" shrinkToFit="1"/>
    </xf>
    <xf numFmtId="165" fontId="6" fillId="0" borderId="22" xfId="19" applyNumberFormat="1" applyFont="1" applyFill="1" applyBorder="1" applyProtection="1">
      <alignment horizontal="right" vertical="top" shrinkToFit="1"/>
    </xf>
    <xf numFmtId="164" fontId="6" fillId="10" borderId="22" xfId="11" applyNumberFormat="1" applyFont="1" applyFill="1" applyBorder="1" applyAlignment="1" applyProtection="1">
      <alignment horizontal="right" vertical="top" wrapText="1"/>
    </xf>
    <xf numFmtId="164" fontId="6" fillId="10" borderId="22" xfId="12" applyNumberFormat="1" applyFont="1" applyFill="1" applyBorder="1" applyAlignment="1" applyProtection="1">
      <alignment horizontal="right" vertical="top" shrinkToFit="1"/>
    </xf>
    <xf numFmtId="164" fontId="6" fillId="10" borderId="22" xfId="13" applyNumberFormat="1" applyFont="1" applyFill="1" applyBorder="1" applyAlignment="1" applyProtection="1">
      <alignment horizontal="right" vertical="top" shrinkToFit="1"/>
    </xf>
    <xf numFmtId="165" fontId="6" fillId="10" borderId="22" xfId="13" applyNumberFormat="1" applyFont="1" applyFill="1" applyBorder="1" applyAlignment="1" applyProtection="1">
      <alignment horizontal="right" vertical="top" shrinkToFit="1"/>
    </xf>
    <xf numFmtId="164" fontId="6" fillId="0" borderId="22" xfId="11" applyNumberFormat="1" applyFont="1" applyFill="1" applyBorder="1" applyAlignment="1" applyProtection="1">
      <alignment horizontal="right" vertical="top" wrapText="1"/>
    </xf>
    <xf numFmtId="165" fontId="6" fillId="0" borderId="22" xfId="13" applyNumberFormat="1" applyFont="1" applyFill="1" applyBorder="1" applyAlignment="1" applyProtection="1">
      <alignment horizontal="right" vertical="top" shrinkToFit="1"/>
    </xf>
    <xf numFmtId="165" fontId="6" fillId="9" borderId="22" xfId="17" applyNumberFormat="1" applyFont="1" applyFill="1" applyBorder="1" applyAlignment="1" applyProtection="1">
      <alignment horizontal="right" vertical="top" shrinkToFit="1"/>
    </xf>
    <xf numFmtId="164" fontId="4" fillId="0" borderId="22" xfId="0" applyNumberFormat="1" applyFont="1" applyFill="1" applyBorder="1" applyAlignment="1" applyProtection="1">
      <alignment horizontal="right" vertical="top" wrapText="1"/>
      <protection locked="0"/>
    </xf>
    <xf numFmtId="165" fontId="4" fillId="0" borderId="22" xfId="0" applyNumberFormat="1" applyFont="1" applyFill="1" applyBorder="1" applyAlignment="1" applyProtection="1">
      <alignment horizontal="right" vertical="top" wrapText="1"/>
      <protection locked="0"/>
    </xf>
    <xf numFmtId="0" fontId="4" fillId="0" borderId="22" xfId="0" applyFont="1" applyFill="1" applyBorder="1" applyAlignment="1" applyProtection="1">
      <alignment horizontal="left" vertical="top" wrapText="1"/>
      <protection locked="0"/>
    </xf>
    <xf numFmtId="165" fontId="8" fillId="11" borderId="22" xfId="10" applyNumberFormat="1" applyFont="1" applyFill="1" applyBorder="1" applyProtection="1">
      <alignment horizontal="right" vertical="top" shrinkToFit="1"/>
    </xf>
    <xf numFmtId="164" fontId="8" fillId="11" borderId="22" xfId="13" applyNumberFormat="1" applyFont="1" applyFill="1" applyBorder="1" applyAlignment="1" applyProtection="1">
      <alignment horizontal="right" vertical="top" shrinkToFit="1"/>
    </xf>
    <xf numFmtId="165" fontId="6" fillId="0" borderId="22" xfId="17" applyNumberFormat="1" applyFont="1" applyFill="1" applyBorder="1" applyAlignment="1" applyProtection="1">
      <alignment horizontal="left" vertical="top" wrapText="1" shrinkToFit="1"/>
    </xf>
    <xf numFmtId="165" fontId="6" fillId="0" borderId="22" xfId="18" applyNumberFormat="1" applyFont="1" applyFill="1" applyBorder="1" applyAlignment="1" applyProtection="1">
      <alignment vertical="top" wrapText="1" shrinkToFit="1"/>
    </xf>
    <xf numFmtId="164" fontId="6" fillId="0" borderId="22" xfId="13" applyNumberFormat="1" applyFont="1" applyFill="1" applyBorder="1" applyAlignment="1" applyProtection="1">
      <alignment horizontal="left" vertical="top" shrinkToFit="1"/>
    </xf>
    <xf numFmtId="165" fontId="6" fillId="0" borderId="26" xfId="18" applyNumberFormat="1" applyFont="1" applyFill="1" applyBorder="1" applyAlignment="1" applyProtection="1">
      <alignment horizontal="left" vertical="center" wrapText="1" shrinkToFit="1"/>
    </xf>
    <xf numFmtId="165" fontId="6" fillId="0" borderId="27" xfId="18" applyNumberFormat="1" applyFont="1" applyFill="1" applyBorder="1" applyAlignment="1" applyProtection="1">
      <alignment horizontal="left" vertical="center" wrapText="1" shrinkToFit="1"/>
    </xf>
    <xf numFmtId="165" fontId="6" fillId="0" borderId="28" xfId="18" applyNumberFormat="1" applyFont="1" applyFill="1" applyBorder="1" applyAlignment="1" applyProtection="1">
      <alignment horizontal="left" vertical="center" wrapText="1" shrinkToFit="1"/>
    </xf>
    <xf numFmtId="0" fontId="6" fillId="0" borderId="0" xfId="27" applyNumberFormat="1" applyFont="1" applyFill="1" applyBorder="1" applyProtection="1">
      <alignment horizontal="left" vertical="top" wrapText="1"/>
    </xf>
    <xf numFmtId="0" fontId="6" fillId="0" borderId="0" xfId="27" applyFont="1" applyFill="1" applyBorder="1">
      <alignment horizontal="left" vertical="top" wrapText="1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right" vertical="top" wrapText="1"/>
    </xf>
    <xf numFmtId="49" fontId="8" fillId="0" borderId="22" xfId="3" applyNumberFormat="1" applyFont="1" applyBorder="1" applyProtection="1">
      <alignment horizontal="center" vertical="center" wrapText="1"/>
    </xf>
    <xf numFmtId="49" fontId="8" fillId="0" borderId="22" xfId="3" applyNumberFormat="1" applyFont="1" applyBorder="1" applyAlignment="1" applyProtection="1">
      <alignment horizontal="center" vertical="center" wrapText="1"/>
    </xf>
    <xf numFmtId="49" fontId="8" fillId="0" borderId="22" xfId="4" applyNumberFormat="1" applyFont="1" applyBorder="1" applyProtection="1">
      <alignment horizontal="center" vertical="center" wrapText="1"/>
    </xf>
    <xf numFmtId="49" fontId="8" fillId="0" borderId="22" xfId="4" applyFont="1" applyBorder="1">
      <alignment horizontal="center" vertical="center" wrapText="1"/>
    </xf>
    <xf numFmtId="49" fontId="8" fillId="0" borderId="22" xfId="4" applyNumberFormat="1" applyFont="1" applyBorder="1" applyAlignment="1" applyProtection="1">
      <alignment horizontal="center" vertical="center" wrapText="1"/>
    </xf>
    <xf numFmtId="165" fontId="6" fillId="0" borderId="22" xfId="18" applyNumberFormat="1" applyFont="1" applyFill="1" applyBorder="1" applyAlignment="1" applyProtection="1">
      <alignment horizontal="left" vertical="center" wrapText="1" shrinkToFit="1"/>
    </xf>
  </cellXfs>
  <cellStyles count="78">
    <cellStyle name="br" xfId="28"/>
    <cellStyle name="br 2" xfId="29"/>
    <cellStyle name="br_Лист1" xfId="30"/>
    <cellStyle name="col" xfId="31"/>
    <cellStyle name="col 2" xfId="32"/>
    <cellStyle name="col_Лист1" xfId="33"/>
    <cellStyle name="ex58" xfId="34"/>
    <cellStyle name="ex59" xfId="35"/>
    <cellStyle name="ex60" xfId="8"/>
    <cellStyle name="ex61" xfId="36"/>
    <cellStyle name="ex62" xfId="37"/>
    <cellStyle name="ex63" xfId="11"/>
    <cellStyle name="ex64" xfId="38"/>
    <cellStyle name="ex65" xfId="39"/>
    <cellStyle name="ex66" xfId="14"/>
    <cellStyle name="ex67" xfId="40"/>
    <cellStyle name="ex68" xfId="41"/>
    <cellStyle name="ex69" xfId="42"/>
    <cellStyle name="ex70" xfId="43"/>
    <cellStyle name="ex71" xfId="44"/>
    <cellStyle name="ex72" xfId="45"/>
    <cellStyle name="ex73" xfId="46"/>
    <cellStyle name="ex74" xfId="47"/>
    <cellStyle name="ex75" xfId="48"/>
    <cellStyle name="ex75 2" xfId="49"/>
    <cellStyle name="ex75_Лист1" xfId="50"/>
    <cellStyle name="st57" xfId="2"/>
    <cellStyle name="st66" xfId="51"/>
    <cellStyle name="st66 2" xfId="52"/>
    <cellStyle name="st66_Лист1" xfId="53"/>
    <cellStyle name="st67" xfId="54"/>
    <cellStyle name="st67 2" xfId="55"/>
    <cellStyle name="st67_Лист1" xfId="56"/>
    <cellStyle name="st68" xfId="57"/>
    <cellStyle name="st69" xfId="58"/>
    <cellStyle name="st70" xfId="59"/>
    <cellStyle name="st71" xfId="60"/>
    <cellStyle name="st72" xfId="24"/>
    <cellStyle name="st73" xfId="25"/>
    <cellStyle name="st74" xfId="9"/>
    <cellStyle name="st74 2" xfId="61"/>
    <cellStyle name="st74_Лист1" xfId="62"/>
    <cellStyle name="st75" xfId="10"/>
    <cellStyle name="st75 2" xfId="63"/>
    <cellStyle name="st75_Лист1" xfId="64"/>
    <cellStyle name="st76" xfId="12"/>
    <cellStyle name="st77" xfId="13"/>
    <cellStyle name="st78" xfId="15"/>
    <cellStyle name="st79" xfId="16"/>
    <cellStyle name="st80" xfId="65"/>
    <cellStyle name="st81" xfId="19"/>
    <cellStyle name="st82" xfId="66"/>
    <cellStyle name="st83" xfId="17"/>
    <cellStyle name="st84" xfId="67"/>
    <cellStyle name="st85" xfId="18"/>
    <cellStyle name="st85 2" xfId="68"/>
    <cellStyle name="st85_Лист1" xfId="69"/>
    <cellStyle name="style0" xfId="70"/>
    <cellStyle name="td" xfId="71"/>
    <cellStyle name="tr" xfId="72"/>
    <cellStyle name="tr 2" xfId="73"/>
    <cellStyle name="tr_Лист1" xfId="74"/>
    <cellStyle name="xl_bot_header" xfId="6"/>
    <cellStyle name="xl_bot_left_header" xfId="5"/>
    <cellStyle name="xl_bot_right_header" xfId="7"/>
    <cellStyle name="xl_footer" xfId="27"/>
    <cellStyle name="xl_header" xfId="1"/>
    <cellStyle name="xl_top_header" xfId="3"/>
    <cellStyle name="xl_top_right_header" xfId="4"/>
    <cellStyle name="xl_total_bot" xfId="26"/>
    <cellStyle name="xl_total_left" xfId="23"/>
    <cellStyle name="xl_total_top" xfId="21"/>
    <cellStyle name="xl_total_top_left" xfId="20"/>
    <cellStyle name="xl_total_top_right" xfId="22"/>
    <cellStyle name="Обычный" xfId="0" builtinId="0"/>
    <cellStyle name="Обычный 2" xfId="75"/>
    <cellStyle name="Обычный 3" xfId="76"/>
    <cellStyle name="Обычный 4" xfId="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abSelected="1" zoomScaleNormal="100" zoomScaleSheetLayoutView="100" workbookViewId="0">
      <selection activeCell="J1" sqref="J1"/>
    </sheetView>
  </sheetViews>
  <sheetFormatPr defaultColWidth="9.140625" defaultRowHeight="15.75" outlineLevelRow="2" x14ac:dyDescent="0.25"/>
  <cols>
    <col min="1" max="1" width="42.7109375" style="1" customWidth="1"/>
    <col min="2" max="2" width="19.28515625" style="1" customWidth="1"/>
    <col min="3" max="4" width="17.7109375" style="1" customWidth="1"/>
    <col min="5" max="5" width="17.5703125" style="3" customWidth="1"/>
    <col min="6" max="6" width="12.7109375" style="3" customWidth="1"/>
    <col min="7" max="7" width="17.7109375" style="3" customWidth="1"/>
    <col min="8" max="8" width="12.85546875" style="3" customWidth="1"/>
    <col min="9" max="9" width="63.28515625" style="3" customWidth="1"/>
    <col min="10" max="16384" width="9.140625" style="1"/>
  </cols>
  <sheetData>
    <row r="1" spans="1:9" ht="46.5" customHeight="1" x14ac:dyDescent="0.25">
      <c r="A1" s="69" t="s">
        <v>82</v>
      </c>
      <c r="B1" s="69"/>
      <c r="C1" s="69"/>
      <c r="D1" s="69"/>
      <c r="E1" s="69"/>
      <c r="F1" s="69"/>
      <c r="G1" s="69"/>
      <c r="H1" s="69"/>
      <c r="I1" s="69"/>
    </row>
    <row r="2" spans="1:9" ht="15.95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.2" customHeight="1" x14ac:dyDescent="0.25">
      <c r="A3" s="70" t="s">
        <v>0</v>
      </c>
      <c r="B3" s="70"/>
      <c r="C3" s="70"/>
      <c r="D3" s="70"/>
      <c r="E3" s="70"/>
      <c r="F3" s="70"/>
      <c r="G3" s="70"/>
      <c r="H3" s="70"/>
      <c r="I3" s="70"/>
    </row>
    <row r="4" spans="1:9" ht="49.7" customHeight="1" x14ac:dyDescent="0.25">
      <c r="A4" s="71" t="s">
        <v>1</v>
      </c>
      <c r="B4" s="72" t="s">
        <v>2</v>
      </c>
      <c r="C4" s="72" t="s">
        <v>3</v>
      </c>
      <c r="D4" s="73" t="s">
        <v>4</v>
      </c>
      <c r="E4" s="75" t="s">
        <v>5</v>
      </c>
      <c r="F4" s="75"/>
      <c r="G4" s="75" t="s">
        <v>6</v>
      </c>
      <c r="H4" s="75"/>
      <c r="I4" s="17" t="s">
        <v>7</v>
      </c>
    </row>
    <row r="5" spans="1:9" ht="18.95" customHeight="1" x14ac:dyDescent="0.25">
      <c r="A5" s="71"/>
      <c r="B5" s="72"/>
      <c r="C5" s="72"/>
      <c r="D5" s="74"/>
      <c r="E5" s="17" t="s">
        <v>8</v>
      </c>
      <c r="F5" s="17" t="s">
        <v>9</v>
      </c>
      <c r="G5" s="17" t="s">
        <v>8</v>
      </c>
      <c r="H5" s="17" t="s">
        <v>9</v>
      </c>
      <c r="I5" s="18"/>
    </row>
    <row r="6" spans="1:9" ht="18" customHeight="1" x14ac:dyDescent="0.25">
      <c r="A6" s="19" t="s">
        <v>10</v>
      </c>
      <c r="B6" s="19" t="s">
        <v>11</v>
      </c>
      <c r="C6" s="20" t="s">
        <v>12</v>
      </c>
      <c r="D6" s="21" t="s">
        <v>13</v>
      </c>
      <c r="E6" s="22" t="s">
        <v>14</v>
      </c>
      <c r="F6" s="22" t="s">
        <v>15</v>
      </c>
      <c r="G6" s="22" t="s">
        <v>16</v>
      </c>
      <c r="H6" s="22" t="s">
        <v>17</v>
      </c>
      <c r="I6" s="22" t="s">
        <v>18</v>
      </c>
    </row>
    <row r="7" spans="1:9" ht="31.5" x14ac:dyDescent="0.25">
      <c r="A7" s="23" t="s">
        <v>19</v>
      </c>
      <c r="B7" s="24">
        <f>B8+B10+B13+B19+B22+B26+B30+B32+B34+B38+B43</f>
        <v>416511.83</v>
      </c>
      <c r="C7" s="25">
        <f>C8+C10+C13+C19+C22+C26+C30+C32+C34+C38+C43</f>
        <v>461350.33980000002</v>
      </c>
      <c r="D7" s="26">
        <f>D8+D10+D13+D19+D22+D26+D30+D32+D34+D38+D43</f>
        <v>479797.80832999997</v>
      </c>
      <c r="E7" s="26">
        <f>D7-B7</f>
        <v>63285.978329999954</v>
      </c>
      <c r="F7" s="27">
        <f>IFERROR(D7/B7-100%,0)</f>
        <v>0.15194281115616803</v>
      </c>
      <c r="G7" s="26">
        <f>D7-C7</f>
        <v>18447.468529999955</v>
      </c>
      <c r="H7" s="27">
        <f>IFERROR(D7/C7-100%,0)</f>
        <v>3.9985813249854951E-2</v>
      </c>
      <c r="I7" s="26"/>
    </row>
    <row r="8" spans="1:9" outlineLevel="1" x14ac:dyDescent="0.25">
      <c r="A8" s="28" t="s">
        <v>20</v>
      </c>
      <c r="B8" s="29">
        <f>B9</f>
        <v>319091</v>
      </c>
      <c r="C8" s="29">
        <f t="shared" ref="C8:D8" si="0">C9</f>
        <v>355951.85600000003</v>
      </c>
      <c r="D8" s="29">
        <f t="shared" si="0"/>
        <v>366175.98058999999</v>
      </c>
      <c r="E8" s="29">
        <f>E9</f>
        <v>47084.980589999992</v>
      </c>
      <c r="F8" s="59">
        <f>IFERROR(D8/B8-100%,0)</f>
        <v>0.14755972619096114</v>
      </c>
      <c r="G8" s="60">
        <f t="shared" ref="G8:G58" si="1">D8-C8</f>
        <v>10224.124589999963</v>
      </c>
      <c r="H8" s="59">
        <f>IFERROR(D8/C8-100%,0)</f>
        <v>2.8723335523217486E-2</v>
      </c>
      <c r="I8" s="30"/>
    </row>
    <row r="9" spans="1:9" ht="157.5" outlineLevel="2" x14ac:dyDescent="0.25">
      <c r="A9" s="31" t="s">
        <v>21</v>
      </c>
      <c r="B9" s="32">
        <v>319091</v>
      </c>
      <c r="C9" s="33">
        <v>355951.85600000003</v>
      </c>
      <c r="D9" s="34">
        <v>366175.98058999999</v>
      </c>
      <c r="E9" s="35">
        <f>D9-B9</f>
        <v>47084.980589999992</v>
      </c>
      <c r="F9" s="36">
        <f t="shared" ref="F9:F58" si="2">IFERROR(D9/B9-100%,0)</f>
        <v>0.14755972619096114</v>
      </c>
      <c r="G9" s="35">
        <f>D9-C9</f>
        <v>10224.124589999963</v>
      </c>
      <c r="H9" s="36">
        <f t="shared" ref="H9:H58" si="3">IFERROR(D9/C9-100%,0)</f>
        <v>2.8723335523217486E-2</v>
      </c>
      <c r="I9" s="61" t="s">
        <v>84</v>
      </c>
    </row>
    <row r="10" spans="1:9" ht="63" outlineLevel="1" x14ac:dyDescent="0.25">
      <c r="A10" s="28" t="s">
        <v>22</v>
      </c>
      <c r="B10" s="29">
        <f>B11</f>
        <v>22136</v>
      </c>
      <c r="C10" s="29">
        <f>C11+C12</f>
        <v>22630</v>
      </c>
      <c r="D10" s="29">
        <f>D11+D12</f>
        <v>22348.055680000001</v>
      </c>
      <c r="E10" s="30">
        <f t="shared" ref="E10:E56" si="4">D10-B10</f>
        <v>212.0556800000013</v>
      </c>
      <c r="F10" s="37">
        <f t="shared" si="2"/>
        <v>9.5796747379834901E-3</v>
      </c>
      <c r="G10" s="30">
        <f t="shared" si="1"/>
        <v>-281.9443199999987</v>
      </c>
      <c r="H10" s="37">
        <f t="shared" si="3"/>
        <v>-1.2458874060980896E-2</v>
      </c>
      <c r="I10" s="30"/>
    </row>
    <row r="11" spans="1:9" ht="47.25" outlineLevel="2" x14ac:dyDescent="0.25">
      <c r="A11" s="31" t="s">
        <v>23</v>
      </c>
      <c r="B11" s="32">
        <v>22136</v>
      </c>
      <c r="C11" s="33">
        <v>22136</v>
      </c>
      <c r="D11" s="34">
        <v>21854.055680000001</v>
      </c>
      <c r="E11" s="35">
        <f>D11-B11</f>
        <v>-281.9443199999987</v>
      </c>
      <c r="F11" s="36">
        <f t="shared" si="2"/>
        <v>-1.2736913624864399E-2</v>
      </c>
      <c r="G11" s="38">
        <f t="shared" si="1"/>
        <v>-281.9443199999987</v>
      </c>
      <c r="H11" s="39">
        <f t="shared" si="3"/>
        <v>-1.2736913624864399E-2</v>
      </c>
      <c r="I11" s="40"/>
    </row>
    <row r="12" spans="1:9" outlineLevel="2" x14ac:dyDescent="0.25">
      <c r="A12" s="31" t="s">
        <v>67</v>
      </c>
      <c r="B12" s="32">
        <v>0</v>
      </c>
      <c r="C12" s="33">
        <v>494</v>
      </c>
      <c r="D12" s="34">
        <v>494</v>
      </c>
      <c r="E12" s="35">
        <f>D12-B12</f>
        <v>494</v>
      </c>
      <c r="F12" s="41">
        <f t="shared" si="2"/>
        <v>0</v>
      </c>
      <c r="G12" s="38">
        <f t="shared" si="1"/>
        <v>0</v>
      </c>
      <c r="H12" s="39">
        <f t="shared" si="3"/>
        <v>0</v>
      </c>
      <c r="I12" s="40"/>
    </row>
    <row r="13" spans="1:9" outlineLevel="1" x14ac:dyDescent="0.25">
      <c r="A13" s="28" t="s">
        <v>24</v>
      </c>
      <c r="B13" s="29">
        <f>B14+B15+B16+B17+B18</f>
        <v>31572</v>
      </c>
      <c r="C13" s="29">
        <f>C14+C15+C16+C17+C18</f>
        <v>34784.078999999998</v>
      </c>
      <c r="D13" s="29">
        <f>D14+D15+D16+D17+D18</f>
        <v>37358.426039999998</v>
      </c>
      <c r="E13" s="30">
        <f t="shared" si="4"/>
        <v>5786.4260399999985</v>
      </c>
      <c r="F13" s="37">
        <f t="shared" si="2"/>
        <v>0.1832771455720259</v>
      </c>
      <c r="G13" s="30">
        <f t="shared" si="1"/>
        <v>2574.3470400000006</v>
      </c>
      <c r="H13" s="37">
        <f t="shared" si="3"/>
        <v>7.4009348932309038E-2</v>
      </c>
      <c r="I13" s="30"/>
    </row>
    <row r="14" spans="1:9" ht="51" customHeight="1" outlineLevel="2" x14ac:dyDescent="0.25">
      <c r="A14" s="31" t="s">
        <v>25</v>
      </c>
      <c r="B14" s="32">
        <v>29249</v>
      </c>
      <c r="C14" s="33">
        <v>32419.409</v>
      </c>
      <c r="D14" s="34">
        <v>34200.77291</v>
      </c>
      <c r="E14" s="35">
        <f t="shared" si="4"/>
        <v>4951.7729099999997</v>
      </c>
      <c r="F14" s="36">
        <f t="shared" si="2"/>
        <v>0.16929716947587958</v>
      </c>
      <c r="G14" s="38">
        <f t="shared" si="1"/>
        <v>1781.36391</v>
      </c>
      <c r="H14" s="39">
        <f t="shared" si="3"/>
        <v>5.494745169475479E-2</v>
      </c>
      <c r="I14" s="40" t="s">
        <v>77</v>
      </c>
    </row>
    <row r="15" spans="1:9" ht="31.5" outlineLevel="2" x14ac:dyDescent="0.25">
      <c r="A15" s="31" t="s">
        <v>26</v>
      </c>
      <c r="B15" s="32">
        <v>0</v>
      </c>
      <c r="C15" s="33">
        <v>4.5359999999999996</v>
      </c>
      <c r="D15" s="34">
        <v>4.5359999999999996</v>
      </c>
      <c r="E15" s="35">
        <f t="shared" si="4"/>
        <v>4.5359999999999996</v>
      </c>
      <c r="F15" s="41">
        <f t="shared" si="2"/>
        <v>0</v>
      </c>
      <c r="G15" s="38">
        <f t="shared" si="1"/>
        <v>0</v>
      </c>
      <c r="H15" s="39">
        <f t="shared" si="3"/>
        <v>0</v>
      </c>
      <c r="I15" s="42"/>
    </row>
    <row r="16" spans="1:9" ht="63" outlineLevel="2" x14ac:dyDescent="0.25">
      <c r="A16" s="31" t="s">
        <v>27</v>
      </c>
      <c r="B16" s="32">
        <v>303</v>
      </c>
      <c r="C16" s="33">
        <v>230.13399999999999</v>
      </c>
      <c r="D16" s="34">
        <v>265.83999999999997</v>
      </c>
      <c r="E16" s="35">
        <f t="shared" si="4"/>
        <v>-37.160000000000025</v>
      </c>
      <c r="F16" s="36">
        <f t="shared" si="2"/>
        <v>-0.12264026402640271</v>
      </c>
      <c r="G16" s="38">
        <f t="shared" si="1"/>
        <v>35.705999999999989</v>
      </c>
      <c r="H16" s="39">
        <f t="shared" si="3"/>
        <v>0.15515308472455169</v>
      </c>
      <c r="I16" s="40" t="s">
        <v>76</v>
      </c>
    </row>
    <row r="17" spans="1:9" ht="53.25" customHeight="1" outlineLevel="2" x14ac:dyDescent="0.25">
      <c r="A17" s="31" t="s">
        <v>28</v>
      </c>
      <c r="B17" s="32">
        <v>2020</v>
      </c>
      <c r="C17" s="33">
        <v>2066</v>
      </c>
      <c r="D17" s="34">
        <v>2819.6243100000002</v>
      </c>
      <c r="E17" s="35">
        <f t="shared" si="4"/>
        <v>799.62431000000015</v>
      </c>
      <c r="F17" s="36">
        <f t="shared" si="2"/>
        <v>0.3958536188118813</v>
      </c>
      <c r="G17" s="38">
        <f t="shared" si="1"/>
        <v>753.62431000000015</v>
      </c>
      <c r="H17" s="39">
        <f t="shared" si="3"/>
        <v>0.36477459341723151</v>
      </c>
      <c r="I17" s="62" t="s">
        <v>79</v>
      </c>
    </row>
    <row r="18" spans="1:9" ht="64.900000000000006" customHeight="1" outlineLevel="2" x14ac:dyDescent="0.25">
      <c r="A18" s="31" t="s">
        <v>68</v>
      </c>
      <c r="B18" s="32">
        <v>0</v>
      </c>
      <c r="C18" s="33">
        <v>64</v>
      </c>
      <c r="D18" s="34">
        <v>67.652820000000006</v>
      </c>
      <c r="E18" s="35">
        <f t="shared" si="4"/>
        <v>67.652820000000006</v>
      </c>
      <c r="F18" s="41">
        <f>IFERROR(D18/B18-100%,0)</f>
        <v>0</v>
      </c>
      <c r="G18" s="38">
        <f t="shared" si="1"/>
        <v>3.6528200000000055</v>
      </c>
      <c r="H18" s="39">
        <f t="shared" si="3"/>
        <v>5.7075312500000086E-2</v>
      </c>
      <c r="I18" s="62"/>
    </row>
    <row r="19" spans="1:9" outlineLevel="1" x14ac:dyDescent="0.25">
      <c r="A19" s="28" t="s">
        <v>29</v>
      </c>
      <c r="B19" s="43">
        <f>B21+B20</f>
        <v>7697</v>
      </c>
      <c r="C19" s="43">
        <f>C21+C20</f>
        <v>7396.1959999999999</v>
      </c>
      <c r="D19" s="30">
        <f>D21+D20</f>
        <v>7497.7110300000004</v>
      </c>
      <c r="E19" s="30">
        <f t="shared" si="4"/>
        <v>-199.28896999999961</v>
      </c>
      <c r="F19" s="37">
        <f t="shared" si="2"/>
        <v>-2.5891772119007395E-2</v>
      </c>
      <c r="G19" s="30">
        <f t="shared" si="1"/>
        <v>101.51503000000048</v>
      </c>
      <c r="H19" s="55">
        <f t="shared" si="3"/>
        <v>1.3725302844867837E-2</v>
      </c>
      <c r="I19" s="30"/>
    </row>
    <row r="20" spans="1:9" ht="47.25" customHeight="1" outlineLevel="2" x14ac:dyDescent="0.25">
      <c r="A20" s="44" t="s">
        <v>71</v>
      </c>
      <c r="B20" s="45">
        <v>6792</v>
      </c>
      <c r="C20" s="45">
        <v>6052</v>
      </c>
      <c r="D20" s="46">
        <v>6127.64095</v>
      </c>
      <c r="E20" s="35">
        <f t="shared" si="4"/>
        <v>-664.35905000000002</v>
      </c>
      <c r="F20" s="36">
        <f t="shared" si="2"/>
        <v>-9.7814936690223786E-2</v>
      </c>
      <c r="G20" s="38">
        <f t="shared" si="1"/>
        <v>75.640949999999975</v>
      </c>
      <c r="H20" s="41">
        <f t="shared" si="3"/>
        <v>1.2498504626569762E-2</v>
      </c>
      <c r="I20" s="40" t="s">
        <v>75</v>
      </c>
    </row>
    <row r="21" spans="1:9" ht="63" outlineLevel="2" x14ac:dyDescent="0.25">
      <c r="A21" s="31" t="s">
        <v>30</v>
      </c>
      <c r="B21" s="32">
        <v>905</v>
      </c>
      <c r="C21" s="33">
        <v>1344.1959999999999</v>
      </c>
      <c r="D21" s="34">
        <v>1370.07008</v>
      </c>
      <c r="E21" s="35">
        <f t="shared" si="4"/>
        <v>465.07007999999996</v>
      </c>
      <c r="F21" s="36">
        <f t="shared" si="2"/>
        <v>0.51388959116022104</v>
      </c>
      <c r="G21" s="38">
        <f t="shared" si="1"/>
        <v>25.874080000000049</v>
      </c>
      <c r="H21" s="41">
        <f t="shared" si="3"/>
        <v>1.9248740511056406E-2</v>
      </c>
      <c r="I21" s="40" t="s">
        <v>80</v>
      </c>
    </row>
    <row r="22" spans="1:9" outlineLevel="1" x14ac:dyDescent="0.25">
      <c r="A22" s="28" t="s">
        <v>31</v>
      </c>
      <c r="B22" s="43">
        <f>B23+B25+B24</f>
        <v>6951</v>
      </c>
      <c r="C22" s="43">
        <f>C23+C25</f>
        <v>10154.59</v>
      </c>
      <c r="D22" s="30">
        <f>D23+D25</f>
        <v>15169.24617</v>
      </c>
      <c r="E22" s="30">
        <f t="shared" si="4"/>
        <v>8218.2461700000003</v>
      </c>
      <c r="F22" s="37">
        <f t="shared" si="2"/>
        <v>1.1823113465688389</v>
      </c>
      <c r="G22" s="30">
        <f t="shared" si="1"/>
        <v>5014.6561700000002</v>
      </c>
      <c r="H22" s="37">
        <f t="shared" si="3"/>
        <v>0.49383147620928081</v>
      </c>
      <c r="I22" s="30"/>
    </row>
    <row r="23" spans="1:9" ht="62.85" customHeight="1" outlineLevel="2" x14ac:dyDescent="0.25">
      <c r="A23" s="31" t="s">
        <v>32</v>
      </c>
      <c r="B23" s="32">
        <v>6946</v>
      </c>
      <c r="C23" s="33">
        <v>10150</v>
      </c>
      <c r="D23" s="34">
        <v>15164.65617</v>
      </c>
      <c r="E23" s="35">
        <f t="shared" si="4"/>
        <v>8218.6561700000002</v>
      </c>
      <c r="F23" s="36">
        <f t="shared" si="2"/>
        <v>1.1832214468758999</v>
      </c>
      <c r="G23" s="38">
        <f t="shared" si="1"/>
        <v>5014.6561700000002</v>
      </c>
      <c r="H23" s="39">
        <f t="shared" si="3"/>
        <v>0.49405479507389161</v>
      </c>
      <c r="I23" s="40" t="s">
        <v>81</v>
      </c>
    </row>
    <row r="24" spans="1:9" ht="63" outlineLevel="2" x14ac:dyDescent="0.25">
      <c r="A24" s="31" t="s">
        <v>72</v>
      </c>
      <c r="B24" s="32">
        <v>5</v>
      </c>
      <c r="C24" s="33">
        <v>0</v>
      </c>
      <c r="D24" s="34">
        <v>0</v>
      </c>
      <c r="E24" s="35">
        <f t="shared" si="4"/>
        <v>-5</v>
      </c>
      <c r="F24" s="41">
        <f t="shared" si="2"/>
        <v>-1</v>
      </c>
      <c r="G24" s="38">
        <f t="shared" si="1"/>
        <v>0</v>
      </c>
      <c r="H24" s="41">
        <f t="shared" si="3"/>
        <v>0</v>
      </c>
      <c r="I24" s="40" t="s">
        <v>85</v>
      </c>
    </row>
    <row r="25" spans="1:9" ht="63" outlineLevel="2" x14ac:dyDescent="0.25">
      <c r="A25" s="31" t="s">
        <v>69</v>
      </c>
      <c r="B25" s="32">
        <v>0</v>
      </c>
      <c r="C25" s="33">
        <v>4.59</v>
      </c>
      <c r="D25" s="34">
        <v>4.59</v>
      </c>
      <c r="E25" s="35">
        <f t="shared" si="4"/>
        <v>4.59</v>
      </c>
      <c r="F25" s="41">
        <f t="shared" si="2"/>
        <v>0</v>
      </c>
      <c r="G25" s="38">
        <f t="shared" si="1"/>
        <v>0</v>
      </c>
      <c r="H25" s="39">
        <f t="shared" si="3"/>
        <v>0</v>
      </c>
      <c r="I25" s="40"/>
    </row>
    <row r="26" spans="1:9" ht="78.75" outlineLevel="1" x14ac:dyDescent="0.25">
      <c r="A26" s="28" t="s">
        <v>33</v>
      </c>
      <c r="B26" s="30">
        <f>B27+B28+B29</f>
        <v>13645.819</v>
      </c>
      <c r="C26" s="30">
        <f>C27+C28+C29</f>
        <v>16314.0903</v>
      </c>
      <c r="D26" s="30">
        <f>D27+D28+D29</f>
        <v>16940.878839999998</v>
      </c>
      <c r="E26" s="30">
        <f t="shared" si="4"/>
        <v>3295.0598399999981</v>
      </c>
      <c r="F26" s="37">
        <f t="shared" si="2"/>
        <v>0.24147028771230206</v>
      </c>
      <c r="G26" s="30">
        <f t="shared" si="1"/>
        <v>626.78853999999774</v>
      </c>
      <c r="H26" s="37">
        <f t="shared" si="3"/>
        <v>3.8420072984394205E-2</v>
      </c>
      <c r="I26" s="30"/>
    </row>
    <row r="27" spans="1:9" ht="141.75" outlineLevel="2" x14ac:dyDescent="0.25">
      <c r="A27" s="31" t="s">
        <v>34</v>
      </c>
      <c r="B27" s="32">
        <v>11829.398999999999</v>
      </c>
      <c r="C27" s="33">
        <v>15133.482</v>
      </c>
      <c r="D27" s="34">
        <v>15713.291869999999</v>
      </c>
      <c r="E27" s="35">
        <f t="shared" si="4"/>
        <v>3883.8928699999997</v>
      </c>
      <c r="F27" s="36">
        <f t="shared" si="2"/>
        <v>0.3283254601522867</v>
      </c>
      <c r="G27" s="38">
        <f t="shared" si="1"/>
        <v>579.80986999999914</v>
      </c>
      <c r="H27" s="39">
        <f t="shared" si="3"/>
        <v>3.8313051153726407E-2</v>
      </c>
      <c r="I27" s="40" t="s">
        <v>35</v>
      </c>
    </row>
    <row r="28" spans="1:9" ht="63" customHeight="1" outlineLevel="2" x14ac:dyDescent="0.25">
      <c r="A28" s="31" t="s">
        <v>36</v>
      </c>
      <c r="B28" s="32">
        <v>0</v>
      </c>
      <c r="C28" s="33">
        <v>1.0860000000000001</v>
      </c>
      <c r="D28" s="34">
        <v>1.08596</v>
      </c>
      <c r="E28" s="35">
        <f t="shared" si="4"/>
        <v>1.08596</v>
      </c>
      <c r="F28" s="36">
        <f t="shared" si="2"/>
        <v>0</v>
      </c>
      <c r="G28" s="38">
        <f t="shared" si="1"/>
        <v>-4.0000000000040004E-5</v>
      </c>
      <c r="H28" s="39">
        <f t="shared" si="3"/>
        <v>-3.6832412523057911E-5</v>
      </c>
      <c r="I28" s="40"/>
    </row>
    <row r="29" spans="1:9" ht="141.75" outlineLevel="2" x14ac:dyDescent="0.25">
      <c r="A29" s="31" t="s">
        <v>37</v>
      </c>
      <c r="B29" s="32">
        <v>1816.42</v>
      </c>
      <c r="C29" s="33">
        <v>1179.5223000000001</v>
      </c>
      <c r="D29" s="34">
        <v>1226.50101</v>
      </c>
      <c r="E29" s="47">
        <f t="shared" si="4"/>
        <v>-589.91899000000012</v>
      </c>
      <c r="F29" s="48">
        <f t="shared" si="2"/>
        <v>-0.32477014677222238</v>
      </c>
      <c r="G29" s="38">
        <f t="shared" si="1"/>
        <v>46.978709999999865</v>
      </c>
      <c r="H29" s="39">
        <f t="shared" si="3"/>
        <v>3.9828589930007929E-2</v>
      </c>
      <c r="I29" s="40" t="s">
        <v>78</v>
      </c>
    </row>
    <row r="30" spans="1:9" ht="31.5" outlineLevel="1" x14ac:dyDescent="0.25">
      <c r="A30" s="28" t="s">
        <v>38</v>
      </c>
      <c r="B30" s="43">
        <f>B31</f>
        <v>10938.162</v>
      </c>
      <c r="C30" s="43">
        <f>C31</f>
        <v>3019.8074999999999</v>
      </c>
      <c r="D30" s="30">
        <f>D31</f>
        <v>3020.32213</v>
      </c>
      <c r="E30" s="30">
        <f t="shared" si="4"/>
        <v>-7917.8398699999998</v>
      </c>
      <c r="F30" s="37">
        <f t="shared" si="2"/>
        <v>-0.72387297518541049</v>
      </c>
      <c r="G30" s="30">
        <f t="shared" si="1"/>
        <v>0.51463000000012471</v>
      </c>
      <c r="H30" s="37">
        <f t="shared" si="3"/>
        <v>1.704181475143951E-4</v>
      </c>
      <c r="I30" s="30"/>
    </row>
    <row r="31" spans="1:9" ht="41.25" customHeight="1" outlineLevel="2" x14ac:dyDescent="0.25">
      <c r="A31" s="31" t="s">
        <v>39</v>
      </c>
      <c r="B31" s="32">
        <v>10938.162</v>
      </c>
      <c r="C31" s="33">
        <v>3019.8074999999999</v>
      </c>
      <c r="D31" s="34">
        <v>3020.32213</v>
      </c>
      <c r="E31" s="47">
        <f t="shared" si="4"/>
        <v>-7917.8398699999998</v>
      </c>
      <c r="F31" s="48">
        <f t="shared" si="2"/>
        <v>-0.72387297518541049</v>
      </c>
      <c r="G31" s="38">
        <f t="shared" si="1"/>
        <v>0.51463000000012471</v>
      </c>
      <c r="H31" s="39">
        <f t="shared" si="3"/>
        <v>1.704181475143951E-4</v>
      </c>
      <c r="I31" s="40" t="s">
        <v>86</v>
      </c>
    </row>
    <row r="32" spans="1:9" ht="48" customHeight="1" outlineLevel="1" x14ac:dyDescent="0.25">
      <c r="A32" s="28" t="s">
        <v>40</v>
      </c>
      <c r="B32" s="29">
        <v>0</v>
      </c>
      <c r="C32" s="43">
        <f>C33</f>
        <v>657.49699999999996</v>
      </c>
      <c r="D32" s="30">
        <f>D33</f>
        <v>688.54596000000004</v>
      </c>
      <c r="E32" s="30">
        <f t="shared" si="4"/>
        <v>688.54596000000004</v>
      </c>
      <c r="F32" s="37">
        <f t="shared" si="2"/>
        <v>0</v>
      </c>
      <c r="G32" s="30">
        <f t="shared" si="1"/>
        <v>31.048960000000079</v>
      </c>
      <c r="H32" s="37">
        <f t="shared" si="3"/>
        <v>4.7222968317726322E-2</v>
      </c>
      <c r="I32" s="30"/>
    </row>
    <row r="33" spans="1:9" ht="31.5" outlineLevel="2" x14ac:dyDescent="0.25">
      <c r="A33" s="31" t="s">
        <v>41</v>
      </c>
      <c r="B33" s="32">
        <v>0</v>
      </c>
      <c r="C33" s="33">
        <v>657.49699999999996</v>
      </c>
      <c r="D33" s="34">
        <v>688.54596000000004</v>
      </c>
      <c r="E33" s="47">
        <f t="shared" si="4"/>
        <v>688.54596000000004</v>
      </c>
      <c r="F33" s="48">
        <f t="shared" si="2"/>
        <v>0</v>
      </c>
      <c r="G33" s="38">
        <f t="shared" si="1"/>
        <v>31.048960000000079</v>
      </c>
      <c r="H33" s="39">
        <f t="shared" si="3"/>
        <v>4.7222968317726322E-2</v>
      </c>
      <c r="I33" s="40"/>
    </row>
    <row r="34" spans="1:9" ht="47.25" outlineLevel="1" x14ac:dyDescent="0.25">
      <c r="A34" s="28" t="s">
        <v>42</v>
      </c>
      <c r="B34" s="30">
        <f>B35+B36+B37</f>
        <v>2105.1999999999998</v>
      </c>
      <c r="C34" s="30">
        <f>C35+C36+C37</f>
        <v>4044.61</v>
      </c>
      <c r="D34" s="30">
        <f>D35+D36+D37</f>
        <v>4129.6276200000002</v>
      </c>
      <c r="E34" s="30">
        <f t="shared" si="4"/>
        <v>2024.4276200000004</v>
      </c>
      <c r="F34" s="37">
        <f t="shared" si="2"/>
        <v>0.96163196845905397</v>
      </c>
      <c r="G34" s="30">
        <f t="shared" si="1"/>
        <v>85.017620000000079</v>
      </c>
      <c r="H34" s="37">
        <f t="shared" si="3"/>
        <v>2.1019979676656142E-2</v>
      </c>
      <c r="I34" s="30"/>
    </row>
    <row r="35" spans="1:9" ht="126" outlineLevel="2" x14ac:dyDescent="0.25">
      <c r="A35" s="31" t="s">
        <v>43</v>
      </c>
      <c r="B35" s="32">
        <v>1500</v>
      </c>
      <c r="C35" s="33">
        <v>2815</v>
      </c>
      <c r="D35" s="34">
        <v>2878.114</v>
      </c>
      <c r="E35" s="35">
        <f t="shared" si="4"/>
        <v>1378.114</v>
      </c>
      <c r="F35" s="36">
        <f>IFERROR(D35/B35-100%,0)</f>
        <v>0.91874266666666671</v>
      </c>
      <c r="G35" s="38">
        <f t="shared" si="1"/>
        <v>63.114000000000033</v>
      </c>
      <c r="H35" s="39">
        <f t="shared" si="3"/>
        <v>2.242060390763756E-2</v>
      </c>
      <c r="I35" s="40" t="s">
        <v>74</v>
      </c>
    </row>
    <row r="36" spans="1:9" ht="47.25" outlineLevel="2" x14ac:dyDescent="0.25">
      <c r="A36" s="31" t="s">
        <v>44</v>
      </c>
      <c r="B36" s="32">
        <v>560</v>
      </c>
      <c r="C36" s="33">
        <v>964.51</v>
      </c>
      <c r="D36" s="34">
        <v>986.47429999999997</v>
      </c>
      <c r="E36" s="35">
        <f t="shared" si="4"/>
        <v>426.47429999999997</v>
      </c>
      <c r="F36" s="36">
        <f t="shared" si="2"/>
        <v>0.76156124999999997</v>
      </c>
      <c r="G36" s="38">
        <f t="shared" si="1"/>
        <v>21.96429999999998</v>
      </c>
      <c r="H36" s="39">
        <f t="shared" si="3"/>
        <v>2.277249587873631E-2</v>
      </c>
      <c r="I36" s="40" t="s">
        <v>45</v>
      </c>
    </row>
    <row r="37" spans="1:9" ht="111" customHeight="1" outlineLevel="2" x14ac:dyDescent="0.25">
      <c r="A37" s="31" t="s">
        <v>46</v>
      </c>
      <c r="B37" s="32">
        <v>45.2</v>
      </c>
      <c r="C37" s="33">
        <v>265.10000000000002</v>
      </c>
      <c r="D37" s="34">
        <v>265.03931999999998</v>
      </c>
      <c r="E37" s="47">
        <f t="shared" si="4"/>
        <v>219.83931999999999</v>
      </c>
      <c r="F37" s="36">
        <f t="shared" si="2"/>
        <v>4.8637017699115033</v>
      </c>
      <c r="G37" s="38">
        <f t="shared" si="1"/>
        <v>-6.0680000000047585E-2</v>
      </c>
      <c r="H37" s="39">
        <f t="shared" si="3"/>
        <v>-2.2889475669574111E-4</v>
      </c>
      <c r="I37" s="40" t="s">
        <v>65</v>
      </c>
    </row>
    <row r="38" spans="1:9" ht="31.7" customHeight="1" outlineLevel="1" x14ac:dyDescent="0.25">
      <c r="A38" s="28" t="s">
        <v>47</v>
      </c>
      <c r="B38" s="30">
        <f>B39+B41+B42+B40</f>
        <v>1895.1089999999999</v>
      </c>
      <c r="C38" s="30">
        <f>C39+C41+C42+C40</f>
        <v>5177.7880000000005</v>
      </c>
      <c r="D38" s="30">
        <f>D39+D41+D42+D40</f>
        <v>5195.1014300000006</v>
      </c>
      <c r="E38" s="30">
        <f>D38-B38</f>
        <v>3299.9924300000007</v>
      </c>
      <c r="F38" s="37">
        <f t="shared" si="2"/>
        <v>1.7413206469918094</v>
      </c>
      <c r="G38" s="30">
        <f t="shared" si="1"/>
        <v>17.313430000000153</v>
      </c>
      <c r="H38" s="37">
        <f t="shared" si="3"/>
        <v>3.3437888920906378E-3</v>
      </c>
      <c r="I38" s="30"/>
    </row>
    <row r="39" spans="1:9" ht="63" outlineLevel="2" x14ac:dyDescent="0.25">
      <c r="A39" s="31" t="s">
        <v>48</v>
      </c>
      <c r="B39" s="32">
        <v>1453.1089999999999</v>
      </c>
      <c r="C39" s="33">
        <v>4290.9160000000002</v>
      </c>
      <c r="D39" s="34">
        <v>4310.4996700000002</v>
      </c>
      <c r="E39" s="35">
        <f t="shared" si="4"/>
        <v>2857.3906700000002</v>
      </c>
      <c r="F39" s="36">
        <f t="shared" si="2"/>
        <v>1.9663980265761207</v>
      </c>
      <c r="G39" s="38">
        <f t="shared" si="1"/>
        <v>19.583669999999984</v>
      </c>
      <c r="H39" s="39">
        <f t="shared" si="3"/>
        <v>4.5639835410433705E-3</v>
      </c>
      <c r="I39" s="64" t="s">
        <v>73</v>
      </c>
    </row>
    <row r="40" spans="1:9" ht="189" outlineLevel="2" x14ac:dyDescent="0.25">
      <c r="A40" s="31" t="s">
        <v>63</v>
      </c>
      <c r="B40" s="32">
        <v>150</v>
      </c>
      <c r="C40" s="33">
        <v>0</v>
      </c>
      <c r="D40" s="34">
        <v>0</v>
      </c>
      <c r="E40" s="35">
        <f t="shared" si="4"/>
        <v>-150</v>
      </c>
      <c r="F40" s="41">
        <f t="shared" si="2"/>
        <v>-1</v>
      </c>
      <c r="G40" s="38">
        <f t="shared" si="1"/>
        <v>0</v>
      </c>
      <c r="H40" s="41">
        <f t="shared" si="3"/>
        <v>0</v>
      </c>
      <c r="I40" s="65"/>
    </row>
    <row r="41" spans="1:9" ht="31.5" outlineLevel="2" x14ac:dyDescent="0.25">
      <c r="A41" s="31" t="s">
        <v>49</v>
      </c>
      <c r="B41" s="32">
        <v>0</v>
      </c>
      <c r="C41" s="33">
        <v>105.53700000000001</v>
      </c>
      <c r="D41" s="34">
        <v>103.26651</v>
      </c>
      <c r="E41" s="35">
        <f t="shared" si="4"/>
        <v>103.26651</v>
      </c>
      <c r="F41" s="41">
        <f t="shared" si="2"/>
        <v>0</v>
      </c>
      <c r="G41" s="38">
        <f t="shared" si="1"/>
        <v>-2.2704900000000094</v>
      </c>
      <c r="H41" s="39">
        <f t="shared" si="3"/>
        <v>-2.1513687142897808E-2</v>
      </c>
      <c r="I41" s="65"/>
    </row>
    <row r="42" spans="1:9" ht="31.5" outlineLevel="2" x14ac:dyDescent="0.25">
      <c r="A42" s="31" t="s">
        <v>50</v>
      </c>
      <c r="B42" s="32">
        <v>292</v>
      </c>
      <c r="C42" s="33">
        <v>781.33500000000004</v>
      </c>
      <c r="D42" s="34">
        <v>781.33524999999997</v>
      </c>
      <c r="E42" s="35">
        <f t="shared" si="4"/>
        <v>489.33524999999997</v>
      </c>
      <c r="F42" s="36">
        <f t="shared" si="2"/>
        <v>1.6758056506849313</v>
      </c>
      <c r="G42" s="38">
        <f t="shared" si="1"/>
        <v>2.4999999993724487E-4</v>
      </c>
      <c r="H42" s="39">
        <f t="shared" si="3"/>
        <v>3.1996518767840598E-7</v>
      </c>
      <c r="I42" s="66"/>
    </row>
    <row r="43" spans="1:9" outlineLevel="1" x14ac:dyDescent="0.25">
      <c r="A43" s="28" t="s">
        <v>51</v>
      </c>
      <c r="B43" s="29">
        <f>B44+B45+B46</f>
        <v>480.54</v>
      </c>
      <c r="C43" s="30">
        <f>C46+C44+C45</f>
        <v>1219.826</v>
      </c>
      <c r="D43" s="30">
        <f>D46+D44+D45</f>
        <v>1273.9128400000002</v>
      </c>
      <c r="E43" s="30">
        <f t="shared" si="4"/>
        <v>793.37284000000022</v>
      </c>
      <c r="F43" s="37">
        <f t="shared" si="2"/>
        <v>1.6510027052898826</v>
      </c>
      <c r="G43" s="30">
        <f t="shared" si="1"/>
        <v>54.086840000000166</v>
      </c>
      <c r="H43" s="37">
        <f t="shared" si="3"/>
        <v>4.4339799282848702E-2</v>
      </c>
      <c r="I43" s="30"/>
    </row>
    <row r="44" spans="1:9" outlineLevel="2" x14ac:dyDescent="0.25">
      <c r="A44" s="44" t="s">
        <v>64</v>
      </c>
      <c r="B44" s="49">
        <v>0</v>
      </c>
      <c r="C44" s="50">
        <v>0</v>
      </c>
      <c r="D44" s="51">
        <v>21.256450000000001</v>
      </c>
      <c r="E44" s="51">
        <f t="shared" ref="E44:E45" si="5">D44-B44</f>
        <v>21.256450000000001</v>
      </c>
      <c r="F44" s="52">
        <f t="shared" si="2"/>
        <v>0</v>
      </c>
      <c r="G44" s="51">
        <f t="shared" ref="G44:G45" si="6">D44-C44</f>
        <v>21.256450000000001</v>
      </c>
      <c r="H44" s="41">
        <f t="shared" si="3"/>
        <v>0</v>
      </c>
      <c r="I44" s="51"/>
    </row>
    <row r="45" spans="1:9" outlineLevel="2" x14ac:dyDescent="0.25">
      <c r="A45" s="44" t="s">
        <v>70</v>
      </c>
      <c r="B45" s="49">
        <v>480.54</v>
      </c>
      <c r="C45" s="50">
        <v>1159.826</v>
      </c>
      <c r="D45" s="51">
        <v>1192.6563900000001</v>
      </c>
      <c r="E45" s="51">
        <f t="shared" si="5"/>
        <v>712.11639000000014</v>
      </c>
      <c r="F45" s="36">
        <f t="shared" si="2"/>
        <v>1.4819086652515923</v>
      </c>
      <c r="G45" s="51">
        <f t="shared" si="6"/>
        <v>32.830390000000079</v>
      </c>
      <c r="H45" s="39">
        <f t="shared" si="3"/>
        <v>2.8306306290771355E-2</v>
      </c>
      <c r="I45" s="63" t="s">
        <v>86</v>
      </c>
    </row>
    <row r="46" spans="1:9" outlineLevel="2" x14ac:dyDescent="0.25">
      <c r="A46" s="44" t="s">
        <v>66</v>
      </c>
      <c r="B46" s="53">
        <v>0</v>
      </c>
      <c r="C46" s="45">
        <v>60</v>
      </c>
      <c r="D46" s="46">
        <v>60</v>
      </c>
      <c r="E46" s="46">
        <f t="shared" si="4"/>
        <v>60</v>
      </c>
      <c r="F46" s="54">
        <f t="shared" si="2"/>
        <v>0</v>
      </c>
      <c r="G46" s="46">
        <f t="shared" si="1"/>
        <v>0</v>
      </c>
      <c r="H46" s="54">
        <f t="shared" si="3"/>
        <v>0</v>
      </c>
      <c r="I46" s="46"/>
    </row>
    <row r="47" spans="1:9" ht="16.5" customHeight="1" x14ac:dyDescent="0.25">
      <c r="A47" s="23" t="s">
        <v>52</v>
      </c>
      <c r="B47" s="26">
        <f>B48+B53+B55</f>
        <v>571548.33626999997</v>
      </c>
      <c r="C47" s="26">
        <f>C48+C53+C55</f>
        <v>649608.68266999989</v>
      </c>
      <c r="D47" s="26">
        <f>D48+D53+D55</f>
        <v>648269.11632999987</v>
      </c>
      <c r="E47" s="26">
        <f>D47-B47</f>
        <v>76720.780059999903</v>
      </c>
      <c r="F47" s="27">
        <f t="shared" si="2"/>
        <v>0.13423323136707888</v>
      </c>
      <c r="G47" s="26">
        <f t="shared" si="1"/>
        <v>-1339.5663400000194</v>
      </c>
      <c r="H47" s="27">
        <f t="shared" si="3"/>
        <v>-2.062112739155797E-3</v>
      </c>
      <c r="I47" s="26"/>
    </row>
    <row r="48" spans="1:9" ht="63" customHeight="1" outlineLevel="1" x14ac:dyDescent="0.25">
      <c r="A48" s="28" t="s">
        <v>53</v>
      </c>
      <c r="B48" s="30">
        <f>B49+B50+B51+B52</f>
        <v>571548.33626999997</v>
      </c>
      <c r="C48" s="30">
        <f>C49+C50+C51+C52</f>
        <v>649584.33266999992</v>
      </c>
      <c r="D48" s="30">
        <f>D49+D50+D51+D52</f>
        <v>648514.25232999993</v>
      </c>
      <c r="E48" s="30">
        <f t="shared" si="4"/>
        <v>76965.91605999996</v>
      </c>
      <c r="F48" s="37">
        <f t="shared" si="2"/>
        <v>0.13466212947497969</v>
      </c>
      <c r="G48" s="30">
        <f t="shared" si="1"/>
        <v>-1070.0803399999859</v>
      </c>
      <c r="H48" s="37">
        <f t="shared" si="3"/>
        <v>-1.6473308948226073E-3</v>
      </c>
      <c r="I48" s="30"/>
    </row>
    <row r="49" spans="1:9" ht="33.75" customHeight="1" outlineLevel="2" x14ac:dyDescent="0.25">
      <c r="A49" s="31" t="s">
        <v>54</v>
      </c>
      <c r="B49" s="32">
        <v>89592.7</v>
      </c>
      <c r="C49" s="33">
        <v>96058.249129999997</v>
      </c>
      <c r="D49" s="34">
        <v>96058.249129999997</v>
      </c>
      <c r="E49" s="35">
        <f t="shared" si="4"/>
        <v>6465.5491299999994</v>
      </c>
      <c r="F49" s="36">
        <f t="shared" si="2"/>
        <v>7.2166026138290373E-2</v>
      </c>
      <c r="G49" s="38">
        <f t="shared" si="1"/>
        <v>0</v>
      </c>
      <c r="H49" s="39">
        <f t="shared" si="3"/>
        <v>0</v>
      </c>
      <c r="I49" s="76" t="s">
        <v>55</v>
      </c>
    </row>
    <row r="50" spans="1:9" ht="48" customHeight="1" outlineLevel="2" x14ac:dyDescent="0.25">
      <c r="A50" s="31" t="s">
        <v>56</v>
      </c>
      <c r="B50" s="32">
        <v>165757.62791000001</v>
      </c>
      <c r="C50" s="33">
        <v>189452.75688</v>
      </c>
      <c r="D50" s="34">
        <v>189096.1439</v>
      </c>
      <c r="E50" s="35">
        <f t="shared" si="4"/>
        <v>23338.515989999985</v>
      </c>
      <c r="F50" s="36">
        <f t="shared" si="2"/>
        <v>0.14079904668201393</v>
      </c>
      <c r="G50" s="38">
        <f t="shared" si="1"/>
        <v>-356.61298000000534</v>
      </c>
      <c r="H50" s="39">
        <f t="shared" si="3"/>
        <v>-1.8823319643000991E-3</v>
      </c>
      <c r="I50" s="76"/>
    </row>
    <row r="51" spans="1:9" ht="31.5" outlineLevel="2" x14ac:dyDescent="0.25">
      <c r="A51" s="31" t="s">
        <v>57</v>
      </c>
      <c r="B51" s="32">
        <v>312745.49635999999</v>
      </c>
      <c r="C51" s="33">
        <v>321884.87735999998</v>
      </c>
      <c r="D51" s="34">
        <v>321171.40999999997</v>
      </c>
      <c r="E51" s="35">
        <f t="shared" si="4"/>
        <v>8425.9136399999843</v>
      </c>
      <c r="F51" s="36">
        <f t="shared" si="2"/>
        <v>2.6941758516327186E-2</v>
      </c>
      <c r="G51" s="38">
        <f t="shared" si="1"/>
        <v>-713.46736000000965</v>
      </c>
      <c r="H51" s="39">
        <f t="shared" si="3"/>
        <v>-2.2165296047818028E-3</v>
      </c>
      <c r="I51" s="76"/>
    </row>
    <row r="52" spans="1:9" outlineLevel="2" x14ac:dyDescent="0.25">
      <c r="A52" s="31" t="s">
        <v>58</v>
      </c>
      <c r="B52" s="32">
        <v>3452.5120000000002</v>
      </c>
      <c r="C52" s="33">
        <v>42188.4493</v>
      </c>
      <c r="D52" s="34">
        <v>42188.4493</v>
      </c>
      <c r="E52" s="35">
        <f t="shared" si="4"/>
        <v>38735.937299999998</v>
      </c>
      <c r="F52" s="36">
        <f t="shared" si="2"/>
        <v>11.219638715231113</v>
      </c>
      <c r="G52" s="38">
        <f t="shared" si="1"/>
        <v>0</v>
      </c>
      <c r="H52" s="39">
        <f t="shared" si="3"/>
        <v>0</v>
      </c>
      <c r="I52" s="76"/>
    </row>
    <row r="53" spans="1:9" ht="35.25" customHeight="1" outlineLevel="1" x14ac:dyDescent="0.25">
      <c r="A53" s="28" t="s">
        <v>59</v>
      </c>
      <c r="B53" s="29">
        <v>0</v>
      </c>
      <c r="C53" s="30">
        <f>C54</f>
        <v>24.35</v>
      </c>
      <c r="D53" s="30">
        <f>D54</f>
        <v>24.35</v>
      </c>
      <c r="E53" s="30">
        <f t="shared" si="4"/>
        <v>24.35</v>
      </c>
      <c r="F53" s="37">
        <f t="shared" si="2"/>
        <v>0</v>
      </c>
      <c r="G53" s="30">
        <f t="shared" si="1"/>
        <v>0</v>
      </c>
      <c r="H53" s="37">
        <f t="shared" si="3"/>
        <v>0</v>
      </c>
      <c r="I53" s="30"/>
    </row>
    <row r="54" spans="1:9" ht="31.5" outlineLevel="2" x14ac:dyDescent="0.25">
      <c r="A54" s="31" t="s">
        <v>83</v>
      </c>
      <c r="B54" s="32">
        <v>0</v>
      </c>
      <c r="C54" s="33">
        <v>24.35</v>
      </c>
      <c r="D54" s="34">
        <v>24.35</v>
      </c>
      <c r="E54" s="35">
        <f t="shared" si="4"/>
        <v>24.35</v>
      </c>
      <c r="F54" s="36">
        <f t="shared" si="2"/>
        <v>0</v>
      </c>
      <c r="G54" s="38">
        <f t="shared" si="1"/>
        <v>0</v>
      </c>
      <c r="H54" s="39">
        <f t="shared" si="3"/>
        <v>0</v>
      </c>
      <c r="I54" s="40"/>
    </row>
    <row r="55" spans="1:9" ht="78.75" customHeight="1" outlineLevel="1" x14ac:dyDescent="0.25">
      <c r="A55" s="28" t="s">
        <v>60</v>
      </c>
      <c r="B55" s="29">
        <v>0</v>
      </c>
      <c r="C55" s="30">
        <f>C56</f>
        <v>0</v>
      </c>
      <c r="D55" s="30">
        <f>D56</f>
        <v>-269.48599999999999</v>
      </c>
      <c r="E55" s="30">
        <f>D55-B55</f>
        <v>-269.48599999999999</v>
      </c>
      <c r="F55" s="37">
        <f t="shared" si="2"/>
        <v>0</v>
      </c>
      <c r="G55" s="30">
        <f t="shared" si="1"/>
        <v>-269.48599999999999</v>
      </c>
      <c r="H55" s="37">
        <f t="shared" si="3"/>
        <v>0</v>
      </c>
      <c r="I55" s="30"/>
    </row>
    <row r="56" spans="1:9" ht="66" customHeight="1" outlineLevel="2" x14ac:dyDescent="0.25">
      <c r="A56" s="31" t="s">
        <v>61</v>
      </c>
      <c r="B56" s="32">
        <v>0</v>
      </c>
      <c r="C56" s="33">
        <v>0</v>
      </c>
      <c r="D56" s="34">
        <v>-269.48599999999999</v>
      </c>
      <c r="E56" s="56">
        <f t="shared" si="4"/>
        <v>-269.48599999999999</v>
      </c>
      <c r="F56" s="57">
        <f t="shared" si="2"/>
        <v>0</v>
      </c>
      <c r="G56" s="56">
        <f t="shared" si="1"/>
        <v>-269.48599999999999</v>
      </c>
      <c r="H56" s="57">
        <f t="shared" si="3"/>
        <v>0</v>
      </c>
      <c r="I56" s="58"/>
    </row>
    <row r="57" spans="1:9" ht="16.5" thickBot="1" x14ac:dyDescent="0.3">
      <c r="A57" s="13"/>
      <c r="B57" s="14"/>
      <c r="C57" s="15"/>
      <c r="D57" s="16"/>
      <c r="F57" s="4"/>
      <c r="H57" s="4"/>
    </row>
    <row r="58" spans="1:9" ht="16.5" thickBot="1" x14ac:dyDescent="0.3">
      <c r="A58" s="5" t="s">
        <v>62</v>
      </c>
      <c r="B58" s="6">
        <f>B47+B7</f>
        <v>988060.16626999993</v>
      </c>
      <c r="C58" s="7">
        <f>C47+C7</f>
        <v>1110959.02247</v>
      </c>
      <c r="D58" s="8">
        <f>D47+D7</f>
        <v>1128066.9246599998</v>
      </c>
      <c r="E58" s="8">
        <f>D58-B58</f>
        <v>140006.75838999986</v>
      </c>
      <c r="F58" s="9">
        <f t="shared" si="2"/>
        <v>0.14169861630849434</v>
      </c>
      <c r="G58" s="8">
        <f t="shared" si="1"/>
        <v>17107.902189999819</v>
      </c>
      <c r="H58" s="9">
        <f t="shared" si="3"/>
        <v>1.5399219812773701E-2</v>
      </c>
      <c r="I58" s="8"/>
    </row>
    <row r="59" spans="1:9" x14ac:dyDescent="0.25">
      <c r="A59" s="10"/>
      <c r="B59" s="10"/>
      <c r="C59" s="11"/>
      <c r="D59" s="11"/>
    </row>
    <row r="60" spans="1:9" x14ac:dyDescent="0.25">
      <c r="A60" s="67"/>
      <c r="B60" s="67"/>
      <c r="C60" s="68"/>
      <c r="D60" s="68"/>
    </row>
    <row r="61" spans="1:9" x14ac:dyDescent="0.25">
      <c r="B61" s="12"/>
      <c r="C61" s="12"/>
      <c r="D61" s="12"/>
      <c r="E61" s="12"/>
      <c r="F61" s="12"/>
    </row>
    <row r="62" spans="1:9" x14ac:dyDescent="0.25">
      <c r="D62" s="12"/>
    </row>
    <row r="63" spans="1:9" x14ac:dyDescent="0.25">
      <c r="B63" s="12"/>
      <c r="C63" s="12"/>
      <c r="D63" s="12"/>
    </row>
  </sheetData>
  <mergeCells count="11">
    <mergeCell ref="I39:I42"/>
    <mergeCell ref="A60:D60"/>
    <mergeCell ref="A1:I1"/>
    <mergeCell ref="A3:I3"/>
    <mergeCell ref="A4:A5"/>
    <mergeCell ref="B4:B5"/>
    <mergeCell ref="C4:C5"/>
    <mergeCell ref="D4:D5"/>
    <mergeCell ref="E4:F4"/>
    <mergeCell ref="G4:H4"/>
    <mergeCell ref="I49:I52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Revizor</dc:creator>
  <cp:lastModifiedBy>Sazonenko</cp:lastModifiedBy>
  <cp:lastPrinted>2026-03-30T06:41:56Z</cp:lastPrinted>
  <dcterms:created xsi:type="dcterms:W3CDTF">2024-04-23T11:39:37Z</dcterms:created>
  <dcterms:modified xsi:type="dcterms:W3CDTF">2026-03-31T07:33:04Z</dcterms:modified>
</cp:coreProperties>
</file>