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460" yWindow="255" windowWidth="15750" windowHeight="12225"/>
  </bookViews>
  <sheets>
    <sheet name="1 кв" sheetId="4" r:id="rId1"/>
  </sheets>
  <definedNames>
    <definedName name="_xlnm.Print_Titles" localSheetId="0">'1 кв'!#REF!</definedName>
  </definedNames>
  <calcPr calcId="145621"/>
</workbook>
</file>

<file path=xl/calcChain.xml><?xml version="1.0" encoding="utf-8"?>
<calcChain xmlns="http://schemas.openxmlformats.org/spreadsheetml/2006/main">
  <c r="H12" i="4" l="1"/>
  <c r="I12" i="4"/>
  <c r="E12" i="4"/>
  <c r="G44" i="4" l="1"/>
  <c r="F44" i="4"/>
  <c r="F40" i="4"/>
  <c r="F37" i="4"/>
  <c r="F31" i="4"/>
  <c r="F28" i="4"/>
  <c r="F24" i="4"/>
  <c r="F18" i="4"/>
  <c r="F15" i="4"/>
  <c r="F6" i="4"/>
  <c r="F51" i="4" l="1"/>
  <c r="H7" i="4"/>
  <c r="I7" i="4"/>
  <c r="I8" i="4"/>
  <c r="I9" i="4"/>
  <c r="I10" i="4"/>
  <c r="I11" i="4"/>
  <c r="I13" i="4"/>
  <c r="I14" i="4"/>
  <c r="I16" i="4"/>
  <c r="I17" i="4"/>
  <c r="I19" i="4"/>
  <c r="I20" i="4"/>
  <c r="I21" i="4"/>
  <c r="I22" i="4"/>
  <c r="I23" i="4"/>
  <c r="I25" i="4"/>
  <c r="I26" i="4"/>
  <c r="I27" i="4"/>
  <c r="I29" i="4"/>
  <c r="I30" i="4"/>
  <c r="I32" i="4"/>
  <c r="I33" i="4"/>
  <c r="I34" i="4"/>
  <c r="I35" i="4"/>
  <c r="I36" i="4"/>
  <c r="I38" i="4"/>
  <c r="I39" i="4"/>
  <c r="I41" i="4"/>
  <c r="I42" i="4"/>
  <c r="I43" i="4"/>
  <c r="I45" i="4"/>
  <c r="I46" i="4"/>
  <c r="I47" i="4"/>
  <c r="I48" i="4"/>
  <c r="I50" i="4"/>
  <c r="H50" i="4"/>
  <c r="G49" i="4"/>
  <c r="F49" i="4"/>
  <c r="H48" i="4"/>
  <c r="H47" i="4"/>
  <c r="H46" i="4"/>
  <c r="H45" i="4"/>
  <c r="H43" i="4"/>
  <c r="H42" i="4"/>
  <c r="H41" i="4"/>
  <c r="G40" i="4"/>
  <c r="H39" i="4"/>
  <c r="H38" i="4"/>
  <c r="G37" i="4"/>
  <c r="H36" i="4"/>
  <c r="H35" i="4"/>
  <c r="H34" i="4"/>
  <c r="H33" i="4"/>
  <c r="H32" i="4"/>
  <c r="G31" i="4"/>
  <c r="H30" i="4"/>
  <c r="H29" i="4"/>
  <c r="G28" i="4"/>
  <c r="H27" i="4"/>
  <c r="H26" i="4"/>
  <c r="H25" i="4"/>
  <c r="G24" i="4"/>
  <c r="H23" i="4"/>
  <c r="H22" i="4"/>
  <c r="H21" i="4"/>
  <c r="H20" i="4"/>
  <c r="H19" i="4"/>
  <c r="G18" i="4"/>
  <c r="H17" i="4"/>
  <c r="H16" i="4"/>
  <c r="G15" i="4"/>
  <c r="H14" i="4"/>
  <c r="H13" i="4"/>
  <c r="H11" i="4"/>
  <c r="H10" i="4"/>
  <c r="H9" i="4"/>
  <c r="H8" i="4"/>
  <c r="G6" i="4"/>
  <c r="H28" i="4" l="1"/>
  <c r="H31" i="4"/>
  <c r="H24" i="4"/>
  <c r="H44" i="4"/>
  <c r="H37" i="4"/>
  <c r="H15" i="4"/>
  <c r="G51" i="4"/>
  <c r="H40" i="4"/>
  <c r="H49" i="4"/>
  <c r="H18" i="4"/>
  <c r="H6" i="4"/>
  <c r="H51" i="4" l="1"/>
  <c r="E7" i="4"/>
  <c r="E8" i="4"/>
  <c r="E9" i="4"/>
  <c r="E10" i="4"/>
  <c r="E11" i="4"/>
  <c r="E13" i="4"/>
  <c r="E14" i="4"/>
  <c r="E16" i="4"/>
  <c r="E17" i="4"/>
  <c r="E19" i="4"/>
  <c r="E20" i="4"/>
  <c r="E21" i="4"/>
  <c r="E22" i="4"/>
  <c r="E23" i="4"/>
  <c r="E25" i="4"/>
  <c r="E26" i="4"/>
  <c r="E27" i="4"/>
  <c r="E29" i="4"/>
  <c r="E30" i="4"/>
  <c r="E32" i="4"/>
  <c r="E33" i="4"/>
  <c r="E34" i="4"/>
  <c r="E35" i="4"/>
  <c r="E36" i="4"/>
  <c r="E38" i="4"/>
  <c r="E39" i="4"/>
  <c r="E41" i="4"/>
  <c r="E42" i="4"/>
  <c r="E43" i="4"/>
  <c r="E45" i="4"/>
  <c r="E46" i="4"/>
  <c r="E47" i="4"/>
  <c r="E48" i="4"/>
  <c r="E50" i="4"/>
  <c r="C15" i="4" l="1"/>
  <c r="D44" i="4"/>
  <c r="I44" i="4" s="1"/>
  <c r="C44" i="4"/>
  <c r="D15" i="4"/>
  <c r="I15" i="4" s="1"/>
  <c r="E44" i="4" l="1"/>
  <c r="E15" i="4"/>
  <c r="D40" i="4"/>
  <c r="I40" i="4" s="1"/>
  <c r="C40" i="4"/>
  <c r="D31" i="4"/>
  <c r="I31" i="4" s="1"/>
  <c r="C31" i="4"/>
  <c r="D24" i="4"/>
  <c r="I24" i="4" s="1"/>
  <c r="C24" i="4"/>
  <c r="D18" i="4"/>
  <c r="I18" i="4" s="1"/>
  <c r="C18" i="4"/>
  <c r="D6" i="4"/>
  <c r="I6" i="4" s="1"/>
  <c r="C6" i="4"/>
  <c r="D49" i="4"/>
  <c r="I49" i="4" s="1"/>
  <c r="C49" i="4"/>
  <c r="E49" i="4" l="1"/>
  <c r="E40" i="4"/>
  <c r="E18" i="4"/>
  <c r="E24" i="4"/>
  <c r="E31" i="4"/>
  <c r="E6" i="4"/>
  <c r="D37" i="4" l="1"/>
  <c r="I37" i="4" s="1"/>
  <c r="D28" i="4"/>
  <c r="I28" i="4" s="1"/>
  <c r="C37" i="4"/>
  <c r="C28" i="4"/>
  <c r="C51" i="4" l="1"/>
  <c r="E28" i="4"/>
  <c r="D51" i="4"/>
  <c r="I51" i="4" s="1"/>
  <c r="E37" i="4"/>
  <c r="E51" i="4" l="1"/>
</calcChain>
</file>

<file path=xl/sharedStrings.xml><?xml version="1.0" encoding="utf-8"?>
<sst xmlns="http://schemas.openxmlformats.org/spreadsheetml/2006/main" count="105" uniqueCount="102">
  <si>
    <t>Единица измерения: руб.</t>
  </si>
  <si>
    <t>Код раздела, подраздела</t>
  </si>
  <si>
    <t>Наименование показателя</t>
  </si>
  <si>
    <t>Плановые назначения</t>
  </si>
  <si>
    <t>Исполнено</t>
  </si>
  <si>
    <t>Процент исполнения</t>
  </si>
  <si>
    <t>0100</t>
  </si>
  <si>
    <t>ОБЩЕГОСУДАРСТВЕННЫЕ ВОПРОСЫ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</si>
  <si>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</si>
  <si>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</si>
  <si>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</si>
  <si>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</si>
  <si>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</si>
  <si>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</si>
  <si>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</si>
  <si>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</si>
  <si>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0400</t>
  </si>
  <si>
    <t>НАЦИОНАЛЬНАЯ ЭКОНОМИКА</t>
  </si>
  <si>
    <t>0401</t>
  </si>
  <si>
    <t>Общеэкономические вопросы</t>
  </si>
  <si>
    <t>0408</t>
  </si>
  <si>
    <t>Транспорт</t>
  </si>
  <si>
    <t>0409</t>
  </si>
  <si>
    <t>Дорожное хозяйство (дорожные фонды)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</si>
  <si>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</si>
  <si>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</si>
  <si>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</si>
  <si>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</si>
  <si>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</si>
  <si>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</si>
  <si>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</si>
  <si>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</si>
  <si>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1000</t>
  </si>
  <si>
    <t>СОЦИАЛЬНАЯ ПОЛИТИКА</t>
  </si>
  <si>
    <t>1001</t>
  </si>
  <si>
    <t>Пенсионное обеспечение</t>
  </si>
  <si>
    <t>1100</t>
  </si>
  <si>
    <t>ФИЗИЧЕСКАЯ КУЛЬТУРА И СПОРТ</t>
  </si>
  <si>
    <t>1102</t>
  </si>
  <si>
    <t>Массовый спорт</t>
  </si>
  <si>
    <t>Итого:</t>
  </si>
  <si>
    <t>0300</t>
  </si>
  <si>
    <t>НАЦИОНАЛЬНАЯ БЕЗОПАСНОСТЬ И ПРАВООХРАНИТЕЛЬНАЯ ДЕЯТЕЛЬНОСТЬ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</si>
  <si>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</si>
  <si>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</si>
  <si>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1003</t>
  </si>
  <si>
    <t>Социальное обеспечение населения</t>
  </si>
  <si>
    <t>1101</t>
  </si>
  <si>
    <t>Физическая культура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</si>
  <si>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</si>
  <si>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</si>
  <si>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</si>
  <si>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</si>
  <si>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0105</t>
  </si>
  <si>
    <t>Судебная система</t>
  </si>
  <si>
    <t>0410</t>
  </si>
  <si>
    <t>Связь и информатика</t>
  </si>
  <si>
    <t>0412</t>
  </si>
  <si>
    <t>Другие вопросы в области национальной экономики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</si>
  <si>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</si>
  <si>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</si>
  <si>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</si>
  <si>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</si>
  <si>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</si>
  <si>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</si>
  <si>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</si>
  <si>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</si>
  <si>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</si>
  <si>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</si>
  <si>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</si>
  <si>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</si>
  <si>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</si>
  <si>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</si>
  <si>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</si>
  <si>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</si>
  <si>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</si>
  <si>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</si>
  <si>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1004</t>
  </si>
  <si>
    <t>Охрана семьи и детства</t>
  </si>
  <si>
    <t>1103</t>
  </si>
  <si>
    <t>Спорт высших достижений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</si>
  <si>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</si>
  <si>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</si>
  <si>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</si>
  <si>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</si>
  <si>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</si>
  <si>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</si>
  <si>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Другие вопросы в области национальной безопасности и правоохранительной деятельности</t>
  </si>
  <si>
    <t>0314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</si>
  <si>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</si>
  <si>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</si>
  <si>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</si>
  <si>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</si>
  <si>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1105</t>
  </si>
  <si>
    <t>Другие вопросы в области физической культуры и спорта</t>
  </si>
  <si>
    <t>на 01.04.2025</t>
  </si>
  <si>
    <t xml:space="preserve"> И СРАВНЕНИЕ С СООТВЕТСТВУЮЩИМ ПЕРИОДОМ ПРОШЛОГО ГОДА</t>
  </si>
  <si>
    <t>СВЕДЕНИЯ ПО ИСПОЛНЕНИЮ БЮДЖЕТА В РАЗРЕЗЕ РАЗДЕЛОВ И ПОДРАЗДЕЛОВ КЛАСИФИКАЦИИ РАСХОДОВ НА 01.04.2026</t>
  </si>
  <si>
    <t>на 01.04.2026</t>
  </si>
  <si>
    <t>Процент исполнения 01.04.2026 к 01.04.2025</t>
  </si>
  <si>
    <t>0107</t>
  </si>
  <si>
    <t>Обеспечение проведения выборов и референдумов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</si>
</sst>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"/>
  </numFmts>
  <fonts count="14" x14ac:knownFonts="1"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31">
    <xf numFmtId="0" fontId="0" fillId="0" borderId="0"/>
    <xf numFmtId="0" fontId="2" fillId="0" borderId="1">
      <alignment horizontal="center" vertical="top" wrapText="1"/>
    </xf>
    <xf numFmtId="0" fontId="1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3" fillId="2" borderId="6">
      <alignment horizontal="center" vertical="top" shrinkToFit="1"/>
    </xf>
    <xf numFmtId="0" fontId="3" fillId="2" borderId="7">
      <alignment horizontal="left" vertical="top" wrapText="1"/>
    </xf>
    <xf numFmtId="4" fontId="3" fillId="2" borderId="7">
      <alignment horizontal="right" vertical="top" shrinkToFit="1"/>
    </xf>
    <xf numFmtId="164" fontId="3" fillId="2" borderId="8">
      <alignment horizontal="right" vertical="top" shrinkToFit="1"/>
    </xf>
    <xf numFmtId="49" fontId="3" fillId="3" borderId="9">
      <alignment horizontal="center" vertical="top" shrinkToFit="1"/>
    </xf>
    <xf numFmtId="0" fontId="3" fillId="3" borderId="10">
      <alignment horizontal="left" vertical="top" wrapText="1"/>
    </xf>
    <xf numFmtId="4" fontId="3" fillId="3" borderId="10">
      <alignment horizontal="right" vertical="top" shrinkToFit="1"/>
    </xf>
    <xf numFmtId="164" fontId="3" fillId="3" borderId="11">
      <alignment horizontal="right" vertical="top" shrinkToFit="1"/>
    </xf>
    <xf numFmtId="0" fontId="4" fillId="4" borderId="12"/>
    <xf numFmtId="0" fontId="4" fillId="4" borderId="13"/>
    <xf numFmtId="4" fontId="4" fillId="4" borderId="13">
      <alignment horizontal="right" shrinkToFit="1"/>
    </xf>
    <xf numFmtId="164" fontId="4" fillId="4" borderId="14">
      <alignment horizontal="right" shrinkToFit="1"/>
    </xf>
    <xf numFmtId="0" fontId="1" fillId="0" borderId="15"/>
    <xf numFmtId="0" fontId="1" fillId="0" borderId="1">
      <alignment horizontal="left" vertical="top" wrapText="1"/>
    </xf>
    <xf numFmtId="0" fontId="7" fillId="0" borderId="0"/>
    <xf numFmtId="0" fontId="7" fillId="0" borderId="0"/>
    <xf numFmtId="0" fontId="7" fillId="0" borderId="0"/>
    <xf numFmtId="0" fontId="1" fillId="0" borderId="1"/>
    <xf numFmtId="0" fontId="1" fillId="0" borderId="1"/>
    <xf numFmtId="49" fontId="5" fillId="0" borderId="9">
      <alignment horizontal="center" vertical="top" shrinkToFit="1"/>
    </xf>
    <xf numFmtId="0" fontId="1" fillId="0" borderId="10">
      <alignment horizontal="left" vertical="top" wrapText="1"/>
    </xf>
    <xf numFmtId="4" fontId="1" fillId="0" borderId="10">
      <alignment horizontal="right" vertical="top" shrinkToFit="1"/>
    </xf>
    <xf numFmtId="164" fontId="6" fillId="0" borderId="11">
      <alignment horizontal="right" vertical="top" shrinkToFit="1"/>
    </xf>
    <xf numFmtId="4" fontId="13" fillId="0" borderId="18">
      <alignment horizontal="right"/>
    </xf>
  </cellStyleXfs>
  <cellXfs count="64">
    <xf numFmtId="0" fontId="0" fillId="0" borderId="0" xfId="0"/>
    <xf numFmtId="0" fontId="11" fillId="0" borderId="0" xfId="0" applyFont="1" applyProtection="1">
      <protection locked="0"/>
    </xf>
    <xf numFmtId="49" fontId="9" fillId="5" borderId="6" xfId="7" applyNumberFormat="1" applyFont="1" applyFill="1" applyProtection="1">
      <alignment horizontal="center" vertical="top" shrinkToFit="1"/>
    </xf>
    <xf numFmtId="0" fontId="9" fillId="5" borderId="7" xfId="8" applyNumberFormat="1" applyFont="1" applyFill="1" applyProtection="1">
      <alignment horizontal="left" vertical="top" wrapText="1"/>
    </xf>
    <xf numFmtId="4" fontId="9" fillId="5" borderId="7" xfId="9" applyNumberFormat="1" applyFont="1" applyFill="1" applyProtection="1">
      <alignment horizontal="right" vertical="top" shrinkToFit="1"/>
    </xf>
    <xf numFmtId="0" fontId="10" fillId="0" borderId="1" xfId="19" applyNumberFormat="1" applyFont="1" applyBorder="1" applyProtection="1"/>
    <xf numFmtId="0" fontId="11" fillId="0" borderId="1" xfId="0" applyFont="1" applyBorder="1" applyProtection="1">
      <protection locked="0"/>
    </xf>
    <xf numFmtId="49" fontId="9" fillId="5" borderId="17" xfId="7" applyNumberFormat="1" applyFont="1" applyFill="1" applyBorder="1" applyProtection="1">
      <alignment horizontal="center" vertical="top" shrinkToFit="1"/>
    </xf>
    <xf numFmtId="0" fontId="9" fillId="5" borderId="17" xfId="8" applyNumberFormat="1" applyFont="1" applyFill="1" applyBorder="1" applyProtection="1">
      <alignment horizontal="left" vertical="top" wrapText="1"/>
    </xf>
    <xf numFmtId="4" fontId="9" fillId="5" borderId="17" xfId="9" applyNumberFormat="1" applyFont="1" applyFill="1" applyBorder="1" applyProtection="1">
      <alignment horizontal="right" vertical="top" shrinkToFit="1"/>
    </xf>
    <xf numFmtId="0" fontId="9" fillId="6" borderId="17" xfId="15" applyNumberFormat="1" applyFont="1" applyFill="1" applyBorder="1" applyProtection="1"/>
    <xf numFmtId="0" fontId="9" fillId="6" borderId="17" xfId="16" applyNumberFormat="1" applyFont="1" applyFill="1" applyBorder="1" applyProtection="1"/>
    <xf numFmtId="4" fontId="9" fillId="6" borderId="17" xfId="17" applyNumberFormat="1" applyFont="1" applyFill="1" applyBorder="1" applyProtection="1">
      <alignment horizontal="right" shrinkToFit="1"/>
    </xf>
    <xf numFmtId="49" fontId="9" fillId="0" borderId="17" xfId="4" applyNumberFormat="1" applyFont="1" applyBorder="1" applyProtection="1">
      <alignment horizontal="center" vertical="center" wrapText="1"/>
    </xf>
    <xf numFmtId="49" fontId="9" fillId="0" borderId="17" xfId="5" applyNumberFormat="1" applyFont="1" applyBorder="1" applyProtection="1">
      <alignment horizontal="center" vertical="center" wrapText="1"/>
    </xf>
    <xf numFmtId="0" fontId="8" fillId="0" borderId="1" xfId="0" applyFont="1" applyBorder="1" applyProtection="1">
      <protection locked="0"/>
    </xf>
    <xf numFmtId="0" fontId="8" fillId="0" borderId="0" xfId="0" applyFont="1" applyProtection="1">
      <protection locked="0"/>
    </xf>
    <xf numFmtId="4" fontId="8" fillId="5" borderId="17" xfId="0" applyNumberFormat="1" applyFont="1" applyFill="1" applyBorder="1" applyAlignment="1" applyProtection="1">
      <alignment horizontal="right" vertical="top"/>
      <protection locked="0"/>
    </xf>
    <xf numFmtId="4" fontId="8" fillId="6" borderId="17" xfId="0" applyNumberFormat="1" applyFont="1" applyFill="1" applyBorder="1" applyAlignment="1" applyProtection="1">
      <alignment horizontal="right" vertical="top"/>
      <protection locked="0"/>
    </xf>
    <xf numFmtId="4" fontId="11" fillId="0" borderId="17" xfId="0" applyNumberFormat="1" applyFont="1" applyFill="1" applyBorder="1" applyAlignment="1" applyProtection="1">
      <alignment horizontal="right" vertical="top"/>
      <protection locked="0"/>
    </xf>
    <xf numFmtId="4" fontId="10" fillId="0" borderId="1" xfId="19" applyNumberFormat="1" applyFont="1" applyBorder="1" applyProtection="1"/>
    <xf numFmtId="49" fontId="10" fillId="0" borderId="17" xfId="11" applyNumberFormat="1" applyFont="1" applyFill="1" applyBorder="1" applyProtection="1">
      <alignment horizontal="center" vertical="top" shrinkToFit="1"/>
    </xf>
    <xf numFmtId="0" fontId="10" fillId="0" borderId="17" xfId="12" applyNumberFormat="1" applyFont="1" applyFill="1" applyBorder="1" applyProtection="1">
      <alignment horizontal="left" vertical="top" wrapText="1"/>
    </xf>
    <xf numFmtId="4" fontId="10" fillId="0" borderId="17" xfId="13" applyNumberFormat="1" applyFont="1" applyFill="1" applyBorder="1" applyProtection="1">
      <alignment horizontal="right" vertical="top" shrinkToFit="1"/>
    </xf>
    <xf numFmtId="49" fontId="10" fillId="0" borderId="9" xfId="11" applyNumberFormat="1" applyFont="1" applyFill="1" applyProtection="1">
      <alignment horizontal="center" vertical="top" shrinkToFit="1"/>
    </xf>
    <xf numFmtId="0" fontId="10" fillId="0" borderId="10" xfId="12" applyNumberFormat="1" applyFont="1" applyFill="1" applyProtection="1">
      <alignment horizontal="left" vertical="top" wrapText="1"/>
    </xf>
    <xf numFmtId="4" fontId="10" fillId="0" borderId="10" xfId="13" applyNumberFormat="1" applyFont="1" applyFill="1" applyProtection="1">
      <alignment horizontal="right" vertical="top" shrinkToFit="1"/>
    </xf>
    <xf numFmtId="4" fontId="9" fillId="2" borderId="7" xfId="9" applyNumberFormat="1" applyFont="1" applyProtection="1">
      <alignment horizontal="right" vertical="top" shrinkToFit="1"/>
    </xf>
    <xf numFmtId="49" fontId="9" fillId="5" borderId="17" xfId="11" applyNumberFormat="1" applyFont="1" applyFill="1" applyBorder="1" applyProtection="1">
      <alignment horizontal="center" vertical="top" shrinkToFit="1"/>
    </xf>
    <xf numFmtId="0" fontId="9" fillId="5" borderId="17" xfId="12" applyNumberFormat="1" applyFont="1" applyFill="1" applyBorder="1" applyProtection="1">
      <alignment horizontal="left" vertical="top" wrapText="1"/>
    </xf>
    <xf numFmtId="4" fontId="9" fillId="5" borderId="17" xfId="13" applyNumberFormat="1" applyFont="1" applyFill="1" applyBorder="1" applyProtection="1">
      <alignment horizontal="right" vertical="top" shrinkToFit="1"/>
    </xf>
    <xf numFmtId="49" fontId="10" fillId="0" borderId="17" xfId="7" applyNumberFormat="1" applyFont="1" applyFill="1" applyBorder="1" applyProtection="1">
      <alignment horizontal="center" vertical="top" shrinkToFit="1"/>
    </xf>
    <xf numFmtId="0" fontId="10" fillId="0" borderId="17" xfId="8" applyNumberFormat="1" applyFont="1" applyFill="1" applyBorder="1" applyProtection="1">
      <alignment horizontal="left" vertical="top" wrapText="1"/>
    </xf>
    <xf numFmtId="4" fontId="10" fillId="0" borderId="17" xfId="9" applyNumberFormat="1" applyFont="1" applyFill="1" applyBorder="1" applyProtection="1">
      <alignment horizontal="right" vertical="top" shrinkToFit="1"/>
    </xf>
    <xf numFmtId="49" fontId="10" fillId="0" borderId="1" xfId="11" applyNumberFormat="1" applyFont="1" applyFill="1" applyBorder="1" applyProtection="1">
      <alignment horizontal="center" vertical="top" shrinkToFit="1"/>
    </xf>
    <xf numFmtId="0" fontId="10" fillId="0" borderId="1" xfId="12" applyNumberFormat="1" applyFont="1" applyFill="1" applyBorder="1" applyProtection="1">
      <alignment horizontal="left" vertical="top" wrapText="1"/>
    </xf>
    <xf numFmtId="9" fontId="9" fillId="5" borderId="17" xfId="10" applyNumberFormat="1" applyFont="1" applyFill="1" applyBorder="1" applyProtection="1">
      <alignment horizontal="right" vertical="top" shrinkToFit="1"/>
    </xf>
    <xf numFmtId="9" fontId="10" fillId="0" borderId="17" xfId="14" applyNumberFormat="1" applyFont="1" applyFill="1" applyBorder="1" applyProtection="1">
      <alignment horizontal="right" vertical="top" shrinkToFit="1"/>
    </xf>
    <xf numFmtId="9" fontId="9" fillId="5" borderId="17" xfId="14" applyNumberFormat="1" applyFont="1" applyFill="1" applyBorder="1" applyProtection="1">
      <alignment horizontal="right" vertical="top" shrinkToFit="1"/>
    </xf>
    <xf numFmtId="9" fontId="10" fillId="0" borderId="17" xfId="10" applyNumberFormat="1" applyFont="1" applyFill="1" applyBorder="1" applyProtection="1">
      <alignment horizontal="right" vertical="top" shrinkToFit="1"/>
    </xf>
    <xf numFmtId="9" fontId="9" fillId="6" borderId="17" xfId="18" applyNumberFormat="1" applyFont="1" applyFill="1" applyBorder="1" applyProtection="1">
      <alignment horizontal="right" shrinkToFit="1"/>
    </xf>
    <xf numFmtId="9" fontId="8" fillId="5" borderId="17" xfId="0" applyNumberFormat="1" applyFont="1" applyFill="1" applyBorder="1" applyAlignment="1" applyProtection="1">
      <alignment horizontal="right" vertical="top"/>
      <protection locked="0"/>
    </xf>
    <xf numFmtId="9" fontId="11" fillId="0" borderId="17" xfId="0" applyNumberFormat="1" applyFont="1" applyFill="1" applyBorder="1" applyAlignment="1" applyProtection="1">
      <alignment horizontal="right" vertical="top"/>
      <protection locked="0"/>
    </xf>
    <xf numFmtId="9" fontId="8" fillId="6" borderId="17" xfId="0" applyNumberFormat="1" applyFont="1" applyFill="1" applyBorder="1" applyAlignment="1" applyProtection="1">
      <alignment horizontal="right" vertical="top"/>
      <protection locked="0"/>
    </xf>
    <xf numFmtId="4" fontId="9" fillId="5" borderId="17" xfId="10" applyNumberFormat="1" applyFont="1" applyFill="1" applyBorder="1" applyProtection="1">
      <alignment horizontal="right" vertical="top" shrinkToFit="1"/>
    </xf>
    <xf numFmtId="4" fontId="10" fillId="0" borderId="17" xfId="14" applyNumberFormat="1" applyFont="1" applyFill="1" applyBorder="1" applyProtection="1">
      <alignment horizontal="right" vertical="top" shrinkToFit="1"/>
    </xf>
    <xf numFmtId="4" fontId="10" fillId="0" borderId="17" xfId="10" applyNumberFormat="1" applyFont="1" applyFill="1" applyBorder="1" applyProtection="1">
      <alignment horizontal="right" vertical="top" shrinkToFit="1"/>
    </xf>
    <xf numFmtId="9" fontId="9" fillId="2" borderId="7" xfId="9" applyNumberFormat="1" applyFont="1" applyProtection="1">
      <alignment horizontal="right" vertical="top" shrinkToFit="1"/>
    </xf>
    <xf numFmtId="9" fontId="10" fillId="0" borderId="17" xfId="13" applyNumberFormat="1" applyFont="1" applyFill="1" applyBorder="1" applyProtection="1">
      <alignment horizontal="right" vertical="top" shrinkToFit="1"/>
    </xf>
    <xf numFmtId="0" fontId="10" fillId="0" borderId="1" xfId="20" applyFont="1">
      <alignment horizontal="left" vertical="top" wrapText="1"/>
    </xf>
    <xf numFmtId="49" fontId="9" fillId="0" borderId="19" xfId="4" applyNumberFormat="1" applyFont="1" applyBorder="1" applyAlignment="1" applyProtection="1">
      <alignment horizontal="center" vertical="center" wrapText="1"/>
    </xf>
    <xf numFmtId="0" fontId="12" fillId="0" borderId="1" xfId="1" applyNumberFormat="1" applyFont="1" applyAlignment="1" applyProtection="1">
      <alignment horizontal="center" vertical="top" wrapText="1"/>
    </xf>
    <xf numFmtId="0" fontId="10" fillId="0" borderId="1" xfId="20" applyNumberFormat="1" applyFont="1" applyProtection="1">
      <alignment horizontal="left" vertical="top" wrapText="1"/>
    </xf>
    <xf numFmtId="0" fontId="10" fillId="0" borderId="1" xfId="20" applyFont="1">
      <alignment horizontal="left" vertical="top" wrapText="1"/>
    </xf>
    <xf numFmtId="0" fontId="9" fillId="0" borderId="16" xfId="2" applyNumberFormat="1" applyFont="1" applyBorder="1" applyAlignment="1" applyProtection="1">
      <alignment horizontal="right" vertical="top" wrapText="1"/>
    </xf>
    <xf numFmtId="49" fontId="9" fillId="0" borderId="19" xfId="3" applyNumberFormat="1" applyFont="1" applyBorder="1" applyAlignment="1" applyProtection="1">
      <alignment horizontal="center" vertical="center" wrapText="1"/>
    </xf>
    <xf numFmtId="49" fontId="9" fillId="0" borderId="20" xfId="3" applyNumberFormat="1" applyFont="1" applyBorder="1" applyAlignment="1" applyProtection="1">
      <alignment horizontal="center" vertical="center" wrapText="1"/>
    </xf>
    <xf numFmtId="49" fontId="9" fillId="0" borderId="19" xfId="4" applyNumberFormat="1" applyFont="1" applyBorder="1" applyAlignment="1" applyProtection="1">
      <alignment horizontal="center" vertical="center" wrapText="1"/>
    </xf>
    <xf numFmtId="49" fontId="9" fillId="0" borderId="20" xfId="4" applyNumberFormat="1" applyFont="1" applyBorder="1" applyAlignment="1" applyProtection="1">
      <alignment horizontal="center" vertical="center" wrapText="1"/>
    </xf>
    <xf numFmtId="49" fontId="12" fillId="0" borderId="21" xfId="4" applyNumberFormat="1" applyFont="1" applyBorder="1" applyAlignment="1" applyProtection="1">
      <alignment horizontal="center" vertical="center" wrapText="1"/>
    </xf>
    <xf numFmtId="49" fontId="12" fillId="0" borderId="23" xfId="4" applyNumberFormat="1" applyFont="1" applyBorder="1" applyAlignment="1" applyProtection="1">
      <alignment horizontal="center" vertical="center" wrapText="1"/>
    </xf>
    <xf numFmtId="49" fontId="12" fillId="0" borderId="22" xfId="4" applyNumberFormat="1" applyFont="1" applyBorder="1" applyAlignment="1" applyProtection="1">
      <alignment horizontal="center" vertical="center" wrapText="1"/>
    </xf>
    <xf numFmtId="165" fontId="8" fillId="0" borderId="19" xfId="0" applyNumberFormat="1" applyFont="1" applyFill="1" applyBorder="1" applyAlignment="1">
      <alignment horizontal="center" vertical="center" wrapText="1"/>
    </xf>
    <xf numFmtId="165" fontId="8" fillId="0" borderId="20" xfId="0" applyNumberFormat="1" applyFont="1" applyFill="1" applyBorder="1" applyAlignment="1">
      <alignment horizontal="center" vertical="center" wrapText="1"/>
    </xf>
  </cellXfs>
  <cellStyles count="31">
    <cellStyle name="br" xfId="23"/>
    <cellStyle name="col" xfId="22"/>
    <cellStyle name="ex58" xfId="17"/>
    <cellStyle name="ex59" xfId="18"/>
    <cellStyle name="ex60" xfId="7"/>
    <cellStyle name="ex61" xfId="8"/>
    <cellStyle name="ex62" xfId="9"/>
    <cellStyle name="ex63" xfId="10"/>
    <cellStyle name="ex64" xfId="11"/>
    <cellStyle name="ex65" xfId="12"/>
    <cellStyle name="ex66" xfId="13"/>
    <cellStyle name="ex67" xfId="14"/>
    <cellStyle name="ex68" xfId="26"/>
    <cellStyle name="ex69" xfId="27"/>
    <cellStyle name="ex70" xfId="28"/>
    <cellStyle name="ex71" xfId="29"/>
    <cellStyle name="st57" xfId="2"/>
    <cellStyle name="style0" xfId="24"/>
    <cellStyle name="td" xfId="25"/>
    <cellStyle name="tr" xfId="21"/>
    <cellStyle name="xl_bot_header" xfId="6"/>
    <cellStyle name="xl_footer" xfId="20"/>
    <cellStyle name="xl_header" xfId="1"/>
    <cellStyle name="xl_top_header" xfId="4"/>
    <cellStyle name="xl_top_left_header" xfId="3"/>
    <cellStyle name="xl_top_right_header" xfId="5"/>
    <cellStyle name="xl_total_bot" xfId="19"/>
    <cellStyle name="xl_total_center" xfId="16"/>
    <cellStyle name="xl_total_left" xfId="15"/>
    <cellStyle name="xl46" xfId="3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showGridLines="0" tabSelected="1" workbookViewId="0">
      <pane ySplit="5" topLeftCell="A6" activePane="bottomLeft" state="frozen"/>
      <selection pane="bottomLeft" activeCell="J1" sqref="J1"/>
    </sheetView>
  </sheetViews>
  <sheetFormatPr defaultRowHeight="15.75" outlineLevelRow="1" x14ac:dyDescent="0.25"/>
  <cols>
    <col min="1" max="1" width="13.7109375" style="1" customWidth="1"/>
    <col min="2" max="2" width="70.7109375" style="1" customWidth="1"/>
    <col min="3" max="4" width="17.7109375" style="1" customWidth="1"/>
    <col min="5" max="5" width="14.28515625" style="1" customWidth="1"/>
    <col min="6" max="6" width="17.85546875" style="1" customWidth="1"/>
    <col min="7" max="7" width="17.7109375" style="1" customWidth="1"/>
    <col min="8" max="9" width="14.28515625" style="1" customWidth="1"/>
    <col min="10" max="16384" width="9.140625" style="1"/>
  </cols>
  <sheetData>
    <row r="1" spans="1:10" ht="20.25" customHeight="1" x14ac:dyDescent="0.25">
      <c r="A1" s="51" t="s">
        <v>97</v>
      </c>
      <c r="B1" s="51"/>
      <c r="C1" s="51"/>
      <c r="D1" s="51"/>
      <c r="E1" s="51"/>
      <c r="F1" s="51"/>
      <c r="G1" s="51"/>
      <c r="H1" s="51"/>
      <c r="I1" s="51"/>
    </row>
    <row r="2" spans="1:10" ht="17.25" customHeight="1" x14ac:dyDescent="0.25">
      <c r="A2" s="51" t="s">
        <v>96</v>
      </c>
      <c r="B2" s="51"/>
      <c r="C2" s="51"/>
      <c r="D2" s="51"/>
      <c r="E2" s="51"/>
      <c r="F2" s="51"/>
      <c r="G2" s="51"/>
      <c r="H2" s="51"/>
      <c r="I2" s="51"/>
    </row>
    <row r="3" spans="1:10" ht="15.2" customHeight="1" x14ac:dyDescent="0.25">
      <c r="A3" s="54" t="s">
        <v>0</v>
      </c>
      <c r="B3" s="54"/>
      <c r="C3" s="54"/>
      <c r="D3" s="54"/>
      <c r="E3" s="54"/>
      <c r="F3" s="54"/>
      <c r="G3" s="54"/>
      <c r="H3" s="54"/>
      <c r="I3" s="54"/>
    </row>
    <row r="4" spans="1:10" ht="51" customHeight="1" x14ac:dyDescent="0.25">
      <c r="A4" s="55" t="s">
        <v>1</v>
      </c>
      <c r="B4" s="57" t="s">
        <v>2</v>
      </c>
      <c r="C4" s="13" t="s">
        <v>3</v>
      </c>
      <c r="D4" s="13" t="s">
        <v>4</v>
      </c>
      <c r="E4" s="14" t="s">
        <v>5</v>
      </c>
      <c r="F4" s="50" t="s">
        <v>3</v>
      </c>
      <c r="G4" s="50" t="s">
        <v>4</v>
      </c>
      <c r="H4" s="50" t="s">
        <v>5</v>
      </c>
      <c r="I4" s="62" t="s">
        <v>99</v>
      </c>
      <c r="J4" s="6"/>
    </row>
    <row r="5" spans="1:10" ht="18.75" customHeight="1" x14ac:dyDescent="0.25">
      <c r="A5" s="56"/>
      <c r="B5" s="58"/>
      <c r="C5" s="59" t="s">
        <v>98</v>
      </c>
      <c r="D5" s="60"/>
      <c r="E5" s="61"/>
      <c r="F5" s="59" t="s">
        <v>95</v>
      </c>
      <c r="G5" s="60"/>
      <c r="H5" s="61"/>
      <c r="I5" s="63"/>
      <c r="J5" s="6"/>
    </row>
    <row r="6" spans="1:10" s="16" customFormat="1" x14ac:dyDescent="0.25">
      <c r="A6" s="7" t="s">
        <v>6</v>
      </c>
      <c r="B6" s="8" t="s">
        <v>7</v>
      </c>
      <c r="C6" s="9">
        <f>SUM(C7:C14)</f>
        <v>150183400.03</v>
      </c>
      <c r="D6" s="9">
        <f>SUM(D7:D14)</f>
        <v>28940357.059999999</v>
      </c>
      <c r="E6" s="36">
        <f>IFERROR(D6/C6,0)</f>
        <v>0.19270010569889212</v>
      </c>
      <c r="F6" s="44">
        <f>SUM(F7:F14)</f>
        <v>156569703.44</v>
      </c>
      <c r="G6" s="17">
        <f>SUM(G7:G14)</f>
        <v>32395028.210000001</v>
      </c>
      <c r="H6" s="41">
        <f>IFERROR(G6/F6,0)</f>
        <v>0.20690483214981811</v>
      </c>
      <c r="I6" s="41">
        <f>IFERROR(D6/G6,0)</f>
        <v>0.89335798297179503</v>
      </c>
      <c r="J6" s="15"/>
    </row>
    <row r="7" spans="1:10" ht="31.5" outlineLevel="1" x14ac:dyDescent="0.25">
      <c r="A7" s="21" t="s">
        <v>49</v>
      </c>
      <c r="B7" s="22" t="s">
        <v>50</v>
      </c>
      <c r="C7" s="23">
        <v>6035410.5800000001</v>
      </c>
      <c r="D7" s="23">
        <v>2077860.18</v>
      </c>
      <c r="E7" s="37">
        <f t="shared" ref="E7:E51" si="0">IFERROR(D7/C7,0)</f>
        <v>0.34427818165106505</v>
      </c>
      <c r="F7" s="45">
        <v>6095810.5800000001</v>
      </c>
      <c r="G7" s="19">
        <v>1778606.43</v>
      </c>
      <c r="H7" s="42">
        <f>IFERROR(G7/F7,0)</f>
        <v>0.29177521293648856</v>
      </c>
      <c r="I7" s="42">
        <f>IFERROR(D7/G7,0)</f>
        <v>1.1682518093674046</v>
      </c>
      <c r="J7" s="6"/>
    </row>
    <row r="8" spans="1:10" ht="47.25" outlineLevel="1" x14ac:dyDescent="0.25">
      <c r="A8" s="21" t="s">
        <v>51</v>
      </c>
      <c r="B8" s="22" t="s">
        <v>52</v>
      </c>
      <c r="C8" s="23">
        <v>25000</v>
      </c>
      <c r="D8" s="23">
        <v>0</v>
      </c>
      <c r="E8" s="37">
        <f t="shared" si="0"/>
        <v>0</v>
      </c>
      <c r="F8" s="45">
        <v>50000</v>
      </c>
      <c r="G8" s="19">
        <v>7296</v>
      </c>
      <c r="H8" s="42">
        <f t="shared" ref="H8:H51" si="1">IFERROR(G8/F8,0)</f>
        <v>0.14591999999999999</v>
      </c>
      <c r="I8" s="42">
        <f t="shared" ref="I8:I51" si="2">IFERROR(D8/G8,0)</f>
        <v>0</v>
      </c>
      <c r="J8" s="6"/>
    </row>
    <row r="9" spans="1:10" ht="47.25" outlineLevel="1" x14ac:dyDescent="0.25">
      <c r="A9" s="21" t="s">
        <v>8</v>
      </c>
      <c r="B9" s="22" t="s">
        <v>9</v>
      </c>
      <c r="C9" s="23">
        <v>45888242.890000001</v>
      </c>
      <c r="D9" s="23">
        <v>8551930.5099999998</v>
      </c>
      <c r="E9" s="37">
        <f t="shared" si="0"/>
        <v>0.18636430535159243</v>
      </c>
      <c r="F9" s="45">
        <v>44690760.520000003</v>
      </c>
      <c r="G9" s="19">
        <v>8114065.9199999999</v>
      </c>
      <c r="H9" s="42">
        <f t="shared" si="1"/>
        <v>0.18156025598107228</v>
      </c>
      <c r="I9" s="42">
        <f t="shared" si="2"/>
        <v>1.0539636471181146</v>
      </c>
      <c r="J9" s="6"/>
    </row>
    <row r="10" spans="1:10" outlineLevel="1" x14ac:dyDescent="0.25">
      <c r="A10" s="21" t="s">
        <v>53</v>
      </c>
      <c r="B10" s="22" t="s">
        <v>54</v>
      </c>
      <c r="C10" s="23">
        <v>287068</v>
      </c>
      <c r="D10" s="23">
        <v>260121.60000000001</v>
      </c>
      <c r="E10" s="37">
        <f t="shared" si="0"/>
        <v>0.90613234494962869</v>
      </c>
      <c r="F10" s="45">
        <v>23958</v>
      </c>
      <c r="G10" s="19">
        <v>0</v>
      </c>
      <c r="H10" s="42">
        <f t="shared" si="1"/>
        <v>0</v>
      </c>
      <c r="I10" s="42">
        <f t="shared" si="2"/>
        <v>0</v>
      </c>
      <c r="J10" s="6"/>
    </row>
    <row r="11" spans="1:10" ht="31.5" outlineLevel="1" x14ac:dyDescent="0.25">
      <c r="A11" s="21" t="s">
        <v>10</v>
      </c>
      <c r="B11" s="22" t="s">
        <v>11</v>
      </c>
      <c r="C11" s="23">
        <v>20273399.210000001</v>
      </c>
      <c r="D11" s="23">
        <v>3083425.52</v>
      </c>
      <c r="E11" s="37">
        <f t="shared" si="0"/>
        <v>0.15209218188132348</v>
      </c>
      <c r="F11" s="45">
        <v>20988923.260000002</v>
      </c>
      <c r="G11" s="19">
        <v>2910984.4</v>
      </c>
      <c r="H11" s="42">
        <f t="shared" si="1"/>
        <v>0.13869145948747444</v>
      </c>
      <c r="I11" s="42">
        <f t="shared" si="2"/>
        <v>1.0592380776757169</v>
      </c>
      <c r="J11" s="6"/>
    </row>
    <row r="12" spans="1:10" outlineLevel="1" x14ac:dyDescent="0.25">
      <c r="A12" s="21" t="s">
        <v>100</v>
      </c>
      <c r="B12" s="22" t="s">
        <v>101</v>
      </c>
      <c r="C12" s="23">
        <v>500</v>
      </c>
      <c r="D12" s="23">
        <v>0</v>
      </c>
      <c r="E12" s="37">
        <f t="shared" si="0"/>
        <v>0</v>
      </c>
      <c r="F12" s="45">
        <v>0</v>
      </c>
      <c r="G12" s="19">
        <v>0</v>
      </c>
      <c r="H12" s="42">
        <f t="shared" si="1"/>
        <v>0</v>
      </c>
      <c r="I12" s="42">
        <f t="shared" si="2"/>
        <v>0</v>
      </c>
      <c r="J12" s="6"/>
    </row>
    <row r="13" spans="1:10" outlineLevel="1" x14ac:dyDescent="0.25">
      <c r="A13" s="21" t="s">
        <v>12</v>
      </c>
      <c r="B13" s="22" t="s">
        <v>13</v>
      </c>
      <c r="C13" s="23">
        <v>1500000</v>
      </c>
      <c r="D13" s="23">
        <v>0</v>
      </c>
      <c r="E13" s="37">
        <f t="shared" si="0"/>
        <v>0</v>
      </c>
      <c r="F13" s="45">
        <v>500000</v>
      </c>
      <c r="G13" s="19">
        <v>0</v>
      </c>
      <c r="H13" s="42">
        <f t="shared" si="1"/>
        <v>0</v>
      </c>
      <c r="I13" s="42">
        <f t="shared" si="2"/>
        <v>0</v>
      </c>
      <c r="J13" s="6"/>
    </row>
    <row r="14" spans="1:10" outlineLevel="1" x14ac:dyDescent="0.25">
      <c r="A14" s="21" t="s">
        <v>14</v>
      </c>
      <c r="B14" s="22" t="s">
        <v>15</v>
      </c>
      <c r="C14" s="23">
        <v>76173779.349999994</v>
      </c>
      <c r="D14" s="23">
        <v>14967019.25</v>
      </c>
      <c r="E14" s="37">
        <f t="shared" si="0"/>
        <v>0.19648518660509393</v>
      </c>
      <c r="F14" s="45">
        <v>84220251.079999998</v>
      </c>
      <c r="G14" s="19">
        <v>19584075.460000001</v>
      </c>
      <c r="H14" s="42">
        <f t="shared" si="1"/>
        <v>0.23253404269000905</v>
      </c>
      <c r="I14" s="42">
        <f t="shared" si="2"/>
        <v>0.76424436173000732</v>
      </c>
      <c r="J14" s="6"/>
    </row>
    <row r="15" spans="1:10" ht="31.5" x14ac:dyDescent="0.25">
      <c r="A15" s="28" t="s">
        <v>41</v>
      </c>
      <c r="B15" s="29" t="s">
        <v>42</v>
      </c>
      <c r="C15" s="30">
        <f>SUM(C16:C17)</f>
        <v>38061</v>
      </c>
      <c r="D15" s="30">
        <f>SUM(D16:D17)</f>
        <v>38061</v>
      </c>
      <c r="E15" s="38">
        <f t="shared" si="0"/>
        <v>1</v>
      </c>
      <c r="F15" s="17">
        <f>SUM(F16:F17)</f>
        <v>3552511.7</v>
      </c>
      <c r="G15" s="17">
        <f>SUM(G16:G17)</f>
        <v>0</v>
      </c>
      <c r="H15" s="41">
        <f t="shared" si="1"/>
        <v>0</v>
      </c>
      <c r="I15" s="41">
        <f t="shared" si="2"/>
        <v>0</v>
      </c>
      <c r="J15" s="6"/>
    </row>
    <row r="16" spans="1:10" ht="31.5" outlineLevel="1" x14ac:dyDescent="0.25">
      <c r="A16" s="21" t="s">
        <v>43</v>
      </c>
      <c r="B16" s="22" t="s">
        <v>44</v>
      </c>
      <c r="C16" s="23">
        <v>38061</v>
      </c>
      <c r="D16" s="23">
        <v>38061</v>
      </c>
      <c r="E16" s="37">
        <f t="shared" si="0"/>
        <v>1</v>
      </c>
      <c r="F16" s="45">
        <v>3452511.7</v>
      </c>
      <c r="G16" s="19">
        <v>0</v>
      </c>
      <c r="H16" s="42">
        <f t="shared" si="1"/>
        <v>0</v>
      </c>
      <c r="I16" s="42">
        <f t="shared" si="2"/>
        <v>0</v>
      </c>
      <c r="J16" s="6"/>
    </row>
    <row r="17" spans="1:10" ht="31.5" outlineLevel="1" x14ac:dyDescent="0.25">
      <c r="A17" s="21" t="s">
        <v>88</v>
      </c>
      <c r="B17" s="22" t="s">
        <v>87</v>
      </c>
      <c r="C17" s="23">
        <v>0</v>
      </c>
      <c r="D17" s="23">
        <v>0</v>
      </c>
      <c r="E17" s="37">
        <f t="shared" si="0"/>
        <v>0</v>
      </c>
      <c r="F17" s="45">
        <v>100000</v>
      </c>
      <c r="G17" s="19">
        <v>0</v>
      </c>
      <c r="H17" s="42">
        <f t="shared" si="1"/>
        <v>0</v>
      </c>
      <c r="I17" s="42">
        <f t="shared" si="2"/>
        <v>0</v>
      </c>
      <c r="J17" s="6"/>
    </row>
    <row r="18" spans="1:10" s="16" customFormat="1" x14ac:dyDescent="0.25">
      <c r="A18" s="7" t="s">
        <v>16</v>
      </c>
      <c r="B18" s="8" t="s">
        <v>17</v>
      </c>
      <c r="C18" s="9">
        <f>SUM(C19:C23)</f>
        <v>80056385.560000002</v>
      </c>
      <c r="D18" s="9">
        <f>SUM(D19:D23)</f>
        <v>5760842.1899999995</v>
      </c>
      <c r="E18" s="36">
        <f t="shared" si="0"/>
        <v>7.1959808698612945E-2</v>
      </c>
      <c r="F18" s="17">
        <f>SUM(F19:F23)</f>
        <v>77042634.920000002</v>
      </c>
      <c r="G18" s="17">
        <f>SUM(G19:G23)</f>
        <v>6948966.5099999998</v>
      </c>
      <c r="H18" s="41">
        <f t="shared" si="1"/>
        <v>9.0196376554562419E-2</v>
      </c>
      <c r="I18" s="41">
        <f t="shared" si="2"/>
        <v>0.82902143530405348</v>
      </c>
      <c r="J18" s="15"/>
    </row>
    <row r="19" spans="1:10" outlineLevel="1" x14ac:dyDescent="0.25">
      <c r="A19" s="21" t="s">
        <v>18</v>
      </c>
      <c r="B19" s="22" t="s">
        <v>19</v>
      </c>
      <c r="C19" s="23">
        <v>0</v>
      </c>
      <c r="D19" s="23">
        <v>0</v>
      </c>
      <c r="E19" s="37">
        <f t="shared" si="0"/>
        <v>0</v>
      </c>
      <c r="F19" s="45">
        <v>1777778</v>
      </c>
      <c r="G19" s="19">
        <v>0</v>
      </c>
      <c r="H19" s="42">
        <f t="shared" si="1"/>
        <v>0</v>
      </c>
      <c r="I19" s="42">
        <f t="shared" si="2"/>
        <v>0</v>
      </c>
      <c r="J19" s="6"/>
    </row>
    <row r="20" spans="1:10" outlineLevel="1" x14ac:dyDescent="0.25">
      <c r="A20" s="21" t="s">
        <v>20</v>
      </c>
      <c r="B20" s="22" t="s">
        <v>21</v>
      </c>
      <c r="C20" s="23">
        <v>32574856.390000001</v>
      </c>
      <c r="D20" s="23">
        <v>2542090.2599999998</v>
      </c>
      <c r="E20" s="37">
        <f t="shared" si="0"/>
        <v>7.8038418022938205E-2</v>
      </c>
      <c r="F20" s="45">
        <v>31257989.57</v>
      </c>
      <c r="G20" s="19">
        <v>1854950.16</v>
      </c>
      <c r="H20" s="42">
        <f t="shared" si="1"/>
        <v>5.9343233058734429E-2</v>
      </c>
      <c r="I20" s="42">
        <f t="shared" si="2"/>
        <v>1.3704358827624781</v>
      </c>
      <c r="J20" s="6"/>
    </row>
    <row r="21" spans="1:10" outlineLevel="1" x14ac:dyDescent="0.25">
      <c r="A21" s="21" t="s">
        <v>22</v>
      </c>
      <c r="B21" s="22" t="s">
        <v>23</v>
      </c>
      <c r="C21" s="23">
        <v>43066958.75</v>
      </c>
      <c r="D21" s="23">
        <v>3218751.93</v>
      </c>
      <c r="E21" s="37">
        <f t="shared" si="0"/>
        <v>7.4738315019748175E-2</v>
      </c>
      <c r="F21" s="45">
        <v>39716433.57</v>
      </c>
      <c r="G21" s="19">
        <v>4326569.51</v>
      </c>
      <c r="H21" s="42">
        <f t="shared" si="1"/>
        <v>0.10893650615366671</v>
      </c>
      <c r="I21" s="42">
        <f t="shared" si="2"/>
        <v>0.74395012551179385</v>
      </c>
      <c r="J21" s="6"/>
    </row>
    <row r="22" spans="1:10" outlineLevel="1" x14ac:dyDescent="0.25">
      <c r="A22" s="21" t="s">
        <v>55</v>
      </c>
      <c r="B22" s="22" t="s">
        <v>56</v>
      </c>
      <c r="C22" s="23">
        <v>203371.42</v>
      </c>
      <c r="D22" s="23">
        <v>0</v>
      </c>
      <c r="E22" s="37">
        <f t="shared" si="0"/>
        <v>0</v>
      </c>
      <c r="F22" s="45">
        <v>203371.42</v>
      </c>
      <c r="G22" s="19">
        <v>29521.66</v>
      </c>
      <c r="H22" s="42">
        <f t="shared" si="1"/>
        <v>0.14516130142573622</v>
      </c>
      <c r="I22" s="42">
        <f t="shared" si="2"/>
        <v>0</v>
      </c>
      <c r="J22" s="6"/>
    </row>
    <row r="23" spans="1:10" outlineLevel="1" x14ac:dyDescent="0.25">
      <c r="A23" s="21" t="s">
        <v>57</v>
      </c>
      <c r="B23" s="22" t="s">
        <v>58</v>
      </c>
      <c r="C23" s="23">
        <v>4211199</v>
      </c>
      <c r="D23" s="23">
        <v>0</v>
      </c>
      <c r="E23" s="37">
        <f t="shared" si="0"/>
        <v>0</v>
      </c>
      <c r="F23" s="45">
        <v>4087062.36</v>
      </c>
      <c r="G23" s="19">
        <v>737925.18</v>
      </c>
      <c r="H23" s="42">
        <f t="shared" si="1"/>
        <v>0.18055148539500143</v>
      </c>
      <c r="I23" s="42">
        <f t="shared" si="2"/>
        <v>0</v>
      </c>
      <c r="J23" s="6"/>
    </row>
    <row r="24" spans="1:10" s="16" customFormat="1" x14ac:dyDescent="0.25">
      <c r="A24" s="7" t="s">
        <v>24</v>
      </c>
      <c r="B24" s="8" t="s">
        <v>25</v>
      </c>
      <c r="C24" s="9">
        <f>SUM(C25:C27)</f>
        <v>94081776.879999995</v>
      </c>
      <c r="D24" s="9">
        <f>SUM(D25:D27)</f>
        <v>14764701.76</v>
      </c>
      <c r="E24" s="36">
        <f t="shared" si="0"/>
        <v>0.15693476728051356</v>
      </c>
      <c r="F24" s="27">
        <f>SUM(F25:F27)</f>
        <v>135551798.05000001</v>
      </c>
      <c r="G24" s="27">
        <f>SUM(G25:G27)</f>
        <v>7417214.3200000003</v>
      </c>
      <c r="H24" s="47">
        <f t="shared" si="1"/>
        <v>5.4718671583124746E-2</v>
      </c>
      <c r="I24" s="41">
        <f t="shared" si="2"/>
        <v>1.9905993170762253</v>
      </c>
      <c r="J24" s="15"/>
    </row>
    <row r="25" spans="1:10" outlineLevel="1" x14ac:dyDescent="0.25">
      <c r="A25" s="21" t="s">
        <v>26</v>
      </c>
      <c r="B25" s="22" t="s">
        <v>27</v>
      </c>
      <c r="C25" s="23">
        <v>32155483</v>
      </c>
      <c r="D25" s="23">
        <v>6603539.96</v>
      </c>
      <c r="E25" s="37">
        <f t="shared" si="0"/>
        <v>0.20536279800244331</v>
      </c>
      <c r="F25" s="45">
        <v>46797759.560000002</v>
      </c>
      <c r="G25" s="19">
        <v>1702746.73</v>
      </c>
      <c r="H25" s="42">
        <f t="shared" si="1"/>
        <v>3.6385218993590637E-2</v>
      </c>
      <c r="I25" s="42">
        <f t="shared" si="2"/>
        <v>3.8781692213262979</v>
      </c>
      <c r="J25" s="6"/>
    </row>
    <row r="26" spans="1:10" outlineLevel="1" x14ac:dyDescent="0.25">
      <c r="A26" s="21" t="s">
        <v>28</v>
      </c>
      <c r="B26" s="22" t="s">
        <v>29</v>
      </c>
      <c r="C26" s="23">
        <v>4843834</v>
      </c>
      <c r="D26" s="23">
        <v>655000</v>
      </c>
      <c r="E26" s="37">
        <f t="shared" si="0"/>
        <v>0.13522346141506913</v>
      </c>
      <c r="F26" s="45">
        <v>29191761.829999998</v>
      </c>
      <c r="G26" s="19">
        <v>449792.72</v>
      </c>
      <c r="H26" s="42">
        <f t="shared" si="1"/>
        <v>1.5408207377800465E-2</v>
      </c>
      <c r="I26" s="42">
        <f t="shared" si="2"/>
        <v>1.4562263257617865</v>
      </c>
      <c r="J26" s="6"/>
    </row>
    <row r="27" spans="1:10" outlineLevel="1" x14ac:dyDescent="0.25">
      <c r="A27" s="21" t="s">
        <v>30</v>
      </c>
      <c r="B27" s="22" t="s">
        <v>31</v>
      </c>
      <c r="C27" s="23">
        <v>57082459.880000003</v>
      </c>
      <c r="D27" s="23">
        <v>7506161.7999999998</v>
      </c>
      <c r="E27" s="37">
        <f t="shared" si="0"/>
        <v>0.1314968173372279</v>
      </c>
      <c r="F27" s="45">
        <v>59562276.659999996</v>
      </c>
      <c r="G27" s="19">
        <v>5264674.87</v>
      </c>
      <c r="H27" s="42">
        <f t="shared" si="1"/>
        <v>8.8389416342367202E-2</v>
      </c>
      <c r="I27" s="42">
        <f t="shared" si="2"/>
        <v>1.4257598019533539</v>
      </c>
      <c r="J27" s="6"/>
    </row>
    <row r="28" spans="1:10" x14ac:dyDescent="0.25">
      <c r="A28" s="28" t="s">
        <v>81</v>
      </c>
      <c r="B28" s="29" t="s">
        <v>82</v>
      </c>
      <c r="C28" s="30">
        <f>C29+C30</f>
        <v>3145387.18</v>
      </c>
      <c r="D28" s="30">
        <f>D29+D30</f>
        <v>42444</v>
      </c>
      <c r="E28" s="38">
        <f t="shared" si="0"/>
        <v>1.3494046224223498E-2</v>
      </c>
      <c r="F28" s="17">
        <f>F29+F30</f>
        <v>20710761.25</v>
      </c>
      <c r="G28" s="17">
        <f>G29+G30</f>
        <v>124722</v>
      </c>
      <c r="H28" s="41">
        <f t="shared" si="1"/>
        <v>6.0220867062527701E-3</v>
      </c>
      <c r="I28" s="41">
        <f t="shared" si="2"/>
        <v>0.34030884687545099</v>
      </c>
      <c r="J28" s="6"/>
    </row>
    <row r="29" spans="1:10" outlineLevel="1" x14ac:dyDescent="0.25">
      <c r="A29" s="21" t="s">
        <v>83</v>
      </c>
      <c r="B29" s="22" t="s">
        <v>84</v>
      </c>
      <c r="C29" s="23">
        <v>0</v>
      </c>
      <c r="D29" s="23">
        <v>0</v>
      </c>
      <c r="E29" s="37">
        <f t="shared" si="0"/>
        <v>0</v>
      </c>
      <c r="F29" s="45">
        <v>15010761.25</v>
      </c>
      <c r="G29" s="19">
        <v>79182</v>
      </c>
      <c r="H29" s="42">
        <f t="shared" si="1"/>
        <v>5.275015615880241E-3</v>
      </c>
      <c r="I29" s="42">
        <f t="shared" si="2"/>
        <v>0</v>
      </c>
      <c r="J29" s="6"/>
    </row>
    <row r="30" spans="1:10" outlineLevel="1" x14ac:dyDescent="0.25">
      <c r="A30" s="21" t="s">
        <v>85</v>
      </c>
      <c r="B30" s="22" t="s">
        <v>86</v>
      </c>
      <c r="C30" s="23">
        <v>3145387.18</v>
      </c>
      <c r="D30" s="23">
        <v>42444</v>
      </c>
      <c r="E30" s="37">
        <f t="shared" si="0"/>
        <v>1.3494046224223498E-2</v>
      </c>
      <c r="F30" s="45">
        <v>5700000</v>
      </c>
      <c r="G30" s="19">
        <v>45540</v>
      </c>
      <c r="H30" s="42">
        <f t="shared" si="1"/>
        <v>7.9894736842105255E-3</v>
      </c>
      <c r="I30" s="42">
        <f t="shared" si="2"/>
        <v>0.93201581027667979</v>
      </c>
      <c r="J30" s="6"/>
    </row>
    <row r="31" spans="1:10" s="16" customFormat="1" x14ac:dyDescent="0.25">
      <c r="A31" s="7" t="s">
        <v>59</v>
      </c>
      <c r="B31" s="8" t="s">
        <v>60</v>
      </c>
      <c r="C31" s="9">
        <f>SUM(C32:C36)</f>
        <v>529004848.53999996</v>
      </c>
      <c r="D31" s="9">
        <f>SUM(D32:D36)</f>
        <v>145662870.12</v>
      </c>
      <c r="E31" s="36">
        <f t="shared" si="0"/>
        <v>0.27535261826430296</v>
      </c>
      <c r="F31" s="17">
        <f>SUM(F32:F36)</f>
        <v>519354641.32999992</v>
      </c>
      <c r="G31" s="17">
        <f>SUM(G32:G36)</f>
        <v>121085107.23000002</v>
      </c>
      <c r="H31" s="41">
        <f t="shared" si="1"/>
        <v>0.2331453261299769</v>
      </c>
      <c r="I31" s="41">
        <f t="shared" si="2"/>
        <v>1.202979238754067</v>
      </c>
      <c r="J31" s="15"/>
    </row>
    <row r="32" spans="1:10" outlineLevel="1" x14ac:dyDescent="0.25">
      <c r="A32" s="21" t="s">
        <v>61</v>
      </c>
      <c r="B32" s="22" t="s">
        <v>62</v>
      </c>
      <c r="C32" s="23">
        <v>155298017.49000001</v>
      </c>
      <c r="D32" s="23">
        <v>39361911.170000002</v>
      </c>
      <c r="E32" s="37">
        <f t="shared" si="0"/>
        <v>0.25346048717289393</v>
      </c>
      <c r="F32" s="45">
        <v>153882863.56999999</v>
      </c>
      <c r="G32" s="19">
        <v>31945853.760000002</v>
      </c>
      <c r="H32" s="42">
        <f t="shared" si="1"/>
        <v>0.20759851369329443</v>
      </c>
      <c r="I32" s="42">
        <f t="shared" si="2"/>
        <v>1.232144598974086</v>
      </c>
      <c r="J32" s="6"/>
    </row>
    <row r="33" spans="1:10" outlineLevel="1" x14ac:dyDescent="0.25">
      <c r="A33" s="21" t="s">
        <v>63</v>
      </c>
      <c r="B33" s="22" t="s">
        <v>64</v>
      </c>
      <c r="C33" s="23">
        <v>296670249.94999999</v>
      </c>
      <c r="D33" s="23">
        <v>90106055.719999999</v>
      </c>
      <c r="E33" s="37">
        <f t="shared" si="0"/>
        <v>0.3037246091752922</v>
      </c>
      <c r="F33" s="45">
        <v>289950973.33999997</v>
      </c>
      <c r="G33" s="19">
        <v>72766955.090000004</v>
      </c>
      <c r="H33" s="42">
        <f t="shared" si="1"/>
        <v>0.25096296195106266</v>
      </c>
      <c r="I33" s="42">
        <f t="shared" si="2"/>
        <v>1.2382826189244083</v>
      </c>
      <c r="J33" s="6"/>
    </row>
    <row r="34" spans="1:10" outlineLevel="1" x14ac:dyDescent="0.25">
      <c r="A34" s="21" t="s">
        <v>65</v>
      </c>
      <c r="B34" s="22" t="s">
        <v>66</v>
      </c>
      <c r="C34" s="23">
        <v>47311644.380000003</v>
      </c>
      <c r="D34" s="23">
        <v>11309963.869999999</v>
      </c>
      <c r="E34" s="37">
        <f t="shared" si="0"/>
        <v>0.2390524366297665</v>
      </c>
      <c r="F34" s="45">
        <v>47573856.710000001</v>
      </c>
      <c r="G34" s="19">
        <v>11542207.09</v>
      </c>
      <c r="H34" s="42">
        <f t="shared" si="1"/>
        <v>0.24261659424332174</v>
      </c>
      <c r="I34" s="42">
        <f t="shared" si="2"/>
        <v>0.97987878590384914</v>
      </c>
      <c r="J34" s="6"/>
    </row>
    <row r="35" spans="1:10" outlineLevel="1" x14ac:dyDescent="0.25">
      <c r="A35" s="21" t="s">
        <v>67</v>
      </c>
      <c r="B35" s="22" t="s">
        <v>68</v>
      </c>
      <c r="C35" s="23">
        <v>420000</v>
      </c>
      <c r="D35" s="23">
        <v>320000</v>
      </c>
      <c r="E35" s="37">
        <f t="shared" si="0"/>
        <v>0.76190476190476186</v>
      </c>
      <c r="F35" s="45">
        <v>100000</v>
      </c>
      <c r="G35" s="19">
        <v>0</v>
      </c>
      <c r="H35" s="42">
        <f t="shared" si="1"/>
        <v>0</v>
      </c>
      <c r="I35" s="42">
        <f t="shared" si="2"/>
        <v>0</v>
      </c>
      <c r="J35" s="6"/>
    </row>
    <row r="36" spans="1:10" outlineLevel="1" x14ac:dyDescent="0.25">
      <c r="A36" s="21" t="s">
        <v>69</v>
      </c>
      <c r="B36" s="22" t="s">
        <v>70</v>
      </c>
      <c r="C36" s="23">
        <v>29304936.719999999</v>
      </c>
      <c r="D36" s="23">
        <v>4564939.3600000003</v>
      </c>
      <c r="E36" s="37">
        <f t="shared" si="0"/>
        <v>0.15577373203759645</v>
      </c>
      <c r="F36" s="45">
        <v>27846947.710000001</v>
      </c>
      <c r="G36" s="23">
        <v>4830091.29</v>
      </c>
      <c r="H36" s="48">
        <f t="shared" si="1"/>
        <v>0.17345137213244691</v>
      </c>
      <c r="I36" s="42">
        <f t="shared" si="2"/>
        <v>0.945104157648333</v>
      </c>
      <c r="J36" s="6"/>
    </row>
    <row r="37" spans="1:10" s="16" customFormat="1" x14ac:dyDescent="0.25">
      <c r="A37" s="7" t="s">
        <v>71</v>
      </c>
      <c r="B37" s="8" t="s">
        <v>72</v>
      </c>
      <c r="C37" s="9">
        <f>C38+C39</f>
        <v>126308599.17</v>
      </c>
      <c r="D37" s="9">
        <f>D38+D39</f>
        <v>29901115.259999998</v>
      </c>
      <c r="E37" s="36">
        <f t="shared" si="0"/>
        <v>0.2367306379493275</v>
      </c>
      <c r="F37" s="17">
        <f>F38+F39</f>
        <v>141886918.41</v>
      </c>
      <c r="G37" s="17">
        <f>G38+G39</f>
        <v>35228585.210000001</v>
      </c>
      <c r="H37" s="41">
        <f t="shared" si="1"/>
        <v>0.24828635088262752</v>
      </c>
      <c r="I37" s="41">
        <f t="shared" si="2"/>
        <v>0.84877422927311463</v>
      </c>
      <c r="J37" s="15"/>
    </row>
    <row r="38" spans="1:10" outlineLevel="1" x14ac:dyDescent="0.25">
      <c r="A38" s="21" t="s">
        <v>73</v>
      </c>
      <c r="B38" s="22" t="s">
        <v>74</v>
      </c>
      <c r="C38" s="23">
        <v>76541344.560000002</v>
      </c>
      <c r="D38" s="23">
        <v>16937695.239999998</v>
      </c>
      <c r="E38" s="37">
        <f t="shared" si="0"/>
        <v>0.22128818532476532</v>
      </c>
      <c r="F38" s="45">
        <v>95419999.209999993</v>
      </c>
      <c r="G38" s="19">
        <v>22931642.25</v>
      </c>
      <c r="H38" s="42">
        <f t="shared" si="1"/>
        <v>0.24032322825251889</v>
      </c>
      <c r="I38" s="42">
        <f t="shared" si="2"/>
        <v>0.73861675737593535</v>
      </c>
      <c r="J38" s="6"/>
    </row>
    <row r="39" spans="1:10" outlineLevel="1" x14ac:dyDescent="0.25">
      <c r="A39" s="21" t="s">
        <v>75</v>
      </c>
      <c r="B39" s="22" t="s">
        <v>76</v>
      </c>
      <c r="C39" s="23">
        <v>49767254.609999999</v>
      </c>
      <c r="D39" s="23">
        <v>12963420.02</v>
      </c>
      <c r="E39" s="37">
        <f t="shared" si="0"/>
        <v>0.26048091504318566</v>
      </c>
      <c r="F39" s="45">
        <v>46466919.200000003</v>
      </c>
      <c r="G39" s="19">
        <v>12296942.960000001</v>
      </c>
      <c r="H39" s="42">
        <f t="shared" si="1"/>
        <v>0.2646386541589355</v>
      </c>
      <c r="I39" s="42">
        <f t="shared" si="2"/>
        <v>1.0541985973398382</v>
      </c>
      <c r="J39" s="6"/>
    </row>
    <row r="40" spans="1:10" s="16" customFormat="1" x14ac:dyDescent="0.25">
      <c r="A40" s="7" t="s">
        <v>32</v>
      </c>
      <c r="B40" s="8" t="s">
        <v>33</v>
      </c>
      <c r="C40" s="9">
        <f>SUM(C41:C43)</f>
        <v>20210146.73</v>
      </c>
      <c r="D40" s="9">
        <f>SUM(D41:D43)</f>
        <v>4259948.8499999996</v>
      </c>
      <c r="E40" s="36">
        <f t="shared" si="0"/>
        <v>0.2107826779741544</v>
      </c>
      <c r="F40" s="17">
        <f>SUM(F41:F43)</f>
        <v>15577622.48</v>
      </c>
      <c r="G40" s="17">
        <f>SUM(G41:G43)</f>
        <v>4080980.4499999997</v>
      </c>
      <c r="H40" s="41">
        <f t="shared" si="1"/>
        <v>0.26197710563595578</v>
      </c>
      <c r="I40" s="41">
        <f t="shared" si="2"/>
        <v>1.0438542654621146</v>
      </c>
      <c r="J40" s="15"/>
    </row>
    <row r="41" spans="1:10" outlineLevel="1" x14ac:dyDescent="0.25">
      <c r="A41" s="21" t="s">
        <v>34</v>
      </c>
      <c r="B41" s="22" t="s">
        <v>35</v>
      </c>
      <c r="C41" s="23">
        <v>10483482.73</v>
      </c>
      <c r="D41" s="23">
        <v>2572259.13</v>
      </c>
      <c r="E41" s="37">
        <f t="shared" si="0"/>
        <v>0.24536303404584325</v>
      </c>
      <c r="F41" s="45">
        <v>7696700.4800000004</v>
      </c>
      <c r="G41" s="19">
        <v>2297180.7999999998</v>
      </c>
      <c r="H41" s="42">
        <f t="shared" si="1"/>
        <v>0.29846306296695069</v>
      </c>
      <c r="I41" s="42">
        <f t="shared" si="2"/>
        <v>1.1197460513338786</v>
      </c>
      <c r="J41" s="6"/>
    </row>
    <row r="42" spans="1:10" outlineLevel="1" x14ac:dyDescent="0.25">
      <c r="A42" s="21" t="s">
        <v>45</v>
      </c>
      <c r="B42" s="22" t="s">
        <v>46</v>
      </c>
      <c r="C42" s="23">
        <v>1800000</v>
      </c>
      <c r="D42" s="23">
        <v>265000</v>
      </c>
      <c r="E42" s="37">
        <f t="shared" si="0"/>
        <v>0.14722222222222223</v>
      </c>
      <c r="F42" s="45">
        <v>2200000</v>
      </c>
      <c r="G42" s="19">
        <v>300000</v>
      </c>
      <c r="H42" s="42">
        <f t="shared" si="1"/>
        <v>0.13636363636363635</v>
      </c>
      <c r="I42" s="42">
        <f t="shared" si="2"/>
        <v>0.8833333333333333</v>
      </c>
      <c r="J42" s="6"/>
    </row>
    <row r="43" spans="1:10" outlineLevel="1" x14ac:dyDescent="0.25">
      <c r="A43" s="21" t="s">
        <v>77</v>
      </c>
      <c r="B43" s="22" t="s">
        <v>78</v>
      </c>
      <c r="C43" s="23">
        <v>7926664</v>
      </c>
      <c r="D43" s="23">
        <v>1422689.72</v>
      </c>
      <c r="E43" s="37">
        <f t="shared" si="0"/>
        <v>0.17948152211321181</v>
      </c>
      <c r="F43" s="45">
        <v>5680922</v>
      </c>
      <c r="G43" s="19">
        <v>1483799.65</v>
      </c>
      <c r="H43" s="42">
        <f t="shared" si="1"/>
        <v>0.26118993536612539</v>
      </c>
      <c r="I43" s="42">
        <f t="shared" si="2"/>
        <v>0.95881524166689225</v>
      </c>
      <c r="J43" s="6"/>
    </row>
    <row r="44" spans="1:10" s="16" customFormat="1" x14ac:dyDescent="0.25">
      <c r="A44" s="7" t="s">
        <v>36</v>
      </c>
      <c r="B44" s="8" t="s">
        <v>37</v>
      </c>
      <c r="C44" s="9">
        <f>SUM(C45:C48)</f>
        <v>63897727.590000004</v>
      </c>
      <c r="D44" s="9">
        <f>SUM(D45:D48)</f>
        <v>14239651.360000001</v>
      </c>
      <c r="E44" s="36">
        <f t="shared" si="0"/>
        <v>0.22285066929717398</v>
      </c>
      <c r="F44" s="17">
        <f>SUM(F45:F48)</f>
        <v>52659438.790000007</v>
      </c>
      <c r="G44" s="17">
        <f>SUM(G45:G48)</f>
        <v>12577547.859999999</v>
      </c>
      <c r="H44" s="41">
        <f t="shared" si="1"/>
        <v>0.2388469787943974</v>
      </c>
      <c r="I44" s="41">
        <f t="shared" si="2"/>
        <v>1.1321484536175721</v>
      </c>
      <c r="J44" s="15"/>
    </row>
    <row r="45" spans="1:10" s="16" customFormat="1" outlineLevel="1" x14ac:dyDescent="0.25">
      <c r="A45" s="31" t="s">
        <v>47</v>
      </c>
      <c r="B45" s="32" t="s">
        <v>48</v>
      </c>
      <c r="C45" s="33">
        <v>0</v>
      </c>
      <c r="D45" s="33">
        <v>0</v>
      </c>
      <c r="E45" s="39">
        <f t="shared" si="0"/>
        <v>0</v>
      </c>
      <c r="F45" s="46">
        <v>0</v>
      </c>
      <c r="G45" s="19">
        <v>0</v>
      </c>
      <c r="H45" s="42">
        <f t="shared" si="1"/>
        <v>0</v>
      </c>
      <c r="I45" s="42">
        <f t="shared" si="2"/>
        <v>0</v>
      </c>
      <c r="J45" s="15"/>
    </row>
    <row r="46" spans="1:10" outlineLevel="1" x14ac:dyDescent="0.25">
      <c r="A46" s="21" t="s">
        <v>38</v>
      </c>
      <c r="B46" s="22" t="s">
        <v>39</v>
      </c>
      <c r="C46" s="23">
        <v>59075538.280000001</v>
      </c>
      <c r="D46" s="23">
        <v>12834639.220000001</v>
      </c>
      <c r="E46" s="37">
        <f t="shared" si="0"/>
        <v>0.21725810028454981</v>
      </c>
      <c r="F46" s="45">
        <v>47740789.020000003</v>
      </c>
      <c r="G46" s="19">
        <v>11328125.949999999</v>
      </c>
      <c r="H46" s="42">
        <f t="shared" si="1"/>
        <v>0.23728401190131815</v>
      </c>
      <c r="I46" s="42">
        <f t="shared" si="2"/>
        <v>1.1329887464748749</v>
      </c>
      <c r="J46" s="6"/>
    </row>
    <row r="47" spans="1:10" outlineLevel="1" x14ac:dyDescent="0.25">
      <c r="A47" s="21" t="s">
        <v>79</v>
      </c>
      <c r="B47" s="22" t="s">
        <v>80</v>
      </c>
      <c r="C47" s="23">
        <v>1220000</v>
      </c>
      <c r="D47" s="23">
        <v>865000</v>
      </c>
      <c r="E47" s="37">
        <f t="shared" si="0"/>
        <v>0.70901639344262291</v>
      </c>
      <c r="F47" s="45">
        <v>1300000</v>
      </c>
      <c r="G47" s="19">
        <v>685200</v>
      </c>
      <c r="H47" s="42">
        <f t="shared" si="1"/>
        <v>0.52707692307692311</v>
      </c>
      <c r="I47" s="42">
        <f t="shared" si="2"/>
        <v>1.262405137186223</v>
      </c>
      <c r="J47" s="6"/>
    </row>
    <row r="48" spans="1:10" outlineLevel="1" x14ac:dyDescent="0.25">
      <c r="A48" s="34" t="s">
        <v>93</v>
      </c>
      <c r="B48" s="35" t="s">
        <v>94</v>
      </c>
      <c r="C48" s="23">
        <v>3602189.31</v>
      </c>
      <c r="D48" s="23">
        <v>540012.14</v>
      </c>
      <c r="E48" s="37">
        <f t="shared" si="0"/>
        <v>0.14991220436440639</v>
      </c>
      <c r="F48" s="45">
        <v>3618649.77</v>
      </c>
      <c r="G48" s="19">
        <v>564221.91</v>
      </c>
      <c r="H48" s="42">
        <f t="shared" si="1"/>
        <v>0.15592056315524561</v>
      </c>
      <c r="I48" s="42">
        <f t="shared" si="2"/>
        <v>0.95709175845369066</v>
      </c>
      <c r="J48" s="6"/>
    </row>
    <row r="49" spans="1:10" ht="31.5" x14ac:dyDescent="0.25">
      <c r="A49" s="2" t="s">
        <v>89</v>
      </c>
      <c r="B49" s="3" t="s">
        <v>90</v>
      </c>
      <c r="C49" s="4">
        <f>C50</f>
        <v>2512791.7799999998</v>
      </c>
      <c r="D49" s="4">
        <f>D50</f>
        <v>0</v>
      </c>
      <c r="E49" s="38">
        <f t="shared" si="0"/>
        <v>0</v>
      </c>
      <c r="F49" s="17">
        <f>F50</f>
        <v>13300</v>
      </c>
      <c r="G49" s="17">
        <f>G50</f>
        <v>0</v>
      </c>
      <c r="H49" s="41">
        <f t="shared" si="1"/>
        <v>0</v>
      </c>
      <c r="I49" s="41">
        <f t="shared" si="2"/>
        <v>0</v>
      </c>
      <c r="J49" s="6"/>
    </row>
    <row r="50" spans="1:10" ht="21.75" customHeight="1" outlineLevel="1" x14ac:dyDescent="0.25">
      <c r="A50" s="24" t="s">
        <v>91</v>
      </c>
      <c r="B50" s="25" t="s">
        <v>92</v>
      </c>
      <c r="C50" s="26">
        <v>2512791.7799999998</v>
      </c>
      <c r="D50" s="26">
        <v>0</v>
      </c>
      <c r="E50" s="37">
        <f t="shared" si="0"/>
        <v>0</v>
      </c>
      <c r="F50" s="45">
        <v>13300</v>
      </c>
      <c r="G50" s="19">
        <v>0</v>
      </c>
      <c r="H50" s="42">
        <f t="shared" si="1"/>
        <v>0</v>
      </c>
      <c r="I50" s="42">
        <f t="shared" si="2"/>
        <v>0</v>
      </c>
      <c r="J50" s="6"/>
    </row>
    <row r="51" spans="1:10" s="16" customFormat="1" x14ac:dyDescent="0.25">
      <c r="A51" s="10" t="s">
        <v>40</v>
      </c>
      <c r="B51" s="11"/>
      <c r="C51" s="12">
        <f>C6+C15+C18+C24+C28+C31+C37+C40+C44+C49</f>
        <v>1069439124.46</v>
      </c>
      <c r="D51" s="12">
        <f>D6+D15+D18+D24+D28+D31+D37+D40+D44+D49</f>
        <v>243609991.59999999</v>
      </c>
      <c r="E51" s="40">
        <f t="shared" si="0"/>
        <v>0.2277922941364314</v>
      </c>
      <c r="F51" s="18">
        <f>F6+F15+F18+F24+F28+F31+F37+F40+F44+F49</f>
        <v>1122919330.3699999</v>
      </c>
      <c r="G51" s="18">
        <f>G6+G15+G18+G24+G28+G31+G37+G40+G44+G49</f>
        <v>219858151.79000002</v>
      </c>
      <c r="H51" s="43">
        <f t="shared" si="1"/>
        <v>0.19579158167805086</v>
      </c>
      <c r="I51" s="43">
        <f t="shared" si="2"/>
        <v>1.1080325637990753</v>
      </c>
      <c r="J51" s="15"/>
    </row>
    <row r="52" spans="1:10" x14ac:dyDescent="0.25">
      <c r="A52" s="5"/>
      <c r="B52" s="5"/>
      <c r="C52" s="20"/>
      <c r="D52" s="20"/>
      <c r="E52" s="20"/>
      <c r="F52" s="20"/>
      <c r="G52" s="20"/>
      <c r="H52" s="20"/>
      <c r="I52" s="20"/>
    </row>
    <row r="53" spans="1:10" x14ac:dyDescent="0.25">
      <c r="A53" s="52"/>
      <c r="B53" s="53"/>
      <c r="C53" s="53"/>
      <c r="D53" s="53"/>
      <c r="E53" s="53"/>
      <c r="F53" s="49"/>
      <c r="G53" s="49"/>
      <c r="H53" s="49"/>
    </row>
  </sheetData>
  <mergeCells count="9">
    <mergeCell ref="A1:I1"/>
    <mergeCell ref="A2:I2"/>
    <mergeCell ref="A53:E53"/>
    <mergeCell ref="A3:I3"/>
    <mergeCell ref="A4:A5"/>
    <mergeCell ref="B4:B5"/>
    <mergeCell ref="C5:E5"/>
    <mergeCell ref="I4:I5"/>
    <mergeCell ref="F5:H5"/>
  </mergeCells>
  <pageMargins left="0.7" right="0.7" top="0.75" bottom="0.75" header="0.3" footer="0.3"/>
  <pageSetup paperSize="9" fitToHeight="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0.09.2021&lt;/string&gt;&#10;  &lt;/DateInfo&gt;&#10;  &lt;Code&gt;MAKET_GENERATOR&lt;/Code&gt;&#10;  &lt;ObjectCode&gt;MAKET_GENERATOR&lt;/ObjectCode&gt;&#10;  &lt;DocName&gt;Генератор отчетов (с использованием макета)&lt;/DocName&gt;&#10;  &lt;VariantName&gt;Сведения по МО (исполнение в разрезе разделов и подразделов)&lt;/VariantName&gt;&#10;  &lt;VariantLink&gt;10465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9EF257E-20F2-4364-920F-6DA0EF3FB3A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Сазоненко</dc:creator>
  <cp:lastModifiedBy>Sazonenko</cp:lastModifiedBy>
  <dcterms:created xsi:type="dcterms:W3CDTF">2021-10-05T08:49:55Z</dcterms:created>
  <dcterms:modified xsi:type="dcterms:W3CDTF">2026-04-07T07:52:52Z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(с использованием макета)</vt:lpwstr>
  </property>
  <property fmtid="{D5CDD505-2E9C-101B-9397-08002B2CF9AE}" pid="3" name="Название отчета">
    <vt:lpwstr>Сведения по МО (исполнение в разрезе разделов и подразделов).xlsx</vt:lpwstr>
  </property>
  <property fmtid="{D5CDD505-2E9C-101B-9397-08002B2CF9AE}" pid="4" name="Версия клиента">
    <vt:lpwstr>21.1.26.9200 (.NET 4.7.2)</vt:lpwstr>
  </property>
  <property fmtid="{D5CDD505-2E9C-101B-9397-08002B2CF9AE}" pid="5" name="Версия базы">
    <vt:lpwstr>21.1.1422.213298096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17-фу-сазоненко-мн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